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defaultThemeVersion="124226"/>
  <mc:AlternateContent xmlns:mc="http://schemas.openxmlformats.org/markup-compatibility/2006">
    <mc:Choice Requires="x15">
      <x15ac:absPath xmlns:x15ac="http://schemas.microsoft.com/office/spreadsheetml/2010/11/ac" url="F:\eprojasu\COSTOS\1. EVALUACIONES ECONOMICAS\EVALUACIONES POR ENTREGAR\IC-165-2024 Insumos MQ\"/>
    </mc:Choice>
  </mc:AlternateContent>
  <xr:revisionPtr revIDLastSave="0" documentId="13_ncr:1_{47F2F63C-8FD2-4C80-BE82-C70004A52F34}" xr6:coauthVersionLast="36" xr6:coauthVersionMax="36" xr10:uidLastSave="{00000000-0000-0000-0000-000000000000}"/>
  <bookViews>
    <workbookView xWindow="0" yWindow="0" windowWidth="19200" windowHeight="11085" tabRatio="850" activeTab="2" xr2:uid="{00000000-000D-0000-FFFF-FFFF00000000}"/>
  </bookViews>
  <sheets>
    <sheet name="EVALUACION ECONOMICA" sheetId="240" r:id="rId1"/>
    <sheet name="EVALUACION ECONOMICA (2)" sheetId="242" state="hidden" r:id="rId2"/>
    <sheet name="RESUMEN " sheetId="241" r:id="rId3"/>
    <sheet name="PUNTAJE " sheetId="243" r:id="rId4"/>
  </sheets>
  <externalReferences>
    <externalReference r:id="rId5"/>
    <externalReference r:id="rId6"/>
    <externalReference r:id="rId7"/>
  </externalReferences>
  <definedNames>
    <definedName name="_xlnm._FilterDatabase" localSheetId="0" hidden="1">'EVALUACION ECONOMICA'!$A$10:$CZ$264</definedName>
    <definedName name="_xlnm._FilterDatabase" localSheetId="1" hidden="1">'EVALUACION ECONOMICA (2)'!$A$10:$DA$264</definedName>
    <definedName name="_xlnm._FilterDatabase" localSheetId="3" hidden="1">'PUNTAJE '!$A$2:$I$254</definedName>
    <definedName name="_xlnm.Print_Area" localSheetId="0">'EVALUACION ECONOMICA'!$A$1:$DA$283</definedName>
    <definedName name="_xlnm.Print_Area" localSheetId="2">'RESUMEN '!$A$1:$M$342</definedName>
    <definedName name="_xlnm.Print_Titles" localSheetId="0">'EVALUACION ECONOMICA'!$A:$B,'EVALUACION ECONOMICA'!$9:$10</definedName>
    <definedName name="_xlnm.Print_Titles" localSheetId="1">'EVALUACION ECONOMICA (2)'!$A:$B,'EVALUACION ECONOMICA (2)'!$9:$10</definedName>
    <definedName name="_xlnm.Print_Titles" localSheetId="2">'RESUMEN '!$1:$7</definedName>
  </definedNames>
  <calcPr calcId="191029"/>
</workbook>
</file>

<file path=xl/calcChain.xml><?xml version="1.0" encoding="utf-8"?>
<calcChain xmlns="http://schemas.openxmlformats.org/spreadsheetml/2006/main">
  <c r="L124" i="241" l="1"/>
  <c r="M124" i="241" s="1"/>
  <c r="A6" i="241" l="1"/>
  <c r="H255" i="241"/>
  <c r="A4" i="243" l="1"/>
  <c r="A5" i="243" s="1"/>
  <c r="A6" i="243" s="1"/>
  <c r="A7" i="243" s="1"/>
  <c r="A8" i="243" s="1"/>
  <c r="A9" i="243" s="1"/>
  <c r="A10" i="243" s="1"/>
  <c r="A11" i="243" s="1"/>
  <c r="A12" i="243" s="1"/>
  <c r="A13" i="243" s="1"/>
  <c r="A14" i="243" s="1"/>
  <c r="A15" i="243" s="1"/>
  <c r="A16" i="243" s="1"/>
  <c r="A17" i="243" s="1"/>
  <c r="A18" i="243" s="1"/>
  <c r="A19" i="243" s="1"/>
  <c r="A20" i="243" s="1"/>
  <c r="A21" i="243" s="1"/>
  <c r="A22" i="243" s="1"/>
  <c r="A23" i="243" s="1"/>
  <c r="A24" i="243" s="1"/>
  <c r="A25" i="243" s="1"/>
  <c r="A26" i="243" s="1"/>
  <c r="A27" i="243" s="1"/>
  <c r="A28" i="243" s="1"/>
  <c r="A29" i="243" s="1"/>
  <c r="A30" i="243" s="1"/>
  <c r="A31" i="243" s="1"/>
  <c r="A32" i="243" s="1"/>
  <c r="A33" i="243" s="1"/>
  <c r="A34" i="243" s="1"/>
  <c r="A35" i="243" s="1"/>
  <c r="A36" i="243" s="1"/>
  <c r="A37" i="243" s="1"/>
  <c r="A38" i="243" s="1"/>
  <c r="A39" i="243" s="1"/>
  <c r="A40" i="243" s="1"/>
  <c r="A41" i="243" s="1"/>
  <c r="A42" i="243" s="1"/>
  <c r="A43" i="243" s="1"/>
  <c r="A44" i="243" s="1"/>
  <c r="A45" i="243" s="1"/>
  <c r="A46" i="243" s="1"/>
  <c r="A47" i="243" s="1"/>
  <c r="A48" i="243" s="1"/>
  <c r="A49" i="243" s="1"/>
  <c r="A50" i="243" s="1"/>
  <c r="A51" i="243" s="1"/>
  <c r="A52" i="243" s="1"/>
  <c r="A53" i="243" s="1"/>
  <c r="A54" i="243" s="1"/>
  <c r="A55" i="243" s="1"/>
  <c r="A56" i="243" s="1"/>
  <c r="A57" i="243" s="1"/>
  <c r="A58" i="243" s="1"/>
  <c r="A59" i="243" s="1"/>
  <c r="A60" i="243" s="1"/>
  <c r="A61" i="243" s="1"/>
  <c r="A62" i="243" s="1"/>
  <c r="A63" i="243" s="1"/>
  <c r="A64" i="243" s="1"/>
  <c r="A65" i="243" s="1"/>
  <c r="A66" i="243" s="1"/>
  <c r="A67" i="243" s="1"/>
  <c r="A68" i="243" s="1"/>
  <c r="A69" i="243" s="1"/>
  <c r="A70" i="243" s="1"/>
  <c r="A71" i="243" s="1"/>
  <c r="A72" i="243" s="1"/>
  <c r="A73" i="243" s="1"/>
  <c r="A74" i="243" s="1"/>
  <c r="A75" i="243" s="1"/>
  <c r="A76" i="243" s="1"/>
  <c r="A77" i="243" s="1"/>
  <c r="A78" i="243" s="1"/>
  <c r="A79" i="243" s="1"/>
  <c r="A80" i="243" s="1"/>
  <c r="A81" i="243" s="1"/>
  <c r="A82" i="243" s="1"/>
  <c r="A83" i="243" s="1"/>
  <c r="A84" i="243" s="1"/>
  <c r="A85" i="243" s="1"/>
  <c r="A86" i="243" s="1"/>
  <c r="A87" i="243" s="1"/>
  <c r="A88" i="243" s="1"/>
  <c r="A89" i="243" s="1"/>
  <c r="A90" i="243" s="1"/>
  <c r="A91" i="243" s="1"/>
  <c r="A92" i="243" s="1"/>
  <c r="A93" i="243" s="1"/>
  <c r="A94" i="243" s="1"/>
  <c r="A95" i="243" s="1"/>
  <c r="A96" i="243" s="1"/>
  <c r="A97" i="243" s="1"/>
  <c r="A98" i="243" s="1"/>
  <c r="A99" i="243" s="1"/>
  <c r="A100" i="243" s="1"/>
  <c r="A101" i="243" s="1"/>
  <c r="A102" i="243" s="1"/>
  <c r="A103" i="243" s="1"/>
  <c r="A104" i="243" s="1"/>
  <c r="A105" i="243" s="1"/>
  <c r="A106" i="243" s="1"/>
  <c r="A107" i="243" s="1"/>
  <c r="A108" i="243" s="1"/>
  <c r="A109" i="243" s="1"/>
  <c r="A110" i="243" s="1"/>
  <c r="A111" i="243" s="1"/>
  <c r="A112" i="243" s="1"/>
  <c r="A113" i="243" s="1"/>
  <c r="A114" i="243" s="1"/>
  <c r="A115" i="243" s="1"/>
  <c r="A116" i="243" s="1"/>
  <c r="A117" i="243" s="1"/>
  <c r="A118" i="243" s="1"/>
  <c r="A119" i="243" s="1"/>
  <c r="A120" i="243" s="1"/>
  <c r="A121" i="243" s="1"/>
  <c r="A122" i="243" s="1"/>
  <c r="A123" i="243" s="1"/>
  <c r="A124" i="243" s="1"/>
  <c r="A125" i="243" s="1"/>
  <c r="A126" i="243" s="1"/>
  <c r="A127" i="243" s="1"/>
  <c r="A128" i="243" s="1"/>
  <c r="A129" i="243" s="1"/>
  <c r="A130" i="243" s="1"/>
  <c r="A131" i="243" s="1"/>
  <c r="A132" i="243" s="1"/>
  <c r="A133" i="243" s="1"/>
  <c r="A134" i="243" s="1"/>
  <c r="A135" i="243" s="1"/>
  <c r="A136" i="243" s="1"/>
  <c r="A137" i="243" s="1"/>
  <c r="A138" i="243" s="1"/>
  <c r="A139" i="243" s="1"/>
  <c r="A140" i="243" s="1"/>
  <c r="A141" i="243" s="1"/>
  <c r="A142" i="243" s="1"/>
  <c r="A143" i="243" s="1"/>
  <c r="A144" i="243" s="1"/>
  <c r="A145" i="243" s="1"/>
  <c r="A146" i="243" s="1"/>
  <c r="A147" i="243" s="1"/>
  <c r="A148" i="243" s="1"/>
  <c r="A149" i="243" s="1"/>
  <c r="A150" i="243" s="1"/>
  <c r="A151" i="243" s="1"/>
  <c r="A152" i="243" s="1"/>
  <c r="A153" i="243" s="1"/>
  <c r="A154" i="243" s="1"/>
  <c r="A155" i="243" s="1"/>
  <c r="A156" i="243" s="1"/>
  <c r="A157" i="243" s="1"/>
  <c r="A158" i="243" s="1"/>
  <c r="A159" i="243" s="1"/>
  <c r="A160" i="243" s="1"/>
  <c r="A161" i="243" s="1"/>
  <c r="A162" i="243" s="1"/>
  <c r="A163" i="243" s="1"/>
  <c r="A164" i="243" s="1"/>
  <c r="A165" i="243" s="1"/>
  <c r="A166" i="243" s="1"/>
  <c r="A167" i="243" s="1"/>
  <c r="A168" i="243" s="1"/>
  <c r="A169" i="243" s="1"/>
  <c r="A170" i="243" s="1"/>
  <c r="A171" i="243" s="1"/>
  <c r="A172" i="243" s="1"/>
  <c r="A173" i="243" s="1"/>
  <c r="A174" i="243" s="1"/>
  <c r="A175" i="243" s="1"/>
  <c r="A176" i="243" s="1"/>
  <c r="A177" i="243" s="1"/>
  <c r="A178" i="243" s="1"/>
  <c r="A179" i="243" s="1"/>
  <c r="A180" i="243" s="1"/>
  <c r="A181" i="243" s="1"/>
  <c r="A182" i="243" s="1"/>
  <c r="A183" i="243" s="1"/>
  <c r="A184" i="243" s="1"/>
  <c r="A185" i="243" s="1"/>
  <c r="A186" i="243" s="1"/>
  <c r="A187" i="243" s="1"/>
  <c r="A188" i="243" s="1"/>
  <c r="A189" i="243" s="1"/>
  <c r="A190" i="243" s="1"/>
  <c r="A191" i="243" s="1"/>
  <c r="A192" i="243" s="1"/>
  <c r="A193" i="243" s="1"/>
  <c r="A194" i="243" s="1"/>
  <c r="A195" i="243" s="1"/>
  <c r="A196" i="243" s="1"/>
  <c r="A197" i="243" s="1"/>
  <c r="A198" i="243" s="1"/>
  <c r="A199" i="243" s="1"/>
  <c r="A200" i="243" s="1"/>
  <c r="A201" i="243" s="1"/>
  <c r="A202" i="243" s="1"/>
  <c r="A203" i="243" s="1"/>
  <c r="A204" i="243" s="1"/>
  <c r="A205" i="243" s="1"/>
  <c r="A206" i="243" s="1"/>
  <c r="A207" i="243" s="1"/>
  <c r="A208" i="243" s="1"/>
  <c r="A209" i="243" s="1"/>
  <c r="A210" i="243" s="1"/>
  <c r="A211" i="243" s="1"/>
  <c r="A212" i="243" s="1"/>
  <c r="A213" i="243" s="1"/>
  <c r="A214" i="243" s="1"/>
  <c r="A215" i="243" s="1"/>
  <c r="A216" i="243" s="1"/>
  <c r="A217" i="243" s="1"/>
  <c r="A218" i="243" s="1"/>
  <c r="A219" i="243" s="1"/>
  <c r="A220" i="243" s="1"/>
  <c r="A221" i="243" s="1"/>
  <c r="A222" i="243" s="1"/>
  <c r="A223" i="243" s="1"/>
  <c r="A224" i="243" s="1"/>
  <c r="A225" i="243" s="1"/>
  <c r="A226" i="243" s="1"/>
  <c r="A227" i="243" s="1"/>
  <c r="A228" i="243" s="1"/>
  <c r="A229" i="243" s="1"/>
  <c r="A230" i="243" s="1"/>
  <c r="A231" i="243" s="1"/>
  <c r="A232" i="243" s="1"/>
  <c r="A233" i="243" s="1"/>
  <c r="A234" i="243" s="1"/>
  <c r="A235" i="243" s="1"/>
  <c r="A236" i="243" s="1"/>
  <c r="A237" i="243" s="1"/>
  <c r="A238" i="243" s="1"/>
  <c r="A239" i="243" s="1"/>
  <c r="A240" i="243" s="1"/>
  <c r="A241" i="243" s="1"/>
  <c r="A242" i="243" s="1"/>
  <c r="A243" i="243" s="1"/>
  <c r="A244" i="243" s="1"/>
  <c r="A245" i="243" s="1"/>
  <c r="A246" i="243" s="1"/>
  <c r="A247" i="243" s="1"/>
  <c r="A248" i="243" s="1"/>
  <c r="A249" i="243" s="1"/>
  <c r="A250" i="243" s="1"/>
  <c r="A251" i="243" s="1"/>
  <c r="A252" i="243" s="1"/>
  <c r="A253" i="243" s="1"/>
  <c r="A254" i="243" s="1"/>
  <c r="I124" i="241"/>
  <c r="I287" i="241"/>
  <c r="J287" i="241"/>
  <c r="K287" i="241"/>
  <c r="L287" i="241"/>
  <c r="M287" i="241"/>
  <c r="H287" i="241"/>
  <c r="I278" i="241"/>
  <c r="J278" i="241"/>
  <c r="K278" i="241"/>
  <c r="L278" i="241"/>
  <c r="M278" i="241"/>
  <c r="H278" i="241"/>
  <c r="M263" i="241"/>
  <c r="I263" i="241"/>
  <c r="J263" i="241"/>
  <c r="K263" i="241"/>
  <c r="L263" i="241"/>
  <c r="H263" i="241"/>
  <c r="I255" i="241"/>
  <c r="J255" i="241"/>
  <c r="K255" i="241"/>
  <c r="L255" i="241"/>
  <c r="M255" i="241"/>
  <c r="I36" i="241"/>
  <c r="J36" i="241"/>
  <c r="K36" i="241"/>
  <c r="L36" i="241"/>
  <c r="M36" i="241"/>
  <c r="H36" i="241"/>
  <c r="M16" i="241"/>
  <c r="H16" i="241"/>
  <c r="I16" i="241"/>
  <c r="J16" i="241"/>
  <c r="K16" i="241"/>
  <c r="N268" i="242" l="1"/>
  <c r="N269" i="242" s="1"/>
  <c r="CE264" i="242"/>
  <c r="CA264" i="242"/>
  <c r="BK264" i="242"/>
  <c r="BC264" i="242"/>
  <c r="CA263" i="242"/>
  <c r="BV263" i="242"/>
  <c r="BT263" i="242"/>
  <c r="BO263" i="242"/>
  <c r="BN263" i="242"/>
  <c r="BL263" i="242"/>
  <c r="BK263" i="242"/>
  <c r="BD263" i="242"/>
  <c r="BC263" i="242"/>
  <c r="AY263" i="242"/>
  <c r="AX263" i="242"/>
  <c r="AV263" i="242"/>
  <c r="AQ263" i="242"/>
  <c r="AP263" i="242"/>
  <c r="AN263" i="242"/>
  <c r="AH263" i="242"/>
  <c r="AF263" i="242"/>
  <c r="AA263" i="242"/>
  <c r="Z263" i="242"/>
  <c r="X263" i="242"/>
  <c r="S263" i="242"/>
  <c r="R263" i="242"/>
  <c r="K263" i="242"/>
  <c r="CB263" i="242" s="1"/>
  <c r="J263" i="242"/>
  <c r="H263" i="242"/>
  <c r="CH262" i="242"/>
  <c r="CG262" i="242"/>
  <c r="CF262" i="242"/>
  <c r="CC262" i="242"/>
  <c r="BZ262" i="242"/>
  <c r="BY262" i="242"/>
  <c r="CM262" i="242" s="1"/>
  <c r="BX262" i="242"/>
  <c r="BU262" i="242"/>
  <c r="BQ262" i="242"/>
  <c r="CL262" i="242" s="1"/>
  <c r="BP262" i="242"/>
  <c r="BR262" i="242" s="1"/>
  <c r="BM262" i="242"/>
  <c r="BE262" i="242"/>
  <c r="BA262" i="242"/>
  <c r="AZ262" i="242"/>
  <c r="CJ262" i="242" s="1"/>
  <c r="AW262" i="242"/>
  <c r="AR262" i="242"/>
  <c r="AO262" i="242"/>
  <c r="AL262" i="242"/>
  <c r="AJ262" i="242"/>
  <c r="AK262" i="242" s="1"/>
  <c r="AG262" i="242"/>
  <c r="AD262" i="242"/>
  <c r="AC262" i="242"/>
  <c r="AB262" i="242"/>
  <c r="Y262" i="242"/>
  <c r="V262" i="242"/>
  <c r="U262" i="242"/>
  <c r="T262" i="242"/>
  <c r="Q262" i="242"/>
  <c r="L262" i="242"/>
  <c r="I262" i="242"/>
  <c r="CL261" i="242"/>
  <c r="CG261" i="242"/>
  <c r="CF261" i="242"/>
  <c r="CC261" i="242"/>
  <c r="BZ261" i="242"/>
  <c r="BX261" i="242"/>
  <c r="BY261" i="242" s="1"/>
  <c r="CM261" i="242" s="1"/>
  <c r="BW261" i="242"/>
  <c r="BU261" i="242"/>
  <c r="BR261" i="242"/>
  <c r="BQ261" i="242"/>
  <c r="BP261" i="242"/>
  <c r="BM261" i="242"/>
  <c r="BE261" i="242"/>
  <c r="BB261" i="242"/>
  <c r="BA261" i="242"/>
  <c r="AZ261" i="242"/>
  <c r="CJ261" i="242" s="1"/>
  <c r="AW261" i="242"/>
  <c r="AR261" i="242"/>
  <c r="AO261" i="242"/>
  <c r="AJ261" i="242"/>
  <c r="AG261" i="242"/>
  <c r="AD261" i="242"/>
  <c r="AB261" i="242"/>
  <c r="AC261" i="242" s="1"/>
  <c r="Y261" i="242"/>
  <c r="V261" i="242"/>
  <c r="U261" i="242"/>
  <c r="T261" i="242"/>
  <c r="Q261" i="242"/>
  <c r="N261" i="242"/>
  <c r="M261" i="242"/>
  <c r="L261" i="242"/>
  <c r="CE261" i="242" s="1"/>
  <c r="I261" i="242"/>
  <c r="CI260" i="242"/>
  <c r="CH260" i="242"/>
  <c r="CC260" i="242"/>
  <c r="BZ260" i="242"/>
  <c r="BY260" i="242"/>
  <c r="CM260" i="242" s="1"/>
  <c r="BX260" i="242"/>
  <c r="BU260" i="242"/>
  <c r="BR260" i="242"/>
  <c r="BQ260" i="242"/>
  <c r="CL260" i="242" s="1"/>
  <c r="BP260" i="242"/>
  <c r="BM260" i="242"/>
  <c r="BE260" i="242"/>
  <c r="BB260" i="242"/>
  <c r="BA260" i="242"/>
  <c r="AZ260" i="242"/>
  <c r="CJ260" i="242" s="1"/>
  <c r="AW260" i="242"/>
  <c r="AS260" i="242"/>
  <c r="AR260" i="242"/>
  <c r="AT260" i="242" s="1"/>
  <c r="AO260" i="242"/>
  <c r="AL260" i="242"/>
  <c r="AK260" i="242"/>
  <c r="AJ260" i="242"/>
  <c r="AG260" i="242"/>
  <c r="CG260" i="242" s="1"/>
  <c r="AD260" i="242"/>
  <c r="AB260" i="242"/>
  <c r="AC260" i="242" s="1"/>
  <c r="Y260" i="242"/>
  <c r="V260" i="242"/>
  <c r="U260" i="242"/>
  <c r="T260" i="242"/>
  <c r="CF260" i="242" s="1"/>
  <c r="Q260" i="242"/>
  <c r="M260" i="242"/>
  <c r="L260" i="242"/>
  <c r="CE260" i="242" s="1"/>
  <c r="I260" i="242"/>
  <c r="CJ259" i="242"/>
  <c r="CG259" i="242"/>
  <c r="CF259" i="242"/>
  <c r="CC259" i="242"/>
  <c r="BZ259" i="242"/>
  <c r="BY259" i="242"/>
  <c r="CM259" i="242" s="1"/>
  <c r="BX259" i="242"/>
  <c r="BU259" i="242"/>
  <c r="BR259" i="242"/>
  <c r="BQ259" i="242"/>
  <c r="CL259" i="242" s="1"/>
  <c r="BP259" i="242"/>
  <c r="BM259" i="242"/>
  <c r="BE259" i="242"/>
  <c r="BB259" i="242"/>
  <c r="BA259" i="242"/>
  <c r="AZ259" i="242"/>
  <c r="AW259" i="242"/>
  <c r="AR259" i="242"/>
  <c r="AO259" i="242"/>
  <c r="AJ259" i="242"/>
  <c r="AG259" i="242"/>
  <c r="AD259" i="242"/>
  <c r="AB259" i="242"/>
  <c r="AC259" i="242" s="1"/>
  <c r="Y259" i="242"/>
  <c r="V259" i="242"/>
  <c r="U259" i="242"/>
  <c r="T259" i="242"/>
  <c r="Q259" i="242"/>
  <c r="N259" i="242"/>
  <c r="M259" i="242"/>
  <c r="L259" i="242"/>
  <c r="CE259" i="242" s="1"/>
  <c r="I259" i="242"/>
  <c r="CI258" i="242"/>
  <c r="CH258" i="242"/>
  <c r="CG258" i="242"/>
  <c r="CC258" i="242"/>
  <c r="BZ258" i="242"/>
  <c r="BY258" i="242"/>
  <c r="CM258" i="242" s="1"/>
  <c r="BX258" i="242"/>
  <c r="BU258" i="242"/>
  <c r="BR258" i="242"/>
  <c r="BQ258" i="242"/>
  <c r="CL258" i="242" s="1"/>
  <c r="BP258" i="242"/>
  <c r="BM258" i="242"/>
  <c r="BE258" i="242"/>
  <c r="BB258" i="242"/>
  <c r="BA258" i="242"/>
  <c r="AZ258" i="242"/>
  <c r="CJ258" i="242" s="1"/>
  <c r="AW258" i="242"/>
  <c r="AS258" i="242"/>
  <c r="AR258" i="242"/>
  <c r="AT258" i="242" s="1"/>
  <c r="AO258" i="242"/>
  <c r="AL258" i="242"/>
  <c r="AK258" i="242"/>
  <c r="AJ258" i="242"/>
  <c r="AG258" i="242"/>
  <c r="AD258" i="242"/>
  <c r="AB258" i="242"/>
  <c r="AC258" i="242" s="1"/>
  <c r="Y258" i="242"/>
  <c r="V258" i="242"/>
  <c r="U258" i="242"/>
  <c r="T258" i="242"/>
  <c r="CF258" i="242" s="1"/>
  <c r="Q258" i="242"/>
  <c r="M258" i="242"/>
  <c r="L258" i="242"/>
  <c r="CE258" i="242" s="1"/>
  <c r="I258" i="242"/>
  <c r="CJ257" i="242"/>
  <c r="CF257" i="242"/>
  <c r="CC257" i="242"/>
  <c r="BZ257" i="242"/>
  <c r="BY257" i="242"/>
  <c r="CM257" i="242" s="1"/>
  <c r="BX257" i="242"/>
  <c r="BU257" i="242"/>
  <c r="BR257" i="242"/>
  <c r="BQ257" i="242"/>
  <c r="CL257" i="242" s="1"/>
  <c r="BP257" i="242"/>
  <c r="BM257" i="242"/>
  <c r="BE257" i="242"/>
  <c r="BB257" i="242"/>
  <c r="BA257" i="242"/>
  <c r="AZ257" i="242"/>
  <c r="AW257" i="242"/>
  <c r="AR257" i="242"/>
  <c r="AO257" i="242"/>
  <c r="AJ257" i="242"/>
  <c r="AG257" i="242"/>
  <c r="CG257" i="242" s="1"/>
  <c r="AD257" i="242"/>
  <c r="AB257" i="242"/>
  <c r="AC257" i="242" s="1"/>
  <c r="Y257" i="242"/>
  <c r="V257" i="242"/>
  <c r="U257" i="242"/>
  <c r="T257" i="242"/>
  <c r="Q257" i="242"/>
  <c r="N257" i="242"/>
  <c r="M257" i="242"/>
  <c r="L257" i="242"/>
  <c r="CE257" i="242" s="1"/>
  <c r="I257" i="242"/>
  <c r="CI256" i="242"/>
  <c r="CH256" i="242"/>
  <c r="CG256" i="242"/>
  <c r="CC256" i="242"/>
  <c r="BZ256" i="242"/>
  <c r="BY256" i="242"/>
  <c r="CM256" i="242" s="1"/>
  <c r="BX256" i="242"/>
  <c r="BU256" i="242"/>
  <c r="BR256" i="242"/>
  <c r="BQ256" i="242"/>
  <c r="CL256" i="242" s="1"/>
  <c r="BP256" i="242"/>
  <c r="BM256" i="242"/>
  <c r="BE256" i="242"/>
  <c r="BB256" i="242"/>
  <c r="BA256" i="242"/>
  <c r="AZ256" i="242"/>
  <c r="CJ256" i="242" s="1"/>
  <c r="AW256" i="242"/>
  <c r="AS256" i="242"/>
  <c r="AR256" i="242"/>
  <c r="AT256" i="242" s="1"/>
  <c r="AO256" i="242"/>
  <c r="AL256" i="242"/>
  <c r="AK256" i="242"/>
  <c r="AJ256" i="242"/>
  <c r="AG256" i="242"/>
  <c r="AD256" i="242"/>
  <c r="AB256" i="242"/>
  <c r="AC256" i="242" s="1"/>
  <c r="Y256" i="242"/>
  <c r="V256" i="242"/>
  <c r="U256" i="242"/>
  <c r="T256" i="242"/>
  <c r="CF256" i="242" s="1"/>
  <c r="Q256" i="242"/>
  <c r="M256" i="242"/>
  <c r="L256" i="242"/>
  <c r="CE256" i="242" s="1"/>
  <c r="I256" i="242"/>
  <c r="CJ255" i="242"/>
  <c r="CG255" i="242"/>
  <c r="CF255" i="242"/>
  <c r="CC255" i="242"/>
  <c r="BZ255" i="242"/>
  <c r="BY255" i="242"/>
  <c r="CM255" i="242" s="1"/>
  <c r="BX255" i="242"/>
  <c r="BU255" i="242"/>
  <c r="BR255" i="242"/>
  <c r="BQ255" i="242"/>
  <c r="CL255" i="242" s="1"/>
  <c r="BP255" i="242"/>
  <c r="BM255" i="242"/>
  <c r="BE255" i="242"/>
  <c r="BB255" i="242"/>
  <c r="BA255" i="242"/>
  <c r="AZ255" i="242"/>
  <c r="AW255" i="242"/>
  <c r="AR255" i="242"/>
  <c r="AO255" i="242"/>
  <c r="AJ255" i="242"/>
  <c r="AG255" i="242"/>
  <c r="AD255" i="242"/>
  <c r="AC255" i="242"/>
  <c r="AB255" i="242"/>
  <c r="Y255" i="242"/>
  <c r="V255" i="242"/>
  <c r="U255" i="242"/>
  <c r="T255" i="242"/>
  <c r="Q255" i="242"/>
  <c r="N255" i="242"/>
  <c r="M255" i="242"/>
  <c r="L255" i="242"/>
  <c r="CE255" i="242" s="1"/>
  <c r="I255" i="242"/>
  <c r="CI254" i="242"/>
  <c r="CH254" i="242"/>
  <c r="CG254" i="242"/>
  <c r="CC254" i="242"/>
  <c r="BZ254" i="242"/>
  <c r="BY254" i="242"/>
  <c r="CM254" i="242" s="1"/>
  <c r="BX254" i="242"/>
  <c r="BU254" i="242"/>
  <c r="BR254" i="242"/>
  <c r="BQ254" i="242"/>
  <c r="CL254" i="242" s="1"/>
  <c r="BP254" i="242"/>
  <c r="BM254" i="242"/>
  <c r="BE254" i="242"/>
  <c r="BB254" i="242"/>
  <c r="BA254" i="242"/>
  <c r="AZ254" i="242"/>
  <c r="CJ254" i="242" s="1"/>
  <c r="AW254" i="242"/>
  <c r="AS254" i="242"/>
  <c r="AR254" i="242"/>
  <c r="AT254" i="242" s="1"/>
  <c r="AO254" i="242"/>
  <c r="AL254" i="242"/>
  <c r="AK254" i="242"/>
  <c r="AJ254" i="242"/>
  <c r="AG254" i="242"/>
  <c r="AD254" i="242"/>
  <c r="AB254" i="242"/>
  <c r="AC254" i="242" s="1"/>
  <c r="Y254" i="242"/>
  <c r="V254" i="242"/>
  <c r="U254" i="242"/>
  <c r="T254" i="242"/>
  <c r="CF254" i="242" s="1"/>
  <c r="Q254" i="242"/>
  <c r="M254" i="242"/>
  <c r="L254" i="242"/>
  <c r="CE254" i="242" s="1"/>
  <c r="I254" i="242"/>
  <c r="CJ253" i="242"/>
  <c r="CG253" i="242"/>
  <c r="CF253" i="242"/>
  <c r="CC253" i="242"/>
  <c r="BZ253" i="242"/>
  <c r="BY253" i="242"/>
  <c r="CM253" i="242" s="1"/>
  <c r="BX253" i="242"/>
  <c r="BU253" i="242"/>
  <c r="BR253" i="242"/>
  <c r="BQ253" i="242"/>
  <c r="CL253" i="242" s="1"/>
  <c r="BP253" i="242"/>
  <c r="BM253" i="242"/>
  <c r="BE253" i="242"/>
  <c r="BB253" i="242"/>
  <c r="BA253" i="242"/>
  <c r="AZ253" i="242"/>
  <c r="AW253" i="242"/>
  <c r="AR253" i="242"/>
  <c r="AO253" i="242"/>
  <c r="AJ253" i="242"/>
  <c r="AG253" i="242"/>
  <c r="AD253" i="242"/>
  <c r="AC253" i="242"/>
  <c r="AB253" i="242"/>
  <c r="Y253" i="242"/>
  <c r="V253" i="242"/>
  <c r="U253" i="242"/>
  <c r="T253" i="242"/>
  <c r="Q253" i="242"/>
  <c r="N253" i="242"/>
  <c r="M253" i="242"/>
  <c r="L253" i="242"/>
  <c r="CE253" i="242" s="1"/>
  <c r="I253" i="242"/>
  <c r="CI252" i="242"/>
  <c r="CH252" i="242"/>
  <c r="CG252" i="242"/>
  <c r="CC252" i="242"/>
  <c r="BZ252" i="242"/>
  <c r="BX252" i="242"/>
  <c r="BY252" i="242" s="1"/>
  <c r="CM252" i="242" s="1"/>
  <c r="BU252" i="242"/>
  <c r="BR252" i="242"/>
  <c r="BQ252" i="242"/>
  <c r="CL252" i="242" s="1"/>
  <c r="BP252" i="242"/>
  <c r="BM252" i="242"/>
  <c r="BE252" i="242"/>
  <c r="BB252" i="242"/>
  <c r="BA252" i="242"/>
  <c r="AZ252" i="242"/>
  <c r="CJ252" i="242" s="1"/>
  <c r="AW252" i="242"/>
  <c r="AS252" i="242"/>
  <c r="AR252" i="242"/>
  <c r="AT252" i="242" s="1"/>
  <c r="AO252" i="242"/>
  <c r="AL252" i="242"/>
  <c r="AK252" i="242"/>
  <c r="AJ252" i="242"/>
  <c r="AG252" i="242"/>
  <c r="AD252" i="242"/>
  <c r="AB252" i="242"/>
  <c r="AC252" i="242" s="1"/>
  <c r="Y252" i="242"/>
  <c r="V252" i="242"/>
  <c r="T252" i="242"/>
  <c r="CF252" i="242" s="1"/>
  <c r="Q252" i="242"/>
  <c r="M252" i="242"/>
  <c r="L252" i="242"/>
  <c r="CE252" i="242" s="1"/>
  <c r="I252" i="242"/>
  <c r="CJ251" i="242"/>
  <c r="CF251" i="242"/>
  <c r="CC251" i="242"/>
  <c r="BZ251" i="242"/>
  <c r="BY251" i="242"/>
  <c r="CM251" i="242" s="1"/>
  <c r="BX251" i="242"/>
  <c r="BU251" i="242"/>
  <c r="BR251" i="242"/>
  <c r="BQ251" i="242"/>
  <c r="CL251" i="242" s="1"/>
  <c r="BP251" i="242"/>
  <c r="BM251" i="242"/>
  <c r="BE251" i="242"/>
  <c r="BB251" i="242"/>
  <c r="BA251" i="242"/>
  <c r="AZ251" i="242"/>
  <c r="AW251" i="242"/>
  <c r="AR251" i="242"/>
  <c r="AO251" i="242"/>
  <c r="AJ251" i="242"/>
  <c r="AG251" i="242"/>
  <c r="AC251" i="242"/>
  <c r="AB251" i="242"/>
  <c r="CG251" i="242" s="1"/>
  <c r="Y251" i="242"/>
  <c r="V251" i="242"/>
  <c r="U251" i="242"/>
  <c r="T251" i="242"/>
  <c r="Q251" i="242"/>
  <c r="N251" i="242"/>
  <c r="M251" i="242"/>
  <c r="L251" i="242"/>
  <c r="CE251" i="242" s="1"/>
  <c r="I251" i="242"/>
  <c r="CI250" i="242"/>
  <c r="CH250" i="242"/>
  <c r="CG250" i="242"/>
  <c r="CC250" i="242"/>
  <c r="BZ250" i="242"/>
  <c r="BX250" i="242"/>
  <c r="BY250" i="242" s="1"/>
  <c r="CM250" i="242" s="1"/>
  <c r="BU250" i="242"/>
  <c r="BR250" i="242"/>
  <c r="BQ250" i="242"/>
  <c r="CL250" i="242" s="1"/>
  <c r="BP250" i="242"/>
  <c r="BM250" i="242"/>
  <c r="BE250" i="242"/>
  <c r="BB250" i="242"/>
  <c r="BA250" i="242"/>
  <c r="AZ250" i="242"/>
  <c r="CJ250" i="242" s="1"/>
  <c r="AW250" i="242"/>
  <c r="AS250" i="242"/>
  <c r="AR250" i="242"/>
  <c r="AT250" i="242" s="1"/>
  <c r="AO250" i="242"/>
  <c r="AL250" i="242"/>
  <c r="AK250" i="242"/>
  <c r="AJ250" i="242"/>
  <c r="AG250" i="242"/>
  <c r="AD250" i="242"/>
  <c r="AB250" i="242"/>
  <c r="AC250" i="242" s="1"/>
  <c r="Y250" i="242"/>
  <c r="V250" i="242"/>
  <c r="T250" i="242"/>
  <c r="CF250" i="242" s="1"/>
  <c r="Q250" i="242"/>
  <c r="L250" i="242"/>
  <c r="I250" i="242"/>
  <c r="CJ249" i="242"/>
  <c r="CF249" i="242"/>
  <c r="CC249" i="242"/>
  <c r="BZ249" i="242"/>
  <c r="BY249" i="242"/>
  <c r="CM249" i="242" s="1"/>
  <c r="BX249" i="242"/>
  <c r="BU249" i="242"/>
  <c r="BR249" i="242"/>
  <c r="BQ249" i="242"/>
  <c r="CL249" i="242" s="1"/>
  <c r="BP249" i="242"/>
  <c r="BM249" i="242"/>
  <c r="BE249" i="242"/>
  <c r="BB249" i="242"/>
  <c r="BA249" i="242"/>
  <c r="AZ249" i="242"/>
  <c r="AW249" i="242"/>
  <c r="AR249" i="242"/>
  <c r="AO249" i="242"/>
  <c r="AJ249" i="242"/>
  <c r="AG249" i="242"/>
  <c r="AC249" i="242"/>
  <c r="AB249" i="242"/>
  <c r="CG249" i="242" s="1"/>
  <c r="Y249" i="242"/>
  <c r="V249" i="242"/>
  <c r="U249" i="242"/>
  <c r="T249" i="242"/>
  <c r="Q249" i="242"/>
  <c r="N249" i="242"/>
  <c r="L249" i="242"/>
  <c r="CE249" i="242" s="1"/>
  <c r="I249" i="242"/>
  <c r="CH248" i="242"/>
  <c r="CC248" i="242"/>
  <c r="BZ248" i="242"/>
  <c r="BX248" i="242"/>
  <c r="BY248" i="242" s="1"/>
  <c r="CM248" i="242" s="1"/>
  <c r="BU248" i="242"/>
  <c r="BR248" i="242"/>
  <c r="BQ248" i="242"/>
  <c r="CL248" i="242" s="1"/>
  <c r="BP248" i="242"/>
  <c r="BM248" i="242"/>
  <c r="BE248" i="242"/>
  <c r="BB248" i="242"/>
  <c r="BA248" i="242"/>
  <c r="AZ248" i="242"/>
  <c r="CJ248" i="242" s="1"/>
  <c r="AW248" i="242"/>
  <c r="AS248" i="242"/>
  <c r="AR248" i="242"/>
  <c r="AO248" i="242"/>
  <c r="AL248" i="242"/>
  <c r="AK248" i="242"/>
  <c r="AJ248" i="242"/>
  <c r="AG248" i="242"/>
  <c r="CG248" i="242" s="1"/>
  <c r="AD248" i="242"/>
  <c r="AB248" i="242"/>
  <c r="AC248" i="242" s="1"/>
  <c r="Y248" i="242"/>
  <c r="V248" i="242"/>
  <c r="T248" i="242"/>
  <c r="CF248" i="242" s="1"/>
  <c r="Q248" i="242"/>
  <c r="M248" i="242"/>
  <c r="L248" i="242"/>
  <c r="I248" i="242"/>
  <c r="CJ247" i="242"/>
  <c r="CI247" i="242"/>
  <c r="CH247" i="242"/>
  <c r="CF247" i="242"/>
  <c r="CC247" i="242"/>
  <c r="BZ247" i="242"/>
  <c r="BY247" i="242"/>
  <c r="CM247" i="242" s="1"/>
  <c r="BX247" i="242"/>
  <c r="BU247" i="242"/>
  <c r="BR247" i="242"/>
  <c r="BQ247" i="242"/>
  <c r="CL247" i="242" s="1"/>
  <c r="BP247" i="242"/>
  <c r="BM247" i="242"/>
  <c r="BE247" i="242"/>
  <c r="BB247" i="242"/>
  <c r="BA247" i="242"/>
  <c r="AZ247" i="242"/>
  <c r="AW247" i="242"/>
  <c r="AR247" i="242"/>
  <c r="AO247" i="242"/>
  <c r="AJ247" i="242"/>
  <c r="AG247" i="242"/>
  <c r="AC247" i="242"/>
  <c r="AB247" i="242"/>
  <c r="Y247" i="242"/>
  <c r="V247" i="242"/>
  <c r="U247" i="242"/>
  <c r="T247" i="242"/>
  <c r="Q247" i="242"/>
  <c r="L247" i="242"/>
  <c r="I247" i="242"/>
  <c r="CL246" i="242"/>
  <c r="CH246" i="242"/>
  <c r="CC246" i="242"/>
  <c r="BZ246" i="242"/>
  <c r="BX246" i="242"/>
  <c r="BY246" i="242" s="1"/>
  <c r="CM246" i="242" s="1"/>
  <c r="BU246" i="242"/>
  <c r="BR246" i="242"/>
  <c r="BQ246" i="242"/>
  <c r="BP246" i="242"/>
  <c r="BM246" i="242"/>
  <c r="BE246" i="242"/>
  <c r="BB246" i="242"/>
  <c r="BA246" i="242"/>
  <c r="AZ246" i="242"/>
  <c r="CJ246" i="242" s="1"/>
  <c r="AW246" i="242"/>
  <c r="AR246" i="242"/>
  <c r="AT246" i="242" s="1"/>
  <c r="AO246" i="242"/>
  <c r="AL246" i="242"/>
  <c r="AK246" i="242"/>
  <c r="AJ246" i="242"/>
  <c r="AG246" i="242"/>
  <c r="AB246" i="242"/>
  <c r="CG246" i="242" s="1"/>
  <c r="Y246" i="242"/>
  <c r="V246" i="242"/>
  <c r="T246" i="242"/>
  <c r="Q246" i="242"/>
  <c r="L246" i="242"/>
  <c r="I246" i="242"/>
  <c r="CJ245" i="242"/>
  <c r="CI245" i="242"/>
  <c r="CF245" i="242"/>
  <c r="CC245" i="242"/>
  <c r="BZ245" i="242"/>
  <c r="BY245" i="242"/>
  <c r="CM245" i="242" s="1"/>
  <c r="BX245" i="242"/>
  <c r="BU245" i="242"/>
  <c r="BR245" i="242"/>
  <c r="BQ245" i="242"/>
  <c r="CL245" i="242" s="1"/>
  <c r="BP245" i="242"/>
  <c r="BM245" i="242"/>
  <c r="BE245" i="242"/>
  <c r="BB245" i="242"/>
  <c r="BA245" i="242"/>
  <c r="AZ245" i="242"/>
  <c r="AW245" i="242"/>
  <c r="AR245" i="242"/>
  <c r="AO245" i="242"/>
  <c r="AK245" i="242"/>
  <c r="AJ245" i="242"/>
  <c r="AL245" i="242" s="1"/>
  <c r="AG245" i="242"/>
  <c r="AC245" i="242"/>
  <c r="AB245" i="242"/>
  <c r="CG245" i="242" s="1"/>
  <c r="Y245" i="242"/>
  <c r="V245" i="242"/>
  <c r="U245" i="242"/>
  <c r="T245" i="242"/>
  <c r="Q245" i="242"/>
  <c r="L245" i="242"/>
  <c r="CE245" i="242" s="1"/>
  <c r="I245" i="242"/>
  <c r="CH244" i="242"/>
  <c r="CE244" i="242"/>
  <c r="CC244" i="242"/>
  <c r="BX244" i="242"/>
  <c r="BU244" i="242"/>
  <c r="BR244" i="242"/>
  <c r="BQ244" i="242"/>
  <c r="CL244" i="242" s="1"/>
  <c r="BP244" i="242"/>
  <c r="BM244" i="242"/>
  <c r="BE244" i="242"/>
  <c r="BB244" i="242"/>
  <c r="BA244" i="242"/>
  <c r="AZ244" i="242"/>
  <c r="CJ244" i="242" s="1"/>
  <c r="AW244" i="242"/>
  <c r="AR244" i="242"/>
  <c r="AT244" i="242" s="1"/>
  <c r="AO244" i="242"/>
  <c r="AL244" i="242"/>
  <c r="AK244" i="242"/>
  <c r="AJ244" i="242"/>
  <c r="AG244" i="242"/>
  <c r="AC244" i="242"/>
  <c r="AB244" i="242"/>
  <c r="Y244" i="242"/>
  <c r="T244" i="242"/>
  <c r="Q244" i="242"/>
  <c r="M244" i="242"/>
  <c r="L244" i="242"/>
  <c r="N244" i="242" s="1"/>
  <c r="I244" i="242"/>
  <c r="CH243" i="242"/>
  <c r="CE243" i="242"/>
  <c r="CC243" i="242"/>
  <c r="BX243" i="242"/>
  <c r="BZ243" i="242" s="1"/>
  <c r="BW243" i="242"/>
  <c r="BU243" i="242"/>
  <c r="BP243" i="242"/>
  <c r="BQ243" i="242" s="1"/>
  <c r="CL243" i="242" s="1"/>
  <c r="BM243" i="242"/>
  <c r="BE243" i="242"/>
  <c r="AZ243" i="242"/>
  <c r="BA243" i="242" s="1"/>
  <c r="AW243" i="242"/>
  <c r="CI243" i="242" s="1"/>
  <c r="AS243" i="242"/>
  <c r="AR243" i="242"/>
  <c r="AT243" i="242" s="1"/>
  <c r="AO243" i="242"/>
  <c r="AK243" i="242"/>
  <c r="AJ243" i="242"/>
  <c r="AL243" i="242" s="1"/>
  <c r="AG243" i="242"/>
  <c r="AD243" i="242"/>
  <c r="AC243" i="242"/>
  <c r="AB243" i="242"/>
  <c r="Y243" i="242"/>
  <c r="U243" i="242"/>
  <c r="T243" i="242"/>
  <c r="CF243" i="242" s="1"/>
  <c r="Q243" i="242"/>
  <c r="N243" i="242"/>
  <c r="M243" i="242"/>
  <c r="L243" i="242"/>
  <c r="I243" i="242"/>
  <c r="CH242" i="242"/>
  <c r="CG242" i="242"/>
  <c r="CC242" i="242"/>
  <c r="BW242" i="242"/>
  <c r="BX242" i="242" s="1"/>
  <c r="BU242" i="242"/>
  <c r="BP242" i="242"/>
  <c r="BR242" i="242" s="1"/>
  <c r="BM242" i="242"/>
  <c r="BE242" i="242"/>
  <c r="AZ242" i="242"/>
  <c r="AW242" i="242"/>
  <c r="CI242" i="242" s="1"/>
  <c r="AT242" i="242"/>
  <c r="AS242" i="242"/>
  <c r="AR242" i="242"/>
  <c r="AO242" i="242"/>
  <c r="AK242" i="242"/>
  <c r="AJ242" i="242"/>
  <c r="AL242" i="242" s="1"/>
  <c r="AG242" i="242"/>
  <c r="AD242" i="242"/>
  <c r="AC242" i="242"/>
  <c r="AB242" i="242"/>
  <c r="Y242" i="242"/>
  <c r="U242" i="242"/>
  <c r="T242" i="242"/>
  <c r="CF242" i="242" s="1"/>
  <c r="Q242" i="242"/>
  <c r="L242" i="242"/>
  <c r="CE242" i="242" s="1"/>
  <c r="I242" i="242"/>
  <c r="CM241" i="242"/>
  <c r="CE241" i="242"/>
  <c r="CC241" i="242"/>
  <c r="BY241" i="242"/>
  <c r="BX241" i="242"/>
  <c r="BZ241" i="242" s="1"/>
  <c r="BU241" i="242"/>
  <c r="BP241" i="242"/>
  <c r="BR241" i="242" s="1"/>
  <c r="BM241" i="242"/>
  <c r="BE241" i="242"/>
  <c r="AZ241" i="242"/>
  <c r="CJ241" i="242" s="1"/>
  <c r="AW241" i="242"/>
  <c r="AT241" i="242"/>
  <c r="AR241" i="242"/>
  <c r="CI241" i="242" s="1"/>
  <c r="AO241" i="242"/>
  <c r="AL241" i="242"/>
  <c r="AJ241" i="242"/>
  <c r="AK241" i="242" s="1"/>
  <c r="AG241" i="242"/>
  <c r="AB241" i="242"/>
  <c r="CG241" i="242" s="1"/>
  <c r="Y241" i="242"/>
  <c r="T241" i="242"/>
  <c r="Q241" i="242"/>
  <c r="N241" i="242"/>
  <c r="L241" i="242"/>
  <c r="M241" i="242" s="1"/>
  <c r="I241" i="242"/>
  <c r="CH240" i="242"/>
  <c r="CG240" i="242"/>
  <c r="CF240" i="242"/>
  <c r="CC240" i="242"/>
  <c r="BY240" i="242"/>
  <c r="CM240" i="242" s="1"/>
  <c r="BX240" i="242"/>
  <c r="BZ240" i="242" s="1"/>
  <c r="BU240" i="242"/>
  <c r="BP240" i="242"/>
  <c r="BM240" i="242"/>
  <c r="BE240" i="242"/>
  <c r="AZ240" i="242"/>
  <c r="AW240" i="242"/>
  <c r="CI240" i="242" s="1"/>
  <c r="AS240" i="242"/>
  <c r="AR240" i="242"/>
  <c r="AT240" i="242" s="1"/>
  <c r="AO240" i="242"/>
  <c r="AK240" i="242"/>
  <c r="AJ240" i="242"/>
  <c r="AL240" i="242" s="1"/>
  <c r="AG240" i="242"/>
  <c r="AD240" i="242"/>
  <c r="AC240" i="242"/>
  <c r="AB240" i="242"/>
  <c r="Y240" i="242"/>
  <c r="U240" i="242"/>
  <c r="T240" i="242"/>
  <c r="V240" i="242" s="1"/>
  <c r="Q240" i="242"/>
  <c r="L240" i="242"/>
  <c r="CE240" i="242" s="1"/>
  <c r="I240" i="242"/>
  <c r="CE239" i="242"/>
  <c r="CC239" i="242"/>
  <c r="BY239" i="242"/>
  <c r="CM239" i="242" s="1"/>
  <c r="BX239" i="242"/>
  <c r="BZ239" i="242" s="1"/>
  <c r="BU239" i="242"/>
  <c r="BP239" i="242"/>
  <c r="BR239" i="242" s="1"/>
  <c r="BM239" i="242"/>
  <c r="BE239" i="242"/>
  <c r="AZ239" i="242"/>
  <c r="CJ239" i="242" s="1"/>
  <c r="AW239" i="242"/>
  <c r="AT239" i="242"/>
  <c r="AS239" i="242"/>
  <c r="AR239" i="242"/>
  <c r="CI239" i="242" s="1"/>
  <c r="AO239" i="242"/>
  <c r="AL239" i="242"/>
  <c r="AJ239" i="242"/>
  <c r="AK239" i="242" s="1"/>
  <c r="AG239" i="242"/>
  <c r="AB239" i="242"/>
  <c r="CG239" i="242" s="1"/>
  <c r="Y239" i="242"/>
  <c r="T239" i="242"/>
  <c r="Q239" i="242"/>
  <c r="N239" i="242"/>
  <c r="L239" i="242"/>
  <c r="M239" i="242" s="1"/>
  <c r="I239" i="242"/>
  <c r="CH238" i="242"/>
  <c r="CG238" i="242"/>
  <c r="CF238" i="242"/>
  <c r="CC238" i="242"/>
  <c r="BX238" i="242"/>
  <c r="BZ238" i="242" s="1"/>
  <c r="BU238" i="242"/>
  <c r="BP238" i="242"/>
  <c r="BM238" i="242"/>
  <c r="BE238" i="242"/>
  <c r="AZ238" i="242"/>
  <c r="AW238" i="242"/>
  <c r="CI238" i="242" s="1"/>
  <c r="AT238" i="242"/>
  <c r="AS238" i="242"/>
  <c r="AR238" i="242"/>
  <c r="AO238" i="242"/>
  <c r="AK238" i="242"/>
  <c r="AJ238" i="242"/>
  <c r="AL238" i="242" s="1"/>
  <c r="AG238" i="242"/>
  <c r="AD238" i="242"/>
  <c r="AC238" i="242"/>
  <c r="AB238" i="242"/>
  <c r="Y238" i="242"/>
  <c r="T238" i="242"/>
  <c r="V238" i="242" s="1"/>
  <c r="Q238" i="242"/>
  <c r="L238" i="242"/>
  <c r="CE238" i="242" s="1"/>
  <c r="I238" i="242"/>
  <c r="CJ237" i="242"/>
  <c r="CE237" i="242"/>
  <c r="CC237" i="242"/>
  <c r="BY237" i="242"/>
  <c r="CM237" i="242" s="1"/>
  <c r="BX237" i="242"/>
  <c r="BZ237" i="242" s="1"/>
  <c r="BU237" i="242"/>
  <c r="BP237" i="242"/>
  <c r="BR237" i="242" s="1"/>
  <c r="BM237" i="242"/>
  <c r="BE237" i="242"/>
  <c r="AZ237" i="242"/>
  <c r="BB237" i="242" s="1"/>
  <c r="AW237" i="242"/>
  <c r="AT237" i="242"/>
  <c r="AS237" i="242"/>
  <c r="AR237" i="242"/>
  <c r="CI237" i="242" s="1"/>
  <c r="AO237" i="242"/>
  <c r="AL237" i="242"/>
  <c r="AJ237" i="242"/>
  <c r="AK237" i="242" s="1"/>
  <c r="AG237" i="242"/>
  <c r="AB237" i="242"/>
  <c r="Y237" i="242"/>
  <c r="U237" i="242"/>
  <c r="T237" i="242"/>
  <c r="Q237" i="242"/>
  <c r="N237" i="242"/>
  <c r="L237" i="242"/>
  <c r="M237" i="242" s="1"/>
  <c r="I237" i="242"/>
  <c r="CH236" i="242"/>
  <c r="CG236" i="242"/>
  <c r="CF236" i="242"/>
  <c r="CC236" i="242"/>
  <c r="BX236" i="242"/>
  <c r="BZ236" i="242" s="1"/>
  <c r="BU236" i="242"/>
  <c r="BP236" i="242"/>
  <c r="BM236" i="242"/>
  <c r="BE236" i="242"/>
  <c r="AZ236" i="242"/>
  <c r="AW236" i="242"/>
  <c r="CI236" i="242" s="1"/>
  <c r="AT236" i="242"/>
  <c r="AS236" i="242"/>
  <c r="AR236" i="242"/>
  <c r="AO236" i="242"/>
  <c r="AK236" i="242"/>
  <c r="AJ236" i="242"/>
  <c r="AL236" i="242" s="1"/>
  <c r="AG236" i="242"/>
  <c r="AD236" i="242"/>
  <c r="AC236" i="242"/>
  <c r="AB236" i="242"/>
  <c r="Y236" i="242"/>
  <c r="T236" i="242"/>
  <c r="V236" i="242" s="1"/>
  <c r="Q236" i="242"/>
  <c r="L236" i="242"/>
  <c r="I236" i="242"/>
  <c r="CL235" i="242"/>
  <c r="CJ235" i="242"/>
  <c r="CE235" i="242"/>
  <c r="CC235" i="242"/>
  <c r="BX235" i="242"/>
  <c r="BU235" i="242"/>
  <c r="BQ235" i="242"/>
  <c r="BP235" i="242"/>
  <c r="BR235" i="242" s="1"/>
  <c r="BM235" i="242"/>
  <c r="BE235" i="242"/>
  <c r="BA235" i="242"/>
  <c r="AZ235" i="242"/>
  <c r="BB235" i="242" s="1"/>
  <c r="AW235" i="242"/>
  <c r="AT235" i="242"/>
  <c r="AS235" i="242"/>
  <c r="AR235" i="242"/>
  <c r="CI235" i="242" s="1"/>
  <c r="AO235" i="242"/>
  <c r="AL235" i="242"/>
  <c r="AJ235" i="242"/>
  <c r="AK235" i="242" s="1"/>
  <c r="AG235" i="242"/>
  <c r="AB235" i="242"/>
  <c r="Y235" i="242"/>
  <c r="U235" i="242"/>
  <c r="T235" i="242"/>
  <c r="Q235" i="242"/>
  <c r="N235" i="242"/>
  <c r="L235" i="242"/>
  <c r="M235" i="242" s="1"/>
  <c r="I235" i="242"/>
  <c r="CH234" i="242"/>
  <c r="CG234" i="242"/>
  <c r="CF234" i="242"/>
  <c r="CC234" i="242"/>
  <c r="BX234" i="242"/>
  <c r="BZ234" i="242" s="1"/>
  <c r="BU234" i="242"/>
  <c r="BP234" i="242"/>
  <c r="BM234" i="242"/>
  <c r="BE234" i="242"/>
  <c r="AZ234" i="242"/>
  <c r="AW234" i="242"/>
  <c r="CI234" i="242" s="1"/>
  <c r="AT234" i="242"/>
  <c r="AS234" i="242"/>
  <c r="AR234" i="242"/>
  <c r="AO234" i="242"/>
  <c r="AK234" i="242"/>
  <c r="AJ234" i="242"/>
  <c r="AL234" i="242" s="1"/>
  <c r="AG234" i="242"/>
  <c r="AD234" i="242"/>
  <c r="AC234" i="242"/>
  <c r="AB234" i="242"/>
  <c r="Y234" i="242"/>
  <c r="T234" i="242"/>
  <c r="V234" i="242" s="1"/>
  <c r="Q234" i="242"/>
  <c r="L234" i="242"/>
  <c r="CE234" i="242" s="1"/>
  <c r="I234" i="242"/>
  <c r="CL233" i="242"/>
  <c r="CJ233" i="242"/>
  <c r="CE233" i="242"/>
  <c r="CC233" i="242"/>
  <c r="BX233" i="242"/>
  <c r="BZ233" i="242" s="1"/>
  <c r="BU233" i="242"/>
  <c r="BQ233" i="242"/>
  <c r="BP233" i="242"/>
  <c r="BR233" i="242" s="1"/>
  <c r="BM233" i="242"/>
  <c r="BE233" i="242"/>
  <c r="BA233" i="242"/>
  <c r="AZ233" i="242"/>
  <c r="BB233" i="242" s="1"/>
  <c r="AW233" i="242"/>
  <c r="AT233" i="242"/>
  <c r="AS233" i="242"/>
  <c r="AR233" i="242"/>
  <c r="CI233" i="242" s="1"/>
  <c r="AO233" i="242"/>
  <c r="AL233" i="242"/>
  <c r="AJ233" i="242"/>
  <c r="AK233" i="242" s="1"/>
  <c r="AG233" i="242"/>
  <c r="AB233" i="242"/>
  <c r="Y233" i="242"/>
  <c r="V233" i="242"/>
  <c r="T233" i="242"/>
  <c r="CF233" i="242" s="1"/>
  <c r="Q233" i="242"/>
  <c r="N233" i="242"/>
  <c r="L233" i="242"/>
  <c r="M233" i="242" s="1"/>
  <c r="I233" i="242"/>
  <c r="CH232" i="242"/>
  <c r="CG232" i="242"/>
  <c r="CF232" i="242"/>
  <c r="CC232" i="242"/>
  <c r="BX232" i="242"/>
  <c r="BZ232" i="242" s="1"/>
  <c r="BU232" i="242"/>
  <c r="BP232" i="242"/>
  <c r="BR232" i="242" s="1"/>
  <c r="BM232" i="242"/>
  <c r="BE232" i="242"/>
  <c r="AZ232" i="242"/>
  <c r="AW232" i="242"/>
  <c r="AT232" i="242"/>
  <c r="AS232" i="242"/>
  <c r="AR232" i="242"/>
  <c r="AO232" i="242"/>
  <c r="AK232" i="242"/>
  <c r="AJ232" i="242"/>
  <c r="AL232" i="242" s="1"/>
  <c r="AG232" i="242"/>
  <c r="AD232" i="242"/>
  <c r="AC232" i="242"/>
  <c r="AB232" i="242"/>
  <c r="Y232" i="242"/>
  <c r="T232" i="242"/>
  <c r="V232" i="242" s="1"/>
  <c r="Q232" i="242"/>
  <c r="L232" i="242"/>
  <c r="I232" i="242"/>
  <c r="CL231" i="242"/>
  <c r="CE231" i="242"/>
  <c r="CC231" i="242"/>
  <c r="BZ231" i="242"/>
  <c r="BX231" i="242"/>
  <c r="BY231" i="242" s="1"/>
  <c r="CM231" i="242" s="1"/>
  <c r="BU231" i="242"/>
  <c r="BQ231" i="242"/>
  <c r="BP231" i="242"/>
  <c r="BR231" i="242" s="1"/>
  <c r="BM231" i="242"/>
  <c r="BE231" i="242"/>
  <c r="CJ231" i="242" s="1"/>
  <c r="BA231" i="242"/>
  <c r="AZ231" i="242"/>
  <c r="BB231" i="242" s="1"/>
  <c r="AW231" i="242"/>
  <c r="AT231" i="242"/>
  <c r="AS231" i="242"/>
  <c r="AR231" i="242"/>
  <c r="CI231" i="242" s="1"/>
  <c r="AO231" i="242"/>
  <c r="AL231" i="242"/>
  <c r="AK231" i="242"/>
  <c r="AJ231" i="242"/>
  <c r="AG231" i="242"/>
  <c r="AB231" i="242"/>
  <c r="Y231" i="242"/>
  <c r="V231" i="242"/>
  <c r="U231" i="242"/>
  <c r="T231" i="242"/>
  <c r="Q231" i="242"/>
  <c r="N231" i="242"/>
  <c r="L231" i="242"/>
  <c r="M231" i="242" s="1"/>
  <c r="I231" i="242"/>
  <c r="CG230" i="242"/>
  <c r="CE230" i="242"/>
  <c r="CC230" i="242"/>
  <c r="BX230" i="242"/>
  <c r="BU230" i="242"/>
  <c r="BP230" i="242"/>
  <c r="BM230" i="242"/>
  <c r="BE230" i="242"/>
  <c r="BA230" i="242"/>
  <c r="AZ230" i="242"/>
  <c r="BB230" i="242" s="1"/>
  <c r="AW230" i="242"/>
  <c r="AT230" i="242"/>
  <c r="AS230" i="242"/>
  <c r="AR230" i="242"/>
  <c r="CI230" i="242" s="1"/>
  <c r="AO230" i="242"/>
  <c r="AJ230" i="242"/>
  <c r="AL230" i="242" s="1"/>
  <c r="AG230" i="242"/>
  <c r="AD230" i="242"/>
  <c r="AC230" i="242"/>
  <c r="AB230" i="242"/>
  <c r="Y230" i="242"/>
  <c r="T230" i="242"/>
  <c r="Q230" i="242"/>
  <c r="N230" i="242"/>
  <c r="L230" i="242"/>
  <c r="M230" i="242" s="1"/>
  <c r="I230" i="242"/>
  <c r="CM229" i="242"/>
  <c r="CL229" i="242"/>
  <c r="CJ229" i="242"/>
  <c r="CF229" i="242"/>
  <c r="CE229" i="242"/>
  <c r="CC229" i="242"/>
  <c r="BZ229" i="242"/>
  <c r="BY229" i="242"/>
  <c r="BX229" i="242"/>
  <c r="BU229" i="242"/>
  <c r="BQ229" i="242"/>
  <c r="BP229" i="242"/>
  <c r="BR229" i="242" s="1"/>
  <c r="BM229" i="242"/>
  <c r="BE229" i="242"/>
  <c r="BA229" i="242"/>
  <c r="AZ229" i="242"/>
  <c r="BB229" i="242" s="1"/>
  <c r="AW229" i="242"/>
  <c r="AT229" i="242"/>
  <c r="AS229" i="242"/>
  <c r="AR229" i="242"/>
  <c r="AO229" i="242"/>
  <c r="AK229" i="242"/>
  <c r="AJ229" i="242"/>
  <c r="CH229" i="242" s="1"/>
  <c r="AG229" i="242"/>
  <c r="AB229" i="242"/>
  <c r="Y229" i="242"/>
  <c r="V229" i="242"/>
  <c r="U229" i="242"/>
  <c r="T229" i="242"/>
  <c r="Q229" i="242"/>
  <c r="N229" i="242"/>
  <c r="L229" i="242"/>
  <c r="M229" i="242" s="1"/>
  <c r="I229" i="242"/>
  <c r="CJ228" i="242"/>
  <c r="CC228" i="242"/>
  <c r="BZ228" i="242"/>
  <c r="BX228" i="242"/>
  <c r="BY228" i="242" s="1"/>
  <c r="CM228" i="242" s="1"/>
  <c r="BU228" i="242"/>
  <c r="BQ228" i="242"/>
  <c r="CL228" i="242" s="1"/>
  <c r="BP228" i="242"/>
  <c r="BR228" i="242" s="1"/>
  <c r="BM228" i="242"/>
  <c r="BE228" i="242"/>
  <c r="BA228" i="242"/>
  <c r="AZ228" i="242"/>
  <c r="BB228" i="242" s="1"/>
  <c r="AW228" i="242"/>
  <c r="AT228" i="242"/>
  <c r="AS228" i="242"/>
  <c r="AR228" i="242"/>
  <c r="CI228" i="242" s="1"/>
  <c r="AO228" i="242"/>
  <c r="AJ228" i="242"/>
  <c r="CH228" i="242" s="1"/>
  <c r="AG228" i="242"/>
  <c r="AB228" i="242"/>
  <c r="AD228" i="242" s="1"/>
  <c r="Y228" i="242"/>
  <c r="V228" i="242"/>
  <c r="U228" i="242"/>
  <c r="T228" i="242"/>
  <c r="CF228" i="242" s="1"/>
  <c r="Q228" i="242"/>
  <c r="L228" i="242"/>
  <c r="I228" i="242"/>
  <c r="CJ227" i="242"/>
  <c r="CG227" i="242"/>
  <c r="CF227" i="242"/>
  <c r="CC227" i="242"/>
  <c r="BZ227" i="242"/>
  <c r="BY227" i="242"/>
  <c r="CM227" i="242" s="1"/>
  <c r="BX227" i="242"/>
  <c r="BU227" i="242"/>
  <c r="BQ227" i="242"/>
  <c r="CL227" i="242" s="1"/>
  <c r="BP227" i="242"/>
  <c r="BR227" i="242" s="1"/>
  <c r="BM227" i="242"/>
  <c r="BE227" i="242"/>
  <c r="BA227" i="242"/>
  <c r="AZ227" i="242"/>
  <c r="BB227" i="242" s="1"/>
  <c r="AW227" i="242"/>
  <c r="AR227" i="242"/>
  <c r="CI227" i="242" s="1"/>
  <c r="AO227" i="242"/>
  <c r="AJ227" i="242"/>
  <c r="AL227" i="242" s="1"/>
  <c r="AG227" i="242"/>
  <c r="AD227" i="242"/>
  <c r="AC227" i="242"/>
  <c r="AB227" i="242"/>
  <c r="Y227" i="242"/>
  <c r="V227" i="242"/>
  <c r="U227" i="242"/>
  <c r="T227" i="242"/>
  <c r="Q227" i="242"/>
  <c r="N227" i="242"/>
  <c r="L227" i="242"/>
  <c r="M227" i="242" s="1"/>
  <c r="I227" i="242"/>
  <c r="CJ226" i="242"/>
  <c r="CI226" i="242"/>
  <c r="CH226" i="242"/>
  <c r="CC226" i="242"/>
  <c r="BZ226" i="242"/>
  <c r="BY226" i="242"/>
  <c r="CM226" i="242" s="1"/>
  <c r="BX226" i="242"/>
  <c r="BU226" i="242"/>
  <c r="BR226" i="242"/>
  <c r="BQ226" i="242"/>
  <c r="CL226" i="242" s="1"/>
  <c r="BP226" i="242"/>
  <c r="BM226" i="242"/>
  <c r="BE226" i="242"/>
  <c r="BB226" i="242"/>
  <c r="BA226" i="242"/>
  <c r="AZ226" i="242"/>
  <c r="AW226" i="242"/>
  <c r="AT226" i="242"/>
  <c r="AS226" i="242"/>
  <c r="AR226" i="242"/>
  <c r="AO226" i="242"/>
  <c r="AJ226" i="242"/>
  <c r="AL226" i="242" s="1"/>
  <c r="AG226" i="242"/>
  <c r="AB226" i="242"/>
  <c r="CG226" i="242" s="1"/>
  <c r="Y226" i="242"/>
  <c r="V226" i="242"/>
  <c r="U226" i="242"/>
  <c r="T226" i="242"/>
  <c r="CF226" i="242" s="1"/>
  <c r="Q226" i="242"/>
  <c r="L226" i="242"/>
  <c r="I226" i="242"/>
  <c r="CJ225" i="242"/>
  <c r="CF225" i="242"/>
  <c r="CC225" i="242"/>
  <c r="BZ225" i="242"/>
  <c r="BY225" i="242"/>
  <c r="CM225" i="242" s="1"/>
  <c r="BX225" i="242"/>
  <c r="BU225" i="242"/>
  <c r="BQ225" i="242"/>
  <c r="CL225" i="242" s="1"/>
  <c r="BP225" i="242"/>
  <c r="BR225" i="242" s="1"/>
  <c r="BM225" i="242"/>
  <c r="BE225" i="242"/>
  <c r="BA225" i="242"/>
  <c r="AZ225" i="242"/>
  <c r="BB225" i="242" s="1"/>
  <c r="AW225" i="242"/>
  <c r="AR225" i="242"/>
  <c r="CI225" i="242" s="1"/>
  <c r="AO225" i="242"/>
  <c r="AJ225" i="242"/>
  <c r="AL225" i="242" s="1"/>
  <c r="AG225" i="242"/>
  <c r="AC225" i="242"/>
  <c r="AB225" i="242"/>
  <c r="CG225" i="242" s="1"/>
  <c r="Y225" i="242"/>
  <c r="V225" i="242"/>
  <c r="U225" i="242"/>
  <c r="T225" i="242"/>
  <c r="Q225" i="242"/>
  <c r="N225" i="242"/>
  <c r="L225" i="242"/>
  <c r="M225" i="242" s="1"/>
  <c r="I225" i="242"/>
  <c r="CJ224" i="242"/>
  <c r="CI224" i="242"/>
  <c r="CH224" i="242"/>
  <c r="CC224" i="242"/>
  <c r="BZ224" i="242"/>
  <c r="BX224" i="242"/>
  <c r="BY224" i="242" s="1"/>
  <c r="CM224" i="242" s="1"/>
  <c r="BU224" i="242"/>
  <c r="BR224" i="242"/>
  <c r="BQ224" i="242"/>
  <c r="CL224" i="242" s="1"/>
  <c r="BP224" i="242"/>
  <c r="BM224" i="242"/>
  <c r="BE224" i="242"/>
  <c r="BB224" i="242"/>
  <c r="BA224" i="242"/>
  <c r="AZ224" i="242"/>
  <c r="AW224" i="242"/>
  <c r="AT224" i="242"/>
  <c r="AS224" i="242"/>
  <c r="AR224" i="242"/>
  <c r="AO224" i="242"/>
  <c r="AJ224" i="242"/>
  <c r="AL224" i="242" s="1"/>
  <c r="AG224" i="242"/>
  <c r="AB224" i="242"/>
  <c r="CG224" i="242" s="1"/>
  <c r="Y224" i="242"/>
  <c r="V224" i="242"/>
  <c r="T224" i="242"/>
  <c r="CF224" i="242" s="1"/>
  <c r="Q224" i="242"/>
  <c r="L224" i="242"/>
  <c r="I224" i="242"/>
  <c r="CJ223" i="242"/>
  <c r="CE223" i="242"/>
  <c r="CC223" i="242"/>
  <c r="BZ223" i="242"/>
  <c r="BX223" i="242"/>
  <c r="BY223" i="242" s="1"/>
  <c r="CM223" i="242" s="1"/>
  <c r="BU223" i="242"/>
  <c r="BR223" i="242"/>
  <c r="BQ223" i="242"/>
  <c r="CL223" i="242" s="1"/>
  <c r="BP223" i="242"/>
  <c r="BM223" i="242"/>
  <c r="BE223" i="242"/>
  <c r="BB223" i="242"/>
  <c r="BA223" i="242"/>
  <c r="AZ223" i="242"/>
  <c r="AW223" i="242"/>
  <c r="AR223" i="242"/>
  <c r="CI223" i="242" s="1"/>
  <c r="AO223" i="242"/>
  <c r="AJ223" i="242"/>
  <c r="AI223" i="242"/>
  <c r="AG223" i="242"/>
  <c r="AB223" i="242"/>
  <c r="CG223" i="242" s="1"/>
  <c r="Y223" i="242"/>
  <c r="T223" i="242"/>
  <c r="V223" i="242" s="1"/>
  <c r="Q223" i="242"/>
  <c r="N223" i="242"/>
  <c r="M223" i="242"/>
  <c r="L223" i="242"/>
  <c r="I223" i="242"/>
  <c r="CL222" i="242"/>
  <c r="CJ222" i="242"/>
  <c r="CI222" i="242"/>
  <c r="CF222" i="242"/>
  <c r="CE222" i="242"/>
  <c r="CC222" i="242"/>
  <c r="BX222" i="242"/>
  <c r="BZ222" i="242" s="1"/>
  <c r="BU222" i="242"/>
  <c r="BR222" i="242"/>
  <c r="BQ222" i="242"/>
  <c r="BP222" i="242"/>
  <c r="BM222" i="242"/>
  <c r="BE222" i="242"/>
  <c r="BB222" i="242"/>
  <c r="BA222" i="242"/>
  <c r="AZ222" i="242"/>
  <c r="AW222" i="242"/>
  <c r="AT222" i="242"/>
  <c r="AR222" i="242"/>
  <c r="AS222" i="242" s="1"/>
  <c r="AO222" i="242"/>
  <c r="AJ222" i="242"/>
  <c r="CH222" i="242" s="1"/>
  <c r="AG222" i="242"/>
  <c r="AB222" i="242"/>
  <c r="Y222" i="242"/>
  <c r="T222" i="242"/>
  <c r="V222" i="242" s="1"/>
  <c r="Q222" i="242"/>
  <c r="N222" i="242"/>
  <c r="M222" i="242"/>
  <c r="L222" i="242"/>
  <c r="I222" i="242"/>
  <c r="CE221" i="242"/>
  <c r="CC221" i="242"/>
  <c r="BX221" i="242"/>
  <c r="BZ221" i="242" s="1"/>
  <c r="BU221" i="242"/>
  <c r="BR221" i="242"/>
  <c r="BP221" i="242"/>
  <c r="BQ221" i="242" s="1"/>
  <c r="CL221" i="242" s="1"/>
  <c r="BM221" i="242"/>
  <c r="BE221" i="242"/>
  <c r="BB221" i="242"/>
  <c r="AZ221" i="242"/>
  <c r="CJ221" i="242" s="1"/>
  <c r="AW221" i="242"/>
  <c r="AR221" i="242"/>
  <c r="AO221" i="242"/>
  <c r="AL221" i="242"/>
  <c r="AK221" i="242"/>
  <c r="AJ221" i="242"/>
  <c r="CH221" i="242" s="1"/>
  <c r="AG221" i="242"/>
  <c r="AB221" i="242"/>
  <c r="CG221" i="242" s="1"/>
  <c r="Y221" i="242"/>
  <c r="T221" i="242"/>
  <c r="V221" i="242" s="1"/>
  <c r="Q221" i="242"/>
  <c r="N221" i="242"/>
  <c r="M221" i="242"/>
  <c r="L221" i="242"/>
  <c r="I221" i="242"/>
  <c r="CL220" i="242"/>
  <c r="CJ220" i="242"/>
  <c r="CI220" i="242"/>
  <c r="CF220" i="242"/>
  <c r="CE220" i="242"/>
  <c r="CC220" i="242"/>
  <c r="BX220" i="242"/>
  <c r="BZ220" i="242" s="1"/>
  <c r="BU220" i="242"/>
  <c r="BR220" i="242"/>
  <c r="BQ220" i="242"/>
  <c r="BP220" i="242"/>
  <c r="BM220" i="242"/>
  <c r="BE220" i="242"/>
  <c r="BB220" i="242"/>
  <c r="BA220" i="242"/>
  <c r="AZ220" i="242"/>
  <c r="AW220" i="242"/>
  <c r="AT220" i="242"/>
  <c r="AR220" i="242"/>
  <c r="AS220" i="242" s="1"/>
  <c r="AO220" i="242"/>
  <c r="AJ220" i="242"/>
  <c r="CH220" i="242" s="1"/>
  <c r="AG220" i="242"/>
  <c r="AB220" i="242"/>
  <c r="Y220" i="242"/>
  <c r="T220" i="242"/>
  <c r="V220" i="242" s="1"/>
  <c r="Q220" i="242"/>
  <c r="N220" i="242"/>
  <c r="M220" i="242"/>
  <c r="L220" i="242"/>
  <c r="I220" i="242"/>
  <c r="CE219" i="242"/>
  <c r="CC219" i="242"/>
  <c r="BX219" i="242"/>
  <c r="BZ219" i="242" s="1"/>
  <c r="BU219" i="242"/>
  <c r="BR219" i="242"/>
  <c r="BP219" i="242"/>
  <c r="BQ219" i="242" s="1"/>
  <c r="CL219" i="242" s="1"/>
  <c r="BM219" i="242"/>
  <c r="BE219" i="242"/>
  <c r="CJ219" i="242" s="1"/>
  <c r="BB219" i="242"/>
  <c r="AZ219" i="242"/>
  <c r="BA219" i="242" s="1"/>
  <c r="AW219" i="242"/>
  <c r="AT219" i="242"/>
  <c r="AR219" i="242"/>
  <c r="AO219" i="242"/>
  <c r="AL219" i="242"/>
  <c r="AK219" i="242"/>
  <c r="AJ219" i="242"/>
  <c r="CH219" i="242" s="1"/>
  <c r="AG219" i="242"/>
  <c r="AB219" i="242"/>
  <c r="Y219" i="242"/>
  <c r="T219" i="242"/>
  <c r="V219" i="242" s="1"/>
  <c r="Q219" i="242"/>
  <c r="N219" i="242"/>
  <c r="M219" i="242"/>
  <c r="L219" i="242"/>
  <c r="I219" i="242"/>
  <c r="CL218" i="242"/>
  <c r="CJ218" i="242"/>
  <c r="CI218" i="242"/>
  <c r="CF218" i="242"/>
  <c r="CE218" i="242"/>
  <c r="CC218" i="242"/>
  <c r="BX218" i="242"/>
  <c r="BZ218" i="242" s="1"/>
  <c r="BU218" i="242"/>
  <c r="BR218" i="242"/>
  <c r="BQ218" i="242"/>
  <c r="BP218" i="242"/>
  <c r="BM218" i="242"/>
  <c r="BE218" i="242"/>
  <c r="BB218" i="242"/>
  <c r="BA218" i="242"/>
  <c r="AZ218" i="242"/>
  <c r="AW218" i="242"/>
  <c r="AT218" i="242"/>
  <c r="AR218" i="242"/>
  <c r="AS218" i="242" s="1"/>
  <c r="AO218" i="242"/>
  <c r="AJ218" i="242"/>
  <c r="AG218" i="242"/>
  <c r="AB218" i="242"/>
  <c r="Y218" i="242"/>
  <c r="T218" i="242"/>
  <c r="V218" i="242" s="1"/>
  <c r="Q218" i="242"/>
  <c r="N218" i="242"/>
  <c r="M218" i="242"/>
  <c r="L218" i="242"/>
  <c r="I218" i="242"/>
  <c r="CL217" i="242"/>
  <c r="CJ217" i="242"/>
  <c r="CI217" i="242"/>
  <c r="CE217" i="242"/>
  <c r="CC217" i="242"/>
  <c r="BX217" i="242"/>
  <c r="BU217" i="242"/>
  <c r="BR217" i="242"/>
  <c r="BQ217" i="242"/>
  <c r="BP217" i="242"/>
  <c r="BM217" i="242"/>
  <c r="BE217" i="242"/>
  <c r="BB217" i="242"/>
  <c r="BA217" i="242"/>
  <c r="AZ217" i="242"/>
  <c r="AW217" i="242"/>
  <c r="AT217" i="242"/>
  <c r="AS217" i="242"/>
  <c r="AR217" i="242"/>
  <c r="AO217" i="242"/>
  <c r="AL217" i="242"/>
  <c r="AK217" i="242"/>
  <c r="AJ217" i="242"/>
  <c r="CH217" i="242" s="1"/>
  <c r="AG217" i="242"/>
  <c r="AB217" i="242"/>
  <c r="Y217" i="242"/>
  <c r="T217" i="242"/>
  <c r="Q217" i="242"/>
  <c r="N217" i="242"/>
  <c r="M217" i="242"/>
  <c r="L217" i="242"/>
  <c r="I217" i="242"/>
  <c r="CL216" i="242"/>
  <c r="CJ216" i="242"/>
  <c r="CI216" i="242"/>
  <c r="CF216" i="242"/>
  <c r="CE216" i="242"/>
  <c r="CC216" i="242"/>
  <c r="BX216" i="242"/>
  <c r="BU216" i="242"/>
  <c r="BR216" i="242"/>
  <c r="BQ216" i="242"/>
  <c r="BP216" i="242"/>
  <c r="BM216" i="242"/>
  <c r="BE216" i="242"/>
  <c r="BB216" i="242"/>
  <c r="BA216" i="242"/>
  <c r="AZ216" i="242"/>
  <c r="AW216" i="242"/>
  <c r="AR216" i="242"/>
  <c r="AO216" i="242"/>
  <c r="AJ216" i="242"/>
  <c r="CH216" i="242" s="1"/>
  <c r="AG216" i="242"/>
  <c r="AC216" i="242"/>
  <c r="AB216" i="242"/>
  <c r="Y216" i="242"/>
  <c r="T216" i="242"/>
  <c r="Q216" i="242"/>
  <c r="N216" i="242"/>
  <c r="M216" i="242"/>
  <c r="L216" i="242"/>
  <c r="I216" i="242"/>
  <c r="CL215" i="242"/>
  <c r="CJ215" i="242"/>
  <c r="CF215" i="242"/>
  <c r="CE215" i="242"/>
  <c r="CC215" i="242"/>
  <c r="BX215" i="242"/>
  <c r="BU215" i="242"/>
  <c r="BR215" i="242"/>
  <c r="BQ215" i="242"/>
  <c r="BP215" i="242"/>
  <c r="BM215" i="242"/>
  <c r="BE215" i="242"/>
  <c r="BB215" i="242"/>
  <c r="BA215" i="242"/>
  <c r="AZ215" i="242"/>
  <c r="AW215" i="242"/>
  <c r="AT215" i="242"/>
  <c r="AS215" i="242"/>
  <c r="AR215" i="242"/>
  <c r="CI215" i="242" s="1"/>
  <c r="AO215" i="242"/>
  <c r="AL215" i="242"/>
  <c r="AK215" i="242"/>
  <c r="AJ215" i="242"/>
  <c r="CH215" i="242" s="1"/>
  <c r="AG215" i="242"/>
  <c r="AC215" i="242"/>
  <c r="AB215" i="242"/>
  <c r="Y215" i="242"/>
  <c r="T215" i="242"/>
  <c r="Q215" i="242"/>
  <c r="N215" i="242"/>
  <c r="M215" i="242"/>
  <c r="L215" i="242"/>
  <c r="I215" i="242"/>
  <c r="CL214" i="242"/>
  <c r="CJ214" i="242"/>
  <c r="CE214" i="242"/>
  <c r="CC214" i="242"/>
  <c r="BX214" i="242"/>
  <c r="BU214" i="242"/>
  <c r="BR214" i="242"/>
  <c r="BQ214" i="242"/>
  <c r="BP214" i="242"/>
  <c r="BM214" i="242"/>
  <c r="BE214" i="242"/>
  <c r="BB214" i="242"/>
  <c r="BA214" i="242"/>
  <c r="AZ214" i="242"/>
  <c r="AW214" i="242"/>
  <c r="AT214" i="242"/>
  <c r="AS214" i="242"/>
  <c r="AR214" i="242"/>
  <c r="CI214" i="242" s="1"/>
  <c r="AO214" i="242"/>
  <c r="AL214" i="242"/>
  <c r="AK214" i="242"/>
  <c r="AJ214" i="242"/>
  <c r="CH214" i="242" s="1"/>
  <c r="AG214" i="242"/>
  <c r="AC214" i="242"/>
  <c r="AB214" i="242"/>
  <c r="Y214" i="242"/>
  <c r="T214" i="242"/>
  <c r="CF214" i="242" s="1"/>
  <c r="Q214" i="242"/>
  <c r="N214" i="242"/>
  <c r="M214" i="242"/>
  <c r="L214" i="242"/>
  <c r="I214" i="242"/>
  <c r="CL213" i="242"/>
  <c r="CJ213" i="242"/>
  <c r="CE213" i="242"/>
  <c r="CC213" i="242"/>
  <c r="BX213" i="242"/>
  <c r="BU213" i="242"/>
  <c r="BR213" i="242"/>
  <c r="BQ213" i="242"/>
  <c r="BP213" i="242"/>
  <c r="BM213" i="242"/>
  <c r="BE213" i="242"/>
  <c r="BB213" i="242"/>
  <c r="BA213" i="242"/>
  <c r="AZ213" i="242"/>
  <c r="AW213" i="242"/>
  <c r="AS213" i="242"/>
  <c r="AR213" i="242"/>
  <c r="CI213" i="242" s="1"/>
  <c r="AO213" i="242"/>
  <c r="AL213" i="242"/>
  <c r="AK213" i="242"/>
  <c r="AJ213" i="242"/>
  <c r="CH213" i="242" s="1"/>
  <c r="AG213" i="242"/>
  <c r="AB213" i="242"/>
  <c r="Y213" i="242"/>
  <c r="T213" i="242"/>
  <c r="Q213" i="242"/>
  <c r="N213" i="242"/>
  <c r="M213" i="242"/>
  <c r="L213" i="242"/>
  <c r="I213" i="242"/>
  <c r="CL212" i="242"/>
  <c r="CJ212" i="242"/>
  <c r="CI212" i="242"/>
  <c r="CE212" i="242"/>
  <c r="CC212" i="242"/>
  <c r="BZ212" i="242"/>
  <c r="BX212" i="242"/>
  <c r="BY212" i="242" s="1"/>
  <c r="CM212" i="242" s="1"/>
  <c r="BU212" i="242"/>
  <c r="BR212" i="242"/>
  <c r="BQ212" i="242"/>
  <c r="BP212" i="242"/>
  <c r="BM212" i="242"/>
  <c r="BE212" i="242"/>
  <c r="BB212" i="242"/>
  <c r="BA212" i="242"/>
  <c r="AZ212" i="242"/>
  <c r="AW212" i="242"/>
  <c r="AT212" i="242"/>
  <c r="AR212" i="242"/>
  <c r="AS212" i="242" s="1"/>
  <c r="AO212" i="242"/>
  <c r="AK212" i="242"/>
  <c r="AJ212" i="242"/>
  <c r="CH212" i="242" s="1"/>
  <c r="AG212" i="242"/>
  <c r="AC212" i="242"/>
  <c r="AB212" i="242"/>
  <c r="Y212" i="242"/>
  <c r="V212" i="242"/>
  <c r="T212" i="242"/>
  <c r="U212" i="242" s="1"/>
  <c r="Q212" i="242"/>
  <c r="N212" i="242"/>
  <c r="M212" i="242"/>
  <c r="L212" i="242"/>
  <c r="I212" i="242"/>
  <c r="CL211" i="242"/>
  <c r="CJ211" i="242"/>
  <c r="CI211" i="242"/>
  <c r="CC211" i="242"/>
  <c r="BZ211" i="242"/>
  <c r="BX211" i="242"/>
  <c r="BY211" i="242" s="1"/>
  <c r="CM211" i="242" s="1"/>
  <c r="BU211" i="242"/>
  <c r="BR211" i="242"/>
  <c r="BQ211" i="242"/>
  <c r="BP211" i="242"/>
  <c r="BM211" i="242"/>
  <c r="BE211" i="242"/>
  <c r="BB211" i="242"/>
  <c r="BA211" i="242"/>
  <c r="AZ211" i="242"/>
  <c r="AW211" i="242"/>
  <c r="AR211" i="242"/>
  <c r="AT211" i="242" s="1"/>
  <c r="AO211" i="242"/>
  <c r="AJ211" i="242"/>
  <c r="CH211" i="242" s="1"/>
  <c r="AG211" i="242"/>
  <c r="AD211" i="242"/>
  <c r="AC211" i="242"/>
  <c r="AB211" i="242"/>
  <c r="CG211" i="242" s="1"/>
  <c r="Y211" i="242"/>
  <c r="V211" i="242"/>
  <c r="T211" i="242"/>
  <c r="CF211" i="242" s="1"/>
  <c r="Q211" i="242"/>
  <c r="M211" i="242"/>
  <c r="L211" i="242"/>
  <c r="CE211" i="242" s="1"/>
  <c r="I211" i="242"/>
  <c r="CL210" i="242"/>
  <c r="CH210" i="242"/>
  <c r="CC210" i="242"/>
  <c r="BX210" i="242"/>
  <c r="BU210" i="242"/>
  <c r="BR210" i="242"/>
  <c r="BQ210" i="242"/>
  <c r="BP210" i="242"/>
  <c r="BM210" i="242"/>
  <c r="BE210" i="242"/>
  <c r="BB210" i="242"/>
  <c r="BA210" i="242"/>
  <c r="AZ210" i="242"/>
  <c r="CJ210" i="242" s="1"/>
  <c r="AW210" i="242"/>
  <c r="AR210" i="242"/>
  <c r="AO210" i="242"/>
  <c r="AL210" i="242"/>
  <c r="AK210" i="242"/>
  <c r="AJ210" i="242"/>
  <c r="AG210" i="242"/>
  <c r="AC210" i="242"/>
  <c r="AB210" i="242"/>
  <c r="CG210" i="242" s="1"/>
  <c r="Y210" i="242"/>
  <c r="T210" i="242"/>
  <c r="Q210" i="242"/>
  <c r="L210" i="242"/>
  <c r="I210" i="242"/>
  <c r="CJ209" i="242"/>
  <c r="CF209" i="242"/>
  <c r="CC209" i="242"/>
  <c r="BZ209" i="242"/>
  <c r="BX209" i="242"/>
  <c r="BY209" i="242" s="1"/>
  <c r="CM209" i="242" s="1"/>
  <c r="BU209" i="242"/>
  <c r="BR209" i="242"/>
  <c r="BQ209" i="242"/>
  <c r="CL209" i="242" s="1"/>
  <c r="BP209" i="242"/>
  <c r="BM209" i="242"/>
  <c r="BE209" i="242"/>
  <c r="BB209" i="242"/>
  <c r="BA209" i="242"/>
  <c r="AZ209" i="242"/>
  <c r="AW209" i="242"/>
  <c r="CI209" i="242" s="1"/>
  <c r="AR209" i="242"/>
  <c r="AT209" i="242" s="1"/>
  <c r="AO209" i="242"/>
  <c r="AJ209" i="242"/>
  <c r="AL209" i="242" s="1"/>
  <c r="AG209" i="242"/>
  <c r="AC209" i="242"/>
  <c r="AB209" i="242"/>
  <c r="CG209" i="242" s="1"/>
  <c r="Y209" i="242"/>
  <c r="V209" i="242"/>
  <c r="T209" i="242"/>
  <c r="U209" i="242" s="1"/>
  <c r="Q209" i="242"/>
  <c r="N209" i="242"/>
  <c r="M209" i="242"/>
  <c r="L209" i="242"/>
  <c r="CE209" i="242" s="1"/>
  <c r="I209" i="242"/>
  <c r="CL208" i="242"/>
  <c r="CH208" i="242"/>
  <c r="CC208" i="242"/>
  <c r="BX208" i="242"/>
  <c r="BU208" i="242"/>
  <c r="BR208" i="242"/>
  <c r="BQ208" i="242"/>
  <c r="BP208" i="242"/>
  <c r="BM208" i="242"/>
  <c r="BE208" i="242"/>
  <c r="BB208" i="242"/>
  <c r="BA208" i="242"/>
  <c r="AZ208" i="242"/>
  <c r="CJ208" i="242" s="1"/>
  <c r="AW208" i="242"/>
  <c r="AR208" i="242"/>
  <c r="AO208" i="242"/>
  <c r="AL208" i="242"/>
  <c r="AK208" i="242"/>
  <c r="AJ208" i="242"/>
  <c r="AG208" i="242"/>
  <c r="AC208" i="242"/>
  <c r="AB208" i="242"/>
  <c r="CG208" i="242" s="1"/>
  <c r="Y208" i="242"/>
  <c r="T208" i="242"/>
  <c r="Q208" i="242"/>
  <c r="L208" i="242"/>
  <c r="I208" i="242"/>
  <c r="CJ207" i="242"/>
  <c r="CI207" i="242"/>
  <c r="CF207" i="242"/>
  <c r="CC207" i="242"/>
  <c r="BZ207" i="242"/>
  <c r="BX207" i="242"/>
  <c r="BY207" i="242" s="1"/>
  <c r="CM207" i="242" s="1"/>
  <c r="BU207" i="242"/>
  <c r="BR207" i="242"/>
  <c r="BQ207" i="242"/>
  <c r="CL207" i="242" s="1"/>
  <c r="BP207" i="242"/>
  <c r="BM207" i="242"/>
  <c r="BE207" i="242"/>
  <c r="BB207" i="242"/>
  <c r="BA207" i="242"/>
  <c r="AZ207" i="242"/>
  <c r="AW207" i="242"/>
  <c r="AR207" i="242"/>
  <c r="AT207" i="242" s="1"/>
  <c r="AO207" i="242"/>
  <c r="AJ207" i="242"/>
  <c r="AL207" i="242" s="1"/>
  <c r="AG207" i="242"/>
  <c r="AC207" i="242"/>
  <c r="AB207" i="242"/>
  <c r="CG207" i="242" s="1"/>
  <c r="Y207" i="242"/>
  <c r="V207" i="242"/>
  <c r="T207" i="242"/>
  <c r="U207" i="242" s="1"/>
  <c r="Q207" i="242"/>
  <c r="N207" i="242"/>
  <c r="M207" i="242"/>
  <c r="L207" i="242"/>
  <c r="CE207" i="242" s="1"/>
  <c r="I207" i="242"/>
  <c r="CJ206" i="242"/>
  <c r="CH206" i="242"/>
  <c r="CE206" i="242"/>
  <c r="CC206" i="242"/>
  <c r="BX206" i="242"/>
  <c r="BU206" i="242"/>
  <c r="BR206" i="242"/>
  <c r="BQ206" i="242"/>
  <c r="CL206" i="242" s="1"/>
  <c r="BP206" i="242"/>
  <c r="BM206" i="242"/>
  <c r="BE206" i="242"/>
  <c r="BB206" i="242"/>
  <c r="BA206" i="242"/>
  <c r="AZ206" i="242"/>
  <c r="AW206" i="242"/>
  <c r="AR206" i="242"/>
  <c r="AO206" i="242"/>
  <c r="AL206" i="242"/>
  <c r="AI206" i="242"/>
  <c r="AJ206" i="242" s="1"/>
  <c r="AK206" i="242" s="1"/>
  <c r="AG206" i="242"/>
  <c r="AB206" i="242"/>
  <c r="CG206" i="242" s="1"/>
  <c r="Y206" i="242"/>
  <c r="U206" i="242"/>
  <c r="T206" i="242"/>
  <c r="CF206" i="242" s="1"/>
  <c r="Q206" i="242"/>
  <c r="N206" i="242"/>
  <c r="M206" i="242"/>
  <c r="L206" i="242"/>
  <c r="I206" i="242"/>
  <c r="CG205" i="242"/>
  <c r="CE205" i="242"/>
  <c r="CC205" i="242"/>
  <c r="BY205" i="242"/>
  <c r="CM205" i="242" s="1"/>
  <c r="BX205" i="242"/>
  <c r="BZ205" i="242" s="1"/>
  <c r="BU205" i="242"/>
  <c r="BP205" i="242"/>
  <c r="BM205" i="242"/>
  <c r="BE205" i="242"/>
  <c r="AZ205" i="242"/>
  <c r="AW205" i="242"/>
  <c r="AR205" i="242"/>
  <c r="AO205" i="242"/>
  <c r="AJ205" i="242"/>
  <c r="AG205" i="242"/>
  <c r="AD205" i="242"/>
  <c r="AC205" i="242"/>
  <c r="AB205" i="242"/>
  <c r="Y205" i="242"/>
  <c r="U205" i="242"/>
  <c r="T205" i="242"/>
  <c r="CF205" i="242" s="1"/>
  <c r="Q205" i="242"/>
  <c r="N205" i="242"/>
  <c r="M205" i="242"/>
  <c r="L205" i="242"/>
  <c r="I205" i="242"/>
  <c r="CJ204" i="242"/>
  <c r="CI204" i="242"/>
  <c r="CE204" i="242"/>
  <c r="CC204" i="242"/>
  <c r="BY204" i="242"/>
  <c r="CM204" i="242" s="1"/>
  <c r="BX204" i="242"/>
  <c r="BZ204" i="242" s="1"/>
  <c r="BU204" i="242"/>
  <c r="BR204" i="242"/>
  <c r="BP204" i="242"/>
  <c r="BQ204" i="242" s="1"/>
  <c r="CL204" i="242" s="1"/>
  <c r="BM204" i="242"/>
  <c r="BE204" i="242"/>
  <c r="BB204" i="242"/>
  <c r="AZ204" i="242"/>
  <c r="BA204" i="242" s="1"/>
  <c r="AW204" i="242"/>
  <c r="AT204" i="242"/>
  <c r="AS204" i="242"/>
  <c r="AR204" i="242"/>
  <c r="AO204" i="242"/>
  <c r="AJ204" i="242"/>
  <c r="AL204" i="242" s="1"/>
  <c r="AG204" i="242"/>
  <c r="AB204" i="242"/>
  <c r="CG204" i="242" s="1"/>
  <c r="Y204" i="242"/>
  <c r="U204" i="242"/>
  <c r="T204" i="242"/>
  <c r="CF204" i="242" s="1"/>
  <c r="Q204" i="242"/>
  <c r="N204" i="242"/>
  <c r="M204" i="242"/>
  <c r="L204" i="242"/>
  <c r="I204" i="242"/>
  <c r="CG203" i="242"/>
  <c r="CF203" i="242"/>
  <c r="CE203" i="242"/>
  <c r="CC203" i="242"/>
  <c r="BY203" i="242"/>
  <c r="CM203" i="242" s="1"/>
  <c r="BX203" i="242"/>
  <c r="BZ203" i="242" s="1"/>
  <c r="BU203" i="242"/>
  <c r="BP203" i="242"/>
  <c r="BM203" i="242"/>
  <c r="BE203" i="242"/>
  <c r="AZ203" i="242"/>
  <c r="AW203" i="242"/>
  <c r="AS203" i="242"/>
  <c r="AR203" i="242"/>
  <c r="AO203" i="242"/>
  <c r="AJ203" i="242"/>
  <c r="AG203" i="242"/>
  <c r="AD203" i="242"/>
  <c r="AC203" i="242"/>
  <c r="AB203" i="242"/>
  <c r="Y203" i="242"/>
  <c r="U203" i="242"/>
  <c r="T203" i="242"/>
  <c r="V203" i="242" s="1"/>
  <c r="Q203" i="242"/>
  <c r="N203" i="242"/>
  <c r="M203" i="242"/>
  <c r="L203" i="242"/>
  <c r="I203" i="242"/>
  <c r="CM202" i="242"/>
  <c r="CJ202" i="242"/>
  <c r="CI202" i="242"/>
  <c r="CE202" i="242"/>
  <c r="CC202" i="242"/>
  <c r="BY202" i="242"/>
  <c r="BX202" i="242"/>
  <c r="BZ202" i="242" s="1"/>
  <c r="BU202" i="242"/>
  <c r="BR202" i="242"/>
  <c r="BP202" i="242"/>
  <c r="BQ202" i="242" s="1"/>
  <c r="CL202" i="242" s="1"/>
  <c r="BM202" i="242"/>
  <c r="BE202" i="242"/>
  <c r="BB202" i="242"/>
  <c r="AZ202" i="242"/>
  <c r="BA202" i="242" s="1"/>
  <c r="AW202" i="242"/>
  <c r="AT202" i="242"/>
  <c r="AS202" i="242"/>
  <c r="AR202" i="242"/>
  <c r="AO202" i="242"/>
  <c r="AJ202" i="242"/>
  <c r="AG202" i="242"/>
  <c r="AB202" i="242"/>
  <c r="Y202" i="242"/>
  <c r="U202" i="242"/>
  <c r="T202" i="242"/>
  <c r="CF202" i="242" s="1"/>
  <c r="Q202" i="242"/>
  <c r="N202" i="242"/>
  <c r="M202" i="242"/>
  <c r="L202" i="242"/>
  <c r="I202" i="242"/>
  <c r="CJ201" i="242"/>
  <c r="CG201" i="242"/>
  <c r="CF201" i="242"/>
  <c r="CC201" i="242"/>
  <c r="BX201" i="242"/>
  <c r="BZ201" i="242" s="1"/>
  <c r="BU201" i="242"/>
  <c r="BR201" i="242"/>
  <c r="BP201" i="242"/>
  <c r="BQ201" i="242" s="1"/>
  <c r="CL201" i="242" s="1"/>
  <c r="BM201" i="242"/>
  <c r="BE201" i="242"/>
  <c r="BB201" i="242"/>
  <c r="AZ201" i="242"/>
  <c r="BA201" i="242" s="1"/>
  <c r="AW201" i="242"/>
  <c r="AS201" i="242"/>
  <c r="AR201" i="242"/>
  <c r="AO201" i="242"/>
  <c r="AK201" i="242"/>
  <c r="AJ201" i="242"/>
  <c r="AG201" i="242"/>
  <c r="AD201" i="242"/>
  <c r="AB201" i="242"/>
  <c r="AC201" i="242" s="1"/>
  <c r="Y201" i="242"/>
  <c r="U201" i="242"/>
  <c r="T201" i="242"/>
  <c r="V201" i="242" s="1"/>
  <c r="Q201" i="242"/>
  <c r="CE201" i="242" s="1"/>
  <c r="N201" i="242"/>
  <c r="M201" i="242"/>
  <c r="L201" i="242"/>
  <c r="I201" i="242"/>
  <c r="CM200" i="242"/>
  <c r="CJ200" i="242"/>
  <c r="CI200" i="242"/>
  <c r="CE200" i="242"/>
  <c r="CC200" i="242"/>
  <c r="BY200" i="242"/>
  <c r="BX200" i="242"/>
  <c r="BZ200" i="242" s="1"/>
  <c r="BU200" i="242"/>
  <c r="BR200" i="242"/>
  <c r="BP200" i="242"/>
  <c r="BQ200" i="242" s="1"/>
  <c r="CL200" i="242" s="1"/>
  <c r="BM200" i="242"/>
  <c r="BE200" i="242"/>
  <c r="BB200" i="242"/>
  <c r="AZ200" i="242"/>
  <c r="BA200" i="242" s="1"/>
  <c r="AW200" i="242"/>
  <c r="AT200" i="242"/>
  <c r="AS200" i="242"/>
  <c r="AR200" i="242"/>
  <c r="AO200" i="242"/>
  <c r="AJ200" i="242"/>
  <c r="AG200" i="242"/>
  <c r="AB200" i="242"/>
  <c r="Y200" i="242"/>
  <c r="U200" i="242"/>
  <c r="T200" i="242"/>
  <c r="CF200" i="242" s="1"/>
  <c r="Q200" i="242"/>
  <c r="N200" i="242"/>
  <c r="M200" i="242"/>
  <c r="L200" i="242"/>
  <c r="I200" i="242"/>
  <c r="CJ199" i="242"/>
  <c r="CG199" i="242"/>
  <c r="CF199" i="242"/>
  <c r="CE199" i="242"/>
  <c r="CC199" i="242"/>
  <c r="BX199" i="242"/>
  <c r="BZ199" i="242" s="1"/>
  <c r="BU199" i="242"/>
  <c r="BP199" i="242"/>
  <c r="BQ199" i="242" s="1"/>
  <c r="CL199" i="242" s="1"/>
  <c r="BM199" i="242"/>
  <c r="BE199" i="242"/>
  <c r="AZ199" i="242"/>
  <c r="BA199" i="242" s="1"/>
  <c r="AW199" i="242"/>
  <c r="AR199" i="242"/>
  <c r="AT199" i="242" s="1"/>
  <c r="AO199" i="242"/>
  <c r="AJ199" i="242"/>
  <c r="AG199" i="242"/>
  <c r="AD199" i="242"/>
  <c r="AC199" i="242"/>
  <c r="AB199" i="242"/>
  <c r="Y199" i="242"/>
  <c r="T199" i="242"/>
  <c r="V199" i="242" s="1"/>
  <c r="Q199" i="242"/>
  <c r="N199" i="242"/>
  <c r="M199" i="242"/>
  <c r="L199" i="242"/>
  <c r="I199" i="242"/>
  <c r="CJ198" i="242"/>
  <c r="CI198" i="242"/>
  <c r="CC198" i="242"/>
  <c r="BX198" i="242"/>
  <c r="BZ198" i="242" s="1"/>
  <c r="BU198" i="242"/>
  <c r="BR198" i="242"/>
  <c r="BP198" i="242"/>
  <c r="BQ198" i="242" s="1"/>
  <c r="CL198" i="242" s="1"/>
  <c r="BM198" i="242"/>
  <c r="BE198" i="242"/>
  <c r="BB198" i="242"/>
  <c r="AZ198" i="242"/>
  <c r="BA198" i="242" s="1"/>
  <c r="AW198" i="242"/>
  <c r="AT198" i="242"/>
  <c r="AR198" i="242"/>
  <c r="AS198" i="242" s="1"/>
  <c r="AO198" i="242"/>
  <c r="AL198" i="242"/>
  <c r="AK198" i="242"/>
  <c r="AJ198" i="242"/>
  <c r="CH198" i="242" s="1"/>
  <c r="AG198" i="242"/>
  <c r="AC198" i="242"/>
  <c r="AB198" i="242"/>
  <c r="Y198" i="242"/>
  <c r="T198" i="242"/>
  <c r="Q198" i="242"/>
  <c r="CE198" i="242" s="1"/>
  <c r="N198" i="242"/>
  <c r="M198" i="242"/>
  <c r="L198" i="242"/>
  <c r="I198" i="242"/>
  <c r="CL197" i="242"/>
  <c r="CE197" i="242"/>
  <c r="CC197" i="242"/>
  <c r="BX197" i="242"/>
  <c r="BU197" i="242"/>
  <c r="BR197" i="242"/>
  <c r="BP197" i="242"/>
  <c r="BQ197" i="242" s="1"/>
  <c r="BM197" i="242"/>
  <c r="BE197" i="242"/>
  <c r="AZ197" i="242"/>
  <c r="BA197" i="242" s="1"/>
  <c r="AW197" i="242"/>
  <c r="CI197" i="242" s="1"/>
  <c r="AT197" i="242"/>
  <c r="AS197" i="242"/>
  <c r="AR197" i="242"/>
  <c r="AO197" i="242"/>
  <c r="AL197" i="242"/>
  <c r="AJ197" i="242"/>
  <c r="CH197" i="242" s="1"/>
  <c r="AG197" i="242"/>
  <c r="AB197" i="242"/>
  <c r="CG197" i="242" s="1"/>
  <c r="Y197" i="242"/>
  <c r="T197" i="242"/>
  <c r="CF197" i="242" s="1"/>
  <c r="Q197" i="242"/>
  <c r="N197" i="242"/>
  <c r="M197" i="242"/>
  <c r="L197" i="242"/>
  <c r="I197" i="242"/>
  <c r="CJ196" i="242"/>
  <c r="CI196" i="242"/>
  <c r="CC196" i="242"/>
  <c r="BY196" i="242"/>
  <c r="CM196" i="242" s="1"/>
  <c r="BX196" i="242"/>
  <c r="BZ196" i="242" s="1"/>
  <c r="BU196" i="242"/>
  <c r="BR196" i="242"/>
  <c r="BP196" i="242"/>
  <c r="BQ196" i="242" s="1"/>
  <c r="CL196" i="242" s="1"/>
  <c r="BM196" i="242"/>
  <c r="BE196" i="242"/>
  <c r="BB196" i="242"/>
  <c r="BA196" i="242"/>
  <c r="AZ196" i="242"/>
  <c r="AW196" i="242"/>
  <c r="AT196" i="242"/>
  <c r="AR196" i="242"/>
  <c r="AS196" i="242" s="1"/>
  <c r="AO196" i="242"/>
  <c r="AL196" i="242"/>
  <c r="AK196" i="242"/>
  <c r="AJ196" i="242"/>
  <c r="AG196" i="242"/>
  <c r="AB196" i="242"/>
  <c r="CG196" i="242" s="1"/>
  <c r="Y196" i="242"/>
  <c r="T196" i="242"/>
  <c r="Q196" i="242"/>
  <c r="L196" i="242"/>
  <c r="N196" i="242" s="1"/>
  <c r="I196" i="242"/>
  <c r="CH195" i="242"/>
  <c r="CG195" i="242"/>
  <c r="CF195" i="242"/>
  <c r="CC195" i="242"/>
  <c r="BZ195" i="242"/>
  <c r="BX195" i="242"/>
  <c r="BY195" i="242" s="1"/>
  <c r="CM195" i="242" s="1"/>
  <c r="BU195" i="242"/>
  <c r="BQ195" i="242"/>
  <c r="CL195" i="242" s="1"/>
  <c r="BP195" i="242"/>
  <c r="BR195" i="242" s="1"/>
  <c r="BM195" i="242"/>
  <c r="BE195" i="242"/>
  <c r="BA195" i="242"/>
  <c r="AZ195" i="242"/>
  <c r="CJ195" i="242" s="1"/>
  <c r="AW195" i="242"/>
  <c r="AT195" i="242"/>
  <c r="AR195" i="242"/>
  <c r="AS195" i="242" s="1"/>
  <c r="AO195" i="242"/>
  <c r="AL195" i="242"/>
  <c r="AK195" i="242"/>
  <c r="AJ195" i="242"/>
  <c r="AG195" i="242"/>
  <c r="AD195" i="242"/>
  <c r="AC195" i="242"/>
  <c r="AB195" i="242"/>
  <c r="Y195" i="242"/>
  <c r="V195" i="242"/>
  <c r="T195" i="242"/>
  <c r="U195" i="242" s="1"/>
  <c r="Q195" i="242"/>
  <c r="L195" i="242"/>
  <c r="CE195" i="242" s="1"/>
  <c r="I195" i="242"/>
  <c r="CL194" i="242"/>
  <c r="CC194" i="242"/>
  <c r="BX194" i="242"/>
  <c r="BU194" i="242"/>
  <c r="BR194" i="242"/>
  <c r="BQ194" i="242"/>
  <c r="BP194" i="242"/>
  <c r="BM194" i="242"/>
  <c r="BE194" i="242"/>
  <c r="CJ194" i="242" s="1"/>
  <c r="BB194" i="242"/>
  <c r="BA194" i="242"/>
  <c r="AZ194" i="242"/>
  <c r="AW194" i="242"/>
  <c r="AR194" i="242"/>
  <c r="CI194" i="242" s="1"/>
  <c r="AO194" i="242"/>
  <c r="CH194" i="242" s="1"/>
  <c r="AL194" i="242"/>
  <c r="AK194" i="242"/>
  <c r="AJ194" i="242"/>
  <c r="AG194" i="242"/>
  <c r="AB194" i="242"/>
  <c r="CG194" i="242" s="1"/>
  <c r="Y194" i="242"/>
  <c r="T194" i="242"/>
  <c r="Q194" i="242"/>
  <c r="L194" i="242"/>
  <c r="N194" i="242" s="1"/>
  <c r="I194" i="242"/>
  <c r="CH193" i="242"/>
  <c r="CF193" i="242"/>
  <c r="CC193" i="242"/>
  <c r="BZ193" i="242"/>
  <c r="BX193" i="242"/>
  <c r="BY193" i="242" s="1"/>
  <c r="CM193" i="242" s="1"/>
  <c r="BU193" i="242"/>
  <c r="BR193" i="242"/>
  <c r="BQ193" i="242"/>
  <c r="CL193" i="242" s="1"/>
  <c r="BP193" i="242"/>
  <c r="BM193" i="242"/>
  <c r="BE193" i="242"/>
  <c r="BB193" i="242"/>
  <c r="BA193" i="242"/>
  <c r="AZ193" i="242"/>
  <c r="CJ193" i="242" s="1"/>
  <c r="AW193" i="242"/>
  <c r="CI193" i="242" s="1"/>
  <c r="AR193" i="242"/>
  <c r="AT193" i="242" s="1"/>
  <c r="AO193" i="242"/>
  <c r="AL193" i="242"/>
  <c r="AK193" i="242"/>
  <c r="AJ193" i="242"/>
  <c r="AG193" i="242"/>
  <c r="CG193" i="242" s="1"/>
  <c r="AD193" i="242"/>
  <c r="AC193" i="242"/>
  <c r="AB193" i="242"/>
  <c r="Y193" i="242"/>
  <c r="V193" i="242"/>
  <c r="T193" i="242"/>
  <c r="U193" i="242" s="1"/>
  <c r="Q193" i="242"/>
  <c r="L193" i="242"/>
  <c r="I193" i="242"/>
  <c r="CL192" i="242"/>
  <c r="CJ192" i="242"/>
  <c r="CC192" i="242"/>
  <c r="BZ192" i="242"/>
  <c r="BX192" i="242"/>
  <c r="BY192" i="242" s="1"/>
  <c r="CM192" i="242" s="1"/>
  <c r="BU192" i="242"/>
  <c r="BR192" i="242"/>
  <c r="BQ192" i="242"/>
  <c r="BP192" i="242"/>
  <c r="BM192" i="242"/>
  <c r="BE192" i="242"/>
  <c r="BB192" i="242"/>
  <c r="BA192" i="242"/>
  <c r="AZ192" i="242"/>
  <c r="AW192" i="242"/>
  <c r="AR192" i="242"/>
  <c r="AO192" i="242"/>
  <c r="CH192" i="242" s="1"/>
  <c r="AL192" i="242"/>
  <c r="AK192" i="242"/>
  <c r="AJ192" i="242"/>
  <c r="AG192" i="242"/>
  <c r="AB192" i="242"/>
  <c r="CG192" i="242" s="1"/>
  <c r="Y192" i="242"/>
  <c r="V192" i="242"/>
  <c r="T192" i="242"/>
  <c r="Q192" i="242"/>
  <c r="L192" i="242"/>
  <c r="N192" i="242" s="1"/>
  <c r="I192" i="242"/>
  <c r="CI191" i="242"/>
  <c r="CH191" i="242"/>
  <c r="CF191" i="242"/>
  <c r="CC191" i="242"/>
  <c r="BZ191" i="242"/>
  <c r="BX191" i="242"/>
  <c r="BY191" i="242" s="1"/>
  <c r="CM191" i="242" s="1"/>
  <c r="BU191" i="242"/>
  <c r="BR191" i="242"/>
  <c r="BQ191" i="242"/>
  <c r="CL191" i="242" s="1"/>
  <c r="BP191" i="242"/>
  <c r="BM191" i="242"/>
  <c r="BE191" i="242"/>
  <c r="BB191" i="242"/>
  <c r="BA191" i="242"/>
  <c r="AZ191" i="242"/>
  <c r="CJ191" i="242" s="1"/>
  <c r="AW191" i="242"/>
  <c r="AT191" i="242"/>
  <c r="AR191" i="242"/>
  <c r="AS191" i="242" s="1"/>
  <c r="AO191" i="242"/>
  <c r="AL191" i="242"/>
  <c r="AK191" i="242"/>
  <c r="AJ191" i="242"/>
  <c r="AG191" i="242"/>
  <c r="AD191" i="242"/>
  <c r="AC191" i="242"/>
  <c r="AB191" i="242"/>
  <c r="CG191" i="242" s="1"/>
  <c r="Y191" i="242"/>
  <c r="V191" i="242"/>
  <c r="T191" i="242"/>
  <c r="U191" i="242" s="1"/>
  <c r="Q191" i="242"/>
  <c r="L191" i="242"/>
  <c r="I191" i="242"/>
  <c r="CL190" i="242"/>
  <c r="CJ190" i="242"/>
  <c r="CC190" i="242"/>
  <c r="BZ190" i="242"/>
  <c r="BX190" i="242"/>
  <c r="BY190" i="242" s="1"/>
  <c r="CM190" i="242" s="1"/>
  <c r="BU190" i="242"/>
  <c r="BR190" i="242"/>
  <c r="BQ190" i="242"/>
  <c r="BP190" i="242"/>
  <c r="BM190" i="242"/>
  <c r="BE190" i="242"/>
  <c r="BB190" i="242"/>
  <c r="BA190" i="242"/>
  <c r="AZ190" i="242"/>
  <c r="AW190" i="242"/>
  <c r="AR190" i="242"/>
  <c r="AO190" i="242"/>
  <c r="CH190" i="242" s="1"/>
  <c r="AL190" i="242"/>
  <c r="AK190" i="242"/>
  <c r="AJ190" i="242"/>
  <c r="AG190" i="242"/>
  <c r="AB190" i="242"/>
  <c r="CG190" i="242" s="1"/>
  <c r="Y190" i="242"/>
  <c r="V190" i="242"/>
  <c r="T190" i="242"/>
  <c r="Q190" i="242"/>
  <c r="L190" i="242"/>
  <c r="N190" i="242" s="1"/>
  <c r="I190" i="242"/>
  <c r="CH189" i="242"/>
  <c r="CF189" i="242"/>
  <c r="CC189" i="242"/>
  <c r="BZ189" i="242"/>
  <c r="BX189" i="242"/>
  <c r="BY189" i="242" s="1"/>
  <c r="CM189" i="242" s="1"/>
  <c r="BU189" i="242"/>
  <c r="BR189" i="242"/>
  <c r="BQ189" i="242"/>
  <c r="CL189" i="242" s="1"/>
  <c r="BP189" i="242"/>
  <c r="BM189" i="242"/>
  <c r="BE189" i="242"/>
  <c r="BB189" i="242"/>
  <c r="BA189" i="242"/>
  <c r="AZ189" i="242"/>
  <c r="CJ189" i="242" s="1"/>
  <c r="AW189" i="242"/>
  <c r="CI189" i="242" s="1"/>
  <c r="AT189" i="242"/>
  <c r="AR189" i="242"/>
  <c r="AS189" i="242" s="1"/>
  <c r="AO189" i="242"/>
  <c r="AL189" i="242"/>
  <c r="AK189" i="242"/>
  <c r="AJ189" i="242"/>
  <c r="AG189" i="242"/>
  <c r="AC189" i="242"/>
  <c r="AB189" i="242"/>
  <c r="CG189" i="242" s="1"/>
  <c r="Y189" i="242"/>
  <c r="V189" i="242"/>
  <c r="T189" i="242"/>
  <c r="U189" i="242" s="1"/>
  <c r="Q189" i="242"/>
  <c r="L189" i="242"/>
  <c r="I189" i="242"/>
  <c r="CL188" i="242"/>
  <c r="CJ188" i="242"/>
  <c r="CH188" i="242"/>
  <c r="CC188" i="242"/>
  <c r="BX188" i="242"/>
  <c r="BY188" i="242" s="1"/>
  <c r="CM188" i="242" s="1"/>
  <c r="BU188" i="242"/>
  <c r="BR188" i="242"/>
  <c r="BQ188" i="242"/>
  <c r="BP188" i="242"/>
  <c r="BM188" i="242"/>
  <c r="BE188" i="242"/>
  <c r="BB188" i="242"/>
  <c r="BA188" i="242"/>
  <c r="AZ188" i="242"/>
  <c r="AW188" i="242"/>
  <c r="AR188" i="242"/>
  <c r="AO188" i="242"/>
  <c r="AL188" i="242"/>
  <c r="AK188" i="242"/>
  <c r="AJ188" i="242"/>
  <c r="AG188" i="242"/>
  <c r="AB188" i="242"/>
  <c r="CG188" i="242" s="1"/>
  <c r="Y188" i="242"/>
  <c r="T188" i="242"/>
  <c r="Q188" i="242"/>
  <c r="L188" i="242"/>
  <c r="I188" i="242"/>
  <c r="CH187" i="242"/>
  <c r="CF187" i="242"/>
  <c r="CC187" i="242"/>
  <c r="BZ187" i="242"/>
  <c r="BX187" i="242"/>
  <c r="BY187" i="242" s="1"/>
  <c r="CM187" i="242" s="1"/>
  <c r="BU187" i="242"/>
  <c r="BR187" i="242"/>
  <c r="BQ187" i="242"/>
  <c r="CL187" i="242" s="1"/>
  <c r="BP187" i="242"/>
  <c r="BM187" i="242"/>
  <c r="BE187" i="242"/>
  <c r="BB187" i="242"/>
  <c r="BA187" i="242"/>
  <c r="AZ187" i="242"/>
  <c r="CJ187" i="242" s="1"/>
  <c r="AW187" i="242"/>
  <c r="CI187" i="242" s="1"/>
  <c r="AT187" i="242"/>
  <c r="AR187" i="242"/>
  <c r="AS187" i="242" s="1"/>
  <c r="AO187" i="242"/>
  <c r="AL187" i="242"/>
  <c r="AK187" i="242"/>
  <c r="AJ187" i="242"/>
  <c r="AG187" i="242"/>
  <c r="AC187" i="242"/>
  <c r="AB187" i="242"/>
  <c r="CG187" i="242" s="1"/>
  <c r="Y187" i="242"/>
  <c r="V187" i="242"/>
  <c r="T187" i="242"/>
  <c r="U187" i="242" s="1"/>
  <c r="Q187" i="242"/>
  <c r="M187" i="242"/>
  <c r="L187" i="242"/>
  <c r="I187" i="242"/>
  <c r="CL186" i="242"/>
  <c r="CJ186" i="242"/>
  <c r="CC186" i="242"/>
  <c r="BZ186" i="242"/>
  <c r="BX186" i="242"/>
  <c r="BY186" i="242" s="1"/>
  <c r="CM186" i="242" s="1"/>
  <c r="BU186" i="242"/>
  <c r="BR186" i="242"/>
  <c r="BQ186" i="242"/>
  <c r="BP186" i="242"/>
  <c r="BM186" i="242"/>
  <c r="BE186" i="242"/>
  <c r="BB186" i="242"/>
  <c r="BA186" i="242"/>
  <c r="AZ186" i="242"/>
  <c r="AW186" i="242"/>
  <c r="AR186" i="242"/>
  <c r="AO186" i="242"/>
  <c r="CH186" i="242" s="1"/>
  <c r="AL186" i="242"/>
  <c r="AK186" i="242"/>
  <c r="AJ186" i="242"/>
  <c r="AG186" i="242"/>
  <c r="AB186" i="242"/>
  <c r="Y186" i="242"/>
  <c r="V186" i="242"/>
  <c r="T186" i="242"/>
  <c r="Q186" i="242"/>
  <c r="L186" i="242"/>
  <c r="I186" i="242"/>
  <c r="CC185" i="242"/>
  <c r="BZ185" i="242"/>
  <c r="BX185" i="242"/>
  <c r="BY185" i="242" s="1"/>
  <c r="CM185" i="242" s="1"/>
  <c r="BU185" i="242"/>
  <c r="BR185" i="242"/>
  <c r="BQ185" i="242"/>
  <c r="CL185" i="242" s="1"/>
  <c r="BP185" i="242"/>
  <c r="BM185" i="242"/>
  <c r="BE185" i="242"/>
  <c r="BB185" i="242"/>
  <c r="BA185" i="242"/>
  <c r="AZ185" i="242"/>
  <c r="CJ185" i="242" s="1"/>
  <c r="AW185" i="242"/>
  <c r="CI185" i="242" s="1"/>
  <c r="AT185" i="242"/>
  <c r="AR185" i="242"/>
  <c r="AS185" i="242" s="1"/>
  <c r="AO185" i="242"/>
  <c r="CH185" i="242" s="1"/>
  <c r="AL185" i="242"/>
  <c r="AK185" i="242"/>
  <c r="AJ185" i="242"/>
  <c r="AG185" i="242"/>
  <c r="AC185" i="242"/>
  <c r="AB185" i="242"/>
  <c r="Y185" i="242"/>
  <c r="T185" i="242"/>
  <c r="Q185" i="242"/>
  <c r="L185" i="242"/>
  <c r="I185" i="242"/>
  <c r="CL184" i="242"/>
  <c r="CH184" i="242"/>
  <c r="CF184" i="242"/>
  <c r="CE184" i="242"/>
  <c r="CC184" i="242"/>
  <c r="BZ184" i="242"/>
  <c r="BX184" i="242"/>
  <c r="BY184" i="242" s="1"/>
  <c r="CM184" i="242" s="1"/>
  <c r="BW184" i="242"/>
  <c r="BU184" i="242"/>
  <c r="BP184" i="242"/>
  <c r="BQ184" i="242" s="1"/>
  <c r="BM184" i="242"/>
  <c r="BE184" i="242"/>
  <c r="AZ184" i="242"/>
  <c r="AW184" i="242"/>
  <c r="AS184" i="242"/>
  <c r="AR184" i="242"/>
  <c r="AO184" i="242"/>
  <c r="AL184" i="242"/>
  <c r="AJ184" i="242"/>
  <c r="AK184" i="242" s="1"/>
  <c r="AG184" i="242"/>
  <c r="AD184" i="242"/>
  <c r="AC184" i="242"/>
  <c r="AB184" i="242"/>
  <c r="CG184" i="242" s="1"/>
  <c r="Y184" i="242"/>
  <c r="U184" i="242"/>
  <c r="T184" i="242"/>
  <c r="V184" i="242" s="1"/>
  <c r="Q184" i="242"/>
  <c r="N184" i="242"/>
  <c r="M184" i="242"/>
  <c r="L184" i="242"/>
  <c r="I184" i="242"/>
  <c r="CM183" i="242"/>
  <c r="CE183" i="242"/>
  <c r="CC183" i="242"/>
  <c r="BY183" i="242"/>
  <c r="BX183" i="242"/>
  <c r="BZ183" i="242" s="1"/>
  <c r="BU183" i="242"/>
  <c r="BR183" i="242"/>
  <c r="BP183" i="242"/>
  <c r="BQ183" i="242" s="1"/>
  <c r="CL183" i="242" s="1"/>
  <c r="BM183" i="242"/>
  <c r="BE183" i="242"/>
  <c r="BB183" i="242"/>
  <c r="AZ183" i="242"/>
  <c r="BA183" i="242" s="1"/>
  <c r="AW183" i="242"/>
  <c r="AR183" i="242"/>
  <c r="CI183" i="242" s="1"/>
  <c r="AO183" i="242"/>
  <c r="AJ183" i="242"/>
  <c r="AG183" i="242"/>
  <c r="CG183" i="242" s="1"/>
  <c r="AD183" i="242"/>
  <c r="AC183" i="242"/>
  <c r="AB183" i="242"/>
  <c r="Y183" i="242"/>
  <c r="U183" i="242"/>
  <c r="T183" i="242"/>
  <c r="Q183" i="242"/>
  <c r="N183" i="242"/>
  <c r="M183" i="242"/>
  <c r="L183" i="242"/>
  <c r="I183" i="242"/>
  <c r="CL182" i="242"/>
  <c r="CI182" i="242"/>
  <c r="CC182" i="242"/>
  <c r="BY182" i="242"/>
  <c r="CM182" i="242" s="1"/>
  <c r="BX182" i="242"/>
  <c r="BZ182" i="242" s="1"/>
  <c r="BU182" i="242"/>
  <c r="BR182" i="242"/>
  <c r="BP182" i="242"/>
  <c r="BQ182" i="242" s="1"/>
  <c r="BM182" i="242"/>
  <c r="BE182" i="242"/>
  <c r="AZ182" i="242"/>
  <c r="AW182" i="242"/>
  <c r="AR182" i="242"/>
  <c r="AT182" i="242" s="1"/>
  <c r="AO182" i="242"/>
  <c r="AL182" i="242"/>
  <c r="AJ182" i="242"/>
  <c r="AK182" i="242" s="1"/>
  <c r="AG182" i="242"/>
  <c r="CG182" i="242" s="1"/>
  <c r="AD182" i="242"/>
  <c r="AC182" i="242"/>
  <c r="AB182" i="242"/>
  <c r="Y182" i="242"/>
  <c r="T182" i="242"/>
  <c r="V182" i="242" s="1"/>
  <c r="Q182" i="242"/>
  <c r="CE182" i="242" s="1"/>
  <c r="N182" i="242"/>
  <c r="M182" i="242"/>
  <c r="L182" i="242"/>
  <c r="I182" i="242"/>
  <c r="CL181" i="242"/>
  <c r="CJ181" i="242"/>
  <c r="CE181" i="242"/>
  <c r="CC181" i="242"/>
  <c r="BY181" i="242"/>
  <c r="CM181" i="242" s="1"/>
  <c r="BX181" i="242"/>
  <c r="BZ181" i="242" s="1"/>
  <c r="BU181" i="242"/>
  <c r="BR181" i="242"/>
  <c r="BP181" i="242"/>
  <c r="BQ181" i="242" s="1"/>
  <c r="BM181" i="242"/>
  <c r="BE181" i="242"/>
  <c r="BB181" i="242"/>
  <c r="AZ181" i="242"/>
  <c r="BA181" i="242" s="1"/>
  <c r="AW181" i="242"/>
  <c r="CI181" i="242" s="1"/>
  <c r="AT181" i="242"/>
  <c r="AS181" i="242"/>
  <c r="AR181" i="242"/>
  <c r="AO181" i="242"/>
  <c r="AJ181" i="242"/>
  <c r="AG181" i="242"/>
  <c r="CG181" i="242" s="1"/>
  <c r="AD181" i="242"/>
  <c r="AC181" i="242"/>
  <c r="AB181" i="242"/>
  <c r="Y181" i="242"/>
  <c r="U181" i="242"/>
  <c r="T181" i="242"/>
  <c r="V181" i="242" s="1"/>
  <c r="Q181" i="242"/>
  <c r="N181" i="242"/>
  <c r="M181" i="242"/>
  <c r="L181" i="242"/>
  <c r="I181" i="242"/>
  <c r="CJ180" i="242"/>
  <c r="CC180" i="242"/>
  <c r="BY180" i="242"/>
  <c r="CM180" i="242" s="1"/>
  <c r="BX180" i="242"/>
  <c r="BZ180" i="242" s="1"/>
  <c r="BU180" i="242"/>
  <c r="BP180" i="242"/>
  <c r="BM180" i="242"/>
  <c r="BE180" i="242"/>
  <c r="BB180" i="242"/>
  <c r="AZ180" i="242"/>
  <c r="BA180" i="242" s="1"/>
  <c r="AW180" i="242"/>
  <c r="AR180" i="242"/>
  <c r="AO180" i="242"/>
  <c r="AJ180" i="242"/>
  <c r="CH180" i="242" s="1"/>
  <c r="AG180" i="242"/>
  <c r="CG180" i="242" s="1"/>
  <c r="AD180" i="242"/>
  <c r="AC180" i="242"/>
  <c r="AB180" i="242"/>
  <c r="Y180" i="242"/>
  <c r="U180" i="242"/>
  <c r="T180" i="242"/>
  <c r="V180" i="242" s="1"/>
  <c r="Q180" i="242"/>
  <c r="CE180" i="242" s="1"/>
  <c r="N180" i="242"/>
  <c r="M180" i="242"/>
  <c r="L180" i="242"/>
  <c r="I180" i="242"/>
  <c r="CL179" i="242"/>
  <c r="CC179" i="242"/>
  <c r="BX179" i="242"/>
  <c r="BZ179" i="242" s="1"/>
  <c r="BU179" i="242"/>
  <c r="BP179" i="242"/>
  <c r="BQ179" i="242" s="1"/>
  <c r="BM179" i="242"/>
  <c r="BE179" i="242"/>
  <c r="AZ179" i="242"/>
  <c r="BA179" i="242" s="1"/>
  <c r="AW179" i="242"/>
  <c r="CI179" i="242" s="1"/>
  <c r="AT179" i="242"/>
  <c r="AS179" i="242"/>
  <c r="AR179" i="242"/>
  <c r="AO179" i="242"/>
  <c r="AL179" i="242"/>
  <c r="AJ179" i="242"/>
  <c r="CH179" i="242" s="1"/>
  <c r="AG179" i="242"/>
  <c r="AC179" i="242"/>
  <c r="AB179" i="242"/>
  <c r="AD179" i="242" s="1"/>
  <c r="Y179" i="242"/>
  <c r="T179" i="242"/>
  <c r="V179" i="242" s="1"/>
  <c r="Q179" i="242"/>
  <c r="CE179" i="242" s="1"/>
  <c r="N179" i="242"/>
  <c r="M179" i="242"/>
  <c r="L179" i="242"/>
  <c r="I179" i="242"/>
  <c r="CF178" i="242"/>
  <c r="CE178" i="242"/>
  <c r="CC178" i="242"/>
  <c r="BZ178" i="242"/>
  <c r="BY178" i="242"/>
  <c r="CM178" i="242" s="1"/>
  <c r="BX178" i="242"/>
  <c r="BU178" i="242"/>
  <c r="BP178" i="242"/>
  <c r="BQ178" i="242" s="1"/>
  <c r="CL178" i="242" s="1"/>
  <c r="BM178" i="242"/>
  <c r="BE178" i="242"/>
  <c r="BB178" i="242"/>
  <c r="AZ178" i="242"/>
  <c r="BA178" i="242" s="1"/>
  <c r="AW178" i="242"/>
  <c r="CI178" i="242" s="1"/>
  <c r="AT178" i="242"/>
  <c r="AS178" i="242"/>
  <c r="AR178" i="242"/>
  <c r="AO178" i="242"/>
  <c r="AL178" i="242"/>
  <c r="AK178" i="242"/>
  <c r="AJ178" i="242"/>
  <c r="CH178" i="242" s="1"/>
  <c r="AG178" i="242"/>
  <c r="AB178" i="242"/>
  <c r="AD178" i="242" s="1"/>
  <c r="Y178" i="242"/>
  <c r="V178" i="242"/>
  <c r="T178" i="242"/>
  <c r="U178" i="242" s="1"/>
  <c r="Q178" i="242"/>
  <c r="N178" i="242"/>
  <c r="M178" i="242"/>
  <c r="L178" i="242"/>
  <c r="I178" i="242"/>
  <c r="CJ177" i="242"/>
  <c r="CI177" i="242"/>
  <c r="CE177" i="242"/>
  <c r="CC177" i="242"/>
  <c r="BX177" i="242"/>
  <c r="BZ177" i="242" s="1"/>
  <c r="BU177" i="242"/>
  <c r="BR177" i="242"/>
  <c r="BQ177" i="242"/>
  <c r="CL177" i="242" s="1"/>
  <c r="BP177" i="242"/>
  <c r="BM177" i="242"/>
  <c r="BE177" i="242"/>
  <c r="BA177" i="242"/>
  <c r="AZ177" i="242"/>
  <c r="BB177" i="242" s="1"/>
  <c r="AW177" i="242"/>
  <c r="AT177" i="242"/>
  <c r="AR177" i="242"/>
  <c r="AS177" i="242" s="1"/>
  <c r="AO177" i="242"/>
  <c r="AJ177" i="242"/>
  <c r="AL177" i="242" s="1"/>
  <c r="AG177" i="242"/>
  <c r="AD177" i="242"/>
  <c r="AC177" i="242"/>
  <c r="AB177" i="242"/>
  <c r="CG177" i="242" s="1"/>
  <c r="Y177" i="242"/>
  <c r="T177" i="242"/>
  <c r="Q177" i="242"/>
  <c r="N177" i="242"/>
  <c r="M177" i="242"/>
  <c r="L177" i="242"/>
  <c r="I177" i="242"/>
  <c r="CL176" i="242"/>
  <c r="CC176" i="242"/>
  <c r="BZ176" i="242"/>
  <c r="BY176" i="242"/>
  <c r="CM176" i="242" s="1"/>
  <c r="BX176" i="242"/>
  <c r="BU176" i="242"/>
  <c r="BR176" i="242"/>
  <c r="BP176" i="242"/>
  <c r="BQ176" i="242" s="1"/>
  <c r="BM176" i="242"/>
  <c r="BE176" i="242"/>
  <c r="BB176" i="242"/>
  <c r="AZ176" i="242"/>
  <c r="BA176" i="242" s="1"/>
  <c r="AW176" i="242"/>
  <c r="AR176" i="242"/>
  <c r="CI176" i="242" s="1"/>
  <c r="AO176" i="242"/>
  <c r="AL176" i="242"/>
  <c r="AK176" i="242"/>
  <c r="AJ176" i="242"/>
  <c r="AG176" i="242"/>
  <c r="AD176" i="242"/>
  <c r="AC176" i="242"/>
  <c r="AB176" i="242"/>
  <c r="CG176" i="242" s="1"/>
  <c r="Y176" i="242"/>
  <c r="V176" i="242"/>
  <c r="U176" i="242"/>
  <c r="T176" i="242"/>
  <c r="CF176" i="242" s="1"/>
  <c r="Q176" i="242"/>
  <c r="CE176" i="242" s="1"/>
  <c r="N176" i="242"/>
  <c r="M176" i="242"/>
  <c r="L176" i="242"/>
  <c r="I176" i="242"/>
  <c r="CJ175" i="242"/>
  <c r="CF175" i="242"/>
  <c r="CC175" i="242"/>
  <c r="BX175" i="242"/>
  <c r="BZ175" i="242" s="1"/>
  <c r="BU175" i="242"/>
  <c r="BR175" i="242"/>
  <c r="BP175" i="242"/>
  <c r="BQ175" i="242" s="1"/>
  <c r="CL175" i="242" s="1"/>
  <c r="BM175" i="242"/>
  <c r="BE175" i="242"/>
  <c r="BB175" i="242"/>
  <c r="BA175" i="242"/>
  <c r="AZ175" i="242"/>
  <c r="AW175" i="242"/>
  <c r="AT175" i="242"/>
  <c r="AS175" i="242"/>
  <c r="AR175" i="242"/>
  <c r="CI175" i="242" s="1"/>
  <c r="AO175" i="242"/>
  <c r="AK175" i="242"/>
  <c r="AJ175" i="242"/>
  <c r="AL175" i="242" s="1"/>
  <c r="AG175" i="242"/>
  <c r="AB175" i="242"/>
  <c r="AD175" i="242" s="1"/>
  <c r="Y175" i="242"/>
  <c r="V175" i="242"/>
  <c r="U175" i="242"/>
  <c r="T175" i="242"/>
  <c r="Q175" i="242"/>
  <c r="N175" i="242"/>
  <c r="M175" i="242"/>
  <c r="L175" i="242"/>
  <c r="CE175" i="242" s="1"/>
  <c r="I175" i="242"/>
  <c r="CK174" i="242"/>
  <c r="CJ174" i="242"/>
  <c r="CC174" i="242"/>
  <c r="BZ174" i="242"/>
  <c r="BX174" i="242"/>
  <c r="BY174" i="242" s="1"/>
  <c r="CM174" i="242" s="1"/>
  <c r="BU174" i="242"/>
  <c r="BQ174" i="242"/>
  <c r="CL174" i="242" s="1"/>
  <c r="BP174" i="242"/>
  <c r="BR174" i="242" s="1"/>
  <c r="BM174" i="242"/>
  <c r="BJ174" i="242"/>
  <c r="BI174" i="242"/>
  <c r="BH174" i="242"/>
  <c r="BE174" i="242"/>
  <c r="BB174" i="242"/>
  <c r="BA174" i="242"/>
  <c r="AZ174" i="242"/>
  <c r="AW174" i="242"/>
  <c r="AR174" i="242"/>
  <c r="CI174" i="242" s="1"/>
  <c r="AO174" i="242"/>
  <c r="CH174" i="242" s="1"/>
  <c r="AL174" i="242"/>
  <c r="AJ174" i="242"/>
  <c r="AK174" i="242" s="1"/>
  <c r="AG174" i="242"/>
  <c r="AC174" i="242"/>
  <c r="AB174" i="242"/>
  <c r="AD174" i="242" s="1"/>
  <c r="Y174" i="242"/>
  <c r="V174" i="242"/>
  <c r="T174" i="242"/>
  <c r="CF174" i="242" s="1"/>
  <c r="Q174" i="242"/>
  <c r="L174" i="242"/>
  <c r="I174" i="242"/>
  <c r="CI173" i="242"/>
  <c r="CC173" i="242"/>
  <c r="BZ173" i="242"/>
  <c r="BX173" i="242"/>
  <c r="BY173" i="242" s="1"/>
  <c r="CM173" i="242" s="1"/>
  <c r="BU173" i="242"/>
  <c r="BR173" i="242"/>
  <c r="BQ173" i="242"/>
  <c r="CL173" i="242" s="1"/>
  <c r="BP173" i="242"/>
  <c r="BM173" i="242"/>
  <c r="BE173" i="242"/>
  <c r="BB173" i="242"/>
  <c r="BA173" i="242"/>
  <c r="AZ173" i="242"/>
  <c r="CJ173" i="242" s="1"/>
  <c r="AW173" i="242"/>
  <c r="AR173" i="242"/>
  <c r="AT173" i="242" s="1"/>
  <c r="AO173" i="242"/>
  <c r="CH173" i="242" s="1"/>
  <c r="AL173" i="242"/>
  <c r="AK173" i="242"/>
  <c r="AJ173" i="242"/>
  <c r="AG173" i="242"/>
  <c r="CG173" i="242" s="1"/>
  <c r="AD173" i="242"/>
  <c r="AC173" i="242"/>
  <c r="AB173" i="242"/>
  <c r="Y173" i="242"/>
  <c r="V173" i="242"/>
  <c r="T173" i="242"/>
  <c r="U173" i="242" s="1"/>
  <c r="Q173" i="242"/>
  <c r="M173" i="242"/>
  <c r="L173" i="242"/>
  <c r="N173" i="242" s="1"/>
  <c r="I173" i="242"/>
  <c r="CH172" i="242"/>
  <c r="CF172" i="242"/>
  <c r="CC172" i="242"/>
  <c r="BZ172" i="242"/>
  <c r="BX172" i="242"/>
  <c r="BY172" i="242" s="1"/>
  <c r="CM172" i="242" s="1"/>
  <c r="BU172" i="242"/>
  <c r="BR172" i="242"/>
  <c r="BQ172" i="242"/>
  <c r="CL172" i="242" s="1"/>
  <c r="BP172" i="242"/>
  <c r="BM172" i="242"/>
  <c r="BE172" i="242"/>
  <c r="BB172" i="242"/>
  <c r="BA172" i="242"/>
  <c r="AZ172" i="242"/>
  <c r="CJ172" i="242" s="1"/>
  <c r="AW172" i="242"/>
  <c r="AR172" i="242"/>
  <c r="AT172" i="242" s="1"/>
  <c r="AO172" i="242"/>
  <c r="AL172" i="242"/>
  <c r="AK172" i="242"/>
  <c r="AJ172" i="242"/>
  <c r="AG172" i="242"/>
  <c r="AC172" i="242"/>
  <c r="AB172" i="242"/>
  <c r="CG172" i="242" s="1"/>
  <c r="Y172" i="242"/>
  <c r="V172" i="242"/>
  <c r="T172" i="242"/>
  <c r="U172" i="242" s="1"/>
  <c r="Q172" i="242"/>
  <c r="L172" i="242"/>
  <c r="I172" i="242"/>
  <c r="CI171" i="242"/>
  <c r="CC171" i="242"/>
  <c r="BZ171" i="242"/>
  <c r="BX171" i="242"/>
  <c r="BY171" i="242" s="1"/>
  <c r="CM171" i="242" s="1"/>
  <c r="BU171" i="242"/>
  <c r="BR171" i="242"/>
  <c r="BQ171" i="242"/>
  <c r="CL171" i="242" s="1"/>
  <c r="BP171" i="242"/>
  <c r="BM171" i="242"/>
  <c r="BE171" i="242"/>
  <c r="BB171" i="242"/>
  <c r="BA171" i="242"/>
  <c r="AZ171" i="242"/>
  <c r="CJ171" i="242" s="1"/>
  <c r="AW171" i="242"/>
  <c r="AR171" i="242"/>
  <c r="AT171" i="242" s="1"/>
  <c r="AO171" i="242"/>
  <c r="CH171" i="242" s="1"/>
  <c r="AL171" i="242"/>
  <c r="AK171" i="242"/>
  <c r="AJ171" i="242"/>
  <c r="AG171" i="242"/>
  <c r="CG171" i="242" s="1"/>
  <c r="AD171" i="242"/>
  <c r="AC171" i="242"/>
  <c r="AB171" i="242"/>
  <c r="Y171" i="242"/>
  <c r="V171" i="242"/>
  <c r="T171" i="242"/>
  <c r="U171" i="242" s="1"/>
  <c r="Q171" i="242"/>
  <c r="M171" i="242"/>
  <c r="L171" i="242"/>
  <c r="N171" i="242" s="1"/>
  <c r="I171" i="242"/>
  <c r="CJ170" i="242"/>
  <c r="CH170" i="242"/>
  <c r="CF170" i="242"/>
  <c r="CC170" i="242"/>
  <c r="BZ170" i="242"/>
  <c r="BX170" i="242"/>
  <c r="BY170" i="242" s="1"/>
  <c r="CM170" i="242" s="1"/>
  <c r="BU170" i="242"/>
  <c r="BR170" i="242"/>
  <c r="BQ170" i="242"/>
  <c r="CL170" i="242" s="1"/>
  <c r="BP170" i="242"/>
  <c r="BM170" i="242"/>
  <c r="BE170" i="242"/>
  <c r="BB170" i="242"/>
  <c r="BA170" i="242"/>
  <c r="AZ170" i="242"/>
  <c r="AW170" i="242"/>
  <c r="AR170" i="242"/>
  <c r="AT170" i="242" s="1"/>
  <c r="AO170" i="242"/>
  <c r="AL170" i="242"/>
  <c r="AK170" i="242"/>
  <c r="AJ170" i="242"/>
  <c r="AG170" i="242"/>
  <c r="AC170" i="242"/>
  <c r="AB170" i="242"/>
  <c r="CG170" i="242" s="1"/>
  <c r="Y170" i="242"/>
  <c r="V170" i="242"/>
  <c r="T170" i="242"/>
  <c r="U170" i="242" s="1"/>
  <c r="Q170" i="242"/>
  <c r="L170" i="242"/>
  <c r="I170" i="242"/>
  <c r="CI169" i="242"/>
  <c r="CG169" i="242"/>
  <c r="CC169" i="242"/>
  <c r="BZ169" i="242"/>
  <c r="BX169" i="242"/>
  <c r="BY169" i="242" s="1"/>
  <c r="CM169" i="242" s="1"/>
  <c r="BU169" i="242"/>
  <c r="BR169" i="242"/>
  <c r="BQ169" i="242"/>
  <c r="CL169" i="242" s="1"/>
  <c r="BP169" i="242"/>
  <c r="BM169" i="242"/>
  <c r="BE169" i="242"/>
  <c r="BB169" i="242"/>
  <c r="BA169" i="242"/>
  <c r="AZ169" i="242"/>
  <c r="CJ169" i="242" s="1"/>
  <c r="AW169" i="242"/>
  <c r="AR169" i="242"/>
  <c r="AT169" i="242" s="1"/>
  <c r="AO169" i="242"/>
  <c r="CH169" i="242" s="1"/>
  <c r="AL169" i="242"/>
  <c r="AK169" i="242"/>
  <c r="AJ169" i="242"/>
  <c r="AG169" i="242"/>
  <c r="AD169" i="242"/>
  <c r="AC169" i="242"/>
  <c r="AB169" i="242"/>
  <c r="Y169" i="242"/>
  <c r="V169" i="242"/>
  <c r="T169" i="242"/>
  <c r="U169" i="242" s="1"/>
  <c r="Q169" i="242"/>
  <c r="M169" i="242"/>
  <c r="L169" i="242"/>
  <c r="N169" i="242" s="1"/>
  <c r="I169" i="242"/>
  <c r="CJ168" i="242"/>
  <c r="CH168" i="242"/>
  <c r="CF168" i="242"/>
  <c r="CC168" i="242"/>
  <c r="BZ168" i="242"/>
  <c r="BX168" i="242"/>
  <c r="BY168" i="242" s="1"/>
  <c r="CM168" i="242" s="1"/>
  <c r="BU168" i="242"/>
  <c r="BR168" i="242"/>
  <c r="BQ168" i="242"/>
  <c r="CL168" i="242" s="1"/>
  <c r="BP168" i="242"/>
  <c r="BM168" i="242"/>
  <c r="BE168" i="242"/>
  <c r="BB168" i="242"/>
  <c r="BA168" i="242"/>
  <c r="AZ168" i="242"/>
  <c r="AW168" i="242"/>
  <c r="AR168" i="242"/>
  <c r="AT168" i="242" s="1"/>
  <c r="AO168" i="242"/>
  <c r="AL168" i="242"/>
  <c r="AK168" i="242"/>
  <c r="AJ168" i="242"/>
  <c r="AG168" i="242"/>
  <c r="AC168" i="242"/>
  <c r="AB168" i="242"/>
  <c r="CG168" i="242" s="1"/>
  <c r="Y168" i="242"/>
  <c r="V168" i="242"/>
  <c r="T168" i="242"/>
  <c r="U168" i="242" s="1"/>
  <c r="Q168" i="242"/>
  <c r="L168" i="242"/>
  <c r="I168" i="242"/>
  <c r="CI167" i="242"/>
  <c r="CC167" i="242"/>
  <c r="BZ167" i="242"/>
  <c r="BX167" i="242"/>
  <c r="BY167" i="242" s="1"/>
  <c r="CM167" i="242" s="1"/>
  <c r="BW167" i="242"/>
  <c r="BU167" i="242"/>
  <c r="BR167" i="242"/>
  <c r="BP167" i="242"/>
  <c r="BQ167" i="242" s="1"/>
  <c r="CL167" i="242" s="1"/>
  <c r="BM167" i="242"/>
  <c r="BE167" i="242"/>
  <c r="BB167" i="242"/>
  <c r="AZ167" i="242"/>
  <c r="CJ167" i="242" s="1"/>
  <c r="AW167" i="242"/>
  <c r="AR167" i="242"/>
  <c r="AO167" i="242"/>
  <c r="AJ167" i="242"/>
  <c r="AI167" i="242"/>
  <c r="AG167" i="242"/>
  <c r="AB167" i="242"/>
  <c r="CG167" i="242" s="1"/>
  <c r="Y167" i="242"/>
  <c r="V167" i="242"/>
  <c r="T167" i="242"/>
  <c r="U167" i="242" s="1"/>
  <c r="Q167" i="242"/>
  <c r="N167" i="242"/>
  <c r="L167" i="242"/>
  <c r="M167" i="242" s="1"/>
  <c r="I167" i="242"/>
  <c r="CJ166" i="242"/>
  <c r="CE166" i="242"/>
  <c r="CC166" i="242"/>
  <c r="BZ166" i="242"/>
  <c r="BY166" i="242"/>
  <c r="CM166" i="242" s="1"/>
  <c r="BX166" i="242"/>
  <c r="BU166" i="242"/>
  <c r="BQ166" i="242"/>
  <c r="CL166" i="242" s="1"/>
  <c r="BP166" i="242"/>
  <c r="BR166" i="242" s="1"/>
  <c r="BM166" i="242"/>
  <c r="BE166" i="242"/>
  <c r="BA166" i="242"/>
  <c r="AZ166" i="242"/>
  <c r="BB166" i="242" s="1"/>
  <c r="AW166" i="242"/>
  <c r="AT166" i="242"/>
  <c r="AS166" i="242"/>
  <c r="AR166" i="242"/>
  <c r="CI166" i="242" s="1"/>
  <c r="AO166" i="242"/>
  <c r="AJ166" i="242"/>
  <c r="AG166" i="242"/>
  <c r="AB166" i="242"/>
  <c r="Y166" i="242"/>
  <c r="CF166" i="242" s="1"/>
  <c r="V166" i="242"/>
  <c r="U166" i="242"/>
  <c r="T166" i="242"/>
  <c r="Q166" i="242"/>
  <c r="N166" i="242"/>
  <c r="L166" i="242"/>
  <c r="M166" i="242" s="1"/>
  <c r="I166" i="242"/>
  <c r="CC165" i="242"/>
  <c r="BZ165" i="242"/>
  <c r="BX165" i="242"/>
  <c r="BY165" i="242" s="1"/>
  <c r="CM165" i="242" s="1"/>
  <c r="BU165" i="242"/>
  <c r="BQ165" i="242"/>
  <c r="CL165" i="242" s="1"/>
  <c r="BP165" i="242"/>
  <c r="BR165" i="242" s="1"/>
  <c r="BM165" i="242"/>
  <c r="BE165" i="242"/>
  <c r="CJ165" i="242" s="1"/>
  <c r="BA165" i="242"/>
  <c r="AZ165" i="242"/>
  <c r="BB165" i="242" s="1"/>
  <c r="AW165" i="242"/>
  <c r="AT165" i="242"/>
  <c r="AS165" i="242"/>
  <c r="AR165" i="242"/>
  <c r="CI165" i="242" s="1"/>
  <c r="AO165" i="242"/>
  <c r="AK165" i="242"/>
  <c r="AJ165" i="242"/>
  <c r="AG165" i="242"/>
  <c r="AB165" i="242"/>
  <c r="Y165" i="242"/>
  <c r="V165" i="242"/>
  <c r="T165" i="242"/>
  <c r="U165" i="242" s="1"/>
  <c r="Q165" i="242"/>
  <c r="N165" i="242"/>
  <c r="L165" i="242"/>
  <c r="M165" i="242" s="1"/>
  <c r="I165" i="242"/>
  <c r="CJ164" i="242"/>
  <c r="CF164" i="242"/>
  <c r="CE164" i="242"/>
  <c r="CC164" i="242"/>
  <c r="BZ164" i="242"/>
  <c r="BX164" i="242"/>
  <c r="BY164" i="242" s="1"/>
  <c r="CM164" i="242" s="1"/>
  <c r="BU164" i="242"/>
  <c r="BQ164" i="242"/>
  <c r="CL164" i="242" s="1"/>
  <c r="BP164" i="242"/>
  <c r="BR164" i="242" s="1"/>
  <c r="BM164" i="242"/>
  <c r="BE164" i="242"/>
  <c r="BA164" i="242"/>
  <c r="AZ164" i="242"/>
  <c r="BB164" i="242" s="1"/>
  <c r="AW164" i="242"/>
  <c r="AT164" i="242"/>
  <c r="AS164" i="242"/>
  <c r="AR164" i="242"/>
  <c r="CI164" i="242" s="1"/>
  <c r="AO164" i="242"/>
  <c r="AK164" i="242"/>
  <c r="AJ164" i="242"/>
  <c r="AL164" i="242" s="1"/>
  <c r="AG164" i="242"/>
  <c r="AC164" i="242"/>
  <c r="AB164" i="242"/>
  <c r="Y164" i="242"/>
  <c r="V164" i="242"/>
  <c r="T164" i="242"/>
  <c r="U164" i="242" s="1"/>
  <c r="Q164" i="242"/>
  <c r="N164" i="242"/>
  <c r="L164" i="242"/>
  <c r="M164" i="242" s="1"/>
  <c r="I164" i="242"/>
  <c r="CJ163" i="242"/>
  <c r="CC163" i="242"/>
  <c r="BX163" i="242"/>
  <c r="BU163" i="242"/>
  <c r="CL163" i="242" s="1"/>
  <c r="BQ163" i="242"/>
  <c r="BP163" i="242"/>
  <c r="BR163" i="242" s="1"/>
  <c r="BM163" i="242"/>
  <c r="BE163" i="242"/>
  <c r="BA163" i="242"/>
  <c r="AZ163" i="242"/>
  <c r="BB163" i="242" s="1"/>
  <c r="AW163" i="242"/>
  <c r="AT163" i="242"/>
  <c r="AS163" i="242"/>
  <c r="AR163" i="242"/>
  <c r="CI163" i="242" s="1"/>
  <c r="AO163" i="242"/>
  <c r="AJ163" i="242"/>
  <c r="AL163" i="242" s="1"/>
  <c r="AG163" i="242"/>
  <c r="AB163" i="242"/>
  <c r="Y163" i="242"/>
  <c r="T163" i="242"/>
  <c r="Q163" i="242"/>
  <c r="L163" i="242"/>
  <c r="M163" i="242" s="1"/>
  <c r="I163" i="242"/>
  <c r="CJ162" i="242"/>
  <c r="CC162" i="242"/>
  <c r="BX162" i="242"/>
  <c r="BU162" i="242"/>
  <c r="BQ162" i="242"/>
  <c r="CL162" i="242" s="1"/>
  <c r="BP162" i="242"/>
  <c r="BR162" i="242" s="1"/>
  <c r="BM162" i="242"/>
  <c r="BE162" i="242"/>
  <c r="BA162" i="242"/>
  <c r="AZ162" i="242"/>
  <c r="BB162" i="242" s="1"/>
  <c r="AW162" i="242"/>
  <c r="AT162" i="242"/>
  <c r="AS162" i="242"/>
  <c r="AR162" i="242"/>
  <c r="CI162" i="242" s="1"/>
  <c r="AO162" i="242"/>
  <c r="AJ162" i="242"/>
  <c r="CH162" i="242" s="1"/>
  <c r="AG162" i="242"/>
  <c r="AB162" i="242"/>
  <c r="Y162" i="242"/>
  <c r="V162" i="242"/>
  <c r="T162" i="242"/>
  <c r="U162" i="242" s="1"/>
  <c r="Q162" i="242"/>
  <c r="CE162" i="242" s="1"/>
  <c r="N162" i="242"/>
  <c r="M162" i="242"/>
  <c r="L162" i="242"/>
  <c r="I162" i="242"/>
  <c r="CL161" i="242"/>
  <c r="CJ161" i="242"/>
  <c r="CE161" i="242"/>
  <c r="CC161" i="242"/>
  <c r="BZ161" i="242"/>
  <c r="BX161" i="242"/>
  <c r="BY161" i="242" s="1"/>
  <c r="CM161" i="242" s="1"/>
  <c r="BU161" i="242"/>
  <c r="BR161" i="242"/>
  <c r="BQ161" i="242"/>
  <c r="BP161" i="242"/>
  <c r="BM161" i="242"/>
  <c r="BE161" i="242"/>
  <c r="BB161" i="242"/>
  <c r="BA161" i="242"/>
  <c r="AZ161" i="242"/>
  <c r="AW161" i="242"/>
  <c r="AR161" i="242"/>
  <c r="AO161" i="242"/>
  <c r="AJ161" i="242"/>
  <c r="AL161" i="242" s="1"/>
  <c r="AG161" i="242"/>
  <c r="AB161" i="242"/>
  <c r="Y161" i="242"/>
  <c r="CF161" i="242" s="1"/>
  <c r="V161" i="242"/>
  <c r="T161" i="242"/>
  <c r="U161" i="242" s="1"/>
  <c r="Q161" i="242"/>
  <c r="N161" i="242"/>
  <c r="M161" i="242"/>
  <c r="L161" i="242"/>
  <c r="I161" i="242"/>
  <c r="CJ160" i="242"/>
  <c r="CI160" i="242"/>
  <c r="CH160" i="242"/>
  <c r="CC160" i="242"/>
  <c r="BX160" i="242"/>
  <c r="BZ160" i="242" s="1"/>
  <c r="BU160" i="242"/>
  <c r="BR160" i="242"/>
  <c r="BQ160" i="242"/>
  <c r="CL160" i="242" s="1"/>
  <c r="BP160" i="242"/>
  <c r="BM160" i="242"/>
  <c r="BE160" i="242"/>
  <c r="BB160" i="242"/>
  <c r="BA160" i="242"/>
  <c r="AZ160" i="242"/>
  <c r="AW160" i="242"/>
  <c r="AS160" i="242"/>
  <c r="AR160" i="242"/>
  <c r="AT160" i="242" s="1"/>
  <c r="AO160" i="242"/>
  <c r="AK160" i="242"/>
  <c r="AJ160" i="242"/>
  <c r="AL160" i="242" s="1"/>
  <c r="AG160" i="242"/>
  <c r="AC160" i="242"/>
  <c r="AB160" i="242"/>
  <c r="CG160" i="242" s="1"/>
  <c r="Y160" i="242"/>
  <c r="T160" i="242"/>
  <c r="CF160" i="242" s="1"/>
  <c r="Q160" i="242"/>
  <c r="M160" i="242"/>
  <c r="L160" i="242"/>
  <c r="I160" i="242"/>
  <c r="CJ159" i="242"/>
  <c r="CE159" i="242"/>
  <c r="CC159" i="242"/>
  <c r="BZ159" i="242"/>
  <c r="BX159" i="242"/>
  <c r="BY159" i="242" s="1"/>
  <c r="CM159" i="242" s="1"/>
  <c r="BU159" i="242"/>
  <c r="BR159" i="242"/>
  <c r="BQ159" i="242"/>
  <c r="CL159" i="242" s="1"/>
  <c r="BP159" i="242"/>
  <c r="BM159" i="242"/>
  <c r="BE159" i="242"/>
  <c r="BB159" i="242"/>
  <c r="BA159" i="242"/>
  <c r="AZ159" i="242"/>
  <c r="AW159" i="242"/>
  <c r="AR159" i="242"/>
  <c r="AO159" i="242"/>
  <c r="AJ159" i="242"/>
  <c r="AL159" i="242" s="1"/>
  <c r="AG159" i="242"/>
  <c r="AB159" i="242"/>
  <c r="CG159" i="242" s="1"/>
  <c r="Y159" i="242"/>
  <c r="V159" i="242"/>
  <c r="T159" i="242"/>
  <c r="U159" i="242" s="1"/>
  <c r="Q159" i="242"/>
  <c r="N159" i="242"/>
  <c r="M159" i="242"/>
  <c r="L159" i="242"/>
  <c r="I159" i="242"/>
  <c r="CJ158" i="242"/>
  <c r="CI158" i="242"/>
  <c r="CH158" i="242"/>
  <c r="CC158" i="242"/>
  <c r="BX158" i="242"/>
  <c r="BZ158" i="242" s="1"/>
  <c r="BU158" i="242"/>
  <c r="BR158" i="242"/>
  <c r="BQ158" i="242"/>
  <c r="CL158" i="242" s="1"/>
  <c r="BP158" i="242"/>
  <c r="BM158" i="242"/>
  <c r="BE158" i="242"/>
  <c r="BB158" i="242"/>
  <c r="BA158" i="242"/>
  <c r="AZ158" i="242"/>
  <c r="AW158" i="242"/>
  <c r="AS158" i="242"/>
  <c r="AR158" i="242"/>
  <c r="AT158" i="242" s="1"/>
  <c r="AO158" i="242"/>
  <c r="AK158" i="242"/>
  <c r="AJ158" i="242"/>
  <c r="AL158" i="242" s="1"/>
  <c r="AG158" i="242"/>
  <c r="AB158" i="242"/>
  <c r="CG158" i="242" s="1"/>
  <c r="Y158" i="242"/>
  <c r="T158" i="242"/>
  <c r="CF158" i="242" s="1"/>
  <c r="Q158" i="242"/>
  <c r="M158" i="242"/>
  <c r="L158" i="242"/>
  <c r="I158" i="242"/>
  <c r="CL157" i="242"/>
  <c r="CJ157" i="242"/>
  <c r="CE157" i="242"/>
  <c r="CC157" i="242"/>
  <c r="BZ157" i="242"/>
  <c r="BX157" i="242"/>
  <c r="BY157" i="242" s="1"/>
  <c r="CM157" i="242" s="1"/>
  <c r="BU157" i="242"/>
  <c r="BR157" i="242"/>
  <c r="BQ157" i="242"/>
  <c r="BP157" i="242"/>
  <c r="BM157" i="242"/>
  <c r="BE157" i="242"/>
  <c r="BB157" i="242"/>
  <c r="BA157" i="242"/>
  <c r="AZ157" i="242"/>
  <c r="AW157" i="242"/>
  <c r="AR157" i="242"/>
  <c r="AO157" i="242"/>
  <c r="AJ157" i="242"/>
  <c r="AL157" i="242" s="1"/>
  <c r="AG157" i="242"/>
  <c r="AB157" i="242"/>
  <c r="CG157" i="242" s="1"/>
  <c r="Y157" i="242"/>
  <c r="V157" i="242"/>
  <c r="T157" i="242"/>
  <c r="U157" i="242" s="1"/>
  <c r="Q157" i="242"/>
  <c r="N157" i="242"/>
  <c r="M157" i="242"/>
  <c r="L157" i="242"/>
  <c r="I157" i="242"/>
  <c r="CJ156" i="242"/>
  <c r="CI156" i="242"/>
  <c r="CH156" i="242"/>
  <c r="CC156" i="242"/>
  <c r="BX156" i="242"/>
  <c r="BZ156" i="242" s="1"/>
  <c r="BU156" i="242"/>
  <c r="BR156" i="242"/>
  <c r="BQ156" i="242"/>
  <c r="CL156" i="242" s="1"/>
  <c r="BP156" i="242"/>
  <c r="BM156" i="242"/>
  <c r="BE156" i="242"/>
  <c r="BB156" i="242"/>
  <c r="BA156" i="242"/>
  <c r="AZ156" i="242"/>
  <c r="AW156" i="242"/>
  <c r="AS156" i="242"/>
  <c r="AR156" i="242"/>
  <c r="AT156" i="242" s="1"/>
  <c r="AO156" i="242"/>
  <c r="AK156" i="242"/>
  <c r="AJ156" i="242"/>
  <c r="AL156" i="242" s="1"/>
  <c r="AG156" i="242"/>
  <c r="AB156" i="242"/>
  <c r="CG156" i="242" s="1"/>
  <c r="Y156" i="242"/>
  <c r="T156" i="242"/>
  <c r="CF156" i="242" s="1"/>
  <c r="Q156" i="242"/>
  <c r="L156" i="242"/>
  <c r="I156" i="242"/>
  <c r="CL155" i="242"/>
  <c r="CJ155" i="242"/>
  <c r="CE155" i="242"/>
  <c r="CC155" i="242"/>
  <c r="BZ155" i="242"/>
  <c r="BX155" i="242"/>
  <c r="BY155" i="242" s="1"/>
  <c r="CM155" i="242" s="1"/>
  <c r="BU155" i="242"/>
  <c r="BR155" i="242"/>
  <c r="BQ155" i="242"/>
  <c r="BP155" i="242"/>
  <c r="BM155" i="242"/>
  <c r="BE155" i="242"/>
  <c r="BB155" i="242"/>
  <c r="BA155" i="242"/>
  <c r="AZ155" i="242"/>
  <c r="AW155" i="242"/>
  <c r="AR155" i="242"/>
  <c r="AO155" i="242"/>
  <c r="AJ155" i="242"/>
  <c r="AG155" i="242"/>
  <c r="AB155" i="242"/>
  <c r="CG155" i="242" s="1"/>
  <c r="Y155" i="242"/>
  <c r="V155" i="242"/>
  <c r="T155" i="242"/>
  <c r="U155" i="242" s="1"/>
  <c r="Q155" i="242"/>
  <c r="N155" i="242"/>
  <c r="M155" i="242"/>
  <c r="L155" i="242"/>
  <c r="I155" i="242"/>
  <c r="CJ154" i="242"/>
  <c r="CI154" i="242"/>
  <c r="CH154" i="242"/>
  <c r="CC154" i="242"/>
  <c r="BX154" i="242"/>
  <c r="BZ154" i="242" s="1"/>
  <c r="BU154" i="242"/>
  <c r="BR154" i="242"/>
  <c r="BQ154" i="242"/>
  <c r="CL154" i="242" s="1"/>
  <c r="BP154" i="242"/>
  <c r="BM154" i="242"/>
  <c r="BE154" i="242"/>
  <c r="BB154" i="242"/>
  <c r="BA154" i="242"/>
  <c r="AZ154" i="242"/>
  <c r="AW154" i="242"/>
  <c r="AS154" i="242"/>
  <c r="AR154" i="242"/>
  <c r="AT154" i="242" s="1"/>
  <c r="AO154" i="242"/>
  <c r="AK154" i="242"/>
  <c r="AJ154" i="242"/>
  <c r="AL154" i="242" s="1"/>
  <c r="AG154" i="242"/>
  <c r="AB154" i="242"/>
  <c r="CG154" i="242" s="1"/>
  <c r="Y154" i="242"/>
  <c r="T154" i="242"/>
  <c r="CF154" i="242" s="1"/>
  <c r="Q154" i="242"/>
  <c r="M154" i="242"/>
  <c r="L154" i="242"/>
  <c r="I154" i="242"/>
  <c r="CL153" i="242"/>
  <c r="CJ153" i="242"/>
  <c r="CI153" i="242"/>
  <c r="CE153" i="242"/>
  <c r="CC153" i="242"/>
  <c r="BZ153" i="242"/>
  <c r="BX153" i="242"/>
  <c r="BY153" i="242" s="1"/>
  <c r="CM153" i="242" s="1"/>
  <c r="BU153" i="242"/>
  <c r="BR153" i="242"/>
  <c r="BQ153" i="242"/>
  <c r="BP153" i="242"/>
  <c r="BM153" i="242"/>
  <c r="BE153" i="242"/>
  <c r="BB153" i="242"/>
  <c r="BA153" i="242"/>
  <c r="AZ153" i="242"/>
  <c r="AW153" i="242"/>
  <c r="AR153" i="242"/>
  <c r="AS153" i="242" s="1"/>
  <c r="AO153" i="242"/>
  <c r="AJ153" i="242"/>
  <c r="AG153" i="242"/>
  <c r="AB153" i="242"/>
  <c r="Y153" i="242"/>
  <c r="V153" i="242"/>
  <c r="T153" i="242"/>
  <c r="U153" i="242" s="1"/>
  <c r="Q153" i="242"/>
  <c r="N153" i="242"/>
  <c r="M153" i="242"/>
  <c r="L153" i="242"/>
  <c r="I153" i="242"/>
  <c r="CJ152" i="242"/>
  <c r="CH152" i="242"/>
  <c r="CE152" i="242"/>
  <c r="CC152" i="242"/>
  <c r="BX152" i="242"/>
  <c r="BZ152" i="242" s="1"/>
  <c r="BU152" i="242"/>
  <c r="BR152" i="242"/>
  <c r="BQ152" i="242"/>
  <c r="CL152" i="242" s="1"/>
  <c r="BP152" i="242"/>
  <c r="BM152" i="242"/>
  <c r="BE152" i="242"/>
  <c r="BB152" i="242"/>
  <c r="BA152" i="242"/>
  <c r="AZ152" i="242"/>
  <c r="AW152" i="242"/>
  <c r="AS152" i="242"/>
  <c r="AR152" i="242"/>
  <c r="AT152" i="242" s="1"/>
  <c r="AO152" i="242"/>
  <c r="AK152" i="242"/>
  <c r="AJ152" i="242"/>
  <c r="AL152" i="242" s="1"/>
  <c r="AG152" i="242"/>
  <c r="AB152" i="242"/>
  <c r="Y152" i="242"/>
  <c r="T152" i="242"/>
  <c r="CF152" i="242" s="1"/>
  <c r="Q152" i="242"/>
  <c r="M152" i="242"/>
  <c r="L152" i="242"/>
  <c r="N152" i="242" s="1"/>
  <c r="I152" i="242"/>
  <c r="CJ151" i="242"/>
  <c r="CE151" i="242"/>
  <c r="CC151" i="242"/>
  <c r="BZ151" i="242"/>
  <c r="BX151" i="242"/>
  <c r="BY151" i="242" s="1"/>
  <c r="CM151" i="242" s="1"/>
  <c r="BU151" i="242"/>
  <c r="CL151" i="242" s="1"/>
  <c r="BR151" i="242"/>
  <c r="BQ151" i="242"/>
  <c r="BP151" i="242"/>
  <c r="BM151" i="242"/>
  <c r="BE151" i="242"/>
  <c r="BB151" i="242"/>
  <c r="BA151" i="242"/>
  <c r="AZ151" i="242"/>
  <c r="AW151" i="242"/>
  <c r="AT151" i="242"/>
  <c r="AS151" i="242"/>
  <c r="AR151" i="242"/>
  <c r="CI151" i="242" s="1"/>
  <c r="AO151" i="242"/>
  <c r="AJ151" i="242"/>
  <c r="AG151" i="242"/>
  <c r="AB151" i="242"/>
  <c r="Y151" i="242"/>
  <c r="V151" i="242"/>
  <c r="T151" i="242"/>
  <c r="U151" i="242" s="1"/>
  <c r="Q151" i="242"/>
  <c r="N151" i="242"/>
  <c r="M151" i="242"/>
  <c r="L151" i="242"/>
  <c r="I151" i="242"/>
  <c r="CJ150" i="242"/>
  <c r="CC150" i="242"/>
  <c r="BX150" i="242"/>
  <c r="BU150" i="242"/>
  <c r="BR150" i="242"/>
  <c r="BQ150" i="242"/>
  <c r="CL150" i="242" s="1"/>
  <c r="BP150" i="242"/>
  <c r="BM150" i="242"/>
  <c r="BE150" i="242"/>
  <c r="BB150" i="242"/>
  <c r="BA150" i="242"/>
  <c r="AZ150" i="242"/>
  <c r="AW150" i="242"/>
  <c r="AT150" i="242"/>
  <c r="AR150" i="242"/>
  <c r="AS150" i="242" s="1"/>
  <c r="AO150" i="242"/>
  <c r="AJ150" i="242"/>
  <c r="CH150" i="242" s="1"/>
  <c r="AG150" i="242"/>
  <c r="AB150" i="242"/>
  <c r="Y150" i="242"/>
  <c r="T150" i="242"/>
  <c r="Q150" i="242"/>
  <c r="L150" i="242"/>
  <c r="N150" i="242" s="1"/>
  <c r="I150" i="242"/>
  <c r="CL149" i="242"/>
  <c r="CJ149" i="242"/>
  <c r="CE149" i="242"/>
  <c r="CC149" i="242"/>
  <c r="BZ149" i="242"/>
  <c r="BX149" i="242"/>
  <c r="BY149" i="242" s="1"/>
  <c r="CM149" i="242" s="1"/>
  <c r="BU149" i="242"/>
  <c r="BR149" i="242"/>
  <c r="BQ149" i="242"/>
  <c r="BP149" i="242"/>
  <c r="BM149" i="242"/>
  <c r="BE149" i="242"/>
  <c r="BB149" i="242"/>
  <c r="BA149" i="242"/>
  <c r="AZ149" i="242"/>
  <c r="AW149" i="242"/>
  <c r="AR149" i="242"/>
  <c r="CI149" i="242" s="1"/>
  <c r="AO149" i="242"/>
  <c r="AL149" i="242"/>
  <c r="AK149" i="242"/>
  <c r="AJ149" i="242"/>
  <c r="AG149" i="242"/>
  <c r="AB149" i="242"/>
  <c r="Y149" i="242"/>
  <c r="T149" i="242"/>
  <c r="U149" i="242" s="1"/>
  <c r="Q149" i="242"/>
  <c r="N149" i="242"/>
  <c r="M149" i="242"/>
  <c r="L149" i="242"/>
  <c r="I149" i="242"/>
  <c r="CJ148" i="242"/>
  <c r="CE148" i="242"/>
  <c r="CC148" i="242"/>
  <c r="BZ148" i="242"/>
  <c r="BX148" i="242"/>
  <c r="BY148" i="242" s="1"/>
  <c r="CM148" i="242" s="1"/>
  <c r="BU148" i="242"/>
  <c r="BR148" i="242"/>
  <c r="BQ148" i="242"/>
  <c r="CL148" i="242" s="1"/>
  <c r="BP148" i="242"/>
  <c r="BM148" i="242"/>
  <c r="BE148" i="242"/>
  <c r="BB148" i="242"/>
  <c r="BA148" i="242"/>
  <c r="AZ148" i="242"/>
  <c r="AW148" i="242"/>
  <c r="AR148" i="242"/>
  <c r="CI148" i="242" s="1"/>
  <c r="AO148" i="242"/>
  <c r="AL148" i="242"/>
  <c r="AK148" i="242"/>
  <c r="AJ148" i="242"/>
  <c r="CH148" i="242" s="1"/>
  <c r="AG148" i="242"/>
  <c r="AC148" i="242"/>
  <c r="AB148" i="242"/>
  <c r="Y148" i="242"/>
  <c r="T148" i="242"/>
  <c r="U148" i="242" s="1"/>
  <c r="Q148" i="242"/>
  <c r="N148" i="242"/>
  <c r="M148" i="242"/>
  <c r="L148" i="242"/>
  <c r="I148" i="242"/>
  <c r="CL147" i="242"/>
  <c r="CJ147" i="242"/>
  <c r="CC147" i="242"/>
  <c r="BX147" i="242"/>
  <c r="BY147" i="242" s="1"/>
  <c r="CM147" i="242" s="1"/>
  <c r="BU147" i="242"/>
  <c r="BR147" i="242"/>
  <c r="BQ147" i="242"/>
  <c r="BP147" i="242"/>
  <c r="BM147" i="242"/>
  <c r="BE147" i="242"/>
  <c r="BB147" i="242"/>
  <c r="BA147" i="242"/>
  <c r="AZ147" i="242"/>
  <c r="AW147" i="242"/>
  <c r="CI147" i="242" s="1"/>
  <c r="AR147" i="242"/>
  <c r="AT147" i="242" s="1"/>
  <c r="AO147" i="242"/>
  <c r="AJ147" i="242"/>
  <c r="CH147" i="242" s="1"/>
  <c r="AG147" i="242"/>
  <c r="AC147" i="242"/>
  <c r="AB147" i="242"/>
  <c r="Y147" i="242"/>
  <c r="T147" i="242"/>
  <c r="U147" i="242" s="1"/>
  <c r="Q147" i="242"/>
  <c r="L147" i="242"/>
  <c r="CE147" i="242" s="1"/>
  <c r="I147" i="242"/>
  <c r="CL146" i="242"/>
  <c r="CJ146" i="242"/>
  <c r="CF146" i="242"/>
  <c r="CC146" i="242"/>
  <c r="BX146" i="242"/>
  <c r="BY146" i="242" s="1"/>
  <c r="CM146" i="242" s="1"/>
  <c r="BU146" i="242"/>
  <c r="BR146" i="242"/>
  <c r="BQ146" i="242"/>
  <c r="BP146" i="242"/>
  <c r="BM146" i="242"/>
  <c r="BE146" i="242"/>
  <c r="BB146" i="242"/>
  <c r="BA146" i="242"/>
  <c r="AZ146" i="242"/>
  <c r="AW146" i="242"/>
  <c r="CI146" i="242" s="1"/>
  <c r="AS146" i="242"/>
  <c r="AR146" i="242"/>
  <c r="AT146" i="242" s="1"/>
  <c r="AO146" i="242"/>
  <c r="AJ146" i="242"/>
  <c r="CH146" i="242" s="1"/>
  <c r="AG146" i="242"/>
  <c r="AC146" i="242"/>
  <c r="AB146" i="242"/>
  <c r="Y146" i="242"/>
  <c r="V146" i="242"/>
  <c r="T146" i="242"/>
  <c r="U146" i="242" s="1"/>
  <c r="Q146" i="242"/>
  <c r="L146" i="242"/>
  <c r="CE146" i="242" s="1"/>
  <c r="I146" i="242"/>
  <c r="CJ145" i="242"/>
  <c r="CI145" i="242"/>
  <c r="CF145" i="242"/>
  <c r="CC145" i="242"/>
  <c r="BX145" i="242"/>
  <c r="BY145" i="242" s="1"/>
  <c r="CM145" i="242" s="1"/>
  <c r="BU145" i="242"/>
  <c r="BR145" i="242"/>
  <c r="BQ145" i="242"/>
  <c r="CL145" i="242" s="1"/>
  <c r="BP145" i="242"/>
  <c r="BM145" i="242"/>
  <c r="BE145" i="242"/>
  <c r="BB145" i="242"/>
  <c r="BA145" i="242"/>
  <c r="AZ145" i="242"/>
  <c r="AW145" i="242"/>
  <c r="AT145" i="242"/>
  <c r="AS145" i="242"/>
  <c r="AR145" i="242"/>
  <c r="AO145" i="242"/>
  <c r="CH145" i="242" s="1"/>
  <c r="AJ145" i="242"/>
  <c r="AL145" i="242" s="1"/>
  <c r="AG145" i="242"/>
  <c r="AB145" i="242"/>
  <c r="Y145" i="242"/>
  <c r="V145" i="242"/>
  <c r="T145" i="242"/>
  <c r="U145" i="242" s="1"/>
  <c r="Q145" i="242"/>
  <c r="L145" i="242"/>
  <c r="CE145" i="242" s="1"/>
  <c r="I145" i="242"/>
  <c r="CJ144" i="242"/>
  <c r="CH144" i="242"/>
  <c r="CF144" i="242"/>
  <c r="CE144" i="242"/>
  <c r="CC144" i="242"/>
  <c r="BZ144" i="242"/>
  <c r="BX144" i="242"/>
  <c r="BY144" i="242" s="1"/>
  <c r="CM144" i="242" s="1"/>
  <c r="BU144" i="242"/>
  <c r="BR144" i="242"/>
  <c r="BQ144" i="242"/>
  <c r="CL144" i="242" s="1"/>
  <c r="BP144" i="242"/>
  <c r="BM144" i="242"/>
  <c r="BE144" i="242"/>
  <c r="BB144" i="242"/>
  <c r="BA144" i="242"/>
  <c r="AZ144" i="242"/>
  <c r="AW144" i="242"/>
  <c r="CI144" i="242" s="1"/>
  <c r="AT144" i="242"/>
  <c r="AS144" i="242"/>
  <c r="AR144" i="242"/>
  <c r="AO144" i="242"/>
  <c r="AK144" i="242"/>
  <c r="AJ144" i="242"/>
  <c r="AL144" i="242" s="1"/>
  <c r="AG144" i="242"/>
  <c r="AB144" i="242"/>
  <c r="Y144" i="242"/>
  <c r="V144" i="242"/>
  <c r="T144" i="242"/>
  <c r="U144" i="242" s="1"/>
  <c r="Q144" i="242"/>
  <c r="M144" i="242"/>
  <c r="L144" i="242"/>
  <c r="N144" i="242" s="1"/>
  <c r="I144" i="242"/>
  <c r="CJ143" i="242"/>
  <c r="CF143" i="242"/>
  <c r="CE143" i="242"/>
  <c r="CC143" i="242"/>
  <c r="BZ143" i="242"/>
  <c r="BX143" i="242"/>
  <c r="BY143" i="242" s="1"/>
  <c r="CM143" i="242" s="1"/>
  <c r="BU143" i="242"/>
  <c r="BR143" i="242"/>
  <c r="BQ143" i="242"/>
  <c r="CL143" i="242" s="1"/>
  <c r="BP143" i="242"/>
  <c r="BM143" i="242"/>
  <c r="BE143" i="242"/>
  <c r="BB143" i="242"/>
  <c r="BA143" i="242"/>
  <c r="AZ143" i="242"/>
  <c r="AW143" i="242"/>
  <c r="AR143" i="242"/>
  <c r="CI143" i="242" s="1"/>
  <c r="AO143" i="242"/>
  <c r="CH143" i="242" s="1"/>
  <c r="AJ143" i="242"/>
  <c r="AL143" i="242" s="1"/>
  <c r="AG143" i="242"/>
  <c r="AB143" i="242"/>
  <c r="Y143" i="242"/>
  <c r="V143" i="242"/>
  <c r="U143" i="242"/>
  <c r="T143" i="242"/>
  <c r="Q143" i="242"/>
  <c r="M143" i="242"/>
  <c r="L143" i="242"/>
  <c r="N143" i="242" s="1"/>
  <c r="I143" i="242"/>
  <c r="CI142" i="242"/>
  <c r="CH142" i="242"/>
  <c r="CG142" i="242"/>
  <c r="CF142" i="242"/>
  <c r="CC142" i="242"/>
  <c r="BZ142" i="242"/>
  <c r="BX142" i="242"/>
  <c r="BY142" i="242" s="1"/>
  <c r="CM142" i="242" s="1"/>
  <c r="BU142" i="242"/>
  <c r="BP142" i="242"/>
  <c r="BM142" i="242"/>
  <c r="BE142" i="242"/>
  <c r="AZ142" i="242"/>
  <c r="AW142" i="242"/>
  <c r="AR142" i="242"/>
  <c r="AT142" i="242" s="1"/>
  <c r="AO142" i="242"/>
  <c r="AJ142" i="242"/>
  <c r="AL142" i="242" s="1"/>
  <c r="AG142" i="242"/>
  <c r="AD142" i="242"/>
  <c r="AB142" i="242"/>
  <c r="AC142" i="242" s="1"/>
  <c r="Y142" i="242"/>
  <c r="V142" i="242"/>
  <c r="T142" i="242"/>
  <c r="U142" i="242" s="1"/>
  <c r="Q142" i="242"/>
  <c r="L142" i="242"/>
  <c r="CE142" i="242" s="1"/>
  <c r="I142" i="242"/>
  <c r="CM141" i="242"/>
  <c r="CJ141" i="242"/>
  <c r="CE141" i="242"/>
  <c r="CC141" i="242"/>
  <c r="BZ141" i="242"/>
  <c r="BY141" i="242"/>
  <c r="BX141" i="242"/>
  <c r="BU141" i="242"/>
  <c r="CL141" i="242" s="1"/>
  <c r="BR141" i="242"/>
  <c r="BQ141" i="242"/>
  <c r="BP141" i="242"/>
  <c r="BM141" i="242"/>
  <c r="BE141" i="242"/>
  <c r="BB141" i="242"/>
  <c r="BA141" i="242"/>
  <c r="AZ141" i="242"/>
  <c r="AW141" i="242"/>
  <c r="AT141" i="242"/>
  <c r="AS141" i="242"/>
  <c r="AR141" i="242"/>
  <c r="CI141" i="242" s="1"/>
  <c r="AO141" i="242"/>
  <c r="AI141" i="242"/>
  <c r="AJ141" i="242" s="1"/>
  <c r="AG141" i="242"/>
  <c r="AB141" i="242"/>
  <c r="CG141" i="242" s="1"/>
  <c r="Y141" i="242"/>
  <c r="V141" i="242"/>
  <c r="T141" i="242"/>
  <c r="U141" i="242" s="1"/>
  <c r="Q141" i="242"/>
  <c r="N141" i="242"/>
  <c r="M141" i="242"/>
  <c r="L141" i="242"/>
  <c r="I141" i="242"/>
  <c r="CJ140" i="242"/>
  <c r="CI140" i="242"/>
  <c r="CH140" i="242"/>
  <c r="CC140" i="242"/>
  <c r="BX140" i="242"/>
  <c r="BZ140" i="242" s="1"/>
  <c r="BU140" i="242"/>
  <c r="BR140" i="242"/>
  <c r="BQ140" i="242"/>
  <c r="CL140" i="242" s="1"/>
  <c r="BP140" i="242"/>
  <c r="BM140" i="242"/>
  <c r="BE140" i="242"/>
  <c r="BB140" i="242"/>
  <c r="BA140" i="242"/>
  <c r="AZ140" i="242"/>
  <c r="AW140" i="242"/>
  <c r="AS140" i="242"/>
  <c r="AR140" i="242"/>
  <c r="AT140" i="242" s="1"/>
  <c r="AO140" i="242"/>
  <c r="AK140" i="242"/>
  <c r="AJ140" i="242"/>
  <c r="AL140" i="242" s="1"/>
  <c r="AG140" i="242"/>
  <c r="CG140" i="242" s="1"/>
  <c r="AD140" i="242"/>
  <c r="AC140" i="242"/>
  <c r="AB140" i="242"/>
  <c r="Y140" i="242"/>
  <c r="T140" i="242"/>
  <c r="CF140" i="242" s="1"/>
  <c r="Q140" i="242"/>
  <c r="M140" i="242"/>
  <c r="L140" i="242"/>
  <c r="I140" i="242"/>
  <c r="CJ139" i="242"/>
  <c r="CE139" i="242"/>
  <c r="CC139" i="242"/>
  <c r="BZ139" i="242"/>
  <c r="BX139" i="242"/>
  <c r="BY139" i="242" s="1"/>
  <c r="CM139" i="242" s="1"/>
  <c r="BU139" i="242"/>
  <c r="BR139" i="242"/>
  <c r="BP139" i="242"/>
  <c r="BQ139" i="242" s="1"/>
  <c r="CL139" i="242" s="1"/>
  <c r="BM139" i="242"/>
  <c r="BE139" i="242"/>
  <c r="BB139" i="242"/>
  <c r="AZ139" i="242"/>
  <c r="BA139" i="242" s="1"/>
  <c r="AW139" i="242"/>
  <c r="AR139" i="242"/>
  <c r="AO139" i="242"/>
  <c r="AJ139" i="242"/>
  <c r="AL139" i="242" s="1"/>
  <c r="AG139" i="242"/>
  <c r="AB139" i="242"/>
  <c r="CG139" i="242" s="1"/>
  <c r="Y139" i="242"/>
  <c r="CF139" i="242" s="1"/>
  <c r="V139" i="242"/>
  <c r="T139" i="242"/>
  <c r="U139" i="242" s="1"/>
  <c r="Q139" i="242"/>
  <c r="N139" i="242"/>
  <c r="M139" i="242"/>
  <c r="L139" i="242"/>
  <c r="I139" i="242"/>
  <c r="CJ138" i="242"/>
  <c r="CI138" i="242"/>
  <c r="CH138" i="242"/>
  <c r="CC138" i="242"/>
  <c r="BX138" i="242"/>
  <c r="BZ138" i="242" s="1"/>
  <c r="BU138" i="242"/>
  <c r="BR138" i="242"/>
  <c r="BQ138" i="242"/>
  <c r="CL138" i="242" s="1"/>
  <c r="BP138" i="242"/>
  <c r="BM138" i="242"/>
  <c r="BE138" i="242"/>
  <c r="BB138" i="242"/>
  <c r="BA138" i="242"/>
  <c r="AZ138" i="242"/>
  <c r="AW138" i="242"/>
  <c r="AS138" i="242"/>
  <c r="AR138" i="242"/>
  <c r="AT138" i="242" s="1"/>
  <c r="AO138" i="242"/>
  <c r="AL138" i="242"/>
  <c r="AK138" i="242"/>
  <c r="AJ138" i="242"/>
  <c r="AG138" i="242"/>
  <c r="AC138" i="242"/>
  <c r="AB138" i="242"/>
  <c r="CG138" i="242" s="1"/>
  <c r="Y138" i="242"/>
  <c r="T138" i="242"/>
  <c r="CF138" i="242" s="1"/>
  <c r="Q138" i="242"/>
  <c r="L138" i="242"/>
  <c r="I138" i="242"/>
  <c r="CJ137" i="242"/>
  <c r="CF137" i="242"/>
  <c r="CE137" i="242"/>
  <c r="CC137" i="242"/>
  <c r="BZ137" i="242"/>
  <c r="BX137" i="242"/>
  <c r="BY137" i="242" s="1"/>
  <c r="CM137" i="242" s="1"/>
  <c r="BU137" i="242"/>
  <c r="BR137" i="242"/>
  <c r="BP137" i="242"/>
  <c r="BQ137" i="242" s="1"/>
  <c r="CL137" i="242" s="1"/>
  <c r="BM137" i="242"/>
  <c r="BE137" i="242"/>
  <c r="BB137" i="242"/>
  <c r="AZ137" i="242"/>
  <c r="BA137" i="242" s="1"/>
  <c r="AW137" i="242"/>
  <c r="AT137" i="242"/>
  <c r="AR137" i="242"/>
  <c r="AO137" i="242"/>
  <c r="AJ137" i="242"/>
  <c r="AL137" i="242" s="1"/>
  <c r="AG137" i="242"/>
  <c r="AC137" i="242"/>
  <c r="AB137" i="242"/>
  <c r="Y137" i="242"/>
  <c r="V137" i="242"/>
  <c r="T137" i="242"/>
  <c r="U137" i="242" s="1"/>
  <c r="Q137" i="242"/>
  <c r="N137" i="242"/>
  <c r="M137" i="242"/>
  <c r="L137" i="242"/>
  <c r="I137" i="242"/>
  <c r="CJ136" i="242"/>
  <c r="CI136" i="242"/>
  <c r="CH136" i="242"/>
  <c r="CC136" i="242"/>
  <c r="BX136" i="242"/>
  <c r="BU136" i="242"/>
  <c r="BR136" i="242"/>
  <c r="BQ136" i="242"/>
  <c r="CL136" i="242" s="1"/>
  <c r="BP136" i="242"/>
  <c r="BM136" i="242"/>
  <c r="BE136" i="242"/>
  <c r="BB136" i="242"/>
  <c r="BA136" i="242"/>
  <c r="AZ136" i="242"/>
  <c r="AW136" i="242"/>
  <c r="AS136" i="242"/>
  <c r="AR136" i="242"/>
  <c r="AT136" i="242" s="1"/>
  <c r="AO136" i="242"/>
  <c r="AL136" i="242"/>
  <c r="AK136" i="242"/>
  <c r="AJ136" i="242"/>
  <c r="AG136" i="242"/>
  <c r="AC136" i="242"/>
  <c r="AB136" i="242"/>
  <c r="Y136" i="242"/>
  <c r="T136" i="242"/>
  <c r="Q136" i="242"/>
  <c r="L136" i="242"/>
  <c r="I136" i="242"/>
  <c r="CF135" i="242"/>
  <c r="CE135" i="242"/>
  <c r="CC135" i="242"/>
  <c r="BZ135" i="242"/>
  <c r="BX135" i="242"/>
  <c r="BY135" i="242" s="1"/>
  <c r="BW135" i="242"/>
  <c r="BU135" i="242"/>
  <c r="BP135" i="242"/>
  <c r="BM135" i="242"/>
  <c r="BE135" i="242"/>
  <c r="AZ135" i="242"/>
  <c r="AW135" i="242"/>
  <c r="AT135" i="242"/>
  <c r="AR135" i="242"/>
  <c r="AO135" i="242"/>
  <c r="AK135" i="242"/>
  <c r="AJ135" i="242"/>
  <c r="AL135" i="242" s="1"/>
  <c r="AG135" i="242"/>
  <c r="AC135" i="242"/>
  <c r="AB135" i="242"/>
  <c r="CG135" i="242" s="1"/>
  <c r="Y135" i="242"/>
  <c r="U135" i="242"/>
  <c r="T135" i="242"/>
  <c r="V135" i="242" s="1"/>
  <c r="Q135" i="242"/>
  <c r="N135" i="242"/>
  <c r="M135" i="242"/>
  <c r="L135" i="242"/>
  <c r="I135" i="242"/>
  <c r="CI134" i="242"/>
  <c r="CE134" i="242"/>
  <c r="CC134" i="242"/>
  <c r="BX134" i="242"/>
  <c r="BZ134" i="242" s="1"/>
  <c r="BU134" i="242"/>
  <c r="BR134" i="242"/>
  <c r="BP134" i="242"/>
  <c r="BQ134" i="242" s="1"/>
  <c r="CL134" i="242" s="1"/>
  <c r="BM134" i="242"/>
  <c r="BE134" i="242"/>
  <c r="AZ134" i="242"/>
  <c r="BA134" i="242" s="1"/>
  <c r="AW134" i="242"/>
  <c r="AT134" i="242"/>
  <c r="AS134" i="242"/>
  <c r="AR134" i="242"/>
  <c r="AO134" i="242"/>
  <c r="AJ134" i="242"/>
  <c r="CH134" i="242" s="1"/>
  <c r="AG134" i="242"/>
  <c r="AB134" i="242"/>
  <c r="Y134" i="242"/>
  <c r="T134" i="242"/>
  <c r="Q134" i="242"/>
  <c r="N134" i="242"/>
  <c r="M134" i="242"/>
  <c r="L134" i="242"/>
  <c r="I134" i="242"/>
  <c r="CM133" i="242"/>
  <c r="CF133" i="242"/>
  <c r="CC133" i="242"/>
  <c r="BY133" i="242"/>
  <c r="BX133" i="242"/>
  <c r="BZ133" i="242" s="1"/>
  <c r="BU133" i="242"/>
  <c r="BP133" i="242"/>
  <c r="BM133" i="242"/>
  <c r="BE133" i="242"/>
  <c r="AZ133" i="242"/>
  <c r="AW133" i="242"/>
  <c r="AR133" i="242"/>
  <c r="CI133" i="242" s="1"/>
  <c r="AO133" i="242"/>
  <c r="AK133" i="242"/>
  <c r="AJ133" i="242"/>
  <c r="AL133" i="242" s="1"/>
  <c r="AG133" i="242"/>
  <c r="AC133" i="242"/>
  <c r="AB133" i="242"/>
  <c r="CG133" i="242" s="1"/>
  <c r="Y133" i="242"/>
  <c r="U133" i="242"/>
  <c r="T133" i="242"/>
  <c r="V133" i="242" s="1"/>
  <c r="Q133" i="242"/>
  <c r="CE133" i="242" s="1"/>
  <c r="N133" i="242"/>
  <c r="M133" i="242"/>
  <c r="L133" i="242"/>
  <c r="I133" i="242"/>
  <c r="CJ132" i="242"/>
  <c r="CI132" i="242"/>
  <c r="CE132" i="242"/>
  <c r="CC132" i="242"/>
  <c r="BY132" i="242"/>
  <c r="CM132" i="242" s="1"/>
  <c r="BX132" i="242"/>
  <c r="BZ132" i="242" s="1"/>
  <c r="BU132" i="242"/>
  <c r="BR132" i="242"/>
  <c r="BP132" i="242"/>
  <c r="BQ132" i="242" s="1"/>
  <c r="CL132" i="242" s="1"/>
  <c r="BM132" i="242"/>
  <c r="BE132" i="242"/>
  <c r="BB132" i="242"/>
  <c r="AZ132" i="242"/>
  <c r="BA132" i="242" s="1"/>
  <c r="AW132" i="242"/>
  <c r="AT132" i="242"/>
  <c r="AS132" i="242"/>
  <c r="AR132" i="242"/>
  <c r="AO132" i="242"/>
  <c r="AJ132" i="242"/>
  <c r="CH132" i="242" s="1"/>
  <c r="AG132" i="242"/>
  <c r="AB132" i="242"/>
  <c r="CG132" i="242" s="1"/>
  <c r="Y132" i="242"/>
  <c r="T132" i="242"/>
  <c r="Q132" i="242"/>
  <c r="N132" i="242"/>
  <c r="M132" i="242"/>
  <c r="L132" i="242"/>
  <c r="I132" i="242"/>
  <c r="CG131" i="242"/>
  <c r="CE131" i="242"/>
  <c r="CC131" i="242"/>
  <c r="BX131" i="242"/>
  <c r="BU131" i="242"/>
  <c r="BP131" i="242"/>
  <c r="BM131" i="242"/>
  <c r="BE131" i="242"/>
  <c r="AZ131" i="242"/>
  <c r="AW131" i="242"/>
  <c r="AR131" i="242"/>
  <c r="CI131" i="242" s="1"/>
  <c r="AO131" i="242"/>
  <c r="AJ131" i="242"/>
  <c r="CH131" i="242" s="1"/>
  <c r="AG131" i="242"/>
  <c r="AC131" i="242"/>
  <c r="AB131" i="242"/>
  <c r="AD131" i="242" s="1"/>
  <c r="Y131" i="242"/>
  <c r="T131" i="242"/>
  <c r="V131" i="242" s="1"/>
  <c r="Q131" i="242"/>
  <c r="N131" i="242"/>
  <c r="M131" i="242"/>
  <c r="L131" i="242"/>
  <c r="I131" i="242"/>
  <c r="CL130" i="242"/>
  <c r="CJ130" i="242"/>
  <c r="CF130" i="242"/>
  <c r="CC130" i="242"/>
  <c r="BX130" i="242"/>
  <c r="BZ130" i="242" s="1"/>
  <c r="BU130" i="242"/>
  <c r="BR130" i="242"/>
  <c r="BQ130" i="242"/>
  <c r="BP130" i="242"/>
  <c r="BM130" i="242"/>
  <c r="BE130" i="242"/>
  <c r="BA130" i="242"/>
  <c r="AZ130" i="242"/>
  <c r="BB130" i="242" s="1"/>
  <c r="AW130" i="242"/>
  <c r="AS130" i="242"/>
  <c r="AR130" i="242"/>
  <c r="CI130" i="242" s="1"/>
  <c r="AO130" i="242"/>
  <c r="AK130" i="242"/>
  <c r="AJ130" i="242"/>
  <c r="CH130" i="242" s="1"/>
  <c r="AG130" i="242"/>
  <c r="AD130" i="242"/>
  <c r="AB130" i="242"/>
  <c r="AC130" i="242" s="1"/>
  <c r="Y130" i="242"/>
  <c r="V130" i="242"/>
  <c r="U130" i="242"/>
  <c r="T130" i="242"/>
  <c r="Q130" i="242"/>
  <c r="L130" i="242"/>
  <c r="I130" i="242"/>
  <c r="CJ129" i="242"/>
  <c r="CI129" i="242"/>
  <c r="CE129" i="242"/>
  <c r="CC129" i="242"/>
  <c r="BZ129" i="242"/>
  <c r="BY129" i="242"/>
  <c r="CM129" i="242" s="1"/>
  <c r="BX129" i="242"/>
  <c r="BU129" i="242"/>
  <c r="BR129" i="242"/>
  <c r="BQ129" i="242"/>
  <c r="CL129" i="242" s="1"/>
  <c r="BP129" i="242"/>
  <c r="BM129" i="242"/>
  <c r="BE129" i="242"/>
  <c r="BB129" i="242"/>
  <c r="BA129" i="242"/>
  <c r="AZ129" i="242"/>
  <c r="AW129" i="242"/>
  <c r="AT129" i="242"/>
  <c r="AS129" i="242"/>
  <c r="AR129" i="242"/>
  <c r="AO129" i="242"/>
  <c r="CH129" i="242" s="1"/>
  <c r="AJ129" i="242"/>
  <c r="AL129" i="242" s="1"/>
  <c r="AG129" i="242"/>
  <c r="AB129" i="242"/>
  <c r="CG129" i="242" s="1"/>
  <c r="Y129" i="242"/>
  <c r="V129" i="242"/>
  <c r="U129" i="242"/>
  <c r="T129" i="242"/>
  <c r="CF129" i="242" s="1"/>
  <c r="Q129" i="242"/>
  <c r="L129" i="242"/>
  <c r="N129" i="242" s="1"/>
  <c r="I129" i="242"/>
  <c r="CJ128" i="242"/>
  <c r="CH128" i="242"/>
  <c r="CC128" i="242"/>
  <c r="BZ128" i="242"/>
  <c r="BX128" i="242"/>
  <c r="BY128" i="242" s="1"/>
  <c r="CM128" i="242" s="1"/>
  <c r="BU128" i="242"/>
  <c r="BQ128" i="242"/>
  <c r="CL128" i="242" s="1"/>
  <c r="BP128" i="242"/>
  <c r="BR128" i="242" s="1"/>
  <c r="BM128" i="242"/>
  <c r="BE128" i="242"/>
  <c r="BA128" i="242"/>
  <c r="AZ128" i="242"/>
  <c r="BB128" i="242" s="1"/>
  <c r="AW128" i="242"/>
  <c r="AS128" i="242"/>
  <c r="AR128" i="242"/>
  <c r="AT128" i="242" s="1"/>
  <c r="AO128" i="242"/>
  <c r="AK128" i="242"/>
  <c r="AJ128" i="242"/>
  <c r="AL128" i="242" s="1"/>
  <c r="AI128" i="242"/>
  <c r="AG128" i="242"/>
  <c r="AB128" i="242"/>
  <c r="CG128" i="242" s="1"/>
  <c r="Y128" i="242"/>
  <c r="T128" i="242"/>
  <c r="CF128" i="242" s="1"/>
  <c r="Q128" i="242"/>
  <c r="M128" i="242"/>
  <c r="L128" i="242"/>
  <c r="CE128" i="242" s="1"/>
  <c r="I128" i="242"/>
  <c r="CJ127" i="242"/>
  <c r="CF127" i="242"/>
  <c r="CE127" i="242"/>
  <c r="CC127" i="242"/>
  <c r="BY127" i="242"/>
  <c r="CM127" i="242" s="1"/>
  <c r="BX127" i="242"/>
  <c r="BZ127" i="242" s="1"/>
  <c r="BU127" i="242"/>
  <c r="BR127" i="242"/>
  <c r="BP127" i="242"/>
  <c r="BQ127" i="242" s="1"/>
  <c r="CL127" i="242" s="1"/>
  <c r="BM127" i="242"/>
  <c r="BE127" i="242"/>
  <c r="BB127" i="242"/>
  <c r="AZ127" i="242"/>
  <c r="BA127" i="242" s="1"/>
  <c r="AW127" i="242"/>
  <c r="AR127" i="242"/>
  <c r="AO127" i="242"/>
  <c r="AK127" i="242"/>
  <c r="AJ127" i="242"/>
  <c r="AL127" i="242" s="1"/>
  <c r="AG127" i="242"/>
  <c r="AC127" i="242"/>
  <c r="AB127" i="242"/>
  <c r="CG127" i="242" s="1"/>
  <c r="Y127" i="242"/>
  <c r="V127" i="242"/>
  <c r="U127" i="242"/>
  <c r="T127" i="242"/>
  <c r="Q127" i="242"/>
  <c r="N127" i="242"/>
  <c r="M127" i="242"/>
  <c r="L127" i="242"/>
  <c r="I127" i="242"/>
  <c r="CL126" i="242"/>
  <c r="CJ126" i="242"/>
  <c r="CI126" i="242"/>
  <c r="CE126" i="242"/>
  <c r="CC126" i="242"/>
  <c r="BX126" i="242"/>
  <c r="BZ126" i="242" s="1"/>
  <c r="BU126" i="242"/>
  <c r="BR126" i="242"/>
  <c r="BQ126" i="242"/>
  <c r="BP126" i="242"/>
  <c r="BM126" i="242"/>
  <c r="BE126" i="242"/>
  <c r="BB126" i="242"/>
  <c r="BA126" i="242"/>
  <c r="AZ126" i="242"/>
  <c r="AW126" i="242"/>
  <c r="AR126" i="242"/>
  <c r="AT126" i="242" s="1"/>
  <c r="AO126" i="242"/>
  <c r="AL126" i="242"/>
  <c r="AK126" i="242"/>
  <c r="AJ126" i="242"/>
  <c r="CH126" i="242" s="1"/>
  <c r="AG126" i="242"/>
  <c r="AB126" i="242"/>
  <c r="CG126" i="242" s="1"/>
  <c r="Y126" i="242"/>
  <c r="T126" i="242"/>
  <c r="CF126" i="242" s="1"/>
  <c r="Q126" i="242"/>
  <c r="M126" i="242"/>
  <c r="L126" i="242"/>
  <c r="N126" i="242" s="1"/>
  <c r="I126" i="242"/>
  <c r="CJ125" i="242"/>
  <c r="CF125" i="242"/>
  <c r="CE125" i="242"/>
  <c r="CC125" i="242"/>
  <c r="BZ125" i="242"/>
  <c r="BX125" i="242"/>
  <c r="BY125" i="242" s="1"/>
  <c r="CM125" i="242" s="1"/>
  <c r="BU125" i="242"/>
  <c r="BR125" i="242"/>
  <c r="BP125" i="242"/>
  <c r="BQ125" i="242" s="1"/>
  <c r="CL125" i="242" s="1"/>
  <c r="BM125" i="242"/>
  <c r="BE125" i="242"/>
  <c r="BB125" i="242"/>
  <c r="AZ125" i="242"/>
  <c r="BA125" i="242" s="1"/>
  <c r="AW125" i="242"/>
  <c r="AR125" i="242"/>
  <c r="AO125" i="242"/>
  <c r="AK125" i="242"/>
  <c r="AJ125" i="242"/>
  <c r="AL125" i="242" s="1"/>
  <c r="AG125" i="242"/>
  <c r="AC125" i="242"/>
  <c r="AB125" i="242"/>
  <c r="CG125" i="242" s="1"/>
  <c r="Y125" i="242"/>
  <c r="V125" i="242"/>
  <c r="T125" i="242"/>
  <c r="U125" i="242" s="1"/>
  <c r="Q125" i="242"/>
  <c r="N125" i="242"/>
  <c r="M125" i="242"/>
  <c r="L125" i="242"/>
  <c r="I125" i="242"/>
  <c r="CL124" i="242"/>
  <c r="CJ124" i="242"/>
  <c r="CI124" i="242"/>
  <c r="CE124" i="242"/>
  <c r="CC124" i="242"/>
  <c r="BX124" i="242"/>
  <c r="BZ124" i="242" s="1"/>
  <c r="BU124" i="242"/>
  <c r="BR124" i="242"/>
  <c r="BQ124" i="242"/>
  <c r="BP124" i="242"/>
  <c r="BM124" i="242"/>
  <c r="BE124" i="242"/>
  <c r="BB124" i="242"/>
  <c r="BA124" i="242"/>
  <c r="AZ124" i="242"/>
  <c r="AW124" i="242"/>
  <c r="AR124" i="242"/>
  <c r="AT124" i="242" s="1"/>
  <c r="AO124" i="242"/>
  <c r="AL124" i="242"/>
  <c r="AK124" i="242"/>
  <c r="AJ124" i="242"/>
  <c r="CH124" i="242" s="1"/>
  <c r="AG124" i="242"/>
  <c r="AB124" i="242"/>
  <c r="CG124" i="242" s="1"/>
  <c r="Y124" i="242"/>
  <c r="T124" i="242"/>
  <c r="CF124" i="242" s="1"/>
  <c r="Q124" i="242"/>
  <c r="N124" i="242"/>
  <c r="M124" i="242"/>
  <c r="L124" i="242"/>
  <c r="I124" i="242"/>
  <c r="CL123" i="242"/>
  <c r="CJ123" i="242"/>
  <c r="CF123" i="242"/>
  <c r="CE123" i="242"/>
  <c r="CC123" i="242"/>
  <c r="BX123" i="242"/>
  <c r="BZ123" i="242" s="1"/>
  <c r="BU123" i="242"/>
  <c r="BR123" i="242"/>
  <c r="BQ123" i="242"/>
  <c r="BP123" i="242"/>
  <c r="BM123" i="242"/>
  <c r="BE123" i="242"/>
  <c r="BB123" i="242"/>
  <c r="BA123" i="242"/>
  <c r="AZ123" i="242"/>
  <c r="AW123" i="242"/>
  <c r="AR123" i="242"/>
  <c r="AO123" i="242"/>
  <c r="AK123" i="242"/>
  <c r="AJ123" i="242"/>
  <c r="AL123" i="242" s="1"/>
  <c r="AG123" i="242"/>
  <c r="AC123" i="242"/>
  <c r="AB123" i="242"/>
  <c r="CG123" i="242" s="1"/>
  <c r="Y123" i="242"/>
  <c r="V123" i="242"/>
  <c r="T123" i="242"/>
  <c r="U123" i="242" s="1"/>
  <c r="Q123" i="242"/>
  <c r="N123" i="242"/>
  <c r="M123" i="242"/>
  <c r="L123" i="242"/>
  <c r="I123" i="242"/>
  <c r="CL122" i="242"/>
  <c r="CJ122" i="242"/>
  <c r="CI122" i="242"/>
  <c r="CE122" i="242"/>
  <c r="CC122" i="242"/>
  <c r="BX122" i="242"/>
  <c r="BZ122" i="242" s="1"/>
  <c r="BU122" i="242"/>
  <c r="BR122" i="242"/>
  <c r="BQ122" i="242"/>
  <c r="BP122" i="242"/>
  <c r="BM122" i="242"/>
  <c r="BE122" i="242"/>
  <c r="BB122" i="242"/>
  <c r="BA122" i="242"/>
  <c r="AZ122" i="242"/>
  <c r="AW122" i="242"/>
  <c r="AR122" i="242"/>
  <c r="AT122" i="242" s="1"/>
  <c r="AO122" i="242"/>
  <c r="AL122" i="242"/>
  <c r="AK122" i="242"/>
  <c r="AJ122" i="242"/>
  <c r="CH122" i="242" s="1"/>
  <c r="AG122" i="242"/>
  <c r="AB122" i="242"/>
  <c r="CG122" i="242" s="1"/>
  <c r="Y122" i="242"/>
  <c r="T122" i="242"/>
  <c r="CF122" i="242" s="1"/>
  <c r="Q122" i="242"/>
  <c r="N122" i="242"/>
  <c r="M122" i="242"/>
  <c r="L122" i="242"/>
  <c r="I122" i="242"/>
  <c r="CL121" i="242"/>
  <c r="CJ121" i="242"/>
  <c r="CF121" i="242"/>
  <c r="CE121" i="242"/>
  <c r="CC121" i="242"/>
  <c r="BX121" i="242"/>
  <c r="BZ121" i="242" s="1"/>
  <c r="BU121" i="242"/>
  <c r="BR121" i="242"/>
  <c r="BQ121" i="242"/>
  <c r="BP121" i="242"/>
  <c r="BM121" i="242"/>
  <c r="BE121" i="242"/>
  <c r="BB121" i="242"/>
  <c r="BA121" i="242"/>
  <c r="AZ121" i="242"/>
  <c r="AW121" i="242"/>
  <c r="AR121" i="242"/>
  <c r="AO121" i="242"/>
  <c r="AK121" i="242"/>
  <c r="AJ121" i="242"/>
  <c r="AL121" i="242" s="1"/>
  <c r="AG121" i="242"/>
  <c r="AC121" i="242"/>
  <c r="AB121" i="242"/>
  <c r="CG121" i="242" s="1"/>
  <c r="Y121" i="242"/>
  <c r="T121" i="242"/>
  <c r="V121" i="242" s="1"/>
  <c r="Q121" i="242"/>
  <c r="N121" i="242"/>
  <c r="M121" i="242"/>
  <c r="L121" i="242"/>
  <c r="I121" i="242"/>
  <c r="CL120" i="242"/>
  <c r="CJ120" i="242"/>
  <c r="CI120" i="242"/>
  <c r="CE120" i="242"/>
  <c r="CC120" i="242"/>
  <c r="BX120" i="242"/>
  <c r="BU120" i="242"/>
  <c r="BR120" i="242"/>
  <c r="BQ120" i="242"/>
  <c r="BP120" i="242"/>
  <c r="BM120" i="242"/>
  <c r="BE120" i="242"/>
  <c r="BB120" i="242"/>
  <c r="BA120" i="242"/>
  <c r="AZ120" i="242"/>
  <c r="AW120" i="242"/>
  <c r="AT120" i="242"/>
  <c r="AR120" i="242"/>
  <c r="AS120" i="242" s="1"/>
  <c r="AO120" i="242"/>
  <c r="AL120" i="242"/>
  <c r="AK120" i="242"/>
  <c r="AJ120" i="242"/>
  <c r="CH120" i="242" s="1"/>
  <c r="AG120" i="242"/>
  <c r="AB120" i="242"/>
  <c r="CG120" i="242" s="1"/>
  <c r="Y120" i="242"/>
  <c r="T120" i="242"/>
  <c r="Q120" i="242"/>
  <c r="N120" i="242"/>
  <c r="M120" i="242"/>
  <c r="L120" i="242"/>
  <c r="I120" i="242"/>
  <c r="CF119" i="242"/>
  <c r="CE119" i="242"/>
  <c r="CC119" i="242"/>
  <c r="BW119" i="242"/>
  <c r="BX119" i="242" s="1"/>
  <c r="BU119" i="242"/>
  <c r="BP119" i="242"/>
  <c r="BM119" i="242"/>
  <c r="BE119" i="242"/>
  <c r="AZ119" i="242"/>
  <c r="AW119" i="242"/>
  <c r="CI119" i="242" s="1"/>
  <c r="AT119" i="242"/>
  <c r="AS119" i="242"/>
  <c r="AR119" i="242"/>
  <c r="AO119" i="242"/>
  <c r="AL119" i="242"/>
  <c r="AK119" i="242"/>
  <c r="AJ119" i="242"/>
  <c r="CH119" i="242" s="1"/>
  <c r="AG119" i="242"/>
  <c r="AD119" i="242"/>
  <c r="AC119" i="242"/>
  <c r="AB119" i="242"/>
  <c r="CG119" i="242" s="1"/>
  <c r="Y119" i="242"/>
  <c r="T119" i="242"/>
  <c r="V119" i="242" s="1"/>
  <c r="Q119" i="242"/>
  <c r="N119" i="242"/>
  <c r="M119" i="242"/>
  <c r="L119" i="242"/>
  <c r="I119" i="242"/>
  <c r="CJ118" i="242"/>
  <c r="CF118" i="242"/>
  <c r="CE118" i="242"/>
  <c r="CC118" i="242"/>
  <c r="BX118" i="242"/>
  <c r="BZ118" i="242" s="1"/>
  <c r="BW118" i="242"/>
  <c r="BU118" i="242"/>
  <c r="BP118" i="242"/>
  <c r="BR118" i="242" s="1"/>
  <c r="BM118" i="242"/>
  <c r="BE118" i="242"/>
  <c r="AZ118" i="242"/>
  <c r="BB118" i="242" s="1"/>
  <c r="AW118" i="242"/>
  <c r="CI118" i="242" s="1"/>
  <c r="AT118" i="242"/>
  <c r="AR118" i="242"/>
  <c r="AS118" i="242" s="1"/>
  <c r="AO118" i="242"/>
  <c r="AL118" i="242"/>
  <c r="AK118" i="242"/>
  <c r="AJ118" i="242"/>
  <c r="AG118" i="242"/>
  <c r="AD118" i="242"/>
  <c r="AC118" i="242"/>
  <c r="AB118" i="242"/>
  <c r="CG118" i="242" s="1"/>
  <c r="Y118" i="242"/>
  <c r="V118" i="242"/>
  <c r="U118" i="242"/>
  <c r="T118" i="242"/>
  <c r="Q118" i="242"/>
  <c r="L118" i="242"/>
  <c r="N118" i="242" s="1"/>
  <c r="I118" i="242"/>
  <c r="CH117" i="242"/>
  <c r="CG117" i="242"/>
  <c r="CC117" i="242"/>
  <c r="BX117" i="242"/>
  <c r="BZ117" i="242" s="1"/>
  <c r="BU117" i="242"/>
  <c r="BQ117" i="242"/>
  <c r="CL117" i="242" s="1"/>
  <c r="BP117" i="242"/>
  <c r="BR117" i="242" s="1"/>
  <c r="BM117" i="242"/>
  <c r="BE117" i="242"/>
  <c r="AZ117" i="242"/>
  <c r="AW117" i="242"/>
  <c r="AT117" i="242"/>
  <c r="AS117" i="242"/>
  <c r="AR117" i="242"/>
  <c r="CI117" i="242" s="1"/>
  <c r="AO117" i="242"/>
  <c r="AL117" i="242"/>
  <c r="AK117" i="242"/>
  <c r="AJ117" i="242"/>
  <c r="AG117" i="242"/>
  <c r="AB117" i="242"/>
  <c r="AC117" i="242" s="1"/>
  <c r="Y117" i="242"/>
  <c r="T117" i="242"/>
  <c r="Q117" i="242"/>
  <c r="L117" i="242"/>
  <c r="I117" i="242"/>
  <c r="CF116" i="242"/>
  <c r="CE116" i="242"/>
  <c r="CC116" i="242"/>
  <c r="BY116" i="242"/>
  <c r="CM116" i="242" s="1"/>
  <c r="BX116" i="242"/>
  <c r="BZ116" i="242" s="1"/>
  <c r="BU116" i="242"/>
  <c r="BP116" i="242"/>
  <c r="BR116" i="242" s="1"/>
  <c r="BM116" i="242"/>
  <c r="BE116" i="242"/>
  <c r="AZ116" i="242"/>
  <c r="CJ116" i="242" s="1"/>
  <c r="AW116" i="242"/>
  <c r="AT116" i="242"/>
  <c r="AS116" i="242"/>
  <c r="AR116" i="242"/>
  <c r="AO116" i="242"/>
  <c r="CH116" i="242" s="1"/>
  <c r="AL116" i="242"/>
  <c r="AK116" i="242"/>
  <c r="AJ116" i="242"/>
  <c r="AG116" i="242"/>
  <c r="AB116" i="242"/>
  <c r="Y116" i="242"/>
  <c r="V116" i="242"/>
  <c r="T116" i="242"/>
  <c r="U116" i="242" s="1"/>
  <c r="Q116" i="242"/>
  <c r="L116" i="242"/>
  <c r="N116" i="242" s="1"/>
  <c r="I116" i="242"/>
  <c r="CF115" i="242"/>
  <c r="CE115" i="242"/>
  <c r="CC115" i="242"/>
  <c r="BY115" i="242"/>
  <c r="CM115" i="242" s="1"/>
  <c r="BX115" i="242"/>
  <c r="BZ115" i="242" s="1"/>
  <c r="BW115" i="242"/>
  <c r="BU115" i="242"/>
  <c r="BR115" i="242"/>
  <c r="BQ115" i="242"/>
  <c r="CL115" i="242" s="1"/>
  <c r="BP115" i="242"/>
  <c r="BM115" i="242"/>
  <c r="BE115" i="242"/>
  <c r="BB115" i="242"/>
  <c r="BA115" i="242"/>
  <c r="AZ115" i="242"/>
  <c r="CJ115" i="242" s="1"/>
  <c r="AW115" i="242"/>
  <c r="AR115" i="242"/>
  <c r="AT115" i="242" s="1"/>
  <c r="AO115" i="242"/>
  <c r="AI115" i="242"/>
  <c r="AG115" i="242"/>
  <c r="CG115" i="242" s="1"/>
  <c r="AD115" i="242"/>
  <c r="AC115" i="242"/>
  <c r="AB115" i="242"/>
  <c r="Y115" i="242"/>
  <c r="V115" i="242"/>
  <c r="U115" i="242"/>
  <c r="T115" i="242"/>
  <c r="Q115" i="242"/>
  <c r="M115" i="242"/>
  <c r="L115" i="242"/>
  <c r="N115" i="242" s="1"/>
  <c r="I115" i="242"/>
  <c r="CM114" i="242"/>
  <c r="CF114" i="242"/>
  <c r="CC114" i="242"/>
  <c r="BZ114" i="242"/>
  <c r="BY114" i="242"/>
  <c r="BX114" i="242"/>
  <c r="BU114" i="242"/>
  <c r="BP114" i="242"/>
  <c r="BR114" i="242" s="1"/>
  <c r="BM114" i="242"/>
  <c r="BE114" i="242"/>
  <c r="BB114" i="242"/>
  <c r="BA114" i="242"/>
  <c r="AZ114" i="242"/>
  <c r="CJ114" i="242" s="1"/>
  <c r="AW114" i="242"/>
  <c r="AR114" i="242"/>
  <c r="AT114" i="242" s="1"/>
  <c r="AO114" i="242"/>
  <c r="CH114" i="242" s="1"/>
  <c r="AJ114" i="242"/>
  <c r="AL114" i="242" s="1"/>
  <c r="AG114" i="242"/>
  <c r="CG114" i="242" s="1"/>
  <c r="AD114" i="242"/>
  <c r="AC114" i="242"/>
  <c r="AB114" i="242"/>
  <c r="Y114" i="242"/>
  <c r="V114" i="242"/>
  <c r="U114" i="242"/>
  <c r="T114" i="242"/>
  <c r="Q114" i="242"/>
  <c r="L114" i="242"/>
  <c r="I114" i="242"/>
  <c r="CJ113" i="242"/>
  <c r="CI113" i="242"/>
  <c r="CC113" i="242"/>
  <c r="BX113" i="242"/>
  <c r="BZ113" i="242" s="1"/>
  <c r="BU113" i="242"/>
  <c r="BQ113" i="242"/>
  <c r="CL113" i="242" s="1"/>
  <c r="BP113" i="242"/>
  <c r="BR113" i="242" s="1"/>
  <c r="BM113" i="242"/>
  <c r="BE113" i="242"/>
  <c r="AZ113" i="242"/>
  <c r="AW113" i="242"/>
  <c r="AR113" i="242"/>
  <c r="AT113" i="242" s="1"/>
  <c r="AO113" i="242"/>
  <c r="CH113" i="242" s="1"/>
  <c r="AL113" i="242"/>
  <c r="AJ113" i="242"/>
  <c r="AK113" i="242" s="1"/>
  <c r="AG113" i="242"/>
  <c r="CG113" i="242" s="1"/>
  <c r="AD113" i="242"/>
  <c r="AC113" i="242"/>
  <c r="AB113" i="242"/>
  <c r="Y113" i="242"/>
  <c r="V113" i="242"/>
  <c r="U113" i="242"/>
  <c r="T113" i="242"/>
  <c r="Q113" i="242"/>
  <c r="L113" i="242"/>
  <c r="CE113" i="242" s="1"/>
  <c r="I113" i="242"/>
  <c r="CF112" i="242"/>
  <c r="CC112" i="242"/>
  <c r="BZ112" i="242"/>
  <c r="BY112" i="242"/>
  <c r="CM112" i="242" s="1"/>
  <c r="BX112" i="242"/>
  <c r="BU112" i="242"/>
  <c r="BP112" i="242"/>
  <c r="BR112" i="242" s="1"/>
  <c r="BM112" i="242"/>
  <c r="BE112" i="242"/>
  <c r="AZ112" i="242"/>
  <c r="BB112" i="242" s="1"/>
  <c r="AW112" i="242"/>
  <c r="AS112" i="242"/>
  <c r="AR112" i="242"/>
  <c r="AT112" i="242" s="1"/>
  <c r="AO112" i="242"/>
  <c r="CH112" i="242" s="1"/>
  <c r="AJ112" i="242"/>
  <c r="AG112" i="242"/>
  <c r="CG112" i="242" s="1"/>
  <c r="AD112" i="242"/>
  <c r="AC112" i="242"/>
  <c r="AB112" i="242"/>
  <c r="Y112" i="242"/>
  <c r="V112" i="242"/>
  <c r="U112" i="242"/>
  <c r="T112" i="242"/>
  <c r="Q112" i="242"/>
  <c r="M112" i="242"/>
  <c r="L112" i="242"/>
  <c r="CE112" i="242" s="1"/>
  <c r="I112" i="242"/>
  <c r="CC111" i="242"/>
  <c r="BX111" i="242"/>
  <c r="BU111" i="242"/>
  <c r="BR111" i="242"/>
  <c r="BP111" i="242"/>
  <c r="BQ111" i="242" s="1"/>
  <c r="CL111" i="242" s="1"/>
  <c r="BM111" i="242"/>
  <c r="BE111" i="242"/>
  <c r="BA111" i="242"/>
  <c r="AZ111" i="242"/>
  <c r="BB111" i="242" s="1"/>
  <c r="AW111" i="242"/>
  <c r="CI111" i="242" s="1"/>
  <c r="AS111" i="242"/>
  <c r="AR111" i="242"/>
  <c r="AT111" i="242" s="1"/>
  <c r="AO111" i="242"/>
  <c r="AL111" i="242"/>
  <c r="AJ111" i="242"/>
  <c r="AK111" i="242" s="1"/>
  <c r="AG111" i="242"/>
  <c r="CG111" i="242" s="1"/>
  <c r="AD111" i="242"/>
  <c r="AC111" i="242"/>
  <c r="AB111" i="242"/>
  <c r="Y111" i="242"/>
  <c r="T111" i="242"/>
  <c r="Q111" i="242"/>
  <c r="M111" i="242"/>
  <c r="L111" i="242"/>
  <c r="I111" i="242"/>
  <c r="CJ110" i="242"/>
  <c r="CC110" i="242"/>
  <c r="BX110" i="242"/>
  <c r="BU110" i="242"/>
  <c r="BR110" i="242"/>
  <c r="BQ110" i="242"/>
  <c r="CL110" i="242" s="1"/>
  <c r="BP110" i="242"/>
  <c r="BM110" i="242"/>
  <c r="BE110" i="242"/>
  <c r="BB110" i="242"/>
  <c r="BA110" i="242"/>
  <c r="AZ110" i="242"/>
  <c r="AW110" i="242"/>
  <c r="AR110" i="242"/>
  <c r="CI110" i="242" s="1"/>
  <c r="AO110" i="242"/>
  <c r="AL110" i="242"/>
  <c r="AJ110" i="242"/>
  <c r="AK110" i="242" s="1"/>
  <c r="AG110" i="242"/>
  <c r="AB110" i="242"/>
  <c r="CG110" i="242" s="1"/>
  <c r="Y110" i="242"/>
  <c r="U110" i="242"/>
  <c r="T110" i="242"/>
  <c r="Q110" i="242"/>
  <c r="N110" i="242"/>
  <c r="L110" i="242"/>
  <c r="M110" i="242" s="1"/>
  <c r="I110" i="242"/>
  <c r="CG109" i="242"/>
  <c r="CF109" i="242"/>
  <c r="CC109" i="242"/>
  <c r="BZ109" i="242"/>
  <c r="BY109" i="242"/>
  <c r="CM109" i="242" s="1"/>
  <c r="BX109" i="242"/>
  <c r="BU109" i="242"/>
  <c r="BP109" i="242"/>
  <c r="BM109" i="242"/>
  <c r="BE109" i="242"/>
  <c r="AZ109" i="242"/>
  <c r="AW109" i="242"/>
  <c r="CI109" i="242" s="1"/>
  <c r="AS109" i="242"/>
  <c r="AR109" i="242"/>
  <c r="AT109" i="242" s="1"/>
  <c r="AO109" i="242"/>
  <c r="AJ109" i="242"/>
  <c r="AL109" i="242" s="1"/>
  <c r="AG109" i="242"/>
  <c r="AD109" i="242"/>
  <c r="AC109" i="242"/>
  <c r="AB109" i="242"/>
  <c r="Y109" i="242"/>
  <c r="V109" i="242"/>
  <c r="U109" i="242"/>
  <c r="T109" i="242"/>
  <c r="Q109" i="242"/>
  <c r="N109" i="242"/>
  <c r="M109" i="242"/>
  <c r="L109" i="242"/>
  <c r="CE109" i="242" s="1"/>
  <c r="I109" i="242"/>
  <c r="CL108" i="242"/>
  <c r="CJ108" i="242"/>
  <c r="CC108" i="242"/>
  <c r="BX108" i="242"/>
  <c r="BZ108" i="242" s="1"/>
  <c r="BU108" i="242"/>
  <c r="BR108" i="242"/>
  <c r="BQ108" i="242"/>
  <c r="BP108" i="242"/>
  <c r="BM108" i="242"/>
  <c r="BE108" i="242"/>
  <c r="BB108" i="242"/>
  <c r="BA108" i="242"/>
  <c r="AZ108" i="242"/>
  <c r="AW108" i="242"/>
  <c r="AR108" i="242"/>
  <c r="CI108" i="242" s="1"/>
  <c r="AO108" i="242"/>
  <c r="AL108" i="242"/>
  <c r="AJ108" i="242"/>
  <c r="AK108" i="242" s="1"/>
  <c r="AG108" i="242"/>
  <c r="AB108" i="242"/>
  <c r="CG108" i="242" s="1"/>
  <c r="Y108" i="242"/>
  <c r="T108" i="242"/>
  <c r="Q108" i="242"/>
  <c r="N108" i="242"/>
  <c r="L108" i="242"/>
  <c r="M108" i="242" s="1"/>
  <c r="I108" i="242"/>
  <c r="CG107" i="242"/>
  <c r="CF107" i="242"/>
  <c r="CC107" i="242"/>
  <c r="BZ107" i="242"/>
  <c r="BX107" i="242"/>
  <c r="BY107" i="242" s="1"/>
  <c r="CM107" i="242" s="1"/>
  <c r="BU107" i="242"/>
  <c r="BP107" i="242"/>
  <c r="BM107" i="242"/>
  <c r="BE107" i="242"/>
  <c r="AZ107" i="242"/>
  <c r="AW107" i="242"/>
  <c r="CI107" i="242" s="1"/>
  <c r="AT107" i="242"/>
  <c r="AS107" i="242"/>
  <c r="AR107" i="242"/>
  <c r="AO107" i="242"/>
  <c r="AJ107" i="242"/>
  <c r="AL107" i="242" s="1"/>
  <c r="AG107" i="242"/>
  <c r="AD107" i="242"/>
  <c r="AC107" i="242"/>
  <c r="AB107" i="242"/>
  <c r="Y107" i="242"/>
  <c r="V107" i="242"/>
  <c r="T107" i="242"/>
  <c r="U107" i="242" s="1"/>
  <c r="Q107" i="242"/>
  <c r="N107" i="242"/>
  <c r="M107" i="242"/>
  <c r="L107" i="242"/>
  <c r="CE107" i="242" s="1"/>
  <c r="I107" i="242"/>
  <c r="CL106" i="242"/>
  <c r="CJ106" i="242"/>
  <c r="CC106" i="242"/>
  <c r="BX106" i="242"/>
  <c r="BZ106" i="242" s="1"/>
  <c r="BU106" i="242"/>
  <c r="BR106" i="242"/>
  <c r="BQ106" i="242"/>
  <c r="BP106" i="242"/>
  <c r="BM106" i="242"/>
  <c r="BE106" i="242"/>
  <c r="BB106" i="242"/>
  <c r="BA106" i="242"/>
  <c r="AZ106" i="242"/>
  <c r="AW106" i="242"/>
  <c r="AR106" i="242"/>
  <c r="CI106" i="242" s="1"/>
  <c r="AO106" i="242"/>
  <c r="AL106" i="242"/>
  <c r="AJ106" i="242"/>
  <c r="AK106" i="242" s="1"/>
  <c r="AG106" i="242"/>
  <c r="AB106" i="242"/>
  <c r="CG106" i="242" s="1"/>
  <c r="Y106" i="242"/>
  <c r="U106" i="242"/>
  <c r="T106" i="242"/>
  <c r="Q106" i="242"/>
  <c r="N106" i="242"/>
  <c r="L106" i="242"/>
  <c r="M106" i="242" s="1"/>
  <c r="I106" i="242"/>
  <c r="CI105" i="242"/>
  <c r="CG105" i="242"/>
  <c r="CF105" i="242"/>
  <c r="CC105" i="242"/>
  <c r="BW105" i="242"/>
  <c r="BX105" i="242" s="1"/>
  <c r="BU105" i="242"/>
  <c r="BP105" i="242"/>
  <c r="BR105" i="242" s="1"/>
  <c r="BM105" i="242"/>
  <c r="BE105" i="242"/>
  <c r="AZ105" i="242"/>
  <c r="AW105" i="242"/>
  <c r="AT105" i="242"/>
  <c r="AR105" i="242"/>
  <c r="AS105" i="242" s="1"/>
  <c r="AO105" i="242"/>
  <c r="AJ105" i="242"/>
  <c r="AL105" i="242" s="1"/>
  <c r="AG105" i="242"/>
  <c r="AD105" i="242"/>
  <c r="AB105" i="242"/>
  <c r="AC105" i="242" s="1"/>
  <c r="Y105" i="242"/>
  <c r="T105" i="242"/>
  <c r="V105" i="242" s="1"/>
  <c r="Q105" i="242"/>
  <c r="L105" i="242"/>
  <c r="I105" i="242"/>
  <c r="CE104" i="242"/>
  <c r="CC104" i="242"/>
  <c r="BW104" i="242"/>
  <c r="BW263" i="242" s="1"/>
  <c r="BU104" i="242"/>
  <c r="BP104" i="242"/>
  <c r="BR104" i="242" s="1"/>
  <c r="BM104" i="242"/>
  <c r="BE104" i="242"/>
  <c r="AZ104" i="242"/>
  <c r="CJ104" i="242" s="1"/>
  <c r="AW104" i="242"/>
  <c r="AR104" i="242"/>
  <c r="AO104" i="242"/>
  <c r="AL104" i="242"/>
  <c r="AK104" i="242"/>
  <c r="AJ104" i="242"/>
  <c r="CH104" i="242" s="1"/>
  <c r="AG104" i="242"/>
  <c r="AB104" i="242"/>
  <c r="CG104" i="242" s="1"/>
  <c r="Y104" i="242"/>
  <c r="V104" i="242"/>
  <c r="T104" i="242"/>
  <c r="U104" i="242" s="1"/>
  <c r="Q104" i="242"/>
  <c r="N104" i="242"/>
  <c r="M104" i="242"/>
  <c r="L104" i="242"/>
  <c r="I104" i="242"/>
  <c r="CI103" i="242"/>
  <c r="CH103" i="242"/>
  <c r="CF103" i="242"/>
  <c r="CC103" i="242"/>
  <c r="BX103" i="242"/>
  <c r="BZ103" i="242" s="1"/>
  <c r="BU103" i="242"/>
  <c r="BR103" i="242"/>
  <c r="BQ103" i="242"/>
  <c r="CL103" i="242" s="1"/>
  <c r="BP103" i="242"/>
  <c r="BM103" i="242"/>
  <c r="BE103" i="242"/>
  <c r="BB103" i="242"/>
  <c r="BA103" i="242"/>
  <c r="AZ103" i="242"/>
  <c r="CJ103" i="242" s="1"/>
  <c r="AW103" i="242"/>
  <c r="AT103" i="242"/>
  <c r="AS103" i="242"/>
  <c r="AR103" i="242"/>
  <c r="AO103" i="242"/>
  <c r="AL103" i="242"/>
  <c r="AK103" i="242"/>
  <c r="AJ103" i="242"/>
  <c r="AG103" i="242"/>
  <c r="AC103" i="242"/>
  <c r="AB103" i="242"/>
  <c r="Y103" i="242"/>
  <c r="T103" i="242"/>
  <c r="V103" i="242" s="1"/>
  <c r="Q103" i="242"/>
  <c r="L103" i="242"/>
  <c r="I103" i="242"/>
  <c r="CE102" i="242"/>
  <c r="CC102" i="242"/>
  <c r="BZ102" i="242"/>
  <c r="BX102" i="242"/>
  <c r="BY102" i="242" s="1"/>
  <c r="CM102" i="242" s="1"/>
  <c r="BU102" i="242"/>
  <c r="BP102" i="242"/>
  <c r="BR102" i="242" s="1"/>
  <c r="BM102" i="242"/>
  <c r="BE102" i="242"/>
  <c r="CJ102" i="242" s="1"/>
  <c r="AZ102" i="242"/>
  <c r="BB102" i="242" s="1"/>
  <c r="AW102" i="242"/>
  <c r="AR102" i="242"/>
  <c r="AO102" i="242"/>
  <c r="AL102" i="242"/>
  <c r="AK102" i="242"/>
  <c r="AJ102" i="242"/>
  <c r="CH102" i="242" s="1"/>
  <c r="AG102" i="242"/>
  <c r="AB102" i="242"/>
  <c r="Y102" i="242"/>
  <c r="V102" i="242"/>
  <c r="T102" i="242"/>
  <c r="U102" i="242" s="1"/>
  <c r="Q102" i="242"/>
  <c r="N102" i="242"/>
  <c r="L102" i="242"/>
  <c r="M102" i="242" s="1"/>
  <c r="I102" i="242"/>
  <c r="CI101" i="242"/>
  <c r="CH101" i="242"/>
  <c r="CF101" i="242"/>
  <c r="CC101" i="242"/>
  <c r="BX101" i="242"/>
  <c r="BZ101" i="242" s="1"/>
  <c r="BU101" i="242"/>
  <c r="BR101" i="242"/>
  <c r="BQ101" i="242"/>
  <c r="CL101" i="242" s="1"/>
  <c r="BP101" i="242"/>
  <c r="BM101" i="242"/>
  <c r="BE101" i="242"/>
  <c r="CJ101" i="242" s="1"/>
  <c r="BB101" i="242"/>
  <c r="BA101" i="242"/>
  <c r="AZ101" i="242"/>
  <c r="AW101" i="242"/>
  <c r="AT101" i="242"/>
  <c r="AS101" i="242"/>
  <c r="AR101" i="242"/>
  <c r="AO101" i="242"/>
  <c r="AL101" i="242"/>
  <c r="AK101" i="242"/>
  <c r="AJ101" i="242"/>
  <c r="AG101" i="242"/>
  <c r="AC101" i="242"/>
  <c r="AB101" i="242"/>
  <c r="Y101" i="242"/>
  <c r="T101" i="242"/>
  <c r="V101" i="242" s="1"/>
  <c r="Q101" i="242"/>
  <c r="M101" i="242"/>
  <c r="L101" i="242"/>
  <c r="I101" i="242"/>
  <c r="CJ100" i="242"/>
  <c r="CE100" i="242"/>
  <c r="CC100" i="242"/>
  <c r="BZ100" i="242"/>
  <c r="BX100" i="242"/>
  <c r="BY100" i="242" s="1"/>
  <c r="CM100" i="242" s="1"/>
  <c r="BU100" i="242"/>
  <c r="BP100" i="242"/>
  <c r="BR100" i="242" s="1"/>
  <c r="BM100" i="242"/>
  <c r="BE100" i="242"/>
  <c r="AZ100" i="242"/>
  <c r="BB100" i="242" s="1"/>
  <c r="AW100" i="242"/>
  <c r="AR100" i="242"/>
  <c r="AO100" i="242"/>
  <c r="AL100" i="242"/>
  <c r="AJ100" i="242"/>
  <c r="AK100" i="242" s="1"/>
  <c r="AG100" i="242"/>
  <c r="AB100" i="242"/>
  <c r="Y100" i="242"/>
  <c r="V100" i="242"/>
  <c r="T100" i="242"/>
  <c r="U100" i="242" s="1"/>
  <c r="Q100" i="242"/>
  <c r="N100" i="242"/>
  <c r="M100" i="242"/>
  <c r="L100" i="242"/>
  <c r="I100" i="242"/>
  <c r="CH99" i="242"/>
  <c r="CF99" i="242"/>
  <c r="CC99" i="242"/>
  <c r="BX99" i="242"/>
  <c r="BZ99" i="242" s="1"/>
  <c r="BU99" i="242"/>
  <c r="BR99" i="242"/>
  <c r="BQ99" i="242"/>
  <c r="CL99" i="242" s="1"/>
  <c r="BP99" i="242"/>
  <c r="BM99" i="242"/>
  <c r="BE99" i="242"/>
  <c r="CJ99" i="242" s="1"/>
  <c r="BB99" i="242"/>
  <c r="BA99" i="242"/>
  <c r="AZ99" i="242"/>
  <c r="AW99" i="242"/>
  <c r="CI99" i="242" s="1"/>
  <c r="AT99" i="242"/>
  <c r="AS99" i="242"/>
  <c r="AR99" i="242"/>
  <c r="AO99" i="242"/>
  <c r="AL99" i="242"/>
  <c r="AK99" i="242"/>
  <c r="AJ99" i="242"/>
  <c r="AG99" i="242"/>
  <c r="AC99" i="242"/>
  <c r="AB99" i="242"/>
  <c r="CG99" i="242" s="1"/>
  <c r="Y99" i="242"/>
  <c r="T99" i="242"/>
  <c r="V99" i="242" s="1"/>
  <c r="Q99" i="242"/>
  <c r="M99" i="242"/>
  <c r="L99" i="242"/>
  <c r="I99" i="242"/>
  <c r="CJ98" i="242"/>
  <c r="CE98" i="242"/>
  <c r="CC98" i="242"/>
  <c r="BZ98" i="242"/>
  <c r="BX98" i="242"/>
  <c r="BY98" i="242" s="1"/>
  <c r="CM98" i="242" s="1"/>
  <c r="BU98" i="242"/>
  <c r="BP98" i="242"/>
  <c r="BR98" i="242" s="1"/>
  <c r="BM98" i="242"/>
  <c r="BE98" i="242"/>
  <c r="AZ98" i="242"/>
  <c r="BB98" i="242" s="1"/>
  <c r="AW98" i="242"/>
  <c r="AT98" i="242"/>
  <c r="AR98" i="242"/>
  <c r="AO98" i="242"/>
  <c r="AJ98" i="242"/>
  <c r="AG98" i="242"/>
  <c r="AB98" i="242"/>
  <c r="Y98" i="242"/>
  <c r="V98" i="242"/>
  <c r="T98" i="242"/>
  <c r="Q98" i="242"/>
  <c r="N98" i="242"/>
  <c r="L98" i="242"/>
  <c r="M98" i="242" s="1"/>
  <c r="I98" i="242"/>
  <c r="CL97" i="242"/>
  <c r="CJ97" i="242"/>
  <c r="CH97" i="242"/>
  <c r="CC97" i="242"/>
  <c r="BX97" i="242"/>
  <c r="BU97" i="242"/>
  <c r="BR97" i="242"/>
  <c r="BQ97" i="242"/>
  <c r="BP97" i="242"/>
  <c r="BM97" i="242"/>
  <c r="BE97" i="242"/>
  <c r="BB97" i="242"/>
  <c r="BA97" i="242"/>
  <c r="AZ97" i="242"/>
  <c r="AW97" i="242"/>
  <c r="CI97" i="242" s="1"/>
  <c r="AT97" i="242"/>
  <c r="AS97" i="242"/>
  <c r="AR97" i="242"/>
  <c r="AO97" i="242"/>
  <c r="AL97" i="242"/>
  <c r="AK97" i="242"/>
  <c r="AJ97" i="242"/>
  <c r="AG97" i="242"/>
  <c r="AC97" i="242"/>
  <c r="AB97" i="242"/>
  <c r="Y97" i="242"/>
  <c r="T97" i="242"/>
  <c r="Q97" i="242"/>
  <c r="M97" i="242"/>
  <c r="L97" i="242"/>
  <c r="N97" i="242" s="1"/>
  <c r="I97" i="242"/>
  <c r="CL96" i="242"/>
  <c r="CJ96" i="242"/>
  <c r="CC96" i="242"/>
  <c r="BX96" i="242"/>
  <c r="BY96" i="242" s="1"/>
  <c r="CM96" i="242" s="1"/>
  <c r="BU96" i="242"/>
  <c r="BQ96" i="242"/>
  <c r="BP96" i="242"/>
  <c r="BR96" i="242" s="1"/>
  <c r="BM96" i="242"/>
  <c r="BE96" i="242"/>
  <c r="BA96" i="242"/>
  <c r="AZ96" i="242"/>
  <c r="BB96" i="242" s="1"/>
  <c r="AW96" i="242"/>
  <c r="AT96" i="242"/>
  <c r="AR96" i="242"/>
  <c r="AO96" i="242"/>
  <c r="AL96" i="242"/>
  <c r="AK96" i="242"/>
  <c r="AJ96" i="242"/>
  <c r="AG96" i="242"/>
  <c r="AC96" i="242"/>
  <c r="AB96" i="242"/>
  <c r="Y96" i="242"/>
  <c r="T96" i="242"/>
  <c r="U96" i="242" s="1"/>
  <c r="Q96" i="242"/>
  <c r="CE96" i="242" s="1"/>
  <c r="N96" i="242"/>
  <c r="L96" i="242"/>
  <c r="M96" i="242" s="1"/>
  <c r="I96" i="242"/>
  <c r="CJ95" i="242"/>
  <c r="CC95" i="242"/>
  <c r="BX95" i="242"/>
  <c r="BU95" i="242"/>
  <c r="BR95" i="242"/>
  <c r="BQ95" i="242"/>
  <c r="CL95" i="242" s="1"/>
  <c r="BP95" i="242"/>
  <c r="BM95" i="242"/>
  <c r="BE95" i="242"/>
  <c r="BB95" i="242"/>
  <c r="BA95" i="242"/>
  <c r="AZ95" i="242"/>
  <c r="AW95" i="242"/>
  <c r="CI95" i="242" s="1"/>
  <c r="AT95" i="242"/>
  <c r="AS95" i="242"/>
  <c r="AR95" i="242"/>
  <c r="AO95" i="242"/>
  <c r="AJ95" i="242"/>
  <c r="CH95" i="242" s="1"/>
  <c r="AG95" i="242"/>
  <c r="AC95" i="242"/>
  <c r="AB95" i="242"/>
  <c r="Y95" i="242"/>
  <c r="T95" i="242"/>
  <c r="Q95" i="242"/>
  <c r="CE95" i="242" s="1"/>
  <c r="N95" i="242"/>
  <c r="M95" i="242"/>
  <c r="L95" i="242"/>
  <c r="I95" i="242"/>
  <c r="CL94" i="242"/>
  <c r="CJ94" i="242"/>
  <c r="CC94" i="242"/>
  <c r="BZ94" i="242"/>
  <c r="BX94" i="242"/>
  <c r="BY94" i="242" s="1"/>
  <c r="CM94" i="242" s="1"/>
  <c r="BU94" i="242"/>
  <c r="BR94" i="242"/>
  <c r="BQ94" i="242"/>
  <c r="BP94" i="242"/>
  <c r="BM94" i="242"/>
  <c r="BE94" i="242"/>
  <c r="BB94" i="242"/>
  <c r="BA94" i="242"/>
  <c r="AZ94" i="242"/>
  <c r="AW94" i="242"/>
  <c r="AR94" i="242"/>
  <c r="CI94" i="242" s="1"/>
  <c r="AO94" i="242"/>
  <c r="AL94" i="242"/>
  <c r="AK94" i="242"/>
  <c r="AJ94" i="242"/>
  <c r="AG94" i="242"/>
  <c r="AB94" i="242"/>
  <c r="Y94" i="242"/>
  <c r="V94" i="242"/>
  <c r="T94" i="242"/>
  <c r="U94" i="242" s="1"/>
  <c r="Q94" i="242"/>
  <c r="CE94" i="242" s="1"/>
  <c r="N94" i="242"/>
  <c r="L94" i="242"/>
  <c r="M94" i="242" s="1"/>
  <c r="I94" i="242"/>
  <c r="CJ93" i="242"/>
  <c r="CF93" i="242"/>
  <c r="CC93" i="242"/>
  <c r="BX93" i="242"/>
  <c r="BU93" i="242"/>
  <c r="BR93" i="242"/>
  <c r="BQ93" i="242"/>
  <c r="CL93" i="242" s="1"/>
  <c r="BP93" i="242"/>
  <c r="BM93" i="242"/>
  <c r="BI93" i="242"/>
  <c r="BH93" i="242"/>
  <c r="CK93" i="242" s="1"/>
  <c r="BE93" i="242"/>
  <c r="BB93" i="242"/>
  <c r="BA93" i="242"/>
  <c r="AZ93" i="242"/>
  <c r="AW93" i="242"/>
  <c r="AR93" i="242"/>
  <c r="AT93" i="242" s="1"/>
  <c r="AO93" i="242"/>
  <c r="AJ93" i="242"/>
  <c r="AG93" i="242"/>
  <c r="AC93" i="242"/>
  <c r="AB93" i="242"/>
  <c r="Y93" i="242"/>
  <c r="U93" i="242"/>
  <c r="T93" i="242"/>
  <c r="V93" i="242" s="1"/>
  <c r="Q93" i="242"/>
  <c r="CE93" i="242" s="1"/>
  <c r="N93" i="242"/>
  <c r="M93" i="242"/>
  <c r="L93" i="242"/>
  <c r="I93" i="242"/>
  <c r="CE92" i="242"/>
  <c r="CC92" i="242"/>
  <c r="BX92" i="242"/>
  <c r="BZ92" i="242" s="1"/>
  <c r="BU92" i="242"/>
  <c r="BP92" i="242"/>
  <c r="BR92" i="242" s="1"/>
  <c r="BM92" i="242"/>
  <c r="BE92" i="242"/>
  <c r="AZ92" i="242"/>
  <c r="CJ92" i="242" s="1"/>
  <c r="AW92" i="242"/>
  <c r="CI92" i="242" s="1"/>
  <c r="AT92" i="242"/>
  <c r="AS92" i="242"/>
  <c r="AR92" i="242"/>
  <c r="AO92" i="242"/>
  <c r="AL92" i="242"/>
  <c r="AK92" i="242"/>
  <c r="AJ92" i="242"/>
  <c r="CH92" i="242" s="1"/>
  <c r="AG92" i="242"/>
  <c r="AB92" i="242"/>
  <c r="CG92" i="242" s="1"/>
  <c r="Y92" i="242"/>
  <c r="T92" i="242"/>
  <c r="V92" i="242" s="1"/>
  <c r="Q92" i="242"/>
  <c r="N92" i="242"/>
  <c r="M92" i="242"/>
  <c r="L92" i="242"/>
  <c r="I92" i="242"/>
  <c r="CL91" i="242"/>
  <c r="CJ91" i="242"/>
  <c r="CF91" i="242"/>
  <c r="CC91" i="242"/>
  <c r="BY91" i="242"/>
  <c r="CM91" i="242" s="1"/>
  <c r="BX91" i="242"/>
  <c r="BZ91" i="242" s="1"/>
  <c r="BU91" i="242"/>
  <c r="BR91" i="242"/>
  <c r="BQ91" i="242"/>
  <c r="BP91" i="242"/>
  <c r="BM91" i="242"/>
  <c r="BE91" i="242"/>
  <c r="BB91" i="242"/>
  <c r="BA91" i="242"/>
  <c r="AZ91" i="242"/>
  <c r="AW91" i="242"/>
  <c r="AR91" i="242"/>
  <c r="CI91" i="242" s="1"/>
  <c r="AO91" i="242"/>
  <c r="AJ91" i="242"/>
  <c r="AG91" i="242"/>
  <c r="AC91" i="242"/>
  <c r="AB91" i="242"/>
  <c r="CG91" i="242" s="1"/>
  <c r="Y91" i="242"/>
  <c r="U91" i="242"/>
  <c r="T91" i="242"/>
  <c r="V91" i="242" s="1"/>
  <c r="Q91" i="242"/>
  <c r="N91" i="242"/>
  <c r="M91" i="242"/>
  <c r="L91" i="242"/>
  <c r="CE91" i="242" s="1"/>
  <c r="I91" i="242"/>
  <c r="CE90" i="242"/>
  <c r="CC90" i="242"/>
  <c r="BX90" i="242"/>
  <c r="BZ90" i="242" s="1"/>
  <c r="BU90" i="242"/>
  <c r="BP90" i="242"/>
  <c r="BR90" i="242" s="1"/>
  <c r="BM90" i="242"/>
  <c r="BE90" i="242"/>
  <c r="AZ90" i="242"/>
  <c r="CJ90" i="242" s="1"/>
  <c r="AW90" i="242"/>
  <c r="CI90" i="242" s="1"/>
  <c r="AT90" i="242"/>
  <c r="AS90" i="242"/>
  <c r="AR90" i="242"/>
  <c r="AO90" i="242"/>
  <c r="AL90" i="242"/>
  <c r="AJ90" i="242"/>
  <c r="AK90" i="242" s="1"/>
  <c r="AG90" i="242"/>
  <c r="AB90" i="242"/>
  <c r="CG90" i="242" s="1"/>
  <c r="Y90" i="242"/>
  <c r="T90" i="242"/>
  <c r="V90" i="242" s="1"/>
  <c r="Q90" i="242"/>
  <c r="N90" i="242"/>
  <c r="M90" i="242"/>
  <c r="L90" i="242"/>
  <c r="I90" i="242"/>
  <c r="CL89" i="242"/>
  <c r="CJ89" i="242"/>
  <c r="CF89" i="242"/>
  <c r="CC89" i="242"/>
  <c r="BY89" i="242"/>
  <c r="CM89" i="242" s="1"/>
  <c r="BX89" i="242"/>
  <c r="BZ89" i="242" s="1"/>
  <c r="BU89" i="242"/>
  <c r="BR89" i="242"/>
  <c r="BQ89" i="242"/>
  <c r="BP89" i="242"/>
  <c r="BM89" i="242"/>
  <c r="BE89" i="242"/>
  <c r="BB89" i="242"/>
  <c r="BA89" i="242"/>
  <c r="AZ89" i="242"/>
  <c r="AW89" i="242"/>
  <c r="AS89" i="242"/>
  <c r="AR89" i="242"/>
  <c r="CI89" i="242" s="1"/>
  <c r="AO89" i="242"/>
  <c r="AJ89" i="242"/>
  <c r="AG89" i="242"/>
  <c r="AC89" i="242"/>
  <c r="AB89" i="242"/>
  <c r="CG89" i="242" s="1"/>
  <c r="Y89" i="242"/>
  <c r="U89" i="242"/>
  <c r="T89" i="242"/>
  <c r="V89" i="242" s="1"/>
  <c r="Q89" i="242"/>
  <c r="N89" i="242"/>
  <c r="M89" i="242"/>
  <c r="L89" i="242"/>
  <c r="CE89" i="242" s="1"/>
  <c r="I89" i="242"/>
  <c r="CE88" i="242"/>
  <c r="CC88" i="242"/>
  <c r="BX88" i="242"/>
  <c r="BZ88" i="242" s="1"/>
  <c r="BU88" i="242"/>
  <c r="BP88" i="242"/>
  <c r="BR88" i="242" s="1"/>
  <c r="BM88" i="242"/>
  <c r="BE88" i="242"/>
  <c r="AZ88" i="242"/>
  <c r="CJ88" i="242" s="1"/>
  <c r="AW88" i="242"/>
  <c r="CI88" i="242" s="1"/>
  <c r="AT88" i="242"/>
  <c r="AS88" i="242"/>
  <c r="AR88" i="242"/>
  <c r="AO88" i="242"/>
  <c r="AL88" i="242"/>
  <c r="AJ88" i="242"/>
  <c r="AK88" i="242" s="1"/>
  <c r="AG88" i="242"/>
  <c r="AB88" i="242"/>
  <c r="CG88" i="242" s="1"/>
  <c r="Y88" i="242"/>
  <c r="T88" i="242"/>
  <c r="V88" i="242" s="1"/>
  <c r="Q88" i="242"/>
  <c r="N88" i="242"/>
  <c r="M88" i="242"/>
  <c r="L88" i="242"/>
  <c r="I88" i="242"/>
  <c r="CL87" i="242"/>
  <c r="CJ87" i="242"/>
  <c r="CF87" i="242"/>
  <c r="CC87" i="242"/>
  <c r="BY87" i="242"/>
  <c r="CM87" i="242" s="1"/>
  <c r="BX87" i="242"/>
  <c r="BZ87" i="242" s="1"/>
  <c r="BU87" i="242"/>
  <c r="BR87" i="242"/>
  <c r="BQ87" i="242"/>
  <c r="BP87" i="242"/>
  <c r="BM87" i="242"/>
  <c r="BE87" i="242"/>
  <c r="BB87" i="242"/>
  <c r="AZ87" i="242"/>
  <c r="BA87" i="242" s="1"/>
  <c r="AW87" i="242"/>
  <c r="AS87" i="242"/>
  <c r="AR87" i="242"/>
  <c r="CI87" i="242" s="1"/>
  <c r="AO87" i="242"/>
  <c r="AJ87" i="242"/>
  <c r="AG87" i="242"/>
  <c r="AC87" i="242"/>
  <c r="AB87" i="242"/>
  <c r="CG87" i="242" s="1"/>
  <c r="Y87" i="242"/>
  <c r="U87" i="242"/>
  <c r="T87" i="242"/>
  <c r="V87" i="242" s="1"/>
  <c r="Q87" i="242"/>
  <c r="CE87" i="242" s="1"/>
  <c r="N87" i="242"/>
  <c r="M87" i="242"/>
  <c r="L87" i="242"/>
  <c r="I87" i="242"/>
  <c r="CE86" i="242"/>
  <c r="CC86" i="242"/>
  <c r="BX86" i="242"/>
  <c r="BZ86" i="242" s="1"/>
  <c r="BU86" i="242"/>
  <c r="BP86" i="242"/>
  <c r="BR86" i="242" s="1"/>
  <c r="BM86" i="242"/>
  <c r="BE86" i="242"/>
  <c r="AZ86" i="242"/>
  <c r="CJ86" i="242" s="1"/>
  <c r="AW86" i="242"/>
  <c r="AT86" i="242"/>
  <c r="AS86" i="242"/>
  <c r="AR86" i="242"/>
  <c r="CI86" i="242" s="1"/>
  <c r="AO86" i="242"/>
  <c r="AL86" i="242"/>
  <c r="AJ86" i="242"/>
  <c r="AK86" i="242" s="1"/>
  <c r="AG86" i="242"/>
  <c r="AB86" i="242"/>
  <c r="CG86" i="242" s="1"/>
  <c r="Y86" i="242"/>
  <c r="T86" i="242"/>
  <c r="V86" i="242" s="1"/>
  <c r="Q86" i="242"/>
  <c r="N86" i="242"/>
  <c r="M86" i="242"/>
  <c r="L86" i="242"/>
  <c r="I86" i="242"/>
  <c r="CJ85" i="242"/>
  <c r="CF85" i="242"/>
  <c r="CE85" i="242"/>
  <c r="CC85" i="242"/>
  <c r="BY85" i="242"/>
  <c r="CM85" i="242" s="1"/>
  <c r="BX85" i="242"/>
  <c r="BZ85" i="242" s="1"/>
  <c r="BU85" i="242"/>
  <c r="BR85" i="242"/>
  <c r="BP85" i="242"/>
  <c r="BQ85" i="242" s="1"/>
  <c r="CL85" i="242" s="1"/>
  <c r="BM85" i="242"/>
  <c r="BE85" i="242"/>
  <c r="BB85" i="242"/>
  <c r="AZ85" i="242"/>
  <c r="BA85" i="242" s="1"/>
  <c r="AW85" i="242"/>
  <c r="AT85" i="242"/>
  <c r="AS85" i="242"/>
  <c r="AR85" i="242"/>
  <c r="CI85" i="242" s="1"/>
  <c r="AO85" i="242"/>
  <c r="AJ85" i="242"/>
  <c r="AG85" i="242"/>
  <c r="AC85" i="242"/>
  <c r="AB85" i="242"/>
  <c r="CG85" i="242" s="1"/>
  <c r="Y85" i="242"/>
  <c r="U85" i="242"/>
  <c r="T85" i="242"/>
  <c r="V85" i="242" s="1"/>
  <c r="Q85" i="242"/>
  <c r="N85" i="242"/>
  <c r="M85" i="242"/>
  <c r="L85" i="242"/>
  <c r="I85" i="242"/>
  <c r="CE84" i="242"/>
  <c r="CC84" i="242"/>
  <c r="BX84" i="242"/>
  <c r="BZ84" i="242" s="1"/>
  <c r="BU84" i="242"/>
  <c r="BP84" i="242"/>
  <c r="BR84" i="242" s="1"/>
  <c r="BM84" i="242"/>
  <c r="BE84" i="242"/>
  <c r="AZ84" i="242"/>
  <c r="CJ84" i="242" s="1"/>
  <c r="AW84" i="242"/>
  <c r="AT84" i="242"/>
  <c r="AS84" i="242"/>
  <c r="AR84" i="242"/>
  <c r="CI84" i="242" s="1"/>
  <c r="AO84" i="242"/>
  <c r="AL84" i="242"/>
  <c r="AJ84" i="242"/>
  <c r="AK84" i="242" s="1"/>
  <c r="AG84" i="242"/>
  <c r="AB84" i="242"/>
  <c r="CG84" i="242" s="1"/>
  <c r="Y84" i="242"/>
  <c r="T84" i="242"/>
  <c r="V84" i="242" s="1"/>
  <c r="Q84" i="242"/>
  <c r="N84" i="242"/>
  <c r="M84" i="242"/>
  <c r="L84" i="242"/>
  <c r="I84" i="242"/>
  <c r="CJ83" i="242"/>
  <c r="CF83" i="242"/>
  <c r="CC83" i="242"/>
  <c r="BY83" i="242"/>
  <c r="CM83" i="242" s="1"/>
  <c r="BX83" i="242"/>
  <c r="BZ83" i="242" s="1"/>
  <c r="BU83" i="242"/>
  <c r="BP83" i="242"/>
  <c r="BR83" i="242" s="1"/>
  <c r="BM83" i="242"/>
  <c r="BE83" i="242"/>
  <c r="AZ83" i="242"/>
  <c r="BB83" i="242" s="1"/>
  <c r="AW83" i="242"/>
  <c r="AT83" i="242"/>
  <c r="AS83" i="242"/>
  <c r="AR83" i="242"/>
  <c r="CI83" i="242" s="1"/>
  <c r="AO83" i="242"/>
  <c r="AJ83" i="242"/>
  <c r="AG83" i="242"/>
  <c r="AC83" i="242"/>
  <c r="AB83" i="242"/>
  <c r="CG83" i="242" s="1"/>
  <c r="Y83" i="242"/>
  <c r="U83" i="242"/>
  <c r="T83" i="242"/>
  <c r="V83" i="242" s="1"/>
  <c r="Q83" i="242"/>
  <c r="N83" i="242"/>
  <c r="M83" i="242"/>
  <c r="L83" i="242"/>
  <c r="CE83" i="242" s="1"/>
  <c r="I83" i="242"/>
  <c r="CE82" i="242"/>
  <c r="CC82" i="242"/>
  <c r="BX82" i="242"/>
  <c r="BZ82" i="242" s="1"/>
  <c r="BU82" i="242"/>
  <c r="BP82" i="242"/>
  <c r="BR82" i="242" s="1"/>
  <c r="BM82" i="242"/>
  <c r="BE82" i="242"/>
  <c r="AZ82" i="242"/>
  <c r="CJ82" i="242" s="1"/>
  <c r="AW82" i="242"/>
  <c r="AT82" i="242"/>
  <c r="AS82" i="242"/>
  <c r="AR82" i="242"/>
  <c r="CI82" i="242" s="1"/>
  <c r="AO82" i="242"/>
  <c r="AL82" i="242"/>
  <c r="AJ82" i="242"/>
  <c r="AK82" i="242" s="1"/>
  <c r="AG82" i="242"/>
  <c r="AB82" i="242"/>
  <c r="CG82" i="242" s="1"/>
  <c r="Y82" i="242"/>
  <c r="T82" i="242"/>
  <c r="V82" i="242" s="1"/>
  <c r="Q82" i="242"/>
  <c r="N82" i="242"/>
  <c r="M82" i="242"/>
  <c r="L82" i="242"/>
  <c r="I82" i="242"/>
  <c r="CL81" i="242"/>
  <c r="CJ81" i="242"/>
  <c r="CF81" i="242"/>
  <c r="CC81" i="242"/>
  <c r="BY81" i="242"/>
  <c r="CM81" i="242" s="1"/>
  <c r="BX81" i="242"/>
  <c r="BZ81" i="242" s="1"/>
  <c r="BU81" i="242"/>
  <c r="BQ81" i="242"/>
  <c r="BP81" i="242"/>
  <c r="BR81" i="242" s="1"/>
  <c r="BM81" i="242"/>
  <c r="BE81" i="242"/>
  <c r="BA81" i="242"/>
  <c r="AZ81" i="242"/>
  <c r="BB81" i="242" s="1"/>
  <c r="AW81" i="242"/>
  <c r="AT81" i="242"/>
  <c r="AS81" i="242"/>
  <c r="AR81" i="242"/>
  <c r="CI81" i="242" s="1"/>
  <c r="AO81" i="242"/>
  <c r="AJ81" i="242"/>
  <c r="AG81" i="242"/>
  <c r="AC81" i="242"/>
  <c r="AB81" i="242"/>
  <c r="CG81" i="242" s="1"/>
  <c r="Y81" i="242"/>
  <c r="U81" i="242"/>
  <c r="T81" i="242"/>
  <c r="V81" i="242" s="1"/>
  <c r="Q81" i="242"/>
  <c r="N81" i="242"/>
  <c r="L81" i="242"/>
  <c r="M81" i="242" s="1"/>
  <c r="I81" i="242"/>
  <c r="CE80" i="242"/>
  <c r="CC80" i="242"/>
  <c r="BX80" i="242"/>
  <c r="BZ80" i="242" s="1"/>
  <c r="BU80" i="242"/>
  <c r="BP80" i="242"/>
  <c r="BR80" i="242" s="1"/>
  <c r="BM80" i="242"/>
  <c r="BE80" i="242"/>
  <c r="AZ80" i="242"/>
  <c r="CJ80" i="242" s="1"/>
  <c r="AW80" i="242"/>
  <c r="AT80" i="242"/>
  <c r="AS80" i="242"/>
  <c r="AR80" i="242"/>
  <c r="CI80" i="242" s="1"/>
  <c r="AO80" i="242"/>
  <c r="AL80" i="242"/>
  <c r="AJ80" i="242"/>
  <c r="AK80" i="242" s="1"/>
  <c r="AG80" i="242"/>
  <c r="AB80" i="242"/>
  <c r="CG80" i="242" s="1"/>
  <c r="Y80" i="242"/>
  <c r="T80" i="242"/>
  <c r="V80" i="242" s="1"/>
  <c r="Q80" i="242"/>
  <c r="N80" i="242"/>
  <c r="M80" i="242"/>
  <c r="L80" i="242"/>
  <c r="I80" i="242"/>
  <c r="CL79" i="242"/>
  <c r="CJ79" i="242"/>
  <c r="CF79" i="242"/>
  <c r="CC79" i="242"/>
  <c r="BY79" i="242"/>
  <c r="CM79" i="242" s="1"/>
  <c r="BX79" i="242"/>
  <c r="BZ79" i="242" s="1"/>
  <c r="BU79" i="242"/>
  <c r="BQ79" i="242"/>
  <c r="BP79" i="242"/>
  <c r="BR79" i="242" s="1"/>
  <c r="BM79" i="242"/>
  <c r="BE79" i="242"/>
  <c r="BA79" i="242"/>
  <c r="AZ79" i="242"/>
  <c r="BB79" i="242" s="1"/>
  <c r="AW79" i="242"/>
  <c r="AT79" i="242"/>
  <c r="AS79" i="242"/>
  <c r="AR79" i="242"/>
  <c r="CI79" i="242" s="1"/>
  <c r="AO79" i="242"/>
  <c r="AJ79" i="242"/>
  <c r="AG79" i="242"/>
  <c r="AC79" i="242"/>
  <c r="AB79" i="242"/>
  <c r="CG79" i="242" s="1"/>
  <c r="Y79" i="242"/>
  <c r="U79" i="242"/>
  <c r="T79" i="242"/>
  <c r="V79" i="242" s="1"/>
  <c r="Q79" i="242"/>
  <c r="CE79" i="242" s="1"/>
  <c r="N79" i="242"/>
  <c r="M79" i="242"/>
  <c r="L79" i="242"/>
  <c r="I79" i="242"/>
  <c r="CE78" i="242"/>
  <c r="CC78" i="242"/>
  <c r="BX78" i="242"/>
  <c r="BZ78" i="242" s="1"/>
  <c r="BU78" i="242"/>
  <c r="BP78" i="242"/>
  <c r="BR78" i="242" s="1"/>
  <c r="BM78" i="242"/>
  <c r="BE78" i="242"/>
  <c r="AZ78" i="242"/>
  <c r="CJ78" i="242" s="1"/>
  <c r="AW78" i="242"/>
  <c r="AT78" i="242"/>
  <c r="AS78" i="242"/>
  <c r="AR78" i="242"/>
  <c r="CI78" i="242" s="1"/>
  <c r="AO78" i="242"/>
  <c r="AL78" i="242"/>
  <c r="AJ78" i="242"/>
  <c r="AK78" i="242" s="1"/>
  <c r="AG78" i="242"/>
  <c r="AB78" i="242"/>
  <c r="CG78" i="242" s="1"/>
  <c r="Y78" i="242"/>
  <c r="T78" i="242"/>
  <c r="V78" i="242" s="1"/>
  <c r="Q78" i="242"/>
  <c r="N78" i="242"/>
  <c r="M78" i="242"/>
  <c r="L78" i="242"/>
  <c r="I78" i="242"/>
  <c r="CJ77" i="242"/>
  <c r="CF77" i="242"/>
  <c r="CE77" i="242"/>
  <c r="CC77" i="242"/>
  <c r="BY77" i="242"/>
  <c r="CM77" i="242" s="1"/>
  <c r="BX77" i="242"/>
  <c r="BZ77" i="242" s="1"/>
  <c r="BU77" i="242"/>
  <c r="BQ77" i="242"/>
  <c r="CL77" i="242" s="1"/>
  <c r="BP77" i="242"/>
  <c r="BR77" i="242" s="1"/>
  <c r="BM77" i="242"/>
  <c r="BE77" i="242"/>
  <c r="BA77" i="242"/>
  <c r="AZ77" i="242"/>
  <c r="BB77" i="242" s="1"/>
  <c r="AW77" i="242"/>
  <c r="AT77" i="242"/>
  <c r="AS77" i="242"/>
  <c r="AR77" i="242"/>
  <c r="CI77" i="242" s="1"/>
  <c r="AO77" i="242"/>
  <c r="AJ77" i="242"/>
  <c r="AG77" i="242"/>
  <c r="AC77" i="242"/>
  <c r="AB77" i="242"/>
  <c r="CG77" i="242" s="1"/>
  <c r="Y77" i="242"/>
  <c r="V77" i="242"/>
  <c r="U77" i="242"/>
  <c r="T77" i="242"/>
  <c r="Q77" i="242"/>
  <c r="N77" i="242"/>
  <c r="L77" i="242"/>
  <c r="M77" i="242" s="1"/>
  <c r="I77" i="242"/>
  <c r="CE76" i="242"/>
  <c r="CC76" i="242"/>
  <c r="BX76" i="242"/>
  <c r="BZ76" i="242" s="1"/>
  <c r="BU76" i="242"/>
  <c r="BP76" i="242"/>
  <c r="BR76" i="242" s="1"/>
  <c r="BM76" i="242"/>
  <c r="BE76" i="242"/>
  <c r="AZ76" i="242"/>
  <c r="CJ76" i="242" s="1"/>
  <c r="AW76" i="242"/>
  <c r="AT76" i="242"/>
  <c r="AS76" i="242"/>
  <c r="AR76" i="242"/>
  <c r="CI76" i="242" s="1"/>
  <c r="AO76" i="242"/>
  <c r="AL76" i="242"/>
  <c r="AK76" i="242"/>
  <c r="AJ76" i="242"/>
  <c r="CH76" i="242" s="1"/>
  <c r="AG76" i="242"/>
  <c r="AB76" i="242"/>
  <c r="Y76" i="242"/>
  <c r="T76" i="242"/>
  <c r="V76" i="242" s="1"/>
  <c r="Q76" i="242"/>
  <c r="N76" i="242"/>
  <c r="L76" i="242"/>
  <c r="M76" i="242" s="1"/>
  <c r="I76" i="242"/>
  <c r="CJ75" i="242"/>
  <c r="CF75" i="242"/>
  <c r="CC75" i="242"/>
  <c r="BX75" i="242"/>
  <c r="BZ75" i="242" s="1"/>
  <c r="BU75" i="242"/>
  <c r="BP75" i="242"/>
  <c r="BR75" i="242" s="1"/>
  <c r="BM75" i="242"/>
  <c r="BE75" i="242"/>
  <c r="BA75" i="242"/>
  <c r="AZ75" i="242"/>
  <c r="BB75" i="242" s="1"/>
  <c r="AW75" i="242"/>
  <c r="AT75" i="242"/>
  <c r="AS75" i="242"/>
  <c r="AR75" i="242"/>
  <c r="CI75" i="242" s="1"/>
  <c r="AO75" i="242"/>
  <c r="AK75" i="242"/>
  <c r="AJ75" i="242"/>
  <c r="AG75" i="242"/>
  <c r="AC75" i="242"/>
  <c r="AB75" i="242"/>
  <c r="CG75" i="242" s="1"/>
  <c r="Y75" i="242"/>
  <c r="T75" i="242"/>
  <c r="V75" i="242" s="1"/>
  <c r="Q75" i="242"/>
  <c r="CE75" i="242" s="1"/>
  <c r="N75" i="242"/>
  <c r="M75" i="242"/>
  <c r="L75" i="242"/>
  <c r="I75" i="242"/>
  <c r="CJ74" i="242"/>
  <c r="CE74" i="242"/>
  <c r="CC74" i="242"/>
  <c r="BX74" i="242"/>
  <c r="BZ74" i="242" s="1"/>
  <c r="BU74" i="242"/>
  <c r="BP74" i="242"/>
  <c r="BR74" i="242" s="1"/>
  <c r="BM74" i="242"/>
  <c r="BE74" i="242"/>
  <c r="AZ74" i="242"/>
  <c r="BB74" i="242" s="1"/>
  <c r="AW74" i="242"/>
  <c r="AT74" i="242"/>
  <c r="AS74" i="242"/>
  <c r="AR74" i="242"/>
  <c r="CI74" i="242" s="1"/>
  <c r="AO74" i="242"/>
  <c r="AL74" i="242"/>
  <c r="AK74" i="242"/>
  <c r="AJ74" i="242"/>
  <c r="CH74" i="242" s="1"/>
  <c r="AG74" i="242"/>
  <c r="AB74" i="242"/>
  <c r="Y74" i="242"/>
  <c r="T74" i="242"/>
  <c r="V74" i="242" s="1"/>
  <c r="Q74" i="242"/>
  <c r="N74" i="242"/>
  <c r="L74" i="242"/>
  <c r="M74" i="242" s="1"/>
  <c r="I74" i="242"/>
  <c r="CL73" i="242"/>
  <c r="CJ73" i="242"/>
  <c r="CF73" i="242"/>
  <c r="CC73" i="242"/>
  <c r="BX73" i="242"/>
  <c r="BZ73" i="242" s="1"/>
  <c r="BU73" i="242"/>
  <c r="BQ73" i="242"/>
  <c r="BP73" i="242"/>
  <c r="BR73" i="242" s="1"/>
  <c r="BM73" i="242"/>
  <c r="BE73" i="242"/>
  <c r="AZ73" i="242"/>
  <c r="BB73" i="242" s="1"/>
  <c r="AW73" i="242"/>
  <c r="AT73" i="242"/>
  <c r="AS73" i="242"/>
  <c r="AR73" i="242"/>
  <c r="CI73" i="242" s="1"/>
  <c r="AO73" i="242"/>
  <c r="AK73" i="242"/>
  <c r="AJ73" i="242"/>
  <c r="AG73" i="242"/>
  <c r="AC73" i="242"/>
  <c r="AB73" i="242"/>
  <c r="CG73" i="242" s="1"/>
  <c r="Y73" i="242"/>
  <c r="T73" i="242"/>
  <c r="V73" i="242" s="1"/>
  <c r="Q73" i="242"/>
  <c r="CE73" i="242" s="1"/>
  <c r="N73" i="242"/>
  <c r="M73" i="242"/>
  <c r="L73" i="242"/>
  <c r="I73" i="242"/>
  <c r="CE72" i="242"/>
  <c r="CC72" i="242"/>
  <c r="BX72" i="242"/>
  <c r="BZ72" i="242" s="1"/>
  <c r="BU72" i="242"/>
  <c r="BP72" i="242"/>
  <c r="BR72" i="242" s="1"/>
  <c r="BM72" i="242"/>
  <c r="BE72" i="242"/>
  <c r="CJ72" i="242" s="1"/>
  <c r="AZ72" i="242"/>
  <c r="BB72" i="242" s="1"/>
  <c r="AW72" i="242"/>
  <c r="AT72" i="242"/>
  <c r="AS72" i="242"/>
  <c r="AR72" i="242"/>
  <c r="CI72" i="242" s="1"/>
  <c r="AO72" i="242"/>
  <c r="AL72" i="242"/>
  <c r="AK72" i="242"/>
  <c r="AJ72" i="242"/>
  <c r="CH72" i="242" s="1"/>
  <c r="AG72" i="242"/>
  <c r="AB72" i="242"/>
  <c r="Y72" i="242"/>
  <c r="T72" i="242"/>
  <c r="V72" i="242" s="1"/>
  <c r="Q72" i="242"/>
  <c r="N72" i="242"/>
  <c r="M72" i="242"/>
  <c r="L72" i="242"/>
  <c r="I72" i="242"/>
  <c r="CL71" i="242"/>
  <c r="CJ71" i="242"/>
  <c r="CF71" i="242"/>
  <c r="CE71" i="242"/>
  <c r="CC71" i="242"/>
  <c r="BX71" i="242"/>
  <c r="BZ71" i="242" s="1"/>
  <c r="BU71" i="242"/>
  <c r="BQ71" i="242"/>
  <c r="BP71" i="242"/>
  <c r="BR71" i="242" s="1"/>
  <c r="BM71" i="242"/>
  <c r="BE71" i="242"/>
  <c r="BA71" i="242"/>
  <c r="AZ71" i="242"/>
  <c r="BB71" i="242" s="1"/>
  <c r="AW71" i="242"/>
  <c r="AT71" i="242"/>
  <c r="AS71" i="242"/>
  <c r="AR71" i="242"/>
  <c r="AO71" i="242"/>
  <c r="AJ71" i="242"/>
  <c r="AG71" i="242"/>
  <c r="AC71" i="242"/>
  <c r="AB71" i="242"/>
  <c r="CG71" i="242" s="1"/>
  <c r="Y71" i="242"/>
  <c r="T71" i="242"/>
  <c r="V71" i="242" s="1"/>
  <c r="Q71" i="242"/>
  <c r="N71" i="242"/>
  <c r="M71" i="242"/>
  <c r="L71" i="242"/>
  <c r="I71" i="242"/>
  <c r="CL70" i="242"/>
  <c r="CE70" i="242"/>
  <c r="CC70" i="242"/>
  <c r="BX70" i="242"/>
  <c r="BU70" i="242"/>
  <c r="BR70" i="242"/>
  <c r="BQ70" i="242"/>
  <c r="BP70" i="242"/>
  <c r="BM70" i="242"/>
  <c r="BE70" i="242"/>
  <c r="CJ70" i="242" s="1"/>
  <c r="BB70" i="242"/>
  <c r="BA70" i="242"/>
  <c r="AZ70" i="242"/>
  <c r="AW70" i="242"/>
  <c r="AT70" i="242"/>
  <c r="AS70" i="242"/>
  <c r="AR70" i="242"/>
  <c r="CI70" i="242" s="1"/>
  <c r="AO70" i="242"/>
  <c r="AL70" i="242"/>
  <c r="AK70" i="242"/>
  <c r="AJ70" i="242"/>
  <c r="CH70" i="242" s="1"/>
  <c r="AG70" i="242"/>
  <c r="AB70" i="242"/>
  <c r="Y70" i="242"/>
  <c r="T70" i="242"/>
  <c r="Q70" i="242"/>
  <c r="N70" i="242"/>
  <c r="M70" i="242"/>
  <c r="L70" i="242"/>
  <c r="I70" i="242"/>
  <c r="CL69" i="242"/>
  <c r="CJ69" i="242"/>
  <c r="CF69" i="242"/>
  <c r="CC69" i="242"/>
  <c r="BX69" i="242"/>
  <c r="BZ69" i="242" s="1"/>
  <c r="BU69" i="242"/>
  <c r="BR69" i="242"/>
  <c r="BQ69" i="242"/>
  <c r="BP69" i="242"/>
  <c r="BM69" i="242"/>
  <c r="BE69" i="242"/>
  <c r="BB69" i="242"/>
  <c r="BA69" i="242"/>
  <c r="AZ69" i="242"/>
  <c r="AW69" i="242"/>
  <c r="AT69" i="242"/>
  <c r="AS69" i="242"/>
  <c r="AR69" i="242"/>
  <c r="CI69" i="242" s="1"/>
  <c r="AO69" i="242"/>
  <c r="AK69" i="242"/>
  <c r="AJ69" i="242"/>
  <c r="AG69" i="242"/>
  <c r="AC69" i="242"/>
  <c r="AB69" i="242"/>
  <c r="CG69" i="242" s="1"/>
  <c r="Y69" i="242"/>
  <c r="T69" i="242"/>
  <c r="V69" i="242" s="1"/>
  <c r="Q69" i="242"/>
  <c r="CE69" i="242" s="1"/>
  <c r="N69" i="242"/>
  <c r="M69" i="242"/>
  <c r="L69" i="242"/>
  <c r="I69" i="242"/>
  <c r="CL68" i="242"/>
  <c r="CJ68" i="242"/>
  <c r="CE68" i="242"/>
  <c r="CC68" i="242"/>
  <c r="BX68" i="242"/>
  <c r="BU68" i="242"/>
  <c r="BR68" i="242"/>
  <c r="BQ68" i="242"/>
  <c r="BP68" i="242"/>
  <c r="BM68" i="242"/>
  <c r="BE68" i="242"/>
  <c r="BB68" i="242"/>
  <c r="BA68" i="242"/>
  <c r="AZ68" i="242"/>
  <c r="AW68" i="242"/>
  <c r="CI68" i="242" s="1"/>
  <c r="AT68" i="242"/>
  <c r="AS68" i="242"/>
  <c r="AR68" i="242"/>
  <c r="AO68" i="242"/>
  <c r="AL68" i="242"/>
  <c r="AK68" i="242"/>
  <c r="AJ68" i="242"/>
  <c r="CH68" i="242" s="1"/>
  <c r="AG68" i="242"/>
  <c r="AB68" i="242"/>
  <c r="Y68" i="242"/>
  <c r="T68" i="242"/>
  <c r="Q68" i="242"/>
  <c r="N68" i="242"/>
  <c r="M68" i="242"/>
  <c r="L68" i="242"/>
  <c r="I68" i="242"/>
  <c r="CG67" i="242"/>
  <c r="CF67" i="242"/>
  <c r="CE67" i="242"/>
  <c r="CC67" i="242"/>
  <c r="BX67" i="242"/>
  <c r="BZ67" i="242" s="1"/>
  <c r="BU67" i="242"/>
  <c r="BP67" i="242"/>
  <c r="BM67" i="242"/>
  <c r="BE67" i="242"/>
  <c r="AZ67" i="242"/>
  <c r="AW67" i="242"/>
  <c r="AT67" i="242"/>
  <c r="AS67" i="242"/>
  <c r="AR67" i="242"/>
  <c r="AO67" i="242"/>
  <c r="AJ67" i="242"/>
  <c r="AG67" i="242"/>
  <c r="AD67" i="242"/>
  <c r="AC67" i="242"/>
  <c r="AB67" i="242"/>
  <c r="Y67" i="242"/>
  <c r="T67" i="242"/>
  <c r="V67" i="242" s="1"/>
  <c r="Q67" i="242"/>
  <c r="N67" i="242"/>
  <c r="M67" i="242"/>
  <c r="L67" i="242"/>
  <c r="I67" i="242"/>
  <c r="CL66" i="242"/>
  <c r="CJ66" i="242"/>
  <c r="CE66" i="242"/>
  <c r="CC66" i="242"/>
  <c r="BY66" i="242"/>
  <c r="CM66" i="242" s="1"/>
  <c r="BX66" i="242"/>
  <c r="BZ66" i="242" s="1"/>
  <c r="BU66" i="242"/>
  <c r="BR66" i="242"/>
  <c r="BQ66" i="242"/>
  <c r="BP66" i="242"/>
  <c r="BM66" i="242"/>
  <c r="BE66" i="242"/>
  <c r="BB66" i="242"/>
  <c r="BA66" i="242"/>
  <c r="AZ66" i="242"/>
  <c r="AW66" i="242"/>
  <c r="CI66" i="242" s="1"/>
  <c r="AT66" i="242"/>
  <c r="AS66" i="242"/>
  <c r="AR66" i="242"/>
  <c r="AO66" i="242"/>
  <c r="AL66" i="242"/>
  <c r="AK66" i="242"/>
  <c r="AJ66" i="242"/>
  <c r="CH66" i="242" s="1"/>
  <c r="AG66" i="242"/>
  <c r="AB66" i="242"/>
  <c r="Y66" i="242"/>
  <c r="U66" i="242"/>
  <c r="T66" i="242"/>
  <c r="Q66" i="242"/>
  <c r="N66" i="242"/>
  <c r="M66" i="242"/>
  <c r="L66" i="242"/>
  <c r="I66" i="242"/>
  <c r="CG65" i="242"/>
  <c r="CC65" i="242"/>
  <c r="BX65" i="242"/>
  <c r="BU65" i="242"/>
  <c r="BP65" i="242"/>
  <c r="BM65" i="242"/>
  <c r="BE65" i="242"/>
  <c r="AZ65" i="242"/>
  <c r="AW65" i="242"/>
  <c r="AT65" i="242"/>
  <c r="AS65" i="242"/>
  <c r="AR65" i="242"/>
  <c r="CI65" i="242" s="1"/>
  <c r="AO65" i="242"/>
  <c r="AJ65" i="242"/>
  <c r="CH65" i="242" s="1"/>
  <c r="AG65" i="242"/>
  <c r="AD65" i="242"/>
  <c r="AC65" i="242"/>
  <c r="AB65" i="242"/>
  <c r="Y65" i="242"/>
  <c r="T65" i="242"/>
  <c r="Q65" i="242"/>
  <c r="CE65" i="242" s="1"/>
  <c r="N65" i="242"/>
  <c r="M65" i="242"/>
  <c r="L65" i="242"/>
  <c r="I65" i="242"/>
  <c r="CM64" i="242"/>
  <c r="CL64" i="242"/>
  <c r="CJ64" i="242"/>
  <c r="CE64" i="242"/>
  <c r="CC64" i="242"/>
  <c r="BY64" i="242"/>
  <c r="BX64" i="242"/>
  <c r="BZ64" i="242" s="1"/>
  <c r="BU64" i="242"/>
  <c r="BR64" i="242"/>
  <c r="BQ64" i="242"/>
  <c r="BP64" i="242"/>
  <c r="BM64" i="242"/>
  <c r="BE64" i="242"/>
  <c r="BB64" i="242"/>
  <c r="BA64" i="242"/>
  <c r="AZ64" i="242"/>
  <c r="AW64" i="242"/>
  <c r="CI64" i="242" s="1"/>
  <c r="AT64" i="242"/>
  <c r="AS64" i="242"/>
  <c r="AR64" i="242"/>
  <c r="AO64" i="242"/>
  <c r="AL64" i="242"/>
  <c r="AK64" i="242"/>
  <c r="AJ64" i="242"/>
  <c r="CH64" i="242" s="1"/>
  <c r="AG64" i="242"/>
  <c r="AB64" i="242"/>
  <c r="Y64" i="242"/>
  <c r="CF64" i="242" s="1"/>
  <c r="U64" i="242"/>
  <c r="T64" i="242"/>
  <c r="V64" i="242" s="1"/>
  <c r="Q64" i="242"/>
  <c r="N64" i="242"/>
  <c r="M64" i="242"/>
  <c r="L64" i="242"/>
  <c r="I64" i="242"/>
  <c r="CE63" i="242"/>
  <c r="CC63" i="242"/>
  <c r="BX63" i="242"/>
  <c r="BU63" i="242"/>
  <c r="BP63" i="242"/>
  <c r="BM63" i="242"/>
  <c r="BE63" i="242"/>
  <c r="AZ63" i="242"/>
  <c r="AW63" i="242"/>
  <c r="AT63" i="242"/>
  <c r="AS63" i="242"/>
  <c r="AR63" i="242"/>
  <c r="AO63" i="242"/>
  <c r="AL63" i="242"/>
  <c r="AK63" i="242"/>
  <c r="AJ63" i="242"/>
  <c r="CH63" i="242" s="1"/>
  <c r="AG63" i="242"/>
  <c r="AB63" i="242"/>
  <c r="AD63" i="242" s="1"/>
  <c r="Y63" i="242"/>
  <c r="T63" i="242"/>
  <c r="Q63" i="242"/>
  <c r="N63" i="242"/>
  <c r="M63" i="242"/>
  <c r="L63" i="242"/>
  <c r="I63" i="242"/>
  <c r="CL62" i="242"/>
  <c r="CF62" i="242"/>
  <c r="CE62" i="242"/>
  <c r="CC62" i="242"/>
  <c r="BY62" i="242"/>
  <c r="CM62" i="242" s="1"/>
  <c r="BX62" i="242"/>
  <c r="BZ62" i="242" s="1"/>
  <c r="BU62" i="242"/>
  <c r="BR62" i="242"/>
  <c r="BQ62" i="242"/>
  <c r="BP62" i="242"/>
  <c r="BM62" i="242"/>
  <c r="BE62" i="242"/>
  <c r="CJ62" i="242" s="1"/>
  <c r="BB62" i="242"/>
  <c r="BA62" i="242"/>
  <c r="AZ62" i="242"/>
  <c r="AW62" i="242"/>
  <c r="CI62" i="242" s="1"/>
  <c r="AT62" i="242"/>
  <c r="AS62" i="242"/>
  <c r="AR62" i="242"/>
  <c r="AO62" i="242"/>
  <c r="AL62" i="242"/>
  <c r="AK62" i="242"/>
  <c r="AJ62" i="242"/>
  <c r="CH62" i="242" s="1"/>
  <c r="AG62" i="242"/>
  <c r="AB62" i="242"/>
  <c r="Y62" i="242"/>
  <c r="U62" i="242"/>
  <c r="T62" i="242"/>
  <c r="V62" i="242" s="1"/>
  <c r="Q62" i="242"/>
  <c r="N62" i="242"/>
  <c r="M62" i="242"/>
  <c r="L62" i="242"/>
  <c r="I62" i="242"/>
  <c r="CJ61" i="242"/>
  <c r="CG61" i="242"/>
  <c r="CF61" i="242"/>
  <c r="CC61" i="242"/>
  <c r="BX61" i="242"/>
  <c r="BU61" i="242"/>
  <c r="BP61" i="242"/>
  <c r="BM61" i="242"/>
  <c r="BE61" i="242"/>
  <c r="AZ61" i="242"/>
  <c r="AW61" i="242"/>
  <c r="AT61" i="242"/>
  <c r="AS61" i="242"/>
  <c r="AR61" i="242"/>
  <c r="CI61" i="242" s="1"/>
  <c r="AO61" i="242"/>
  <c r="AJ61" i="242"/>
  <c r="CH61" i="242" s="1"/>
  <c r="AG61" i="242"/>
  <c r="AD61" i="242"/>
  <c r="AC61" i="242"/>
  <c r="AB61" i="242"/>
  <c r="Y61" i="242"/>
  <c r="T61" i="242"/>
  <c r="Q61" i="242"/>
  <c r="CE61" i="242" s="1"/>
  <c r="N61" i="242"/>
  <c r="M61" i="242"/>
  <c r="L61" i="242"/>
  <c r="I61" i="242"/>
  <c r="CL60" i="242"/>
  <c r="CJ60" i="242"/>
  <c r="CE60" i="242"/>
  <c r="CC60" i="242"/>
  <c r="BY60" i="242"/>
  <c r="CM60" i="242" s="1"/>
  <c r="BX60" i="242"/>
  <c r="BZ60" i="242" s="1"/>
  <c r="BU60" i="242"/>
  <c r="BR60" i="242"/>
  <c r="BQ60" i="242"/>
  <c r="BP60" i="242"/>
  <c r="BM60" i="242"/>
  <c r="BE60" i="242"/>
  <c r="BB60" i="242"/>
  <c r="BA60" i="242"/>
  <c r="AZ60" i="242"/>
  <c r="AW60" i="242"/>
  <c r="CI60" i="242" s="1"/>
  <c r="AT60" i="242"/>
  <c r="AS60" i="242"/>
  <c r="AR60" i="242"/>
  <c r="AO60" i="242"/>
  <c r="AL60" i="242"/>
  <c r="AK60" i="242"/>
  <c r="AJ60" i="242"/>
  <c r="CH60" i="242" s="1"/>
  <c r="AG60" i="242"/>
  <c r="AB60" i="242"/>
  <c r="Y60" i="242"/>
  <c r="U60" i="242"/>
  <c r="T60" i="242"/>
  <c r="V60" i="242" s="1"/>
  <c r="Q60" i="242"/>
  <c r="N60" i="242"/>
  <c r="M60" i="242"/>
  <c r="L60" i="242"/>
  <c r="I60" i="242"/>
  <c r="CJ59" i="242"/>
  <c r="CG59" i="242"/>
  <c r="CE59" i="242"/>
  <c r="CC59" i="242"/>
  <c r="BX59" i="242"/>
  <c r="BU59" i="242"/>
  <c r="BP59" i="242"/>
  <c r="BM59" i="242"/>
  <c r="BE59" i="242"/>
  <c r="AZ59" i="242"/>
  <c r="AW59" i="242"/>
  <c r="AT59" i="242"/>
  <c r="AS59" i="242"/>
  <c r="AR59" i="242"/>
  <c r="AO59" i="242"/>
  <c r="AK59" i="242"/>
  <c r="AJ59" i="242"/>
  <c r="CH59" i="242" s="1"/>
  <c r="AG59" i="242"/>
  <c r="AD59" i="242"/>
  <c r="AB59" i="242"/>
  <c r="AC59" i="242" s="1"/>
  <c r="Y59" i="242"/>
  <c r="T59" i="242"/>
  <c r="CF59" i="242" s="1"/>
  <c r="Q59" i="242"/>
  <c r="N59" i="242"/>
  <c r="M59" i="242"/>
  <c r="L59" i="242"/>
  <c r="I59" i="242"/>
  <c r="CL58" i="242"/>
  <c r="CJ58" i="242"/>
  <c r="CI58" i="242"/>
  <c r="CE58" i="242"/>
  <c r="CC58" i="242"/>
  <c r="BX58" i="242"/>
  <c r="BZ58" i="242" s="1"/>
  <c r="BU58" i="242"/>
  <c r="BR58" i="242"/>
  <c r="BQ58" i="242"/>
  <c r="BP58" i="242"/>
  <c r="BM58" i="242"/>
  <c r="BE58" i="242"/>
  <c r="BB58" i="242"/>
  <c r="BA58" i="242"/>
  <c r="AZ58" i="242"/>
  <c r="AW58" i="242"/>
  <c r="AT58" i="242"/>
  <c r="AS58" i="242"/>
  <c r="AR58" i="242"/>
  <c r="AO58" i="242"/>
  <c r="AJ58" i="242"/>
  <c r="CH58" i="242" s="1"/>
  <c r="AG58" i="242"/>
  <c r="AC58" i="242"/>
  <c r="AB58" i="242"/>
  <c r="Y58" i="242"/>
  <c r="T58" i="242"/>
  <c r="V58" i="242" s="1"/>
  <c r="Q58" i="242"/>
  <c r="N58" i="242"/>
  <c r="M58" i="242"/>
  <c r="L58" i="242"/>
  <c r="I58" i="242"/>
  <c r="CF57" i="242"/>
  <c r="CC57" i="242"/>
  <c r="BX57" i="242"/>
  <c r="BU57" i="242"/>
  <c r="BP57" i="242"/>
  <c r="BM57" i="242"/>
  <c r="BE57" i="242"/>
  <c r="AZ57" i="242"/>
  <c r="AW57" i="242"/>
  <c r="AT57" i="242"/>
  <c r="AS57" i="242"/>
  <c r="AR57" i="242"/>
  <c r="AO57" i="242"/>
  <c r="AJ57" i="242"/>
  <c r="AG57" i="242"/>
  <c r="AD57" i="242"/>
  <c r="AB57" i="242"/>
  <c r="CG57" i="242" s="1"/>
  <c r="Y57" i="242"/>
  <c r="V57" i="242"/>
  <c r="T57" i="242"/>
  <c r="U57" i="242" s="1"/>
  <c r="Q57" i="242"/>
  <c r="CE57" i="242" s="1"/>
  <c r="N57" i="242"/>
  <c r="M57" i="242"/>
  <c r="L57" i="242"/>
  <c r="I57" i="242"/>
  <c r="CL56" i="242"/>
  <c r="CJ56" i="242"/>
  <c r="CF56" i="242"/>
  <c r="CE56" i="242"/>
  <c r="CC56" i="242"/>
  <c r="BX56" i="242"/>
  <c r="BZ56" i="242" s="1"/>
  <c r="BU56" i="242"/>
  <c r="BR56" i="242"/>
  <c r="BQ56" i="242"/>
  <c r="BP56" i="242"/>
  <c r="BM56" i="242"/>
  <c r="BE56" i="242"/>
  <c r="BB56" i="242"/>
  <c r="BA56" i="242"/>
  <c r="AZ56" i="242"/>
  <c r="AW56" i="242"/>
  <c r="AR56" i="242"/>
  <c r="AO56" i="242"/>
  <c r="AL56" i="242"/>
  <c r="AK56" i="242"/>
  <c r="AJ56" i="242"/>
  <c r="CH56" i="242" s="1"/>
  <c r="AG56" i="242"/>
  <c r="AB56" i="242"/>
  <c r="Y56" i="242"/>
  <c r="V56" i="242"/>
  <c r="T56" i="242"/>
  <c r="U56" i="242" s="1"/>
  <c r="Q56" i="242"/>
  <c r="N56" i="242"/>
  <c r="M56" i="242"/>
  <c r="L56" i="242"/>
  <c r="I56" i="242"/>
  <c r="CJ55" i="242"/>
  <c r="CI55" i="242"/>
  <c r="CC55" i="242"/>
  <c r="BZ55" i="242"/>
  <c r="BX55" i="242"/>
  <c r="BY55" i="242" s="1"/>
  <c r="CM55" i="242" s="1"/>
  <c r="BU55" i="242"/>
  <c r="BR55" i="242"/>
  <c r="BQ55" i="242"/>
  <c r="CL55" i="242" s="1"/>
  <c r="BP55" i="242"/>
  <c r="BM55" i="242"/>
  <c r="BE55" i="242"/>
  <c r="BA55" i="242"/>
  <c r="AZ55" i="242"/>
  <c r="BB55" i="242" s="1"/>
  <c r="AW55" i="242"/>
  <c r="AT55" i="242"/>
  <c r="AR55" i="242"/>
  <c r="AS55" i="242" s="1"/>
  <c r="AO55" i="242"/>
  <c r="CH55" i="242" s="1"/>
  <c r="AL55" i="242"/>
  <c r="AJ55" i="242"/>
  <c r="AK55" i="242" s="1"/>
  <c r="AG55" i="242"/>
  <c r="AB55" i="242"/>
  <c r="Y55" i="242"/>
  <c r="V55" i="242"/>
  <c r="U55" i="242"/>
  <c r="T55" i="242"/>
  <c r="CF55" i="242" s="1"/>
  <c r="Q55" i="242"/>
  <c r="L55" i="242"/>
  <c r="CE55" i="242" s="1"/>
  <c r="I55" i="242"/>
  <c r="CG54" i="242"/>
  <c r="CF54" i="242"/>
  <c r="CC54" i="242"/>
  <c r="BZ54" i="242"/>
  <c r="BY54" i="242"/>
  <c r="CM54" i="242" s="1"/>
  <c r="BX54" i="242"/>
  <c r="BU54" i="242"/>
  <c r="BP54" i="242"/>
  <c r="BR54" i="242" s="1"/>
  <c r="BM54" i="242"/>
  <c r="BE54" i="242"/>
  <c r="AZ54" i="242"/>
  <c r="CJ54" i="242" s="1"/>
  <c r="AW54" i="242"/>
  <c r="AR54" i="242"/>
  <c r="CI54" i="242" s="1"/>
  <c r="AO54" i="242"/>
  <c r="CH54" i="242" s="1"/>
  <c r="AL54" i="242"/>
  <c r="AK54" i="242"/>
  <c r="AJ54" i="242"/>
  <c r="AG54" i="242"/>
  <c r="AD54" i="242"/>
  <c r="AC54" i="242"/>
  <c r="AB54" i="242"/>
  <c r="Y54" i="242"/>
  <c r="V54" i="242"/>
  <c r="U54" i="242"/>
  <c r="T54" i="242"/>
  <c r="Q54" i="242"/>
  <c r="L54" i="242"/>
  <c r="N54" i="242" s="1"/>
  <c r="I54" i="242"/>
  <c r="CH53" i="242"/>
  <c r="CE53" i="242"/>
  <c r="CC53" i="242"/>
  <c r="BZ53" i="242"/>
  <c r="BY53" i="242"/>
  <c r="CM53" i="242" s="1"/>
  <c r="BX53" i="242"/>
  <c r="BU53" i="242"/>
  <c r="BQ53" i="242"/>
  <c r="CL53" i="242" s="1"/>
  <c r="BP53" i="242"/>
  <c r="BR53" i="242" s="1"/>
  <c r="BM53" i="242"/>
  <c r="BE53" i="242"/>
  <c r="BA53" i="242"/>
  <c r="AZ53" i="242"/>
  <c r="CJ53" i="242" s="1"/>
  <c r="AW53" i="242"/>
  <c r="AT53" i="242"/>
  <c r="AS53" i="242"/>
  <c r="AR53" i="242"/>
  <c r="CI53" i="242" s="1"/>
  <c r="AO53" i="242"/>
  <c r="AL53" i="242"/>
  <c r="AK53" i="242"/>
  <c r="AJ53" i="242"/>
  <c r="AG53" i="242"/>
  <c r="AB53" i="242"/>
  <c r="Y53" i="242"/>
  <c r="V53" i="242"/>
  <c r="U53" i="242"/>
  <c r="T53" i="242"/>
  <c r="CF53" i="242" s="1"/>
  <c r="Q53" i="242"/>
  <c r="L53" i="242"/>
  <c r="N53" i="242" s="1"/>
  <c r="I53" i="242"/>
  <c r="CG52" i="242"/>
  <c r="CF52" i="242"/>
  <c r="CC52" i="242"/>
  <c r="BZ52" i="242"/>
  <c r="BY52" i="242"/>
  <c r="CM52" i="242" s="1"/>
  <c r="BX52" i="242"/>
  <c r="BU52" i="242"/>
  <c r="BP52" i="242"/>
  <c r="BR52" i="242" s="1"/>
  <c r="BM52" i="242"/>
  <c r="BE52" i="242"/>
  <c r="AZ52" i="242"/>
  <c r="CJ52" i="242" s="1"/>
  <c r="AW52" i="242"/>
  <c r="AR52" i="242"/>
  <c r="CI52" i="242" s="1"/>
  <c r="AO52" i="242"/>
  <c r="CH52" i="242" s="1"/>
  <c r="AL52" i="242"/>
  <c r="AK52" i="242"/>
  <c r="AJ52" i="242"/>
  <c r="AG52" i="242"/>
  <c r="AD52" i="242"/>
  <c r="AC52" i="242"/>
  <c r="AB52" i="242"/>
  <c r="Y52" i="242"/>
  <c r="V52" i="242"/>
  <c r="U52" i="242"/>
  <c r="T52" i="242"/>
  <c r="Q52" i="242"/>
  <c r="L52" i="242"/>
  <c r="N52" i="242" s="1"/>
  <c r="I52" i="242"/>
  <c r="CH51" i="242"/>
  <c r="CE51" i="242"/>
  <c r="CC51" i="242"/>
  <c r="BZ51" i="242"/>
  <c r="BY51" i="242"/>
  <c r="CM51" i="242" s="1"/>
  <c r="BX51" i="242"/>
  <c r="BU51" i="242"/>
  <c r="BQ51" i="242"/>
  <c r="CL51" i="242" s="1"/>
  <c r="BP51" i="242"/>
  <c r="BR51" i="242" s="1"/>
  <c r="BM51" i="242"/>
  <c r="BE51" i="242"/>
  <c r="BA51" i="242"/>
  <c r="AZ51" i="242"/>
  <c r="CJ51" i="242" s="1"/>
  <c r="AW51" i="242"/>
  <c r="AT51" i="242"/>
  <c r="AR51" i="242"/>
  <c r="AS51" i="242" s="1"/>
  <c r="AO51" i="242"/>
  <c r="AL51" i="242"/>
  <c r="AK51" i="242"/>
  <c r="AJ51" i="242"/>
  <c r="AG51" i="242"/>
  <c r="AB51" i="242"/>
  <c r="Y51" i="242"/>
  <c r="V51" i="242"/>
  <c r="U51" i="242"/>
  <c r="T51" i="242"/>
  <c r="CF51" i="242" s="1"/>
  <c r="Q51" i="242"/>
  <c r="L51" i="242"/>
  <c r="N51" i="242" s="1"/>
  <c r="I51" i="242"/>
  <c r="CG50" i="242"/>
  <c r="CF50" i="242"/>
  <c r="CC50" i="242"/>
  <c r="BZ50" i="242"/>
  <c r="BY50" i="242"/>
  <c r="CM50" i="242" s="1"/>
  <c r="BX50" i="242"/>
  <c r="BU50" i="242"/>
  <c r="BP50" i="242"/>
  <c r="BR50" i="242" s="1"/>
  <c r="BM50" i="242"/>
  <c r="BE50" i="242"/>
  <c r="AZ50" i="242"/>
  <c r="CJ50" i="242" s="1"/>
  <c r="AW50" i="242"/>
  <c r="AT50" i="242"/>
  <c r="AR50" i="242"/>
  <c r="CI50" i="242" s="1"/>
  <c r="AO50" i="242"/>
  <c r="CH50" i="242" s="1"/>
  <c r="AL50" i="242"/>
  <c r="AK50" i="242"/>
  <c r="AJ50" i="242"/>
  <c r="AG50" i="242"/>
  <c r="AD50" i="242"/>
  <c r="AC50" i="242"/>
  <c r="AB50" i="242"/>
  <c r="Y50" i="242"/>
  <c r="V50" i="242"/>
  <c r="U50" i="242"/>
  <c r="T50" i="242"/>
  <c r="Q50" i="242"/>
  <c r="L50" i="242"/>
  <c r="N50" i="242" s="1"/>
  <c r="I50" i="242"/>
  <c r="CH49" i="242"/>
  <c r="CE49" i="242"/>
  <c r="CC49" i="242"/>
  <c r="BX49" i="242"/>
  <c r="BZ49" i="242" s="1"/>
  <c r="BU49" i="242"/>
  <c r="BQ49" i="242"/>
  <c r="CL49" i="242" s="1"/>
  <c r="BP49" i="242"/>
  <c r="BR49" i="242" s="1"/>
  <c r="BM49" i="242"/>
  <c r="BE49" i="242"/>
  <c r="BA49" i="242"/>
  <c r="AZ49" i="242"/>
  <c r="CJ49" i="242" s="1"/>
  <c r="AW49" i="242"/>
  <c r="AT49" i="242"/>
  <c r="AR49" i="242"/>
  <c r="AS49" i="242" s="1"/>
  <c r="AO49" i="242"/>
  <c r="AL49" i="242"/>
  <c r="AK49" i="242"/>
  <c r="AJ49" i="242"/>
  <c r="AG49" i="242"/>
  <c r="AB49" i="242"/>
  <c r="Y49" i="242"/>
  <c r="T49" i="242"/>
  <c r="V49" i="242" s="1"/>
  <c r="Q49" i="242"/>
  <c r="L49" i="242"/>
  <c r="N49" i="242" s="1"/>
  <c r="I49" i="242"/>
  <c r="CF48" i="242"/>
  <c r="CC48" i="242"/>
  <c r="BZ48" i="242"/>
  <c r="BY48" i="242"/>
  <c r="CM48" i="242" s="1"/>
  <c r="BX48" i="242"/>
  <c r="BU48" i="242"/>
  <c r="BQ48" i="242"/>
  <c r="CL48" i="242" s="1"/>
  <c r="BP48" i="242"/>
  <c r="BR48" i="242" s="1"/>
  <c r="BM48" i="242"/>
  <c r="BE48" i="242"/>
  <c r="BA48" i="242"/>
  <c r="AZ48" i="242"/>
  <c r="CJ48" i="242" s="1"/>
  <c r="AW48" i="242"/>
  <c r="AT48" i="242"/>
  <c r="AR48" i="242"/>
  <c r="CI48" i="242" s="1"/>
  <c r="AO48" i="242"/>
  <c r="CH48" i="242" s="1"/>
  <c r="AL48" i="242"/>
  <c r="AK48" i="242"/>
  <c r="AJ48" i="242"/>
  <c r="AG48" i="242"/>
  <c r="AC48" i="242"/>
  <c r="AB48" i="242"/>
  <c r="CG48" i="242" s="1"/>
  <c r="Y48" i="242"/>
  <c r="V48" i="242"/>
  <c r="U48" i="242"/>
  <c r="T48" i="242"/>
  <c r="Q48" i="242"/>
  <c r="L48" i="242"/>
  <c r="N48" i="242" s="1"/>
  <c r="I48" i="242"/>
  <c r="CH47" i="242"/>
  <c r="CC47" i="242"/>
  <c r="BX47" i="242"/>
  <c r="BZ47" i="242" s="1"/>
  <c r="BU47" i="242"/>
  <c r="BQ47" i="242"/>
  <c r="CL47" i="242" s="1"/>
  <c r="BP47" i="242"/>
  <c r="BR47" i="242" s="1"/>
  <c r="BM47" i="242"/>
  <c r="BE47" i="242"/>
  <c r="BA47" i="242"/>
  <c r="AZ47" i="242"/>
  <c r="CJ47" i="242" s="1"/>
  <c r="AW47" i="242"/>
  <c r="AT47" i="242"/>
  <c r="AR47" i="242"/>
  <c r="AS47" i="242" s="1"/>
  <c r="AO47" i="242"/>
  <c r="AL47" i="242"/>
  <c r="AK47" i="242"/>
  <c r="AJ47" i="242"/>
  <c r="AG47" i="242"/>
  <c r="AB47" i="242"/>
  <c r="Y47" i="242"/>
  <c r="T47" i="242"/>
  <c r="V47" i="242" s="1"/>
  <c r="Q47" i="242"/>
  <c r="L47" i="242"/>
  <c r="I47" i="242"/>
  <c r="CF46" i="242"/>
  <c r="CC46" i="242"/>
  <c r="BZ46" i="242"/>
  <c r="BX46" i="242"/>
  <c r="BY46" i="242" s="1"/>
  <c r="CM46" i="242" s="1"/>
  <c r="BU46" i="242"/>
  <c r="BQ46" i="242"/>
  <c r="CL46" i="242" s="1"/>
  <c r="BP46" i="242"/>
  <c r="BR46" i="242" s="1"/>
  <c r="BM46" i="242"/>
  <c r="BE46" i="242"/>
  <c r="BA46" i="242"/>
  <c r="AZ46" i="242"/>
  <c r="AW46" i="242"/>
  <c r="AT46" i="242"/>
  <c r="AR46" i="242"/>
  <c r="CI46" i="242" s="1"/>
  <c r="AO46" i="242"/>
  <c r="CH46" i="242" s="1"/>
  <c r="AL46" i="242"/>
  <c r="AK46" i="242"/>
  <c r="AJ46" i="242"/>
  <c r="AG46" i="242"/>
  <c r="AC46" i="242"/>
  <c r="AB46" i="242"/>
  <c r="CG46" i="242" s="1"/>
  <c r="Y46" i="242"/>
  <c r="V46" i="242"/>
  <c r="T46" i="242"/>
  <c r="U46" i="242" s="1"/>
  <c r="Q46" i="242"/>
  <c r="L46" i="242"/>
  <c r="N46" i="242" s="1"/>
  <c r="I46" i="242"/>
  <c r="CH45" i="242"/>
  <c r="CC45" i="242"/>
  <c r="BX45" i="242"/>
  <c r="BZ45" i="242" s="1"/>
  <c r="BU45" i="242"/>
  <c r="BQ45" i="242"/>
  <c r="CL45" i="242" s="1"/>
  <c r="BP45" i="242"/>
  <c r="BR45" i="242" s="1"/>
  <c r="BM45" i="242"/>
  <c r="BE45" i="242"/>
  <c r="BA45" i="242"/>
  <c r="AZ45" i="242"/>
  <c r="CJ45" i="242" s="1"/>
  <c r="AW45" i="242"/>
  <c r="AT45" i="242"/>
  <c r="AR45" i="242"/>
  <c r="AS45" i="242" s="1"/>
  <c r="AO45" i="242"/>
  <c r="AL45" i="242"/>
  <c r="AK45" i="242"/>
  <c r="AJ45" i="242"/>
  <c r="AG45" i="242"/>
  <c r="AB45" i="242"/>
  <c r="Y45" i="242"/>
  <c r="T45" i="242"/>
  <c r="V45" i="242" s="1"/>
  <c r="Q45" i="242"/>
  <c r="L45" i="242"/>
  <c r="I45" i="242"/>
  <c r="CF44" i="242"/>
  <c r="CC44" i="242"/>
  <c r="BZ44" i="242"/>
  <c r="BX44" i="242"/>
  <c r="BY44" i="242" s="1"/>
  <c r="CM44" i="242" s="1"/>
  <c r="BU44" i="242"/>
  <c r="BR44" i="242"/>
  <c r="BQ44" i="242"/>
  <c r="CL44" i="242" s="1"/>
  <c r="BP44" i="242"/>
  <c r="BM44" i="242"/>
  <c r="BE44" i="242"/>
  <c r="BB44" i="242"/>
  <c r="BA44" i="242"/>
  <c r="AZ44" i="242"/>
  <c r="CJ44" i="242" s="1"/>
  <c r="AW44" i="242"/>
  <c r="AT44" i="242"/>
  <c r="AR44" i="242"/>
  <c r="CI44" i="242" s="1"/>
  <c r="AO44" i="242"/>
  <c r="CH44" i="242" s="1"/>
  <c r="AL44" i="242"/>
  <c r="AK44" i="242"/>
  <c r="AJ44" i="242"/>
  <c r="AG44" i="242"/>
  <c r="AC44" i="242"/>
  <c r="AB44" i="242"/>
  <c r="CG44" i="242" s="1"/>
  <c r="Y44" i="242"/>
  <c r="V44" i="242"/>
  <c r="T44" i="242"/>
  <c r="U44" i="242" s="1"/>
  <c r="Q44" i="242"/>
  <c r="L44" i="242"/>
  <c r="N44" i="242" s="1"/>
  <c r="I44" i="242"/>
  <c r="CL43" i="242"/>
  <c r="CH43" i="242"/>
  <c r="CC43" i="242"/>
  <c r="BX43" i="242"/>
  <c r="BU43" i="242"/>
  <c r="BR43" i="242"/>
  <c r="BQ43" i="242"/>
  <c r="BP43" i="242"/>
  <c r="BM43" i="242"/>
  <c r="BE43" i="242"/>
  <c r="BB43" i="242"/>
  <c r="BA43" i="242"/>
  <c r="AZ43" i="242"/>
  <c r="CJ43" i="242" s="1"/>
  <c r="AW43" i="242"/>
  <c r="AT43" i="242"/>
  <c r="AR43" i="242"/>
  <c r="AS43" i="242" s="1"/>
  <c r="AO43" i="242"/>
  <c r="AL43" i="242"/>
  <c r="AK43" i="242"/>
  <c r="AJ43" i="242"/>
  <c r="AG43" i="242"/>
  <c r="AB43" i="242"/>
  <c r="Y43" i="242"/>
  <c r="T43" i="242"/>
  <c r="Q43" i="242"/>
  <c r="L43" i="242"/>
  <c r="I43" i="242"/>
  <c r="CJ42" i="242"/>
  <c r="CH42" i="242"/>
  <c r="CF42" i="242"/>
  <c r="CE42" i="242"/>
  <c r="CC42" i="242"/>
  <c r="BZ42" i="242"/>
  <c r="BX42" i="242"/>
  <c r="BY42" i="242" s="1"/>
  <c r="CM42" i="242" s="1"/>
  <c r="BU42" i="242"/>
  <c r="BR42" i="242"/>
  <c r="BQ42" i="242"/>
  <c r="CL42" i="242" s="1"/>
  <c r="BP42" i="242"/>
  <c r="BM42" i="242"/>
  <c r="BE42" i="242"/>
  <c r="BB42" i="242"/>
  <c r="BA42" i="242"/>
  <c r="AZ42" i="242"/>
  <c r="AW42" i="242"/>
  <c r="AT42" i="242"/>
  <c r="AR42" i="242"/>
  <c r="CI42" i="242" s="1"/>
  <c r="AO42" i="242"/>
  <c r="AL42" i="242"/>
  <c r="AK42" i="242"/>
  <c r="AJ42" i="242"/>
  <c r="AG42" i="242"/>
  <c r="AC42" i="242"/>
  <c r="AB42" i="242"/>
  <c r="CG42" i="242" s="1"/>
  <c r="Y42" i="242"/>
  <c r="V42" i="242"/>
  <c r="T42" i="242"/>
  <c r="U42" i="242" s="1"/>
  <c r="Q42" i="242"/>
  <c r="L42" i="242"/>
  <c r="N42" i="242" s="1"/>
  <c r="I42" i="242"/>
  <c r="CL41" i="242"/>
  <c r="CJ41" i="242"/>
  <c r="CH41" i="242"/>
  <c r="CC41" i="242"/>
  <c r="BX41" i="242"/>
  <c r="BU41" i="242"/>
  <c r="BR41" i="242"/>
  <c r="BQ41" i="242"/>
  <c r="BP41" i="242"/>
  <c r="BM41" i="242"/>
  <c r="BE41" i="242"/>
  <c r="BB41" i="242"/>
  <c r="BA41" i="242"/>
  <c r="AZ41" i="242"/>
  <c r="AW41" i="242"/>
  <c r="AT41" i="242"/>
  <c r="AR41" i="242"/>
  <c r="AS41" i="242" s="1"/>
  <c r="AO41" i="242"/>
  <c r="AL41" i="242"/>
  <c r="AK41" i="242"/>
  <c r="AJ41" i="242"/>
  <c r="AG41" i="242"/>
  <c r="AB41" i="242"/>
  <c r="Y41" i="242"/>
  <c r="T41" i="242"/>
  <c r="Q41" i="242"/>
  <c r="L41" i="242"/>
  <c r="I41" i="242"/>
  <c r="CL40" i="242"/>
  <c r="CJ40" i="242"/>
  <c r="CH40" i="242"/>
  <c r="CC40" i="242"/>
  <c r="BX40" i="242"/>
  <c r="BY40" i="242" s="1"/>
  <c r="CM40" i="242" s="1"/>
  <c r="BU40" i="242"/>
  <c r="BR40" i="242"/>
  <c r="BQ40" i="242"/>
  <c r="BP40" i="242"/>
  <c r="BM40" i="242"/>
  <c r="BE40" i="242"/>
  <c r="BB40" i="242"/>
  <c r="BA40" i="242"/>
  <c r="AZ40" i="242"/>
  <c r="AW40" i="242"/>
  <c r="AT40" i="242"/>
  <c r="AR40" i="242"/>
  <c r="AO40" i="242"/>
  <c r="AL40" i="242"/>
  <c r="AK40" i="242"/>
  <c r="AJ40" i="242"/>
  <c r="AG40" i="242"/>
  <c r="AC40" i="242"/>
  <c r="AB40" i="242"/>
  <c r="Y40" i="242"/>
  <c r="V40" i="242"/>
  <c r="T40" i="242"/>
  <c r="U40" i="242" s="1"/>
  <c r="Q40" i="242"/>
  <c r="L40" i="242"/>
  <c r="I40" i="242"/>
  <c r="CL39" i="242"/>
  <c r="CJ39" i="242"/>
  <c r="CH39" i="242"/>
  <c r="CC39" i="242"/>
  <c r="BZ39" i="242"/>
  <c r="BX39" i="242"/>
  <c r="BY39" i="242" s="1"/>
  <c r="CM39" i="242" s="1"/>
  <c r="BU39" i="242"/>
  <c r="BR39" i="242"/>
  <c r="BQ39" i="242"/>
  <c r="BP39" i="242"/>
  <c r="BM39" i="242"/>
  <c r="BE39" i="242"/>
  <c r="BB39" i="242"/>
  <c r="BA39" i="242"/>
  <c r="AZ39" i="242"/>
  <c r="AW39" i="242"/>
  <c r="AR39" i="242"/>
  <c r="CI39" i="242" s="1"/>
  <c r="AO39" i="242"/>
  <c r="AL39" i="242"/>
  <c r="AK39" i="242"/>
  <c r="AJ39" i="242"/>
  <c r="AG39" i="242"/>
  <c r="AC39" i="242"/>
  <c r="AB39" i="242"/>
  <c r="Y39" i="242"/>
  <c r="T39" i="242"/>
  <c r="U39" i="242" s="1"/>
  <c r="Q39" i="242"/>
  <c r="L39" i="242"/>
  <c r="N39" i="242" s="1"/>
  <c r="I39" i="242"/>
  <c r="CJ38" i="242"/>
  <c r="CC38" i="242"/>
  <c r="BZ38" i="242"/>
  <c r="BX38" i="242"/>
  <c r="BY38" i="242" s="1"/>
  <c r="CM38" i="242" s="1"/>
  <c r="BU38" i="242"/>
  <c r="BR38" i="242"/>
  <c r="BQ38" i="242"/>
  <c r="CL38" i="242" s="1"/>
  <c r="BP38" i="242"/>
  <c r="BM38" i="242"/>
  <c r="BE38" i="242"/>
  <c r="BB38" i="242"/>
  <c r="BA38" i="242"/>
  <c r="AZ38" i="242"/>
  <c r="AW38" i="242"/>
  <c r="CI38" i="242" s="1"/>
  <c r="AT38" i="242"/>
  <c r="AR38" i="242"/>
  <c r="AS38" i="242" s="1"/>
  <c r="AO38" i="242"/>
  <c r="AK38" i="242"/>
  <c r="AJ38" i="242"/>
  <c r="AL38" i="242" s="1"/>
  <c r="AG38" i="242"/>
  <c r="AB38" i="242"/>
  <c r="Y38" i="242"/>
  <c r="T38" i="242"/>
  <c r="U38" i="242" s="1"/>
  <c r="Q38" i="242"/>
  <c r="M38" i="242"/>
  <c r="L38" i="242"/>
  <c r="CE38" i="242" s="1"/>
  <c r="I38" i="242"/>
  <c r="CL37" i="242"/>
  <c r="CJ37" i="242"/>
  <c r="CF37" i="242"/>
  <c r="CC37" i="242"/>
  <c r="BX37" i="242"/>
  <c r="BY37" i="242" s="1"/>
  <c r="CM37" i="242" s="1"/>
  <c r="BU37" i="242"/>
  <c r="BR37" i="242"/>
  <c r="BQ37" i="242"/>
  <c r="BP37" i="242"/>
  <c r="BM37" i="242"/>
  <c r="BE37" i="242"/>
  <c r="BB37" i="242"/>
  <c r="BA37" i="242"/>
  <c r="AZ37" i="242"/>
  <c r="AW37" i="242"/>
  <c r="AS37" i="242"/>
  <c r="AR37" i="242"/>
  <c r="CI37" i="242" s="1"/>
  <c r="AO37" i="242"/>
  <c r="AJ37" i="242"/>
  <c r="AL37" i="242" s="1"/>
  <c r="AG37" i="242"/>
  <c r="AB37" i="242"/>
  <c r="Y37" i="242"/>
  <c r="V37" i="242"/>
  <c r="U37" i="242"/>
  <c r="T37" i="242"/>
  <c r="Q37" i="242"/>
  <c r="L37" i="242"/>
  <c r="N37" i="242" s="1"/>
  <c r="I37" i="242"/>
  <c r="CH36" i="242"/>
  <c r="CC36" i="242"/>
  <c r="BZ36" i="242"/>
  <c r="BY36" i="242"/>
  <c r="CM36" i="242" s="1"/>
  <c r="BX36" i="242"/>
  <c r="BU36" i="242"/>
  <c r="BR36" i="242"/>
  <c r="BQ36" i="242"/>
  <c r="CL36" i="242" s="1"/>
  <c r="BP36" i="242"/>
  <c r="BM36" i="242"/>
  <c r="BE36" i="242"/>
  <c r="BB36" i="242"/>
  <c r="BA36" i="242"/>
  <c r="AZ36" i="242"/>
  <c r="CJ36" i="242" s="1"/>
  <c r="AW36" i="242"/>
  <c r="AR36" i="242"/>
  <c r="AT36" i="242" s="1"/>
  <c r="AO36" i="242"/>
  <c r="AK36" i="242"/>
  <c r="AJ36" i="242"/>
  <c r="AL36" i="242" s="1"/>
  <c r="AG36" i="242"/>
  <c r="AB36" i="242"/>
  <c r="AC36" i="242" s="1"/>
  <c r="Y36" i="242"/>
  <c r="V36" i="242"/>
  <c r="U36" i="242"/>
  <c r="T36" i="242"/>
  <c r="CF36" i="242" s="1"/>
  <c r="Q36" i="242"/>
  <c r="L36" i="242"/>
  <c r="CE36" i="242" s="1"/>
  <c r="I36" i="242"/>
  <c r="CI35" i="242"/>
  <c r="CH35" i="242"/>
  <c r="CG35" i="242"/>
  <c r="CC35" i="242"/>
  <c r="BZ35" i="242"/>
  <c r="BY35" i="242"/>
  <c r="CM35" i="242" s="1"/>
  <c r="BX35" i="242"/>
  <c r="BU35" i="242"/>
  <c r="BQ35" i="242"/>
  <c r="CL35" i="242" s="1"/>
  <c r="BP35" i="242"/>
  <c r="BR35" i="242" s="1"/>
  <c r="BM35" i="242"/>
  <c r="BE35" i="242"/>
  <c r="BA35" i="242"/>
  <c r="AZ35" i="242"/>
  <c r="CJ35" i="242" s="1"/>
  <c r="AW35" i="242"/>
  <c r="AR35" i="242"/>
  <c r="AT35" i="242" s="1"/>
  <c r="AO35" i="242"/>
  <c r="AK35" i="242"/>
  <c r="AJ35" i="242"/>
  <c r="AL35" i="242" s="1"/>
  <c r="AG35" i="242"/>
  <c r="AD35" i="242"/>
  <c r="AB35" i="242"/>
  <c r="AC35" i="242" s="1"/>
  <c r="Y35" i="242"/>
  <c r="V35" i="242"/>
  <c r="U35" i="242"/>
  <c r="T35" i="242"/>
  <c r="CF35" i="242" s="1"/>
  <c r="Q35" i="242"/>
  <c r="L35" i="242"/>
  <c r="N35" i="242" s="1"/>
  <c r="I35" i="242"/>
  <c r="CH34" i="242"/>
  <c r="CC34" i="242"/>
  <c r="BZ34" i="242"/>
  <c r="BY34" i="242"/>
  <c r="CM34" i="242" s="1"/>
  <c r="BX34" i="242"/>
  <c r="BU34" i="242"/>
  <c r="BR34" i="242"/>
  <c r="BQ34" i="242"/>
  <c r="CL34" i="242" s="1"/>
  <c r="BP34" i="242"/>
  <c r="BM34" i="242"/>
  <c r="BE34" i="242"/>
  <c r="BB34" i="242"/>
  <c r="BA34" i="242"/>
  <c r="AZ34" i="242"/>
  <c r="CJ34" i="242" s="1"/>
  <c r="AW34" i="242"/>
  <c r="AR34" i="242"/>
  <c r="AT34" i="242" s="1"/>
  <c r="AO34" i="242"/>
  <c r="AK34" i="242"/>
  <c r="AJ34" i="242"/>
  <c r="AL34" i="242" s="1"/>
  <c r="AG34" i="242"/>
  <c r="AB34" i="242"/>
  <c r="AC34" i="242" s="1"/>
  <c r="Y34" i="242"/>
  <c r="V34" i="242"/>
  <c r="U34" i="242"/>
  <c r="T34" i="242"/>
  <c r="CF34" i="242" s="1"/>
  <c r="Q34" i="242"/>
  <c r="L34" i="242"/>
  <c r="CE34" i="242" s="1"/>
  <c r="I34" i="242"/>
  <c r="CI33" i="242"/>
  <c r="CH33" i="242"/>
  <c r="CG33" i="242"/>
  <c r="CC33" i="242"/>
  <c r="BZ33" i="242"/>
  <c r="BY33" i="242"/>
  <c r="CM33" i="242" s="1"/>
  <c r="BX33" i="242"/>
  <c r="BU33" i="242"/>
  <c r="BQ33" i="242"/>
  <c r="CL33" i="242" s="1"/>
  <c r="BP33" i="242"/>
  <c r="BR33" i="242" s="1"/>
  <c r="BM33" i="242"/>
  <c r="BE33" i="242"/>
  <c r="BA33" i="242"/>
  <c r="AZ33" i="242"/>
  <c r="CJ33" i="242" s="1"/>
  <c r="AW33" i="242"/>
  <c r="AT33" i="242"/>
  <c r="AR33" i="242"/>
  <c r="AS33" i="242" s="1"/>
  <c r="AO33" i="242"/>
  <c r="AK33" i="242"/>
  <c r="AJ33" i="242"/>
  <c r="AL33" i="242" s="1"/>
  <c r="AG33" i="242"/>
  <c r="AD33" i="242"/>
  <c r="AB33" i="242"/>
  <c r="AC33" i="242" s="1"/>
  <c r="Y33" i="242"/>
  <c r="V33" i="242"/>
  <c r="U33" i="242"/>
  <c r="T33" i="242"/>
  <c r="CF33" i="242" s="1"/>
  <c r="Q33" i="242"/>
  <c r="L33" i="242"/>
  <c r="N33" i="242" s="1"/>
  <c r="I33" i="242"/>
  <c r="CJ32" i="242"/>
  <c r="CC32" i="242"/>
  <c r="BZ32" i="242"/>
  <c r="BY32" i="242"/>
  <c r="CM32" i="242" s="1"/>
  <c r="BX32" i="242"/>
  <c r="BU32" i="242"/>
  <c r="BR32" i="242"/>
  <c r="BQ32" i="242"/>
  <c r="CL32" i="242" s="1"/>
  <c r="BP32" i="242"/>
  <c r="BM32" i="242"/>
  <c r="BE32" i="242"/>
  <c r="BB32" i="242"/>
  <c r="BA32" i="242"/>
  <c r="AZ32" i="242"/>
  <c r="AW32" i="242"/>
  <c r="AR32" i="242"/>
  <c r="AT32" i="242" s="1"/>
  <c r="AO32" i="242"/>
  <c r="CH32" i="242" s="1"/>
  <c r="AK32" i="242"/>
  <c r="AJ32" i="242"/>
  <c r="AL32" i="242" s="1"/>
  <c r="AG32" i="242"/>
  <c r="AB32" i="242"/>
  <c r="AC32" i="242" s="1"/>
  <c r="Y32" i="242"/>
  <c r="V32" i="242"/>
  <c r="U32" i="242"/>
  <c r="T32" i="242"/>
  <c r="CF32" i="242" s="1"/>
  <c r="Q32" i="242"/>
  <c r="L32" i="242"/>
  <c r="CE32" i="242" s="1"/>
  <c r="I32" i="242"/>
  <c r="CH31" i="242"/>
  <c r="CG31" i="242"/>
  <c r="CC31" i="242"/>
  <c r="BZ31" i="242"/>
  <c r="BX31" i="242"/>
  <c r="BY31" i="242" s="1"/>
  <c r="CM31" i="242" s="1"/>
  <c r="BU31" i="242"/>
  <c r="BQ31" i="242"/>
  <c r="CL31" i="242" s="1"/>
  <c r="BP31" i="242"/>
  <c r="BR31" i="242" s="1"/>
  <c r="BM31" i="242"/>
  <c r="BE31" i="242"/>
  <c r="BA31" i="242"/>
  <c r="AZ31" i="242"/>
  <c r="CJ31" i="242" s="1"/>
  <c r="AW31" i="242"/>
  <c r="CI31" i="242" s="1"/>
  <c r="AT31" i="242"/>
  <c r="AR31" i="242"/>
  <c r="AS31" i="242" s="1"/>
  <c r="AO31" i="242"/>
  <c r="AK31" i="242"/>
  <c r="AJ31" i="242"/>
  <c r="AL31" i="242" s="1"/>
  <c r="AG31" i="242"/>
  <c r="AD31" i="242"/>
  <c r="AB31" i="242"/>
  <c r="AC31" i="242" s="1"/>
  <c r="Y31" i="242"/>
  <c r="V31" i="242"/>
  <c r="T31" i="242"/>
  <c r="CF31" i="242" s="1"/>
  <c r="Q31" i="242"/>
  <c r="L31" i="242"/>
  <c r="N31" i="242" s="1"/>
  <c r="I31" i="242"/>
  <c r="CJ30" i="242"/>
  <c r="CC30" i="242"/>
  <c r="BZ30" i="242"/>
  <c r="BY30" i="242"/>
  <c r="CM30" i="242" s="1"/>
  <c r="BX30" i="242"/>
  <c r="BU30" i="242"/>
  <c r="BQ30" i="242"/>
  <c r="CL30" i="242" s="1"/>
  <c r="BP30" i="242"/>
  <c r="BR30" i="242" s="1"/>
  <c r="BM30" i="242"/>
  <c r="BE30" i="242"/>
  <c r="BA30" i="242"/>
  <c r="AZ30" i="242"/>
  <c r="BB30" i="242" s="1"/>
  <c r="AW30" i="242"/>
  <c r="AT30" i="242"/>
  <c r="AR30" i="242"/>
  <c r="AS30" i="242" s="1"/>
  <c r="AO30" i="242"/>
  <c r="CH30" i="242" s="1"/>
  <c r="AK30" i="242"/>
  <c r="AJ30" i="242"/>
  <c r="AL30" i="242" s="1"/>
  <c r="AG30" i="242"/>
  <c r="AB30" i="242"/>
  <c r="AC30" i="242" s="1"/>
  <c r="Y30" i="242"/>
  <c r="V30" i="242"/>
  <c r="U30" i="242"/>
  <c r="T30" i="242"/>
  <c r="CF30" i="242" s="1"/>
  <c r="Q30" i="242"/>
  <c r="L30" i="242"/>
  <c r="CE30" i="242" s="1"/>
  <c r="I30" i="242"/>
  <c r="CC29" i="242"/>
  <c r="BZ29" i="242"/>
  <c r="BX29" i="242"/>
  <c r="BY29" i="242" s="1"/>
  <c r="CM29" i="242" s="1"/>
  <c r="BU29" i="242"/>
  <c r="BQ29" i="242"/>
  <c r="CL29" i="242" s="1"/>
  <c r="BP29" i="242"/>
  <c r="BR29" i="242" s="1"/>
  <c r="BM29" i="242"/>
  <c r="BE29" i="242"/>
  <c r="BA29" i="242"/>
  <c r="AZ29" i="242"/>
  <c r="CJ29" i="242" s="1"/>
  <c r="AW29" i="242"/>
  <c r="AT29" i="242"/>
  <c r="AS29" i="242"/>
  <c r="AR29" i="242"/>
  <c r="CI29" i="242" s="1"/>
  <c r="AO29" i="242"/>
  <c r="CH29" i="242" s="1"/>
  <c r="AK29" i="242"/>
  <c r="AJ29" i="242"/>
  <c r="AL29" i="242" s="1"/>
  <c r="AG29" i="242"/>
  <c r="AB29" i="242"/>
  <c r="CG29" i="242" s="1"/>
  <c r="Y29" i="242"/>
  <c r="V29" i="242"/>
  <c r="U29" i="242"/>
  <c r="T29" i="242"/>
  <c r="CF29" i="242" s="1"/>
  <c r="Q29" i="242"/>
  <c r="L29" i="242"/>
  <c r="N29" i="242" s="1"/>
  <c r="I29" i="242"/>
  <c r="CH28" i="242"/>
  <c r="CC28" i="242"/>
  <c r="BZ28" i="242"/>
  <c r="BX28" i="242"/>
  <c r="BY28" i="242" s="1"/>
  <c r="CM28" i="242" s="1"/>
  <c r="BU28" i="242"/>
  <c r="BQ28" i="242"/>
  <c r="CL28" i="242" s="1"/>
  <c r="BP28" i="242"/>
  <c r="BR28" i="242" s="1"/>
  <c r="BM28" i="242"/>
  <c r="BE28" i="242"/>
  <c r="BA28" i="242"/>
  <c r="AZ28" i="242"/>
  <c r="CJ28" i="242" s="1"/>
  <c r="AW28" i="242"/>
  <c r="AT28" i="242"/>
  <c r="AS28" i="242"/>
  <c r="AR28" i="242"/>
  <c r="CI28" i="242" s="1"/>
  <c r="AO28" i="242"/>
  <c r="AL28" i="242"/>
  <c r="AK28" i="242"/>
  <c r="AJ28" i="242"/>
  <c r="AG28" i="242"/>
  <c r="AB28" i="242"/>
  <c r="AC28" i="242" s="1"/>
  <c r="Y28" i="242"/>
  <c r="V28" i="242"/>
  <c r="T28" i="242"/>
  <c r="CF28" i="242" s="1"/>
  <c r="Q28" i="242"/>
  <c r="L28" i="242"/>
  <c r="CE28" i="242" s="1"/>
  <c r="I28" i="242"/>
  <c r="CJ27" i="242"/>
  <c r="CH27" i="242"/>
  <c r="CC27" i="242"/>
  <c r="BZ27" i="242"/>
  <c r="BX27" i="242"/>
  <c r="BY27" i="242" s="1"/>
  <c r="CM27" i="242" s="1"/>
  <c r="BU27" i="242"/>
  <c r="BQ27" i="242"/>
  <c r="CL27" i="242" s="1"/>
  <c r="BP27" i="242"/>
  <c r="BR27" i="242" s="1"/>
  <c r="BM27" i="242"/>
  <c r="BE27" i="242"/>
  <c r="BA27" i="242"/>
  <c r="AZ27" i="242"/>
  <c r="BB27" i="242" s="1"/>
  <c r="AW27" i="242"/>
  <c r="AT27" i="242"/>
  <c r="AS27" i="242"/>
  <c r="AR27" i="242"/>
  <c r="CI27" i="242" s="1"/>
  <c r="AO27" i="242"/>
  <c r="AK27" i="242"/>
  <c r="AJ27" i="242"/>
  <c r="AL27" i="242" s="1"/>
  <c r="AG27" i="242"/>
  <c r="AB27" i="242"/>
  <c r="CG27" i="242" s="1"/>
  <c r="Y27" i="242"/>
  <c r="V27" i="242"/>
  <c r="T27" i="242"/>
  <c r="CF27" i="242" s="1"/>
  <c r="Q27" i="242"/>
  <c r="L27" i="242"/>
  <c r="N27" i="242" s="1"/>
  <c r="I27" i="242"/>
  <c r="CJ26" i="242"/>
  <c r="CC26" i="242"/>
  <c r="BZ26" i="242"/>
  <c r="BX26" i="242"/>
  <c r="BY26" i="242" s="1"/>
  <c r="CM26" i="242" s="1"/>
  <c r="BU26" i="242"/>
  <c r="BQ26" i="242"/>
  <c r="CL26" i="242" s="1"/>
  <c r="BP26" i="242"/>
  <c r="BR26" i="242" s="1"/>
  <c r="BM26" i="242"/>
  <c r="BE26" i="242"/>
  <c r="BA26" i="242"/>
  <c r="AZ26" i="242"/>
  <c r="BB26" i="242" s="1"/>
  <c r="AW26" i="242"/>
  <c r="AT26" i="242"/>
  <c r="AS26" i="242"/>
  <c r="AR26" i="242"/>
  <c r="CI26" i="242" s="1"/>
  <c r="AO26" i="242"/>
  <c r="CH26" i="242" s="1"/>
  <c r="AK26" i="242"/>
  <c r="AJ26" i="242"/>
  <c r="AL26" i="242" s="1"/>
  <c r="AG26" i="242"/>
  <c r="AB26" i="242"/>
  <c r="AC26" i="242" s="1"/>
  <c r="Y26" i="242"/>
  <c r="V26" i="242"/>
  <c r="T26" i="242"/>
  <c r="CF26" i="242" s="1"/>
  <c r="Q26" i="242"/>
  <c r="L26" i="242"/>
  <c r="CE26" i="242" s="1"/>
  <c r="I26" i="242"/>
  <c r="CJ25" i="242"/>
  <c r="CC25" i="242"/>
  <c r="BZ25" i="242"/>
  <c r="BX25" i="242"/>
  <c r="BY25" i="242" s="1"/>
  <c r="CM25" i="242" s="1"/>
  <c r="BU25" i="242"/>
  <c r="BQ25" i="242"/>
  <c r="CL25" i="242" s="1"/>
  <c r="BP25" i="242"/>
  <c r="BR25" i="242" s="1"/>
  <c r="BM25" i="242"/>
  <c r="BE25" i="242"/>
  <c r="BA25" i="242"/>
  <c r="AZ25" i="242"/>
  <c r="BB25" i="242" s="1"/>
  <c r="AW25" i="242"/>
  <c r="AT25" i="242"/>
  <c r="AS25" i="242"/>
  <c r="AR25" i="242"/>
  <c r="CI25" i="242" s="1"/>
  <c r="AO25" i="242"/>
  <c r="CH25" i="242" s="1"/>
  <c r="AK25" i="242"/>
  <c r="AJ25" i="242"/>
  <c r="AL25" i="242" s="1"/>
  <c r="AG25" i="242"/>
  <c r="AC25" i="242"/>
  <c r="AB25" i="242"/>
  <c r="CG25" i="242" s="1"/>
  <c r="Y25" i="242"/>
  <c r="V25" i="242"/>
  <c r="T25" i="242"/>
  <c r="CF25" i="242" s="1"/>
  <c r="Q25" i="242"/>
  <c r="L25" i="242"/>
  <c r="N25" i="242" s="1"/>
  <c r="I25" i="242"/>
  <c r="CJ24" i="242"/>
  <c r="CH24" i="242"/>
  <c r="CC24" i="242"/>
  <c r="BX24" i="242"/>
  <c r="BU24" i="242"/>
  <c r="BQ24" i="242"/>
  <c r="CL24" i="242" s="1"/>
  <c r="BP24" i="242"/>
  <c r="BR24" i="242" s="1"/>
  <c r="BM24" i="242"/>
  <c r="BE24" i="242"/>
  <c r="BA24" i="242"/>
  <c r="AZ24" i="242"/>
  <c r="BB24" i="242" s="1"/>
  <c r="AW24" i="242"/>
  <c r="AT24" i="242"/>
  <c r="AS24" i="242"/>
  <c r="AR24" i="242"/>
  <c r="CI24" i="242" s="1"/>
  <c r="AO24" i="242"/>
  <c r="AL24" i="242"/>
  <c r="AK24" i="242"/>
  <c r="AJ24" i="242"/>
  <c r="AG24" i="242"/>
  <c r="AB24" i="242"/>
  <c r="AC24" i="242" s="1"/>
  <c r="Y24" i="242"/>
  <c r="T24" i="242"/>
  <c r="Q24" i="242"/>
  <c r="L24" i="242"/>
  <c r="I24" i="242"/>
  <c r="CJ23" i="242"/>
  <c r="CF23" i="242"/>
  <c r="CC23" i="242"/>
  <c r="BZ23" i="242"/>
  <c r="BX23" i="242"/>
  <c r="BY23" i="242" s="1"/>
  <c r="CM23" i="242" s="1"/>
  <c r="BU23" i="242"/>
  <c r="BR23" i="242"/>
  <c r="BQ23" i="242"/>
  <c r="CL23" i="242" s="1"/>
  <c r="BP23" i="242"/>
  <c r="BM23" i="242"/>
  <c r="BE23" i="242"/>
  <c r="BB23" i="242"/>
  <c r="BA23" i="242"/>
  <c r="AZ23" i="242"/>
  <c r="AW23" i="242"/>
  <c r="AT23" i="242"/>
  <c r="AS23" i="242"/>
  <c r="AR23" i="242"/>
  <c r="AO23" i="242"/>
  <c r="CH23" i="242" s="1"/>
  <c r="AK23" i="242"/>
  <c r="AJ23" i="242"/>
  <c r="AL23" i="242" s="1"/>
  <c r="AG23" i="242"/>
  <c r="AC23" i="242"/>
  <c r="AB23" i="242"/>
  <c r="CG23" i="242" s="1"/>
  <c r="Y23" i="242"/>
  <c r="V23" i="242"/>
  <c r="T23" i="242"/>
  <c r="U23" i="242" s="1"/>
  <c r="Q23" i="242"/>
  <c r="L23" i="242"/>
  <c r="I23" i="242"/>
  <c r="CL22" i="242"/>
  <c r="CH22" i="242"/>
  <c r="CC22" i="242"/>
  <c r="BX22" i="242"/>
  <c r="BY22" i="242" s="1"/>
  <c r="CM22" i="242" s="1"/>
  <c r="BU22" i="242"/>
  <c r="BQ22" i="242"/>
  <c r="BP22" i="242"/>
  <c r="BR22" i="242" s="1"/>
  <c r="BM22" i="242"/>
  <c r="BE22" i="242"/>
  <c r="CJ22" i="242" s="1"/>
  <c r="BA22" i="242"/>
  <c r="AZ22" i="242"/>
  <c r="BB22" i="242" s="1"/>
  <c r="AW22" i="242"/>
  <c r="AT22" i="242"/>
  <c r="AS22" i="242"/>
  <c r="AR22" i="242"/>
  <c r="CI22" i="242" s="1"/>
  <c r="AO22" i="242"/>
  <c r="AL22" i="242"/>
  <c r="AK22" i="242"/>
  <c r="AJ22" i="242"/>
  <c r="AG22" i="242"/>
  <c r="AB22" i="242"/>
  <c r="AC22" i="242" s="1"/>
  <c r="Y22" i="242"/>
  <c r="T22" i="242"/>
  <c r="Q22" i="242"/>
  <c r="L22" i="242"/>
  <c r="I22" i="242"/>
  <c r="CC21" i="242"/>
  <c r="BZ21" i="242"/>
  <c r="BX21" i="242"/>
  <c r="BY21" i="242" s="1"/>
  <c r="CM21" i="242" s="1"/>
  <c r="BU21" i="242"/>
  <c r="BQ21" i="242"/>
  <c r="CL21" i="242" s="1"/>
  <c r="BP21" i="242"/>
  <c r="BR21" i="242" s="1"/>
  <c r="BM21" i="242"/>
  <c r="BE21" i="242"/>
  <c r="CJ21" i="242" s="1"/>
  <c r="BA21" i="242"/>
  <c r="AZ21" i="242"/>
  <c r="BB21" i="242" s="1"/>
  <c r="AW21" i="242"/>
  <c r="AT21" i="242"/>
  <c r="AS21" i="242"/>
  <c r="AR21" i="242"/>
  <c r="CI21" i="242" s="1"/>
  <c r="AO21" i="242"/>
  <c r="CH21" i="242" s="1"/>
  <c r="AL21" i="242"/>
  <c r="AK21" i="242"/>
  <c r="AJ21" i="242"/>
  <c r="AG21" i="242"/>
  <c r="AC21" i="242"/>
  <c r="AB21" i="242"/>
  <c r="Y21" i="242"/>
  <c r="T21" i="242"/>
  <c r="U21" i="242" s="1"/>
  <c r="Q21" i="242"/>
  <c r="L21" i="242"/>
  <c r="I21" i="242"/>
  <c r="CH20" i="242"/>
  <c r="CC20" i="242"/>
  <c r="BX20" i="242"/>
  <c r="BY20" i="242" s="1"/>
  <c r="CM20" i="242" s="1"/>
  <c r="BU20" i="242"/>
  <c r="BQ20" i="242"/>
  <c r="CL20" i="242" s="1"/>
  <c r="BP20" i="242"/>
  <c r="BR20" i="242" s="1"/>
  <c r="BM20" i="242"/>
  <c r="BE20" i="242"/>
  <c r="CJ20" i="242" s="1"/>
  <c r="BA20" i="242"/>
  <c r="AZ20" i="242"/>
  <c r="BB20" i="242" s="1"/>
  <c r="AW20" i="242"/>
  <c r="AT20" i="242"/>
  <c r="AS20" i="242"/>
  <c r="AR20" i="242"/>
  <c r="CI20" i="242" s="1"/>
  <c r="AO20" i="242"/>
  <c r="AL20" i="242"/>
  <c r="AK20" i="242"/>
  <c r="AJ20" i="242"/>
  <c r="AG20" i="242"/>
  <c r="AB20" i="242"/>
  <c r="Y20" i="242"/>
  <c r="T20" i="242"/>
  <c r="U20" i="242" s="1"/>
  <c r="Q20" i="242"/>
  <c r="L20" i="242"/>
  <c r="CE20" i="242" s="1"/>
  <c r="I20" i="242"/>
  <c r="CL19" i="242"/>
  <c r="CJ19" i="242"/>
  <c r="CC19" i="242"/>
  <c r="BZ19" i="242"/>
  <c r="BX19" i="242"/>
  <c r="BY19" i="242" s="1"/>
  <c r="CM19" i="242" s="1"/>
  <c r="BU19" i="242"/>
  <c r="BQ19" i="242"/>
  <c r="BP19" i="242"/>
  <c r="BR19" i="242" s="1"/>
  <c r="BM19" i="242"/>
  <c r="BE19" i="242"/>
  <c r="BA19" i="242"/>
  <c r="AZ19" i="242"/>
  <c r="BB19" i="242" s="1"/>
  <c r="AW19" i="242"/>
  <c r="AT19" i="242"/>
  <c r="AS19" i="242"/>
  <c r="AR19" i="242"/>
  <c r="AO19" i="242"/>
  <c r="CH19" i="242" s="1"/>
  <c r="AL19" i="242"/>
  <c r="AK19" i="242"/>
  <c r="AJ19" i="242"/>
  <c r="AG19" i="242"/>
  <c r="AB19" i="242"/>
  <c r="Y19" i="242"/>
  <c r="CF19" i="242" s="1"/>
  <c r="T19" i="242"/>
  <c r="U19" i="242" s="1"/>
  <c r="Q19" i="242"/>
  <c r="N19" i="242"/>
  <c r="L19" i="242"/>
  <c r="M19" i="242" s="1"/>
  <c r="I19" i="242"/>
  <c r="CL18" i="242"/>
  <c r="CJ18" i="242"/>
  <c r="CC18" i="242"/>
  <c r="BX18" i="242"/>
  <c r="BY18" i="242" s="1"/>
  <c r="CM18" i="242" s="1"/>
  <c r="BU18" i="242"/>
  <c r="BQ18" i="242"/>
  <c r="BP18" i="242"/>
  <c r="BR18" i="242" s="1"/>
  <c r="BM18" i="242"/>
  <c r="BE18" i="242"/>
  <c r="BA18" i="242"/>
  <c r="AZ18" i="242"/>
  <c r="BB18" i="242" s="1"/>
  <c r="AW18" i="242"/>
  <c r="AT18" i="242"/>
  <c r="AS18" i="242"/>
  <c r="AR18" i="242"/>
  <c r="CI18" i="242" s="1"/>
  <c r="AO18" i="242"/>
  <c r="AJ18" i="242"/>
  <c r="CH18" i="242" s="1"/>
  <c r="AG18" i="242"/>
  <c r="AB18" i="242"/>
  <c r="Y18" i="242"/>
  <c r="T18" i="242"/>
  <c r="U18" i="242" s="1"/>
  <c r="Q18" i="242"/>
  <c r="N18" i="242"/>
  <c r="L18" i="242"/>
  <c r="M18" i="242" s="1"/>
  <c r="I18" i="242"/>
  <c r="CL17" i="242"/>
  <c r="CC17" i="242"/>
  <c r="BX17" i="242"/>
  <c r="BY17" i="242" s="1"/>
  <c r="CM17" i="242" s="1"/>
  <c r="BU17" i="242"/>
  <c r="BQ17" i="242"/>
  <c r="BP17" i="242"/>
  <c r="BR17" i="242" s="1"/>
  <c r="BM17" i="242"/>
  <c r="BE17" i="242"/>
  <c r="AZ17" i="242"/>
  <c r="CJ17" i="242" s="1"/>
  <c r="AW17" i="242"/>
  <c r="AR17" i="242"/>
  <c r="AO17" i="242"/>
  <c r="AL17" i="242"/>
  <c r="AK17" i="242"/>
  <c r="AJ17" i="242"/>
  <c r="CH17" i="242" s="1"/>
  <c r="AG17" i="242"/>
  <c r="AD17" i="242"/>
  <c r="AC17" i="242"/>
  <c r="AB17" i="242"/>
  <c r="Y17" i="242"/>
  <c r="V17" i="242"/>
  <c r="T17" i="242"/>
  <c r="CF17" i="242" s="1"/>
  <c r="Q17" i="242"/>
  <c r="CE17" i="242" s="1"/>
  <c r="L17" i="242"/>
  <c r="N17" i="242" s="1"/>
  <c r="I17" i="242"/>
  <c r="CH16" i="242"/>
  <c r="CC16" i="242"/>
  <c r="BY16" i="242"/>
  <c r="CM16" i="242" s="1"/>
  <c r="BX16" i="242"/>
  <c r="BZ16" i="242" s="1"/>
  <c r="BU16" i="242"/>
  <c r="BQ16" i="242"/>
  <c r="CL16" i="242" s="1"/>
  <c r="BP16" i="242"/>
  <c r="BR16" i="242" s="1"/>
  <c r="BM16" i="242"/>
  <c r="BE16" i="242"/>
  <c r="BA16" i="242"/>
  <c r="AZ16" i="242"/>
  <c r="CJ16" i="242" s="1"/>
  <c r="AW16" i="242"/>
  <c r="AT16" i="242"/>
  <c r="AR16" i="242"/>
  <c r="CI16" i="242" s="1"/>
  <c r="AO16" i="242"/>
  <c r="AL16" i="242"/>
  <c r="AK16" i="242"/>
  <c r="AJ16" i="242"/>
  <c r="AG16" i="242"/>
  <c r="AB16" i="242"/>
  <c r="CG16" i="242" s="1"/>
  <c r="Y16" i="242"/>
  <c r="U16" i="242"/>
  <c r="T16" i="242"/>
  <c r="CF16" i="242" s="1"/>
  <c r="Q16" i="242"/>
  <c r="L16" i="242"/>
  <c r="N16" i="242" s="1"/>
  <c r="I16" i="242"/>
  <c r="CG15" i="242"/>
  <c r="CC15" i="242"/>
  <c r="BZ15" i="242"/>
  <c r="BX15" i="242"/>
  <c r="BY15" i="242" s="1"/>
  <c r="CM15" i="242" s="1"/>
  <c r="BU15" i="242"/>
  <c r="BP15" i="242"/>
  <c r="BR15" i="242" s="1"/>
  <c r="BM15" i="242"/>
  <c r="BE15" i="242"/>
  <c r="AZ15" i="242"/>
  <c r="CJ15" i="242" s="1"/>
  <c r="AW15" i="242"/>
  <c r="AT15" i="242"/>
  <c r="AR15" i="242"/>
  <c r="AS15" i="242" s="1"/>
  <c r="AO15" i="242"/>
  <c r="CH15" i="242" s="1"/>
  <c r="AL15" i="242"/>
  <c r="AK15" i="242"/>
  <c r="AJ15" i="242"/>
  <c r="AG15" i="242"/>
  <c r="AD15" i="242"/>
  <c r="AC15" i="242"/>
  <c r="AB15" i="242"/>
  <c r="Y15" i="242"/>
  <c r="V15" i="242"/>
  <c r="T15" i="242"/>
  <c r="CF15" i="242" s="1"/>
  <c r="Q15" i="242"/>
  <c r="L15" i="242"/>
  <c r="CE15" i="242" s="1"/>
  <c r="I15" i="242"/>
  <c r="CH14" i="242"/>
  <c r="CC14" i="242"/>
  <c r="BY14" i="242"/>
  <c r="CM14" i="242" s="1"/>
  <c r="BX14" i="242"/>
  <c r="BZ14" i="242" s="1"/>
  <c r="BU14" i="242"/>
  <c r="BQ14" i="242"/>
  <c r="CL14" i="242" s="1"/>
  <c r="BP14" i="242"/>
  <c r="BR14" i="242" s="1"/>
  <c r="BM14" i="242"/>
  <c r="BE14" i="242"/>
  <c r="BA14" i="242"/>
  <c r="AZ14" i="242"/>
  <c r="CJ14" i="242" s="1"/>
  <c r="AW14" i="242"/>
  <c r="AT14" i="242"/>
  <c r="AS14" i="242"/>
  <c r="AR14" i="242"/>
  <c r="CI14" i="242" s="1"/>
  <c r="AO14" i="242"/>
  <c r="AL14" i="242"/>
  <c r="AK14" i="242"/>
  <c r="AJ14" i="242"/>
  <c r="AG14" i="242"/>
  <c r="AB14" i="242"/>
  <c r="CG14" i="242" s="1"/>
  <c r="Y14" i="242"/>
  <c r="U14" i="242"/>
  <c r="T14" i="242"/>
  <c r="CF14" i="242" s="1"/>
  <c r="Q14" i="242"/>
  <c r="L14" i="242"/>
  <c r="N14" i="242" s="1"/>
  <c r="I14" i="242"/>
  <c r="CG13" i="242"/>
  <c r="CF13" i="242"/>
  <c r="CC13" i="242"/>
  <c r="BZ13" i="242"/>
  <c r="BX13" i="242"/>
  <c r="BY13" i="242" s="1"/>
  <c r="CM13" i="242" s="1"/>
  <c r="BU13" i="242"/>
  <c r="BP13" i="242"/>
  <c r="BR13" i="242" s="1"/>
  <c r="BM13" i="242"/>
  <c r="BE13" i="242"/>
  <c r="AZ13" i="242"/>
  <c r="CJ13" i="242" s="1"/>
  <c r="AW13" i="242"/>
  <c r="AT13" i="242"/>
  <c r="AS13" i="242"/>
  <c r="AR13" i="242"/>
  <c r="CI13" i="242" s="1"/>
  <c r="AO13" i="242"/>
  <c r="CH13" i="242" s="1"/>
  <c r="AL13" i="242"/>
  <c r="AK13" i="242"/>
  <c r="AJ13" i="242"/>
  <c r="AG13" i="242"/>
  <c r="AD13" i="242"/>
  <c r="AC13" i="242"/>
  <c r="AB13" i="242"/>
  <c r="Y13" i="242"/>
  <c r="V13" i="242"/>
  <c r="T13" i="242"/>
  <c r="U13" i="242" s="1"/>
  <c r="Q13" i="242"/>
  <c r="L13" i="242"/>
  <c r="CE13" i="242" s="1"/>
  <c r="I13" i="242"/>
  <c r="A13" i="242"/>
  <c r="BK13" i="242" s="1"/>
  <c r="CH12" i="242"/>
  <c r="CC12" i="242"/>
  <c r="BY12" i="242"/>
  <c r="CM12" i="242" s="1"/>
  <c r="BX12" i="242"/>
  <c r="BZ12" i="242" s="1"/>
  <c r="BU12" i="242"/>
  <c r="BR12" i="242"/>
  <c r="BQ12" i="242"/>
  <c r="CL12" i="242" s="1"/>
  <c r="BP12" i="242"/>
  <c r="BM12" i="242"/>
  <c r="BG12" i="242"/>
  <c r="BF12" i="242"/>
  <c r="BE12" i="242"/>
  <c r="CJ12" i="242" s="1"/>
  <c r="BB12" i="242"/>
  <c r="BA12" i="242"/>
  <c r="AZ12" i="242"/>
  <c r="AW12" i="242"/>
  <c r="AT12" i="242"/>
  <c r="AS12" i="242"/>
  <c r="AR12" i="242"/>
  <c r="CI12" i="242" s="1"/>
  <c r="AO12" i="242"/>
  <c r="AM12" i="242"/>
  <c r="AL12" i="242"/>
  <c r="AK12" i="242"/>
  <c r="AJ12" i="242"/>
  <c r="AG12" i="242"/>
  <c r="AE12" i="242"/>
  <c r="AB12" i="242"/>
  <c r="CG12" i="242" s="1"/>
  <c r="Y12" i="242"/>
  <c r="T12" i="242"/>
  <c r="CF12" i="242" s="1"/>
  <c r="Q12" i="242"/>
  <c r="L12" i="242"/>
  <c r="N12" i="242" s="1"/>
  <c r="I12" i="242"/>
  <c r="A12" i="242"/>
  <c r="BS12" i="242" s="1"/>
  <c r="CG11" i="242"/>
  <c r="CF11" i="242"/>
  <c r="CC11" i="242"/>
  <c r="CA11" i="242"/>
  <c r="BZ11" i="242"/>
  <c r="BX11" i="242"/>
  <c r="BU11" i="242"/>
  <c r="BS11" i="242"/>
  <c r="BP11" i="242"/>
  <c r="BP263" i="242" s="1"/>
  <c r="BM11" i="242"/>
  <c r="BK11" i="242"/>
  <c r="BG11" i="242"/>
  <c r="BF11" i="242"/>
  <c r="BE11" i="242"/>
  <c r="BC11" i="242"/>
  <c r="AZ11" i="242"/>
  <c r="AZ263" i="242" s="1"/>
  <c r="AW11" i="242"/>
  <c r="AT11" i="242"/>
  <c r="AR11" i="242"/>
  <c r="AR263" i="242" s="1"/>
  <c r="AO11" i="242"/>
  <c r="AM11" i="242"/>
  <c r="AL11" i="242"/>
  <c r="AK11" i="242"/>
  <c r="AJ11" i="242"/>
  <c r="CH11" i="242" s="1"/>
  <c r="AG11" i="242"/>
  <c r="AE11" i="242"/>
  <c r="AD11" i="242"/>
  <c r="AC11" i="242"/>
  <c r="AB11" i="242"/>
  <c r="AB263" i="242" s="1"/>
  <c r="Y11" i="242"/>
  <c r="W11" i="242"/>
  <c r="V11" i="242"/>
  <c r="T11" i="242"/>
  <c r="Q11" i="242"/>
  <c r="N11" i="242"/>
  <c r="L11" i="242"/>
  <c r="I11" i="242"/>
  <c r="I263" i="242" s="1"/>
  <c r="CW10" i="242"/>
  <c r="CV10" i="242"/>
  <c r="CR10" i="242"/>
  <c r="CQ10" i="242"/>
  <c r="CO10" i="242"/>
  <c r="CM10" i="242"/>
  <c r="CL10" i="242"/>
  <c r="CK10" i="242"/>
  <c r="CU10" i="242" s="1"/>
  <c r="CJ10" i="242"/>
  <c r="CT10" i="242" s="1"/>
  <c r="CI10" i="242"/>
  <c r="CS10" i="242" s="1"/>
  <c r="CH10" i="242"/>
  <c r="CG10" i="242"/>
  <c r="CF10" i="242"/>
  <c r="CP10" i="242" s="1"/>
  <c r="CE10" i="242"/>
  <c r="BH11" i="242" l="1"/>
  <c r="CK11" i="242" s="1"/>
  <c r="BH12" i="242"/>
  <c r="CK12" i="242" s="1"/>
  <c r="U12" i="242"/>
  <c r="L263" i="242"/>
  <c r="BA11" i="242"/>
  <c r="AE13" i="242"/>
  <c r="BA13" i="242"/>
  <c r="BQ13" i="242"/>
  <c r="CL13" i="242" s="1"/>
  <c r="V14" i="242"/>
  <c r="BA15" i="242"/>
  <c r="BQ15" i="242"/>
  <c r="CL15" i="242" s="1"/>
  <c r="V16" i="242"/>
  <c r="BA17" i="242"/>
  <c r="CI19" i="242"/>
  <c r="N23" i="242"/>
  <c r="M23" i="242"/>
  <c r="CE23" i="242"/>
  <c r="CI23" i="242"/>
  <c r="CF24" i="242"/>
  <c r="V24" i="242"/>
  <c r="U24" i="242"/>
  <c r="BQ11" i="242"/>
  <c r="V12" i="242"/>
  <c r="M11" i="242"/>
  <c r="BB11" i="242"/>
  <c r="BR11" i="242"/>
  <c r="CI11" i="242"/>
  <c r="W12" i="242"/>
  <c r="CA12" i="242"/>
  <c r="M13" i="242"/>
  <c r="BB13" i="242"/>
  <c r="M15" i="242"/>
  <c r="BB15" i="242"/>
  <c r="CI15" i="242"/>
  <c r="M17" i="242"/>
  <c r="BB17" i="242"/>
  <c r="V18" i="242"/>
  <c r="V20" i="242"/>
  <c r="CJ11" i="242"/>
  <c r="N13" i="242"/>
  <c r="BC13" i="242"/>
  <c r="BS13" i="242"/>
  <c r="N15" i="242"/>
  <c r="AS16" i="242"/>
  <c r="V19" i="242"/>
  <c r="BZ20" i="242"/>
  <c r="CE22" i="242"/>
  <c r="N22" i="242"/>
  <c r="M22" i="242"/>
  <c r="BK12" i="242"/>
  <c r="CE12" i="242"/>
  <c r="CE14" i="242"/>
  <c r="CE16" i="242"/>
  <c r="CG18" i="242"/>
  <c r="AD18" i="242"/>
  <c r="CG20" i="242"/>
  <c r="AD20" i="242"/>
  <c r="AC12" i="242"/>
  <c r="BF13" i="242"/>
  <c r="A14" i="242"/>
  <c r="AC14" i="242"/>
  <c r="AC263" i="242" s="1"/>
  <c r="AC16" i="242"/>
  <c r="BZ17" i="242"/>
  <c r="AC18" i="242"/>
  <c r="CG19" i="242"/>
  <c r="AD19" i="242"/>
  <c r="AC20" i="242"/>
  <c r="N21" i="242"/>
  <c r="M21" i="242"/>
  <c r="CE21" i="242"/>
  <c r="CF22" i="242"/>
  <c r="U22" i="242"/>
  <c r="BZ22" i="242"/>
  <c r="T263" i="242"/>
  <c r="U11" i="242"/>
  <c r="BY11" i="242"/>
  <c r="AD12" i="242"/>
  <c r="AM13" i="242"/>
  <c r="BG13" i="242"/>
  <c r="AD14" i="242"/>
  <c r="U15" i="242"/>
  <c r="AD16" i="242"/>
  <c r="U17" i="242"/>
  <c r="BZ18" i="242"/>
  <c r="AC19" i="242"/>
  <c r="CF20" i="242"/>
  <c r="V22" i="242"/>
  <c r="BI11" i="242"/>
  <c r="M12" i="242"/>
  <c r="W13" i="242"/>
  <c r="CA13" i="242"/>
  <c r="M14" i="242"/>
  <c r="BB14" i="242"/>
  <c r="M16" i="242"/>
  <c r="BB16" i="242"/>
  <c r="CI17" i="242"/>
  <c r="CE18" i="242"/>
  <c r="V21" i="242"/>
  <c r="AS11" i="242"/>
  <c r="BJ11" i="242"/>
  <c r="BC12" i="242"/>
  <c r="AS17" i="242"/>
  <c r="AK18" i="242"/>
  <c r="CF18" i="242"/>
  <c r="CE19" i="242"/>
  <c r="CF21" i="242"/>
  <c r="CE11" i="242"/>
  <c r="CG17" i="242"/>
  <c r="AT17" i="242"/>
  <c r="AL18" i="242"/>
  <c r="CG21" i="242"/>
  <c r="AD21" i="242"/>
  <c r="BZ24" i="242"/>
  <c r="BY24" i="242"/>
  <c r="CM24" i="242" s="1"/>
  <c r="N20" i="242"/>
  <c r="M20" i="242"/>
  <c r="CE24" i="242"/>
  <c r="N24" i="242"/>
  <c r="M24" i="242"/>
  <c r="AD22" i="242"/>
  <c r="CG22" i="242"/>
  <c r="AD24" i="242"/>
  <c r="CG24" i="242"/>
  <c r="U25" i="242"/>
  <c r="AD26" i="242"/>
  <c r="CG26" i="242"/>
  <c r="U27" i="242"/>
  <c r="AD28" i="242"/>
  <c r="CG28" i="242"/>
  <c r="AD30" i="242"/>
  <c r="CG30" i="242"/>
  <c r="U31" i="242"/>
  <c r="AD32" i="242"/>
  <c r="CG32" i="242"/>
  <c r="AD34" i="242"/>
  <c r="CG34" i="242"/>
  <c r="AD36" i="242"/>
  <c r="CG36" i="242"/>
  <c r="CE37" i="242"/>
  <c r="CH38" i="242"/>
  <c r="CF40" i="242"/>
  <c r="N41" i="242"/>
  <c r="M41" i="242"/>
  <c r="CG45" i="242"/>
  <c r="AD45" i="242"/>
  <c r="AC45" i="242"/>
  <c r="CG47" i="242"/>
  <c r="AD47" i="242"/>
  <c r="AC47" i="242"/>
  <c r="CG53" i="242"/>
  <c r="AD53" i="242"/>
  <c r="AC53" i="242"/>
  <c r="N43" i="242"/>
  <c r="M43" i="242"/>
  <c r="M26" i="242"/>
  <c r="M28" i="242"/>
  <c r="BB28" i="242"/>
  <c r="M30" i="242"/>
  <c r="CI30" i="242"/>
  <c r="M32" i="242"/>
  <c r="CI32" i="242"/>
  <c r="M34" i="242"/>
  <c r="CI34" i="242"/>
  <c r="M36" i="242"/>
  <c r="CI36" i="242"/>
  <c r="AT37" i="242"/>
  <c r="CH37" i="242"/>
  <c r="CG38" i="242"/>
  <c r="AD38" i="242"/>
  <c r="U41" i="242"/>
  <c r="CF41" i="242"/>
  <c r="BZ41" i="242"/>
  <c r="BY41" i="242"/>
  <c r="CM41" i="242" s="1"/>
  <c r="BZ43" i="242"/>
  <c r="BY43" i="242"/>
  <c r="CM43" i="242" s="1"/>
  <c r="AD55" i="242"/>
  <c r="AC55" i="242"/>
  <c r="N26" i="242"/>
  <c r="N28" i="242"/>
  <c r="N30" i="242"/>
  <c r="N32" i="242"/>
  <c r="N34" i="242"/>
  <c r="AS35" i="242"/>
  <c r="N36" i="242"/>
  <c r="AC38" i="242"/>
  <c r="CE39" i="242"/>
  <c r="V41" i="242"/>
  <c r="V43" i="242"/>
  <c r="U43" i="242"/>
  <c r="CF43" i="242"/>
  <c r="CI56" i="242"/>
  <c r="AT56" i="242"/>
  <c r="AS56" i="242"/>
  <c r="CE25" i="242"/>
  <c r="CE27" i="242"/>
  <c r="CE29" i="242"/>
  <c r="CE31" i="242"/>
  <c r="CE33" i="242"/>
  <c r="CE35" i="242"/>
  <c r="CG37" i="242"/>
  <c r="AD37" i="242"/>
  <c r="CF39" i="242"/>
  <c r="N40" i="242"/>
  <c r="M40" i="242"/>
  <c r="CE41" i="242"/>
  <c r="CE43" i="242"/>
  <c r="CJ46" i="242"/>
  <c r="AC27" i="242"/>
  <c r="AC29" i="242"/>
  <c r="AC37" i="242"/>
  <c r="M39" i="242"/>
  <c r="CI40" i="242"/>
  <c r="CG41" i="242"/>
  <c r="AD41" i="242"/>
  <c r="AC41" i="242"/>
  <c r="CG43" i="242"/>
  <c r="AD43" i="242"/>
  <c r="AC43" i="242"/>
  <c r="AD23" i="242"/>
  <c r="AD25" i="242"/>
  <c r="U26" i="242"/>
  <c r="AD27" i="242"/>
  <c r="U28" i="242"/>
  <c r="AD29" i="242"/>
  <c r="M25" i="242"/>
  <c r="M27" i="242"/>
  <c r="M29" i="242"/>
  <c r="BB29" i="242"/>
  <c r="M31" i="242"/>
  <c r="BB31" i="242"/>
  <c r="M33" i="242"/>
  <c r="BB33" i="242"/>
  <c r="M35" i="242"/>
  <c r="BB35" i="242"/>
  <c r="M37" i="242"/>
  <c r="N38" i="242"/>
  <c r="V39" i="242"/>
  <c r="AS39" i="242"/>
  <c r="N45" i="242"/>
  <c r="M45" i="242"/>
  <c r="CE45" i="242"/>
  <c r="N47" i="242"/>
  <c r="M47" i="242"/>
  <c r="CE47" i="242"/>
  <c r="AS32" i="242"/>
  <c r="AS34" i="242"/>
  <c r="AS36" i="242"/>
  <c r="AK37" i="242"/>
  <c r="BZ37" i="242"/>
  <c r="AT39" i="242"/>
  <c r="CG40" i="242"/>
  <c r="AD40" i="242"/>
  <c r="BZ40" i="242"/>
  <c r="CG55" i="242"/>
  <c r="V38" i="242"/>
  <c r="CF38" i="242"/>
  <c r="CG39" i="242"/>
  <c r="AD39" i="242"/>
  <c r="CE40" i="242"/>
  <c r="CG49" i="242"/>
  <c r="AD49" i="242"/>
  <c r="AC49" i="242"/>
  <c r="CG51" i="242"/>
  <c r="AD51" i="242"/>
  <c r="AC51" i="242"/>
  <c r="BB65" i="242"/>
  <c r="BA65" i="242"/>
  <c r="CJ65" i="242"/>
  <c r="BR109" i="242"/>
  <c r="BQ109" i="242"/>
  <c r="CL109" i="242" s="1"/>
  <c r="CE247" i="242"/>
  <c r="N247" i="242"/>
  <c r="M247" i="242"/>
  <c r="CF45" i="242"/>
  <c r="CF47" i="242"/>
  <c r="CF49" i="242"/>
  <c r="CI57" i="242"/>
  <c r="CF58" i="242"/>
  <c r="V66" i="242"/>
  <c r="CF66" i="242"/>
  <c r="BR67" i="242"/>
  <c r="BQ67" i="242"/>
  <c r="CL67" i="242" s="1"/>
  <c r="V70" i="242"/>
  <c r="U70" i="242"/>
  <c r="CF70" i="242"/>
  <c r="BZ70" i="242"/>
  <c r="BY70" i="242"/>
  <c r="CM70" i="242" s="1"/>
  <c r="CH75" i="242"/>
  <c r="AL75" i="242"/>
  <c r="CH79" i="242"/>
  <c r="AL79" i="242"/>
  <c r="AK79" i="242"/>
  <c r="BR57" i="242"/>
  <c r="BQ57" i="242"/>
  <c r="CL57" i="242" s="1"/>
  <c r="CH67" i="242"/>
  <c r="AL67" i="242"/>
  <c r="CH77" i="242"/>
  <c r="AL77" i="242"/>
  <c r="AK77" i="242"/>
  <c r="CG56" i="242"/>
  <c r="AD56" i="242"/>
  <c r="BR63" i="242"/>
  <c r="BQ63" i="242"/>
  <c r="CL63" i="242" s="1"/>
  <c r="AK67" i="242"/>
  <c r="CG70" i="242"/>
  <c r="AD70" i="242"/>
  <c r="AC70" i="242"/>
  <c r="CG72" i="242"/>
  <c r="AD72" i="242"/>
  <c r="AC72" i="242"/>
  <c r="CI41" i="242"/>
  <c r="CI43" i="242"/>
  <c r="BB45" i="242"/>
  <c r="CI45" i="242"/>
  <c r="BB47" i="242"/>
  <c r="CI47" i="242"/>
  <c r="M49" i="242"/>
  <c r="BB49" i="242"/>
  <c r="CI49" i="242"/>
  <c r="M51" i="242"/>
  <c r="BB51" i="242"/>
  <c r="CI51" i="242"/>
  <c r="M53" i="242"/>
  <c r="BB53" i="242"/>
  <c r="M55" i="242"/>
  <c r="AC56" i="242"/>
  <c r="U58" i="242"/>
  <c r="AL59" i="242"/>
  <c r="AK61" i="242"/>
  <c r="CG64" i="242"/>
  <c r="AD64" i="242"/>
  <c r="CG66" i="242"/>
  <c r="AD66" i="242"/>
  <c r="CG74" i="242"/>
  <c r="AD74" i="242"/>
  <c r="AC74" i="242"/>
  <c r="CH89" i="242"/>
  <c r="AL89" i="242"/>
  <c r="AK89" i="242"/>
  <c r="CH91" i="242"/>
  <c r="AL91" i="242"/>
  <c r="AK91" i="242"/>
  <c r="CH93" i="242"/>
  <c r="AL93" i="242"/>
  <c r="AK93" i="242"/>
  <c r="AS40" i="242"/>
  <c r="AS42" i="242"/>
  <c r="AS44" i="242"/>
  <c r="AS46" i="242"/>
  <c r="AS48" i="242"/>
  <c r="AS50" i="242"/>
  <c r="AS52" i="242"/>
  <c r="AS54" i="242"/>
  <c r="N55" i="242"/>
  <c r="BB57" i="242"/>
  <c r="BA57" i="242"/>
  <c r="BZ57" i="242"/>
  <c r="BY57" i="242"/>
  <c r="CM57" i="242" s="1"/>
  <c r="CF60" i="242"/>
  <c r="AL61" i="242"/>
  <c r="CI63" i="242"/>
  <c r="AC64" i="242"/>
  <c r="AK65" i="242"/>
  <c r="BR65" i="242"/>
  <c r="BQ65" i="242"/>
  <c r="CL65" i="242" s="1"/>
  <c r="AC66" i="242"/>
  <c r="CI67" i="242"/>
  <c r="CH69" i="242"/>
  <c r="AL69" i="242"/>
  <c r="CG76" i="242"/>
  <c r="AD76" i="242"/>
  <c r="AC76" i="242"/>
  <c r="CH87" i="242"/>
  <c r="AL87" i="242"/>
  <c r="AK87" i="242"/>
  <c r="CI100" i="242"/>
  <c r="AS100" i="242"/>
  <c r="AT100" i="242"/>
  <c r="CE44" i="242"/>
  <c r="CE46" i="242"/>
  <c r="CE48" i="242"/>
  <c r="CE50" i="242"/>
  <c r="AT52" i="242"/>
  <c r="CE52" i="242"/>
  <c r="AT54" i="242"/>
  <c r="CE54" i="242"/>
  <c r="AC57" i="242"/>
  <c r="CG58" i="242"/>
  <c r="AD58" i="242"/>
  <c r="CI59" i="242"/>
  <c r="BR59" i="242"/>
  <c r="BQ59" i="242"/>
  <c r="CL59" i="242" s="1"/>
  <c r="BR61" i="242"/>
  <c r="BQ61" i="242"/>
  <c r="CL61" i="242" s="1"/>
  <c r="BZ63" i="242"/>
  <c r="BY63" i="242"/>
  <c r="CM63" i="242" s="1"/>
  <c r="AL65" i="242"/>
  <c r="CH71" i="242"/>
  <c r="AL71" i="242"/>
  <c r="CH85" i="242"/>
  <c r="AL85" i="242"/>
  <c r="AK85" i="242"/>
  <c r="V59" i="242"/>
  <c r="U59" i="242"/>
  <c r="V63" i="242"/>
  <c r="U63" i="242"/>
  <c r="AK71" i="242"/>
  <c r="BZ110" i="242"/>
  <c r="BY110" i="242"/>
  <c r="CM110" i="242" s="1"/>
  <c r="AD42" i="242"/>
  <c r="AD44" i="242"/>
  <c r="U45" i="242"/>
  <c r="BY45" i="242"/>
  <c r="CM45" i="242" s="1"/>
  <c r="AD46" i="242"/>
  <c r="U47" i="242"/>
  <c r="BY47" i="242"/>
  <c r="CM47" i="242" s="1"/>
  <c r="AD48" i="242"/>
  <c r="U49" i="242"/>
  <c r="BY49" i="242"/>
  <c r="CM49" i="242" s="1"/>
  <c r="CG62" i="242"/>
  <c r="AD62" i="242"/>
  <c r="BZ65" i="242"/>
  <c r="BY65" i="242"/>
  <c r="CM65" i="242" s="1"/>
  <c r="V68" i="242"/>
  <c r="CF68" i="242"/>
  <c r="BZ93" i="242"/>
  <c r="BY93" i="242"/>
  <c r="CM93" i="242" s="1"/>
  <c r="CE105" i="242"/>
  <c r="N105" i="242"/>
  <c r="M105" i="242"/>
  <c r="BA50" i="242"/>
  <c r="BQ50" i="242"/>
  <c r="CL50" i="242" s="1"/>
  <c r="BA52" i="242"/>
  <c r="BQ52" i="242"/>
  <c r="CL52" i="242" s="1"/>
  <c r="BA54" i="242"/>
  <c r="BQ54" i="242"/>
  <c r="CL54" i="242" s="1"/>
  <c r="CH57" i="242"/>
  <c r="BZ59" i="242"/>
  <c r="BY59" i="242"/>
  <c r="CM59" i="242" s="1"/>
  <c r="V61" i="242"/>
  <c r="U61" i="242"/>
  <c r="BZ61" i="242"/>
  <c r="BY61" i="242"/>
  <c r="CM61" i="242" s="1"/>
  <c r="AC62" i="242"/>
  <c r="BB63" i="242"/>
  <c r="BA63" i="242"/>
  <c r="CF63" i="242"/>
  <c r="BB67" i="242"/>
  <c r="BA67" i="242"/>
  <c r="CJ67" i="242"/>
  <c r="U68" i="242"/>
  <c r="CI71" i="242"/>
  <c r="M42" i="242"/>
  <c r="M44" i="242"/>
  <c r="M46" i="242"/>
  <c r="BB46" i="242"/>
  <c r="M48" i="242"/>
  <c r="BB48" i="242"/>
  <c r="M50" i="242"/>
  <c r="BB50" i="242"/>
  <c r="M52" i="242"/>
  <c r="BB52" i="242"/>
  <c r="M54" i="242"/>
  <c r="BB54" i="242"/>
  <c r="BY56" i="242"/>
  <c r="CM56" i="242" s="1"/>
  <c r="AK57" i="242"/>
  <c r="AK58" i="242"/>
  <c r="BY58" i="242"/>
  <c r="CM58" i="242" s="1"/>
  <c r="BB59" i="242"/>
  <c r="BA59" i="242"/>
  <c r="CG60" i="242"/>
  <c r="AD60" i="242"/>
  <c r="AC63" i="242"/>
  <c r="CG63" i="242"/>
  <c r="V65" i="242"/>
  <c r="U65" i="242"/>
  <c r="CF65" i="242"/>
  <c r="CH83" i="242"/>
  <c r="AL83" i="242"/>
  <c r="AK83" i="242"/>
  <c r="AL57" i="242"/>
  <c r="CJ57" i="242"/>
  <c r="AL58" i="242"/>
  <c r="AC60" i="242"/>
  <c r="BB61" i="242"/>
  <c r="BA61" i="242"/>
  <c r="CJ63" i="242"/>
  <c r="CG68" i="242"/>
  <c r="AD68" i="242"/>
  <c r="AC68" i="242"/>
  <c r="BZ68" i="242"/>
  <c r="BY68" i="242"/>
  <c r="CM68" i="242" s="1"/>
  <c r="CH73" i="242"/>
  <c r="AL73" i="242"/>
  <c r="CH81" i="242"/>
  <c r="AL81" i="242"/>
  <c r="AK81" i="242"/>
  <c r="CG94" i="242"/>
  <c r="AD94" i="242"/>
  <c r="CJ105" i="242"/>
  <c r="BB105" i="242"/>
  <c r="CF72" i="242"/>
  <c r="CF74" i="242"/>
  <c r="CF76" i="242"/>
  <c r="AC78" i="242"/>
  <c r="CF78" i="242"/>
  <c r="AC80" i="242"/>
  <c r="CF80" i="242"/>
  <c r="AC82" i="242"/>
  <c r="CF82" i="242"/>
  <c r="AC84" i="242"/>
  <c r="CF84" i="242"/>
  <c r="AC86" i="242"/>
  <c r="CF86" i="242"/>
  <c r="AC88" i="242"/>
  <c r="CF88" i="242"/>
  <c r="AC90" i="242"/>
  <c r="CF90" i="242"/>
  <c r="AC92" i="242"/>
  <c r="CF92" i="242"/>
  <c r="AC94" i="242"/>
  <c r="V95" i="242"/>
  <c r="U95" i="242"/>
  <c r="CI96" i="242"/>
  <c r="AS96" i="242"/>
  <c r="V97" i="242"/>
  <c r="U97" i="242"/>
  <c r="CG101" i="242"/>
  <c r="BA105" i="242"/>
  <c r="CF110" i="242"/>
  <c r="V110" i="242"/>
  <c r="CI123" i="242"/>
  <c r="AT123" i="242"/>
  <c r="AS123" i="242"/>
  <c r="U67" i="242"/>
  <c r="BY67" i="242"/>
  <c r="CM67" i="242" s="1"/>
  <c r="U69" i="242"/>
  <c r="BY69" i="242"/>
  <c r="CM69" i="242" s="1"/>
  <c r="U71" i="242"/>
  <c r="BY71" i="242"/>
  <c r="CM71" i="242" s="1"/>
  <c r="U73" i="242"/>
  <c r="BY73" i="242"/>
  <c r="CM73" i="242" s="1"/>
  <c r="U75" i="242"/>
  <c r="BY75" i="242"/>
  <c r="CM75" i="242" s="1"/>
  <c r="AD78" i="242"/>
  <c r="AD80" i="242"/>
  <c r="AD82" i="242"/>
  <c r="AD84" i="242"/>
  <c r="AD86" i="242"/>
  <c r="AD88" i="242"/>
  <c r="AD90" i="242"/>
  <c r="AD92" i="242"/>
  <c r="CG98" i="242"/>
  <c r="AD98" i="242"/>
  <c r="BA72" i="242"/>
  <c r="BQ72" i="242"/>
  <c r="CL72" i="242" s="1"/>
  <c r="BA74" i="242"/>
  <c r="BQ74" i="242"/>
  <c r="CL74" i="242" s="1"/>
  <c r="BA76" i="242"/>
  <c r="BQ76" i="242"/>
  <c r="CL76" i="242" s="1"/>
  <c r="BA78" i="242"/>
  <c r="BQ78" i="242"/>
  <c r="CL78" i="242" s="1"/>
  <c r="CH78" i="242"/>
  <c r="BA80" i="242"/>
  <c r="BQ80" i="242"/>
  <c r="CL80" i="242" s="1"/>
  <c r="CH80" i="242"/>
  <c r="BA82" i="242"/>
  <c r="BQ82" i="242"/>
  <c r="CL82" i="242" s="1"/>
  <c r="CH82" i="242"/>
  <c r="BA84" i="242"/>
  <c r="BQ84" i="242"/>
  <c r="CL84" i="242" s="1"/>
  <c r="CH84" i="242"/>
  <c r="BA86" i="242"/>
  <c r="BQ86" i="242"/>
  <c r="CL86" i="242" s="1"/>
  <c r="CH86" i="242"/>
  <c r="BA88" i="242"/>
  <c r="BQ88" i="242"/>
  <c r="CL88" i="242" s="1"/>
  <c r="CH88" i="242"/>
  <c r="BA90" i="242"/>
  <c r="BQ90" i="242"/>
  <c r="CL90" i="242" s="1"/>
  <c r="CH90" i="242"/>
  <c r="BA92" i="242"/>
  <c r="BQ92" i="242"/>
  <c r="CL92" i="242" s="1"/>
  <c r="BJ93" i="242"/>
  <c r="CH94" i="242"/>
  <c r="CG95" i="242"/>
  <c r="AD95" i="242"/>
  <c r="V96" i="242"/>
  <c r="CG97" i="242"/>
  <c r="AD97" i="242"/>
  <c r="BZ97" i="242"/>
  <c r="BY97" i="242"/>
  <c r="CM97" i="242" s="1"/>
  <c r="AC98" i="242"/>
  <c r="CG102" i="242"/>
  <c r="AD102" i="242"/>
  <c r="AC102" i="242"/>
  <c r="BB76" i="242"/>
  <c r="BB78" i="242"/>
  <c r="BB80" i="242"/>
  <c r="BB82" i="242"/>
  <c r="BB84" i="242"/>
  <c r="BB86" i="242"/>
  <c r="BB88" i="242"/>
  <c r="BB90" i="242"/>
  <c r="BB92" i="242"/>
  <c r="CI93" i="242"/>
  <c r="N117" i="242"/>
  <c r="M117" i="242"/>
  <c r="CE117" i="242"/>
  <c r="AS91" i="242"/>
  <c r="AS93" i="242"/>
  <c r="BZ95" i="242"/>
  <c r="BY95" i="242"/>
  <c r="CM95" i="242" s="1"/>
  <c r="CE97" i="242"/>
  <c r="AK98" i="242"/>
  <c r="CH98" i="242"/>
  <c r="CE103" i="242"/>
  <c r="N103" i="242"/>
  <c r="BQ105" i="242"/>
  <c r="CL105" i="242" s="1"/>
  <c r="BY106" i="242"/>
  <c r="CM106" i="242" s="1"/>
  <c r="CJ107" i="242"/>
  <c r="BB107" i="242"/>
  <c r="BA107" i="242"/>
  <c r="BY118" i="242"/>
  <c r="CM118" i="242" s="1"/>
  <c r="CE81" i="242"/>
  <c r="AT87" i="242"/>
  <c r="AT89" i="242"/>
  <c r="AT91" i="242"/>
  <c r="CG93" i="242"/>
  <c r="CN93" i="242" s="1"/>
  <c r="CG96" i="242"/>
  <c r="AD96" i="242"/>
  <c r="BZ96" i="242"/>
  <c r="CF97" i="242"/>
  <c r="AL98" i="242"/>
  <c r="CG100" i="242"/>
  <c r="AD100" i="242"/>
  <c r="AC100" i="242"/>
  <c r="M103" i="242"/>
  <c r="CI104" i="242"/>
  <c r="AT104" i="242"/>
  <c r="AS104" i="242"/>
  <c r="CF106" i="242"/>
  <c r="V106" i="242"/>
  <c r="CE111" i="242"/>
  <c r="N111" i="242"/>
  <c r="BZ111" i="242"/>
  <c r="BY111" i="242"/>
  <c r="CM111" i="242" s="1"/>
  <c r="BZ105" i="242"/>
  <c r="BY105" i="242"/>
  <c r="CM105" i="242" s="1"/>
  <c r="CG116" i="242"/>
  <c r="AD116" i="242"/>
  <c r="AC116" i="242"/>
  <c r="AD69" i="242"/>
  <c r="AD71" i="242"/>
  <c r="U72" i="242"/>
  <c r="BY72" i="242"/>
  <c r="CM72" i="242" s="1"/>
  <c r="AD73" i="242"/>
  <c r="U74" i="242"/>
  <c r="BY74" i="242"/>
  <c r="CM74" i="242" s="1"/>
  <c r="AD75" i="242"/>
  <c r="U76" i="242"/>
  <c r="BY76" i="242"/>
  <c r="CM76" i="242" s="1"/>
  <c r="AD77" i="242"/>
  <c r="U78" i="242"/>
  <c r="BY78" i="242"/>
  <c r="CM78" i="242" s="1"/>
  <c r="AD79" i="242"/>
  <c r="U80" i="242"/>
  <c r="BY80" i="242"/>
  <c r="CM80" i="242" s="1"/>
  <c r="AD81" i="242"/>
  <c r="U82" i="242"/>
  <c r="BY82" i="242"/>
  <c r="CM82" i="242" s="1"/>
  <c r="AD83" i="242"/>
  <c r="U84" i="242"/>
  <c r="BY84" i="242"/>
  <c r="CM84" i="242" s="1"/>
  <c r="AD85" i="242"/>
  <c r="U86" i="242"/>
  <c r="BY86" i="242"/>
  <c r="CM86" i="242" s="1"/>
  <c r="AD87" i="242"/>
  <c r="U88" i="242"/>
  <c r="BY88" i="242"/>
  <c r="CM88" i="242" s="1"/>
  <c r="AD89" i="242"/>
  <c r="U90" i="242"/>
  <c r="BY90" i="242"/>
  <c r="CM90" i="242" s="1"/>
  <c r="AD91" i="242"/>
  <c r="U92" i="242"/>
  <c r="BY92" i="242"/>
  <c r="CM92" i="242" s="1"/>
  <c r="AD93" i="242"/>
  <c r="AS94" i="242"/>
  <c r="CF94" i="242"/>
  <c r="AK95" i="242"/>
  <c r="CF95" i="242"/>
  <c r="CI98" i="242"/>
  <c r="AS98" i="242"/>
  <c r="CE101" i="242"/>
  <c r="N101" i="242"/>
  <c r="BR107" i="242"/>
  <c r="BQ107" i="242"/>
  <c r="CL107" i="242" s="1"/>
  <c r="BY108" i="242"/>
  <c r="CM108" i="242" s="1"/>
  <c r="CJ109" i="242"/>
  <c r="BB109" i="242"/>
  <c r="BA109" i="242"/>
  <c r="BA73" i="242"/>
  <c r="BQ75" i="242"/>
  <c r="CL75" i="242" s="1"/>
  <c r="BA83" i="242"/>
  <c r="BQ83" i="242"/>
  <c r="CL83" i="242" s="1"/>
  <c r="AT94" i="242"/>
  <c r="AL95" i="242"/>
  <c r="CH96" i="242"/>
  <c r="CE99" i="242"/>
  <c r="N99" i="242"/>
  <c r="CI102" i="242"/>
  <c r="AS102" i="242"/>
  <c r="CF108" i="242"/>
  <c r="V108" i="242"/>
  <c r="N114" i="242"/>
  <c r="CE114" i="242"/>
  <c r="CF96" i="242"/>
  <c r="U98" i="242"/>
  <c r="CF98" i="242"/>
  <c r="AT102" i="242"/>
  <c r="CG103" i="242"/>
  <c r="U108" i="242"/>
  <c r="BB113" i="242"/>
  <c r="BA113" i="242"/>
  <c r="M114" i="242"/>
  <c r="CF134" i="242"/>
  <c r="V134" i="242"/>
  <c r="U134" i="242"/>
  <c r="CH105" i="242"/>
  <c r="CH107" i="242"/>
  <c r="CH109" i="242"/>
  <c r="BB131" i="242"/>
  <c r="BA131" i="242"/>
  <c r="CJ131" i="242"/>
  <c r="V117" i="242"/>
  <c r="U117" i="242"/>
  <c r="CF117" i="242"/>
  <c r="CF100" i="242"/>
  <c r="CF102" i="242"/>
  <c r="AC104" i="242"/>
  <c r="AK105" i="242"/>
  <c r="AS106" i="242"/>
  <c r="AS108" i="242"/>
  <c r="AS110" i="242"/>
  <c r="CF111" i="242"/>
  <c r="BQ112" i="242"/>
  <c r="CL112" i="242" s="1"/>
  <c r="CI112" i="242"/>
  <c r="CI114" i="242"/>
  <c r="AI263" i="242"/>
  <c r="AJ115" i="242"/>
  <c r="AJ263" i="242" s="1"/>
  <c r="U99" i="242"/>
  <c r="BY99" i="242"/>
  <c r="CM99" i="242" s="1"/>
  <c r="U101" i="242"/>
  <c r="BY101" i="242"/>
  <c r="CM101" i="242" s="1"/>
  <c r="U103" i="242"/>
  <c r="BY103" i="242"/>
  <c r="CM103" i="242" s="1"/>
  <c r="AD104" i="242"/>
  <c r="CF104" i="242"/>
  <c r="AT106" i="242"/>
  <c r="CE106" i="242"/>
  <c r="AK107" i="242"/>
  <c r="AT108" i="242"/>
  <c r="CE108" i="242"/>
  <c r="AK109" i="242"/>
  <c r="AT110" i="242"/>
  <c r="CE110" i="242"/>
  <c r="U111" i="242"/>
  <c r="CJ112" i="242"/>
  <c r="M113" i="242"/>
  <c r="AS114" i="242"/>
  <c r="BQ114" i="242"/>
  <c r="CL114" i="242" s="1"/>
  <c r="CJ117" i="242"/>
  <c r="BB117" i="242"/>
  <c r="CJ119" i="242"/>
  <c r="BB119" i="242"/>
  <c r="BA119" i="242"/>
  <c r="CF132" i="242"/>
  <c r="V132" i="242"/>
  <c r="U132" i="242"/>
  <c r="CE136" i="242"/>
  <c r="N136" i="242"/>
  <c r="M136" i="242"/>
  <c r="BA98" i="242"/>
  <c r="BQ98" i="242"/>
  <c r="CL98" i="242" s="1"/>
  <c r="BA100" i="242"/>
  <c r="BQ100" i="242"/>
  <c r="CL100" i="242" s="1"/>
  <c r="CH100" i="242"/>
  <c r="BA102" i="242"/>
  <c r="BQ102" i="242"/>
  <c r="CL102" i="242" s="1"/>
  <c r="BA104" i="242"/>
  <c r="BQ104" i="242"/>
  <c r="CL104" i="242" s="1"/>
  <c r="U105" i="242"/>
  <c r="AC106" i="242"/>
  <c r="AC108" i="242"/>
  <c r="AC110" i="242"/>
  <c r="V111" i="242"/>
  <c r="BA112" i="242"/>
  <c r="N113" i="242"/>
  <c r="BY113" i="242"/>
  <c r="CM113" i="242" s="1"/>
  <c r="AD117" i="242"/>
  <c r="BA117" i="242"/>
  <c r="CI121" i="242"/>
  <c r="AT121" i="242"/>
  <c r="AS121" i="242"/>
  <c r="CI125" i="242"/>
  <c r="AT125" i="242"/>
  <c r="AS125" i="242"/>
  <c r="CE130" i="242"/>
  <c r="N130" i="242"/>
  <c r="M130" i="242"/>
  <c r="BB104" i="242"/>
  <c r="AD106" i="242"/>
  <c r="AD108" i="242"/>
  <c r="AD110" i="242"/>
  <c r="CH111" i="242"/>
  <c r="BZ131" i="242"/>
  <c r="BY131" i="242"/>
  <c r="CM131" i="242" s="1"/>
  <c r="CH106" i="242"/>
  <c r="CH108" i="242"/>
  <c r="CH110" i="242"/>
  <c r="CF113" i="242"/>
  <c r="CH118" i="242"/>
  <c r="BZ120" i="242"/>
  <c r="BY120" i="242"/>
  <c r="CM120" i="242" s="1"/>
  <c r="CJ111" i="242"/>
  <c r="BR119" i="242"/>
  <c r="BQ119" i="242"/>
  <c r="CL119" i="242" s="1"/>
  <c r="CI116" i="242"/>
  <c r="CI127" i="242"/>
  <c r="AT127" i="242"/>
  <c r="AS127" i="242"/>
  <c r="AD99" i="242"/>
  <c r="AD101" i="242"/>
  <c r="AD103" i="242"/>
  <c r="BX104" i="242"/>
  <c r="N112" i="242"/>
  <c r="AL112" i="242"/>
  <c r="AK112" i="242"/>
  <c r="AS113" i="242"/>
  <c r="BZ119" i="242"/>
  <c r="BY119" i="242"/>
  <c r="CM119" i="242" s="1"/>
  <c r="CF120" i="242"/>
  <c r="V120" i="242"/>
  <c r="U120" i="242"/>
  <c r="N128" i="242"/>
  <c r="CI128" i="242"/>
  <c r="BB135" i="242"/>
  <c r="BA135" i="242"/>
  <c r="CI139" i="242"/>
  <c r="AT139" i="242"/>
  <c r="AS139" i="242"/>
  <c r="BY162" i="242"/>
  <c r="CM162" i="242" s="1"/>
  <c r="BZ162" i="242"/>
  <c r="BR133" i="242"/>
  <c r="BQ133" i="242"/>
  <c r="CL133" i="242" s="1"/>
  <c r="AL141" i="242"/>
  <c r="AK141" i="242"/>
  <c r="CH141" i="242"/>
  <c r="CG134" i="242"/>
  <c r="AC134" i="242"/>
  <c r="CF136" i="242"/>
  <c r="V136" i="242"/>
  <c r="U136" i="242"/>
  <c r="BZ136" i="242"/>
  <c r="BY136" i="242"/>
  <c r="CM136" i="242" s="1"/>
  <c r="CJ142" i="242"/>
  <c r="BB142" i="242"/>
  <c r="BA142" i="242"/>
  <c r="CI115" i="242"/>
  <c r="AD121" i="242"/>
  <c r="U122" i="242"/>
  <c r="BY122" i="242"/>
  <c r="CM122" i="242" s="1"/>
  <c r="AD123" i="242"/>
  <c r="U124" i="242"/>
  <c r="BY124" i="242"/>
  <c r="CM124" i="242" s="1"/>
  <c r="AD125" i="242"/>
  <c r="U126" i="242"/>
  <c r="BY126" i="242"/>
  <c r="CM126" i="242" s="1"/>
  <c r="AD127" i="242"/>
  <c r="U128" i="242"/>
  <c r="AC129" i="242"/>
  <c r="AL130" i="242"/>
  <c r="BY130" i="242"/>
  <c r="CM130" i="242" s="1"/>
  <c r="AK131" i="242"/>
  <c r="AC132" i="242"/>
  <c r="AS133" i="242"/>
  <c r="AD134" i="242"/>
  <c r="BB134" i="242"/>
  <c r="BY134" i="242"/>
  <c r="CM134" i="242" s="1"/>
  <c r="AD135" i="242"/>
  <c r="CJ135" i="242"/>
  <c r="CI137" i="242"/>
  <c r="AS137" i="242"/>
  <c r="CE138" i="242"/>
  <c r="N138" i="242"/>
  <c r="CH121" i="242"/>
  <c r="V122" i="242"/>
  <c r="CH123" i="242"/>
  <c r="V124" i="242"/>
  <c r="CH125" i="242"/>
  <c r="V126" i="242"/>
  <c r="CH127" i="242"/>
  <c r="V128" i="242"/>
  <c r="AD129" i="242"/>
  <c r="AL131" i="242"/>
  <c r="CF131" i="242"/>
  <c r="AD132" i="242"/>
  <c r="AT133" i="242"/>
  <c r="CG136" i="242"/>
  <c r="M138" i="242"/>
  <c r="BR142" i="242"/>
  <c r="BQ142" i="242"/>
  <c r="CL142" i="242" s="1"/>
  <c r="AS122" i="242"/>
  <c r="AS124" i="242"/>
  <c r="AS126" i="242"/>
  <c r="M129" i="242"/>
  <c r="U131" i="242"/>
  <c r="CJ133" i="242"/>
  <c r="BB133" i="242"/>
  <c r="BA133" i="242"/>
  <c r="AK134" i="242"/>
  <c r="BR135" i="242"/>
  <c r="BQ135" i="242"/>
  <c r="CL135" i="242" s="1"/>
  <c r="CG150" i="242"/>
  <c r="AD150" i="242"/>
  <c r="AC150" i="242"/>
  <c r="BY117" i="242"/>
  <c r="CM117" i="242" s="1"/>
  <c r="AK132" i="242"/>
  <c r="AL134" i="242"/>
  <c r="CJ134" i="242"/>
  <c r="BA116" i="242"/>
  <c r="BQ116" i="242"/>
  <c r="CL116" i="242" s="1"/>
  <c r="BA118" i="242"/>
  <c r="BQ118" i="242"/>
  <c r="CL118" i="242" s="1"/>
  <c r="U119" i="242"/>
  <c r="AC120" i="242"/>
  <c r="AC122" i="242"/>
  <c r="AC124" i="242"/>
  <c r="AC126" i="242"/>
  <c r="AC128" i="242"/>
  <c r="AK129" i="242"/>
  <c r="AT130" i="242"/>
  <c r="CG130" i="242"/>
  <c r="AS131" i="242"/>
  <c r="BR131" i="242"/>
  <c r="BQ131" i="242"/>
  <c r="CL131" i="242" s="1"/>
  <c r="AL132" i="242"/>
  <c r="AD133" i="242"/>
  <c r="CI135" i="242"/>
  <c r="CE140" i="242"/>
  <c r="N140" i="242"/>
  <c r="AK114" i="242"/>
  <c r="AS115" i="242"/>
  <c r="M116" i="242"/>
  <c r="BB116" i="242"/>
  <c r="M118" i="242"/>
  <c r="AD120" i="242"/>
  <c r="U121" i="242"/>
  <c r="BY121" i="242"/>
  <c r="CM121" i="242" s="1"/>
  <c r="AD122" i="242"/>
  <c r="BY123" i="242"/>
  <c r="CM123" i="242" s="1"/>
  <c r="AD124" i="242"/>
  <c r="AD126" i="242"/>
  <c r="AD128" i="242"/>
  <c r="AT131" i="242"/>
  <c r="AS135" i="242"/>
  <c r="CM135" i="242"/>
  <c r="CG137" i="242"/>
  <c r="AD137" i="242"/>
  <c r="CG145" i="242"/>
  <c r="AD145" i="242"/>
  <c r="AL153" i="242"/>
  <c r="AK153" i="242"/>
  <c r="CH153" i="242"/>
  <c r="BY163" i="242"/>
  <c r="CM163" i="242" s="1"/>
  <c r="BZ163" i="242"/>
  <c r="M142" i="242"/>
  <c r="AS143" i="242"/>
  <c r="AC145" i="242"/>
  <c r="M147" i="242"/>
  <c r="AK147" i="242"/>
  <c r="BZ147" i="242"/>
  <c r="V149" i="242"/>
  <c r="AS149" i="242"/>
  <c r="CF149" i="242"/>
  <c r="CE158" i="242"/>
  <c r="N158" i="242"/>
  <c r="N142" i="242"/>
  <c r="AT143" i="242"/>
  <c r="CG144" i="242"/>
  <c r="AD144" i="242"/>
  <c r="N147" i="242"/>
  <c r="AL147" i="242"/>
  <c r="AT149" i="242"/>
  <c r="BZ150" i="242"/>
  <c r="BY150" i="242"/>
  <c r="CM150" i="242" s="1"/>
  <c r="CG152" i="242"/>
  <c r="AD152" i="242"/>
  <c r="AC152" i="242"/>
  <c r="CI157" i="242"/>
  <c r="AT157" i="242"/>
  <c r="AS157" i="242"/>
  <c r="CI161" i="242"/>
  <c r="AT161" i="242"/>
  <c r="AS161" i="242"/>
  <c r="AC139" i="242"/>
  <c r="AC141" i="242"/>
  <c r="AK142" i="242"/>
  <c r="CG143" i="242"/>
  <c r="AD143" i="242"/>
  <c r="AC144" i="242"/>
  <c r="M146" i="242"/>
  <c r="AK146" i="242"/>
  <c r="BZ146" i="242"/>
  <c r="V148" i="242"/>
  <c r="AS148" i="242"/>
  <c r="CF148" i="242"/>
  <c r="AT153" i="242"/>
  <c r="CH133" i="242"/>
  <c r="U138" i="242"/>
  <c r="BY138" i="242"/>
  <c r="CM138" i="242" s="1"/>
  <c r="AD139" i="242"/>
  <c r="U140" i="242"/>
  <c r="BY140" i="242"/>
  <c r="CM140" i="242" s="1"/>
  <c r="AD141" i="242"/>
  <c r="CF141" i="242"/>
  <c r="AC143" i="242"/>
  <c r="N146" i="242"/>
  <c r="AL146" i="242"/>
  <c r="AT148" i="242"/>
  <c r="CG149" i="242"/>
  <c r="AD149" i="242"/>
  <c r="AK150" i="242"/>
  <c r="CG151" i="242"/>
  <c r="AD151" i="242"/>
  <c r="AL155" i="242"/>
  <c r="AK155" i="242"/>
  <c r="CH155" i="242"/>
  <c r="U185" i="242"/>
  <c r="CF185" i="242"/>
  <c r="V185" i="242"/>
  <c r="CH135" i="242"/>
  <c r="CH137" i="242"/>
  <c r="V138" i="242"/>
  <c r="CH139" i="242"/>
  <c r="V140" i="242"/>
  <c r="M145" i="242"/>
  <c r="AK145" i="242"/>
  <c r="BZ145" i="242"/>
  <c r="V147" i="242"/>
  <c r="AS147" i="242"/>
  <c r="CF147" i="242"/>
  <c r="AC149" i="242"/>
  <c r="M150" i="242"/>
  <c r="AL150" i="242"/>
  <c r="CE150" i="242"/>
  <c r="AC151" i="242"/>
  <c r="CI152" i="242"/>
  <c r="N145" i="242"/>
  <c r="CG148" i="242"/>
  <c r="AD148" i="242"/>
  <c r="CI155" i="242"/>
  <c r="AT155" i="242"/>
  <c r="AS155" i="242"/>
  <c r="CE160" i="242"/>
  <c r="N160" i="242"/>
  <c r="V177" i="242"/>
  <c r="CF177" i="242"/>
  <c r="U177" i="242"/>
  <c r="CI150" i="242"/>
  <c r="AL151" i="242"/>
  <c r="CH151" i="242"/>
  <c r="CE156" i="242"/>
  <c r="N156" i="242"/>
  <c r="CG162" i="242"/>
  <c r="AD162" i="242"/>
  <c r="AK137" i="242"/>
  <c r="AK139" i="242"/>
  <c r="AS142" i="242"/>
  <c r="AK143" i="242"/>
  <c r="CG147" i="242"/>
  <c r="AD147" i="242"/>
  <c r="CH149" i="242"/>
  <c r="CF150" i="242"/>
  <c r="V150" i="242"/>
  <c r="U150" i="242"/>
  <c r="AK151" i="242"/>
  <c r="CE154" i="242"/>
  <c r="N154" i="242"/>
  <c r="M156" i="242"/>
  <c r="CI159" i="242"/>
  <c r="AT159" i="242"/>
  <c r="AS159" i="242"/>
  <c r="AC162" i="242"/>
  <c r="CG163" i="242"/>
  <c r="AD163" i="242"/>
  <c r="AC163" i="242"/>
  <c r="AD136" i="242"/>
  <c r="AD138" i="242"/>
  <c r="CG146" i="242"/>
  <c r="AD146" i="242"/>
  <c r="CG153" i="242"/>
  <c r="AD153" i="242"/>
  <c r="AC153" i="242"/>
  <c r="CG161" i="242"/>
  <c r="CH161" i="242"/>
  <c r="CH164" i="242"/>
  <c r="CE172" i="242"/>
  <c r="N172" i="242"/>
  <c r="M172" i="242"/>
  <c r="CF188" i="242"/>
  <c r="U188" i="242"/>
  <c r="V188" i="242"/>
  <c r="CF151" i="242"/>
  <c r="CF153" i="242"/>
  <c r="AC155" i="242"/>
  <c r="CF155" i="242"/>
  <c r="AC157" i="242"/>
  <c r="CF157" i="242"/>
  <c r="AC159" i="242"/>
  <c r="CF159" i="242"/>
  <c r="AC161" i="242"/>
  <c r="CE163" i="242"/>
  <c r="U152" i="242"/>
  <c r="BY152" i="242"/>
  <c r="CM152" i="242" s="1"/>
  <c r="U154" i="242"/>
  <c r="BY154" i="242"/>
  <c r="CM154" i="242" s="1"/>
  <c r="AD155" i="242"/>
  <c r="U156" i="242"/>
  <c r="BY156" i="242"/>
  <c r="CM156" i="242" s="1"/>
  <c r="AD157" i="242"/>
  <c r="U158" i="242"/>
  <c r="BY158" i="242"/>
  <c r="CM158" i="242" s="1"/>
  <c r="AD159" i="242"/>
  <c r="U160" i="242"/>
  <c r="BY160" i="242"/>
  <c r="CM160" i="242" s="1"/>
  <c r="AD161" i="242"/>
  <c r="AK162" i="242"/>
  <c r="CF162" i="242"/>
  <c r="AK163" i="242"/>
  <c r="CH163" i="242"/>
  <c r="AT180" i="242"/>
  <c r="CI180" i="242"/>
  <c r="AS180" i="242"/>
  <c r="V152" i="242"/>
  <c r="V154" i="242"/>
  <c r="V156" i="242"/>
  <c r="CH157" i="242"/>
  <c r="V158" i="242"/>
  <c r="CH159" i="242"/>
  <c r="V160" i="242"/>
  <c r="AL162" i="242"/>
  <c r="CE168" i="242"/>
  <c r="N168" i="242"/>
  <c r="M168" i="242"/>
  <c r="CE174" i="242"/>
  <c r="N174" i="242"/>
  <c r="M174" i="242"/>
  <c r="AK181" i="242"/>
  <c r="CH181" i="242"/>
  <c r="AL181" i="242"/>
  <c r="CG165" i="242"/>
  <c r="AD165" i="242"/>
  <c r="AC165" i="242"/>
  <c r="BY194" i="242"/>
  <c r="CM194" i="242" s="1"/>
  <c r="BZ194" i="242"/>
  <c r="N163" i="242"/>
  <c r="CG166" i="242"/>
  <c r="AD166" i="242"/>
  <c r="AC166" i="242"/>
  <c r="CJ182" i="242"/>
  <c r="BA182" i="242"/>
  <c r="BB182" i="242"/>
  <c r="AK157" i="242"/>
  <c r="AK159" i="242"/>
  <c r="AK161" i="242"/>
  <c r="AL165" i="242"/>
  <c r="CH165" i="242"/>
  <c r="AL167" i="242"/>
  <c r="AK167" i="242"/>
  <c r="CH167" i="242"/>
  <c r="AC154" i="242"/>
  <c r="AC156" i="242"/>
  <c r="AC158" i="242"/>
  <c r="U163" i="242"/>
  <c r="CF163" i="242"/>
  <c r="CH166" i="242"/>
  <c r="AL166" i="242"/>
  <c r="AK166" i="242"/>
  <c r="AD154" i="242"/>
  <c r="AD156" i="242"/>
  <c r="AD158" i="242"/>
  <c r="AD160" i="242"/>
  <c r="V163" i="242"/>
  <c r="CG164" i="242"/>
  <c r="AD164" i="242"/>
  <c r="AT167" i="242"/>
  <c r="AS167" i="242"/>
  <c r="CE170" i="242"/>
  <c r="N170" i="242"/>
  <c r="M170" i="242"/>
  <c r="BQ180" i="242"/>
  <c r="CL180" i="242" s="1"/>
  <c r="BR180" i="242"/>
  <c r="CE165" i="242"/>
  <c r="CI168" i="242"/>
  <c r="CI170" i="242"/>
  <c r="CI172" i="242"/>
  <c r="CG175" i="242"/>
  <c r="N186" i="242"/>
  <c r="M186" i="242"/>
  <c r="CE189" i="242"/>
  <c r="N189" i="242"/>
  <c r="CI190" i="242"/>
  <c r="AT190" i="242"/>
  <c r="AS190" i="242"/>
  <c r="CE191" i="242"/>
  <c r="N191" i="242"/>
  <c r="CF165" i="242"/>
  <c r="AC167" i="242"/>
  <c r="AS169" i="242"/>
  <c r="AS171" i="242"/>
  <c r="AS173" i="242"/>
  <c r="AC175" i="242"/>
  <c r="CH175" i="242"/>
  <c r="AS176" i="242"/>
  <c r="CF179" i="242"/>
  <c r="AK183" i="242"/>
  <c r="CH183" i="242"/>
  <c r="CI186" i="242"/>
  <c r="AS186" i="242"/>
  <c r="BZ188" i="242"/>
  <c r="M189" i="242"/>
  <c r="M191" i="242"/>
  <c r="CI192" i="242"/>
  <c r="AT192" i="242"/>
  <c r="AS192" i="242"/>
  <c r="CE193" i="242"/>
  <c r="N193" i="242"/>
  <c r="CF194" i="242"/>
  <c r="U194" i="242"/>
  <c r="AD167" i="242"/>
  <c r="CE167" i="242"/>
  <c r="CE169" i="242"/>
  <c r="CE171" i="242"/>
  <c r="CE173" i="242"/>
  <c r="AT176" i="242"/>
  <c r="U179" i="242"/>
  <c r="CG179" i="242"/>
  <c r="CF181" i="242"/>
  <c r="CF182" i="242"/>
  <c r="AL183" i="242"/>
  <c r="CJ183" i="242"/>
  <c r="BR184" i="242"/>
  <c r="CG185" i="242"/>
  <c r="CF186" i="242"/>
  <c r="U186" i="242"/>
  <c r="AT186" i="242"/>
  <c r="CF190" i="242"/>
  <c r="U190" i="242"/>
  <c r="M193" i="242"/>
  <c r="V194" i="242"/>
  <c r="CF167" i="242"/>
  <c r="CF169" i="242"/>
  <c r="CF171" i="242"/>
  <c r="CF173" i="242"/>
  <c r="CI184" i="242"/>
  <c r="AT184" i="242"/>
  <c r="CF192" i="242"/>
  <c r="U192" i="242"/>
  <c r="CF196" i="242"/>
  <c r="V196" i="242"/>
  <c r="U196" i="242"/>
  <c r="AL200" i="242"/>
  <c r="CH200" i="242"/>
  <c r="AK200" i="242"/>
  <c r="BA167" i="242"/>
  <c r="U174" i="242"/>
  <c r="CJ176" i="242"/>
  <c r="CH177" i="242"/>
  <c r="CJ179" i="242"/>
  <c r="CG178" i="242"/>
  <c r="BR179" i="242"/>
  <c r="CF183" i="242"/>
  <c r="V183" i="242"/>
  <c r="AT183" i="242"/>
  <c r="AS183" i="242"/>
  <c r="CJ184" i="242"/>
  <c r="BA184" i="242"/>
  <c r="CG186" i="242"/>
  <c r="AD186" i="242"/>
  <c r="AC186" i="242"/>
  <c r="AS168" i="242"/>
  <c r="AS170" i="242"/>
  <c r="AS172" i="242"/>
  <c r="AS174" i="242"/>
  <c r="BY175" i="242"/>
  <c r="CM175" i="242" s="1"/>
  <c r="CH176" i="242"/>
  <c r="AC178" i="242"/>
  <c r="BR178" i="242"/>
  <c r="CJ178" i="242"/>
  <c r="BB179" i="242"/>
  <c r="AK180" i="242"/>
  <c r="CF180" i="242"/>
  <c r="BB184" i="242"/>
  <c r="CE187" i="242"/>
  <c r="N187" i="242"/>
  <c r="AT174" i="242"/>
  <c r="CG174" i="242"/>
  <c r="AL180" i="242"/>
  <c r="CE185" i="242"/>
  <c r="N185" i="242"/>
  <c r="AK177" i="242"/>
  <c r="BY179" i="242"/>
  <c r="CM179" i="242" s="1"/>
  <c r="U182" i="242"/>
  <c r="AS182" i="242"/>
  <c r="M185" i="242"/>
  <c r="CE186" i="242"/>
  <c r="N188" i="242"/>
  <c r="M188" i="242"/>
  <c r="CE188" i="242"/>
  <c r="AD168" i="242"/>
  <c r="AD170" i="242"/>
  <c r="AD172" i="242"/>
  <c r="BY177" i="242"/>
  <c r="CM177" i="242" s="1"/>
  <c r="AK179" i="242"/>
  <c r="CI188" i="242"/>
  <c r="AT188" i="242"/>
  <c r="AS188" i="242"/>
  <c r="AD185" i="242"/>
  <c r="AD187" i="242"/>
  <c r="AD189" i="242"/>
  <c r="AT201" i="242"/>
  <c r="CI201" i="242"/>
  <c r="AL202" i="242"/>
  <c r="AK202" i="242"/>
  <c r="CH202" i="242"/>
  <c r="AT205" i="242"/>
  <c r="AS205" i="242"/>
  <c r="CI205" i="242"/>
  <c r="AL199" i="242"/>
  <c r="CH199" i="242"/>
  <c r="BB203" i="242"/>
  <c r="BA203" i="242"/>
  <c r="BZ215" i="242"/>
  <c r="BY215" i="242"/>
  <c r="CM215" i="242" s="1"/>
  <c r="M195" i="242"/>
  <c r="BB195" i="242"/>
  <c r="CI195" i="242"/>
  <c r="CE196" i="242"/>
  <c r="AC197" i="242"/>
  <c r="BB197" i="242"/>
  <c r="BZ197" i="242"/>
  <c r="BY197" i="242"/>
  <c r="CM197" i="242" s="1"/>
  <c r="CF198" i="242"/>
  <c r="V198" i="242"/>
  <c r="AK199" i="242"/>
  <c r="CI199" i="242"/>
  <c r="BB205" i="242"/>
  <c r="BA205" i="242"/>
  <c r="AS194" i="242"/>
  <c r="N195" i="242"/>
  <c r="AD197" i="242"/>
  <c r="U198" i="242"/>
  <c r="CE190" i="242"/>
  <c r="CE192" i="242"/>
  <c r="AT194" i="242"/>
  <c r="CE194" i="242"/>
  <c r="CJ205" i="242"/>
  <c r="N210" i="242"/>
  <c r="M210" i="242"/>
  <c r="CE210" i="242"/>
  <c r="AC188" i="242"/>
  <c r="AC190" i="242"/>
  <c r="AC192" i="242"/>
  <c r="AC194" i="242"/>
  <c r="AC196" i="242"/>
  <c r="AS199" i="242"/>
  <c r="BR199" i="242"/>
  <c r="CJ203" i="242"/>
  <c r="CI210" i="242"/>
  <c r="AT210" i="242"/>
  <c r="AS210" i="242"/>
  <c r="CH182" i="242"/>
  <c r="AD188" i="242"/>
  <c r="AD190" i="242"/>
  <c r="AD192" i="242"/>
  <c r="AD194" i="242"/>
  <c r="AD196" i="242"/>
  <c r="AK197" i="242"/>
  <c r="CG198" i="242"/>
  <c r="AD198" i="242"/>
  <c r="CF210" i="242"/>
  <c r="V210" i="242"/>
  <c r="U210" i="242"/>
  <c r="BZ210" i="242"/>
  <c r="BY210" i="242"/>
  <c r="CM210" i="242" s="1"/>
  <c r="AL203" i="242"/>
  <c r="CH203" i="242"/>
  <c r="BR203" i="242"/>
  <c r="BQ203" i="242"/>
  <c r="CL203" i="242" s="1"/>
  <c r="BR205" i="242"/>
  <c r="BQ205" i="242"/>
  <c r="CL205" i="242" s="1"/>
  <c r="N208" i="242"/>
  <c r="M208" i="242"/>
  <c r="CE208" i="242"/>
  <c r="M190" i="242"/>
  <c r="M192" i="242"/>
  <c r="M194" i="242"/>
  <c r="M196" i="242"/>
  <c r="AK203" i="242"/>
  <c r="CI208" i="242"/>
  <c r="AT208" i="242"/>
  <c r="AS208" i="242"/>
  <c r="AT216" i="242"/>
  <c r="AS216" i="242"/>
  <c r="AS193" i="242"/>
  <c r="CH196" i="242"/>
  <c r="CJ197" i="242"/>
  <c r="BY198" i="242"/>
  <c r="CM198" i="242" s="1"/>
  <c r="BB199" i="242"/>
  <c r="CG200" i="242"/>
  <c r="AD200" i="242"/>
  <c r="AC200" i="242"/>
  <c r="AL201" i="242"/>
  <c r="CH201" i="242"/>
  <c r="CI206" i="242"/>
  <c r="AT206" i="242"/>
  <c r="AS206" i="242"/>
  <c r="CF208" i="242"/>
  <c r="V208" i="242"/>
  <c r="U208" i="242"/>
  <c r="BZ208" i="242"/>
  <c r="BY208" i="242"/>
  <c r="CM208" i="242" s="1"/>
  <c r="V197" i="242"/>
  <c r="U197" i="242"/>
  <c r="CG202" i="242"/>
  <c r="AD202" i="242"/>
  <c r="AC202" i="242"/>
  <c r="AT203" i="242"/>
  <c r="CI203" i="242"/>
  <c r="AL205" i="242"/>
  <c r="AK205" i="242"/>
  <c r="CH205" i="242"/>
  <c r="BZ206" i="242"/>
  <c r="BY206" i="242"/>
  <c r="CM206" i="242" s="1"/>
  <c r="V200" i="242"/>
  <c r="V202" i="242"/>
  <c r="V204" i="242"/>
  <c r="V206" i="242"/>
  <c r="AD207" i="242"/>
  <c r="AD209" i="242"/>
  <c r="V213" i="242"/>
  <c r="U213" i="242"/>
  <c r="AT213" i="242"/>
  <c r="CG216" i="242"/>
  <c r="AD216" i="242"/>
  <c r="V217" i="242"/>
  <c r="U217" i="242"/>
  <c r="CF217" i="242"/>
  <c r="CI219" i="242"/>
  <c r="AS219" i="242"/>
  <c r="CH207" i="242"/>
  <c r="CH209" i="242"/>
  <c r="CG218" i="242"/>
  <c r="AD218" i="242"/>
  <c r="CG220" i="242"/>
  <c r="AD220" i="242"/>
  <c r="AC220" i="242"/>
  <c r="BZ216" i="242"/>
  <c r="BY216" i="242"/>
  <c r="CM216" i="242" s="1"/>
  <c r="AC218" i="242"/>
  <c r="N211" i="242"/>
  <c r="AL212" i="242"/>
  <c r="CG213" i="242"/>
  <c r="AD213" i="242"/>
  <c r="V214" i="242"/>
  <c r="U214" i="242"/>
  <c r="CG217" i="242"/>
  <c r="AD217" i="242"/>
  <c r="BZ217" i="242"/>
  <c r="BY217" i="242"/>
  <c r="CM217" i="242" s="1"/>
  <c r="CE224" i="242"/>
  <c r="N224" i="242"/>
  <c r="M224" i="242"/>
  <c r="AC204" i="242"/>
  <c r="AC206" i="242"/>
  <c r="AK207" i="242"/>
  <c r="AK209" i="242"/>
  <c r="AK211" i="242"/>
  <c r="AC213" i="242"/>
  <c r="AK216" i="242"/>
  <c r="AC217" i="242"/>
  <c r="CH218" i="242"/>
  <c r="AL218" i="242"/>
  <c r="CE226" i="242"/>
  <c r="N226" i="242"/>
  <c r="M226" i="242"/>
  <c r="U199" i="242"/>
  <c r="BY199" i="242"/>
  <c r="CM199" i="242" s="1"/>
  <c r="BY201" i="242"/>
  <c r="CM201" i="242" s="1"/>
  <c r="AD204" i="242"/>
  <c r="AD206" i="242"/>
  <c r="AL211" i="242"/>
  <c r="BZ213" i="242"/>
  <c r="BY213" i="242"/>
  <c r="CM213" i="242" s="1"/>
  <c r="AL216" i="242"/>
  <c r="AK218" i="242"/>
  <c r="CI221" i="242"/>
  <c r="AT221" i="242"/>
  <c r="AS221" i="242"/>
  <c r="CG222" i="242"/>
  <c r="AD222" i="242"/>
  <c r="AC222" i="242"/>
  <c r="CH204" i="242"/>
  <c r="V205" i="242"/>
  <c r="AD208" i="242"/>
  <c r="AD210" i="242"/>
  <c r="U211" i="242"/>
  <c r="CF212" i="242"/>
  <c r="CG214" i="242"/>
  <c r="AD214" i="242"/>
  <c r="V215" i="242"/>
  <c r="U215" i="242"/>
  <c r="CG219" i="242"/>
  <c r="AD219" i="242"/>
  <c r="AC219" i="242"/>
  <c r="AL223" i="242"/>
  <c r="AK223" i="242"/>
  <c r="CH223" i="242"/>
  <c r="BR230" i="242"/>
  <c r="BQ230" i="242"/>
  <c r="CL230" i="242" s="1"/>
  <c r="CI253" i="242"/>
  <c r="AT253" i="242"/>
  <c r="AS253" i="242"/>
  <c r="BZ235" i="242"/>
  <c r="BY235" i="242"/>
  <c r="CM235" i="242" s="1"/>
  <c r="BZ214" i="242"/>
  <c r="BY214" i="242"/>
  <c r="CM214" i="242" s="1"/>
  <c r="AK204" i="242"/>
  <c r="AS207" i="242"/>
  <c r="AS209" i="242"/>
  <c r="AS211" i="242"/>
  <c r="CF213" i="242"/>
  <c r="CG215" i="242"/>
  <c r="AD215" i="242"/>
  <c r="V216" i="242"/>
  <c r="U216" i="242"/>
  <c r="CE228" i="242"/>
  <c r="N228" i="242"/>
  <c r="M228" i="242"/>
  <c r="CG212" i="242"/>
  <c r="AD212" i="242"/>
  <c r="V230" i="242"/>
  <c r="U230" i="242"/>
  <c r="CF235" i="242"/>
  <c r="V235" i="242"/>
  <c r="CJ236" i="242"/>
  <c r="BB236" i="242"/>
  <c r="BA236" i="242"/>
  <c r="BY244" i="242"/>
  <c r="CM244" i="242" s="1"/>
  <c r="BZ244" i="242"/>
  <c r="AL261" i="242"/>
  <c r="AK261" i="242"/>
  <c r="CH261" i="242"/>
  <c r="AK220" i="242"/>
  <c r="AK222" i="242"/>
  <c r="AS223" i="242"/>
  <c r="AS225" i="242"/>
  <c r="AS227" i="242"/>
  <c r="CG229" i="242"/>
  <c r="AD229" i="242"/>
  <c r="BQ232" i="242"/>
  <c r="CL232" i="242" s="1"/>
  <c r="BR243" i="242"/>
  <c r="CF219" i="242"/>
  <c r="AL220" i="242"/>
  <c r="AC221" i="242"/>
  <c r="CF221" i="242"/>
  <c r="AL222" i="242"/>
  <c r="AC223" i="242"/>
  <c r="AT223" i="242"/>
  <c r="AK224" i="242"/>
  <c r="AT225" i="242"/>
  <c r="CE225" i="242"/>
  <c r="AK226" i="242"/>
  <c r="AT227" i="242"/>
  <c r="CE227" i="242"/>
  <c r="AK228" i="242"/>
  <c r="AC229" i="242"/>
  <c r="CG231" i="242"/>
  <c r="AD231" i="242"/>
  <c r="AC231" i="242"/>
  <c r="CJ240" i="242"/>
  <c r="BB240" i="242"/>
  <c r="BA240" i="242"/>
  <c r="CJ242" i="242"/>
  <c r="BB242" i="242"/>
  <c r="BA242" i="242"/>
  <c r="U218" i="242"/>
  <c r="BY218" i="242"/>
  <c r="CM218" i="242" s="1"/>
  <c r="U220" i="242"/>
  <c r="BY220" i="242"/>
  <c r="CM220" i="242" s="1"/>
  <c r="AD221" i="242"/>
  <c r="U222" i="242"/>
  <c r="BY222" i="242"/>
  <c r="CM222" i="242" s="1"/>
  <c r="AD223" i="242"/>
  <c r="CF223" i="242"/>
  <c r="AL228" i="242"/>
  <c r="CG228" i="242"/>
  <c r="BZ230" i="242"/>
  <c r="BY230" i="242"/>
  <c r="CM230" i="242" s="1"/>
  <c r="CG235" i="242"/>
  <c r="AD235" i="242"/>
  <c r="AC235" i="242"/>
  <c r="BR236" i="242"/>
  <c r="BQ236" i="242"/>
  <c r="CL236" i="242" s="1"/>
  <c r="CJ238" i="242"/>
  <c r="BB238" i="242"/>
  <c r="BA238" i="242"/>
  <c r="BA221" i="242"/>
  <c r="U224" i="242"/>
  <c r="AD225" i="242"/>
  <c r="CH231" i="242"/>
  <c r="CE232" i="242"/>
  <c r="N232" i="242"/>
  <c r="M232" i="242"/>
  <c r="CI232" i="242"/>
  <c r="CH225" i="242"/>
  <c r="CH227" i="242"/>
  <c r="BR240" i="242"/>
  <c r="BQ240" i="242"/>
  <c r="CL240" i="242" s="1"/>
  <c r="AL229" i="242"/>
  <c r="CF230" i="242"/>
  <c r="U233" i="242"/>
  <c r="BY233" i="242"/>
  <c r="CM233" i="242" s="1"/>
  <c r="CJ234" i="242"/>
  <c r="BB234" i="242"/>
  <c r="BA234" i="242"/>
  <c r="CF237" i="242"/>
  <c r="V237" i="242"/>
  <c r="BR238" i="242"/>
  <c r="BQ238" i="242"/>
  <c r="CL238" i="242" s="1"/>
  <c r="BQ242" i="242"/>
  <c r="CL242" i="242" s="1"/>
  <c r="CF239" i="242"/>
  <c r="V239" i="242"/>
  <c r="CF241" i="242"/>
  <c r="V241" i="242"/>
  <c r="AK225" i="242"/>
  <c r="AK227" i="242"/>
  <c r="AK230" i="242"/>
  <c r="CH230" i="242"/>
  <c r="CJ232" i="242"/>
  <c r="BB232" i="242"/>
  <c r="U239" i="242"/>
  <c r="U241" i="242"/>
  <c r="BZ242" i="242"/>
  <c r="BY242" i="242"/>
  <c r="CM242" i="242" s="1"/>
  <c r="AT248" i="242"/>
  <c r="CI248" i="242"/>
  <c r="CI259" i="242"/>
  <c r="AT259" i="242"/>
  <c r="AS259" i="242"/>
  <c r="U219" i="242"/>
  <c r="BY219" i="242"/>
  <c r="CM219" i="242" s="1"/>
  <c r="U221" i="242"/>
  <c r="BY221" i="242"/>
  <c r="CM221" i="242" s="1"/>
  <c r="U223" i="242"/>
  <c r="AC224" i="242"/>
  <c r="AC226" i="242"/>
  <c r="AC228" i="242"/>
  <c r="CI229" i="242"/>
  <c r="CJ230" i="242"/>
  <c r="BA232" i="242"/>
  <c r="CG233" i="242"/>
  <c r="AD233" i="242"/>
  <c r="AC233" i="242"/>
  <c r="BR234" i="242"/>
  <c r="BQ234" i="242"/>
  <c r="CL234" i="242" s="1"/>
  <c r="CE236" i="242"/>
  <c r="CG237" i="242"/>
  <c r="AD237" i="242"/>
  <c r="AC237" i="242"/>
  <c r="AL247" i="242"/>
  <c r="AK247" i="242"/>
  <c r="AD224" i="242"/>
  <c r="AD226" i="242"/>
  <c r="CF231" i="242"/>
  <c r="CG243" i="242"/>
  <c r="CJ243" i="242"/>
  <c r="M234" i="242"/>
  <c r="M236" i="242"/>
  <c r="M238" i="242"/>
  <c r="M240" i="242"/>
  <c r="M242" i="242"/>
  <c r="BB243" i="242"/>
  <c r="AT247" i="242"/>
  <c r="AS247" i="242"/>
  <c r="AL249" i="242"/>
  <c r="AK249" i="242"/>
  <c r="CH249" i="242"/>
  <c r="AL255" i="242"/>
  <c r="AK255" i="242"/>
  <c r="CH255" i="242"/>
  <c r="AT261" i="242"/>
  <c r="AS261" i="242"/>
  <c r="N234" i="242"/>
  <c r="N236" i="242"/>
  <c r="N238" i="242"/>
  <c r="N240" i="242"/>
  <c r="AS241" i="242"/>
  <c r="N242" i="242"/>
  <c r="CI246" i="242"/>
  <c r="M249" i="242"/>
  <c r="CE262" i="242"/>
  <c r="N262" i="242"/>
  <c r="M262" i="242"/>
  <c r="CE246" i="242"/>
  <c r="N246" i="242"/>
  <c r="CI249" i="242"/>
  <c r="AT249" i="242"/>
  <c r="AS249" i="242"/>
  <c r="CI255" i="242"/>
  <c r="AT255" i="242"/>
  <c r="AS255" i="242"/>
  <c r="AC239" i="242"/>
  <c r="AC241" i="242"/>
  <c r="BY243" i="242"/>
  <c r="CM243" i="242" s="1"/>
  <c r="M245" i="242"/>
  <c r="CH245" i="242"/>
  <c r="M246" i="242"/>
  <c r="U232" i="242"/>
  <c r="BY232" i="242"/>
  <c r="CM232" i="242" s="1"/>
  <c r="U234" i="242"/>
  <c r="BY234" i="242"/>
  <c r="CM234" i="242" s="1"/>
  <c r="U236" i="242"/>
  <c r="BY236" i="242"/>
  <c r="CM236" i="242" s="1"/>
  <c r="U238" i="242"/>
  <c r="BY238" i="242"/>
  <c r="CM238" i="242" s="1"/>
  <c r="AD239" i="242"/>
  <c r="AD241" i="242"/>
  <c r="CF244" i="242"/>
  <c r="U244" i="242"/>
  <c r="CI244" i="242"/>
  <c r="N245" i="242"/>
  <c r="CE250" i="242"/>
  <c r="N250" i="242"/>
  <c r="AL257" i="242"/>
  <c r="AK257" i="242"/>
  <c r="CH257" i="242"/>
  <c r="AT262" i="242"/>
  <c r="AS262" i="242"/>
  <c r="CI262" i="242"/>
  <c r="CH233" i="242"/>
  <c r="CH235" i="242"/>
  <c r="BA237" i="242"/>
  <c r="BQ237" i="242"/>
  <c r="CL237" i="242" s="1"/>
  <c r="CH237" i="242"/>
  <c r="BA239" i="242"/>
  <c r="BQ239" i="242"/>
  <c r="CL239" i="242" s="1"/>
  <c r="CH239" i="242"/>
  <c r="BA241" i="242"/>
  <c r="BQ241" i="242"/>
  <c r="CL241" i="242" s="1"/>
  <c r="CH241" i="242"/>
  <c r="V242" i="242"/>
  <c r="V244" i="242"/>
  <c r="AS244" i="242"/>
  <c r="CF246" i="242"/>
  <c r="U246" i="242"/>
  <c r="AS246" i="242"/>
  <c r="M250" i="242"/>
  <c r="AL251" i="242"/>
  <c r="AK251" i="242"/>
  <c r="CH251" i="242"/>
  <c r="BB239" i="242"/>
  <c r="BB241" i="242"/>
  <c r="AT245" i="242"/>
  <c r="AS245" i="242"/>
  <c r="CG247" i="242"/>
  <c r="CE248" i="242"/>
  <c r="N248" i="242"/>
  <c r="CI257" i="242"/>
  <c r="AT257" i="242"/>
  <c r="AS257" i="242"/>
  <c r="CI251" i="242"/>
  <c r="AT251" i="242"/>
  <c r="AS251" i="242"/>
  <c r="AL253" i="242"/>
  <c r="AK253" i="242"/>
  <c r="CH253" i="242"/>
  <c r="AL259" i="242"/>
  <c r="AK259" i="242"/>
  <c r="CH259" i="242"/>
  <c r="V243" i="242"/>
  <c r="CG244" i="242"/>
  <c r="AD244" i="242"/>
  <c r="CI261" i="242"/>
  <c r="N252" i="242"/>
  <c r="N254" i="242"/>
  <c r="N256" i="242"/>
  <c r="N258" i="242"/>
  <c r="N260" i="242"/>
  <c r="BB262" i="242"/>
  <c r="AD245" i="242"/>
  <c r="AD247" i="242"/>
  <c r="U248" i="242"/>
  <c r="AD249" i="242"/>
  <c r="U250" i="242"/>
  <c r="AD251" i="242"/>
  <c r="U252" i="242"/>
  <c r="AC246" i="242"/>
  <c r="AD246" i="242"/>
  <c r="CN12" i="242" l="1"/>
  <c r="CW12" i="242" s="1"/>
  <c r="BI12" i="242"/>
  <c r="BJ12" i="242"/>
  <c r="BH13" i="242"/>
  <c r="CK13" i="242" s="1"/>
  <c r="CN13" i="242" s="1"/>
  <c r="CS93" i="242"/>
  <c r="CO93" i="242"/>
  <c r="CR93" i="242"/>
  <c r="CQ93" i="242"/>
  <c r="CP93" i="242"/>
  <c r="CW93" i="242"/>
  <c r="CV93" i="242"/>
  <c r="CU93" i="242"/>
  <c r="CT93" i="242"/>
  <c r="A15" i="242"/>
  <c r="BF14" i="242"/>
  <c r="BS14" i="242"/>
  <c r="BC14" i="242"/>
  <c r="AE14" i="242"/>
  <c r="BK14" i="242"/>
  <c r="CA14" i="242"/>
  <c r="W14" i="242"/>
  <c r="BG14" i="242"/>
  <c r="AM14" i="242"/>
  <c r="BJ13" i="242"/>
  <c r="BI13" i="242"/>
  <c r="BA263" i="242"/>
  <c r="BZ104" i="242"/>
  <c r="BY104" i="242"/>
  <c r="CM104" i="242" s="1"/>
  <c r="AS263" i="242"/>
  <c r="BX263" i="242"/>
  <c r="M263" i="242"/>
  <c r="BY263" i="242"/>
  <c r="CM263" i="242" s="1"/>
  <c r="CM11" i="242"/>
  <c r="BQ263" i="242"/>
  <c r="CL11" i="242"/>
  <c r="CN11" i="242" s="1"/>
  <c r="U263" i="242"/>
  <c r="CN174" i="242"/>
  <c r="CH115" i="242"/>
  <c r="AL115" i="242"/>
  <c r="AK115" i="242"/>
  <c r="AK263" i="242" s="1"/>
  <c r="BH14" i="242" l="1"/>
  <c r="CO12" i="242"/>
  <c r="CP12" i="242"/>
  <c r="CQ12" i="242"/>
  <c r="CR12" i="242"/>
  <c r="CS12" i="242"/>
  <c r="CT12" i="242"/>
  <c r="CU12" i="242"/>
  <c r="CV12" i="242"/>
  <c r="CR11" i="242"/>
  <c r="CQ11" i="242"/>
  <c r="CP11" i="242"/>
  <c r="CO11" i="242"/>
  <c r="CW11" i="242"/>
  <c r="CV11" i="242"/>
  <c r="CU11" i="242"/>
  <c r="CT11" i="242"/>
  <c r="CS11" i="242"/>
  <c r="CK14" i="242"/>
  <c r="CN14" i="242" s="1"/>
  <c r="BJ14" i="242"/>
  <c r="BI14" i="242"/>
  <c r="BK15" i="242"/>
  <c r="CA15" i="242"/>
  <c r="W15" i="242"/>
  <c r="BG15" i="242"/>
  <c r="AM15" i="242"/>
  <c r="A16" i="242"/>
  <c r="BF15" i="242"/>
  <c r="BS15" i="242"/>
  <c r="BC15" i="242"/>
  <c r="AE15" i="242"/>
  <c r="CU174" i="242"/>
  <c r="CT174" i="242"/>
  <c r="CS174" i="242"/>
  <c r="CR174" i="242"/>
  <c r="CQ174" i="242"/>
  <c r="CP174" i="242"/>
  <c r="CO174" i="242"/>
  <c r="CW174" i="242"/>
  <c r="CV174" i="242"/>
  <c r="CR13" i="242"/>
  <c r="CQ13" i="242"/>
  <c r="CP13" i="242"/>
  <c r="CO13" i="242"/>
  <c r="CW13" i="242"/>
  <c r="CV13" i="242"/>
  <c r="CU13" i="242"/>
  <c r="CT13" i="242"/>
  <c r="CS13" i="242"/>
  <c r="CW14" i="242" l="1"/>
  <c r="CV14" i="242"/>
  <c r="CU14" i="242"/>
  <c r="CT14" i="242"/>
  <c r="CS14" i="242"/>
  <c r="CR14" i="242"/>
  <c r="CQ14" i="242"/>
  <c r="CP14" i="242"/>
  <c r="CO14" i="242"/>
  <c r="BH15" i="242"/>
  <c r="A17" i="242"/>
  <c r="BF16" i="242"/>
  <c r="BS16" i="242"/>
  <c r="BC16" i="242"/>
  <c r="AE16" i="242"/>
  <c r="BK16" i="242"/>
  <c r="CA16" i="242"/>
  <c r="W16" i="242"/>
  <c r="BG16" i="242"/>
  <c r="AM16" i="242"/>
  <c r="CA17" i="242" l="1"/>
  <c r="BK17" i="242"/>
  <c r="A18" i="242"/>
  <c r="W17" i="242"/>
  <c r="BG17" i="242"/>
  <c r="AM17" i="242"/>
  <c r="BF17" i="242"/>
  <c r="BC17" i="242"/>
  <c r="BS17" i="242"/>
  <c r="AE17" i="242"/>
  <c r="BJ15" i="242"/>
  <c r="BI15" i="242"/>
  <c r="CK15" i="242"/>
  <c r="CN15" i="242" s="1"/>
  <c r="BH16" i="242"/>
  <c r="BH17" i="242" l="1"/>
  <c r="CK16" i="242"/>
  <c r="CN16" i="242" s="1"/>
  <c r="BJ16" i="242"/>
  <c r="BI16" i="242"/>
  <c r="CA18" i="242"/>
  <c r="W18" i="242"/>
  <c r="BG18" i="242"/>
  <c r="AM18" i="242"/>
  <c r="BK18" i="242"/>
  <c r="A19" i="242"/>
  <c r="BF18" i="242"/>
  <c r="BC18" i="242"/>
  <c r="AE18" i="242"/>
  <c r="BS18" i="242"/>
  <c r="CR15" i="242"/>
  <c r="CQ15" i="242"/>
  <c r="CP15" i="242"/>
  <c r="CO15" i="242"/>
  <c r="CW15" i="242"/>
  <c r="CV15" i="242"/>
  <c r="CU15" i="242"/>
  <c r="CT15" i="242"/>
  <c r="CS15" i="242"/>
  <c r="CA19" i="242" l="1"/>
  <c r="W19" i="242"/>
  <c r="BG19" i="242"/>
  <c r="AM19" i="242"/>
  <c r="A20" i="242"/>
  <c r="BF19" i="242"/>
  <c r="BC19" i="242"/>
  <c r="AE19" i="242"/>
  <c r="BS19" i="242"/>
  <c r="BK19" i="242"/>
  <c r="CW16" i="242"/>
  <c r="CV16" i="242"/>
  <c r="CU16" i="242"/>
  <c r="CT16" i="242"/>
  <c r="CS16" i="242"/>
  <c r="CR16" i="242"/>
  <c r="CQ16" i="242"/>
  <c r="CP16" i="242"/>
  <c r="CO16" i="242"/>
  <c r="CK17" i="242"/>
  <c r="CN17" i="242" s="1"/>
  <c r="BJ17" i="242"/>
  <c r="BI17" i="242"/>
  <c r="BH18" i="242"/>
  <c r="BH19" i="242" l="1"/>
  <c r="BI18" i="242"/>
  <c r="BJ18" i="242"/>
  <c r="CK18" i="242"/>
  <c r="CN18" i="242" s="1"/>
  <c r="CU17" i="242"/>
  <c r="CS17" i="242"/>
  <c r="CO17" i="242"/>
  <c r="CW17" i="242"/>
  <c r="CV17" i="242"/>
  <c r="CT17" i="242"/>
  <c r="CR17" i="242"/>
  <c r="CQ17" i="242"/>
  <c r="CP17" i="242"/>
  <c r="BI19" i="242"/>
  <c r="BJ19" i="242"/>
  <c r="CK19" i="242"/>
  <c r="CN19" i="242" s="1"/>
  <c r="CA20" i="242"/>
  <c r="W20" i="242"/>
  <c r="BG20" i="242"/>
  <c r="AM20" i="242"/>
  <c r="BS20" i="242"/>
  <c r="BC20" i="242"/>
  <c r="BK20" i="242"/>
  <c r="BF20" i="242"/>
  <c r="AE20" i="242"/>
  <c r="A21" i="242"/>
  <c r="BH20" i="242" l="1"/>
  <c r="BJ20" i="242"/>
  <c r="BI20" i="242"/>
  <c r="CK20" i="242"/>
  <c r="CN20" i="242" s="1"/>
  <c r="CO18" i="242"/>
  <c r="CU18" i="242"/>
  <c r="CS18" i="242"/>
  <c r="CW18" i="242"/>
  <c r="CV18" i="242"/>
  <c r="CT18" i="242"/>
  <c r="CR18" i="242"/>
  <c r="CQ18" i="242"/>
  <c r="CP18" i="242"/>
  <c r="CU19" i="242"/>
  <c r="CS19" i="242"/>
  <c r="CP19" i="242"/>
  <c r="CO19" i="242"/>
  <c r="CW19" i="242"/>
  <c r="CV19" i="242"/>
  <c r="CT19" i="242"/>
  <c r="CR19" i="242"/>
  <c r="CQ19" i="242"/>
  <c r="A22" i="242"/>
  <c r="BF21" i="242"/>
  <c r="BS21" i="242"/>
  <c r="BC21" i="242"/>
  <c r="BK21" i="242"/>
  <c r="CA21" i="242"/>
  <c r="W21" i="242"/>
  <c r="BG21" i="242"/>
  <c r="AM21" i="242"/>
  <c r="AE21" i="242"/>
  <c r="BH21" i="242" l="1"/>
  <c r="CK21" i="242"/>
  <c r="CN21" i="242" s="1"/>
  <c r="BJ21" i="242"/>
  <c r="BI21" i="242"/>
  <c r="BK22" i="242"/>
  <c r="CA22" i="242"/>
  <c r="W22" i="242"/>
  <c r="BG22" i="242"/>
  <c r="AM22" i="242"/>
  <c r="BS22" i="242"/>
  <c r="BC22" i="242"/>
  <c r="A23" i="242"/>
  <c r="BF22" i="242"/>
  <c r="AE22" i="242"/>
  <c r="CP20" i="242"/>
  <c r="CO20" i="242"/>
  <c r="CV20" i="242"/>
  <c r="CU20" i="242"/>
  <c r="CS20" i="242"/>
  <c r="CQ20" i="242"/>
  <c r="CW20" i="242"/>
  <c r="CT20" i="242"/>
  <c r="CR20" i="242"/>
  <c r="BH22" i="242" l="1"/>
  <c r="A24" i="242"/>
  <c r="BF23" i="242"/>
  <c r="BS23" i="242"/>
  <c r="BC23" i="242"/>
  <c r="BK23" i="242"/>
  <c r="CA23" i="242"/>
  <c r="W23" i="242"/>
  <c r="BG23" i="242"/>
  <c r="AM23" i="242"/>
  <c r="AE23" i="242"/>
  <c r="BJ22" i="242"/>
  <c r="BI22" i="242"/>
  <c r="CK22" i="242"/>
  <c r="CN22" i="242" s="1"/>
  <c r="CW21" i="242"/>
  <c r="CV21" i="242"/>
  <c r="CU21" i="242"/>
  <c r="CS21" i="242"/>
  <c r="CQ21" i="242"/>
  <c r="CP21" i="242"/>
  <c r="CO21" i="242"/>
  <c r="CT21" i="242"/>
  <c r="CR21" i="242"/>
  <c r="BH23" i="242" l="1"/>
  <c r="CR22" i="242"/>
  <c r="CQ22" i="242"/>
  <c r="CP22" i="242"/>
  <c r="CO22" i="242"/>
  <c r="CW22" i="242"/>
  <c r="CV22" i="242"/>
  <c r="CU22" i="242"/>
  <c r="CS22" i="242"/>
  <c r="CT22" i="242"/>
  <c r="BK24" i="242"/>
  <c r="CA24" i="242"/>
  <c r="W24" i="242"/>
  <c r="BG24" i="242"/>
  <c r="AM24" i="242"/>
  <c r="BS24" i="242"/>
  <c r="BC24" i="242"/>
  <c r="BF24" i="242"/>
  <c r="BH24" i="242" s="1"/>
  <c r="A25" i="242"/>
  <c r="AE24" i="242"/>
  <c r="BJ24" i="242" l="1"/>
  <c r="BI24" i="242"/>
  <c r="CK24" i="242"/>
  <c r="CN24" i="242" s="1"/>
  <c r="A26" i="242"/>
  <c r="BF25" i="242"/>
  <c r="BS25" i="242"/>
  <c r="BC25" i="242"/>
  <c r="AE25" i="242"/>
  <c r="BK25" i="242"/>
  <c r="CA25" i="242"/>
  <c r="W25" i="242"/>
  <c r="BG25" i="242"/>
  <c r="AM25" i="242"/>
  <c r="CK23" i="242"/>
  <c r="CN23" i="242" s="1"/>
  <c r="BJ23" i="242"/>
  <c r="BI23" i="242"/>
  <c r="BH25" i="242" l="1"/>
  <c r="BK26" i="242"/>
  <c r="CA26" i="242"/>
  <c r="W26" i="242"/>
  <c r="BG26" i="242"/>
  <c r="AM26" i="242"/>
  <c r="A27" i="242"/>
  <c r="BF26" i="242"/>
  <c r="BH26" i="242" s="1"/>
  <c r="BS26" i="242"/>
  <c r="BC26" i="242"/>
  <c r="AE26" i="242"/>
  <c r="CR24" i="242"/>
  <c r="CQ24" i="242"/>
  <c r="CP24" i="242"/>
  <c r="CO24" i="242"/>
  <c r="CW24" i="242"/>
  <c r="CV24" i="242"/>
  <c r="CU24" i="242"/>
  <c r="CS24" i="242"/>
  <c r="CT24" i="242"/>
  <c r="CW23" i="242"/>
  <c r="CV23" i="242"/>
  <c r="CU23" i="242"/>
  <c r="CT23" i="242"/>
  <c r="CS23" i="242"/>
  <c r="CQ23" i="242"/>
  <c r="CP23" i="242"/>
  <c r="CO23" i="242"/>
  <c r="CR23" i="242"/>
  <c r="L16" i="241"/>
  <c r="BJ26" i="242" l="1"/>
  <c r="BI26" i="242"/>
  <c r="CK26" i="242"/>
  <c r="CN26" i="242" s="1"/>
  <c r="A28" i="242"/>
  <c r="BF27" i="242"/>
  <c r="BS27" i="242"/>
  <c r="BC27" i="242"/>
  <c r="AE27" i="242"/>
  <c r="BK27" i="242"/>
  <c r="CA27" i="242"/>
  <c r="W27" i="242"/>
  <c r="BG27" i="242"/>
  <c r="AM27" i="242"/>
  <c r="CK25" i="242"/>
  <c r="CN25" i="242" s="1"/>
  <c r="BJ25" i="242"/>
  <c r="BI25" i="242"/>
  <c r="BH27" i="242" l="1"/>
  <c r="BK28" i="242"/>
  <c r="CA28" i="242"/>
  <c r="W28" i="242"/>
  <c r="BG28" i="242"/>
  <c r="AM28" i="242"/>
  <c r="A29" i="242"/>
  <c r="BF28" i="242"/>
  <c r="BH28" i="242" s="1"/>
  <c r="BS28" i="242"/>
  <c r="BC28" i="242"/>
  <c r="AE28" i="242"/>
  <c r="CR26" i="242"/>
  <c r="CQ26" i="242"/>
  <c r="CP26" i="242"/>
  <c r="CO26" i="242"/>
  <c r="CW26" i="242"/>
  <c r="CV26" i="242"/>
  <c r="CU26" i="242"/>
  <c r="CT26" i="242"/>
  <c r="CS26" i="242"/>
  <c r="CW25" i="242"/>
  <c r="CV25" i="242"/>
  <c r="CU25" i="242"/>
  <c r="CT25" i="242"/>
  <c r="CS25" i="242"/>
  <c r="CR25" i="242"/>
  <c r="CQ25" i="242"/>
  <c r="CP25" i="242"/>
  <c r="CO25" i="242"/>
  <c r="BJ28" i="242" l="1"/>
  <c r="BI28" i="242"/>
  <c r="CK28" i="242"/>
  <c r="CN28" i="242" s="1"/>
  <c r="A30" i="242"/>
  <c r="BF29" i="242"/>
  <c r="BS29" i="242"/>
  <c r="BC29" i="242"/>
  <c r="AE29" i="242"/>
  <c r="BK29" i="242"/>
  <c r="CA29" i="242"/>
  <c r="W29" i="242"/>
  <c r="AM29" i="242"/>
  <c r="CK27" i="242"/>
  <c r="CN27" i="242" s="1"/>
  <c r="BJ27" i="242"/>
  <c r="BI27" i="242"/>
  <c r="BG29" i="242" l="1"/>
  <c r="BH29" i="242" s="1"/>
  <c r="BK30" i="242"/>
  <c r="CA30" i="242"/>
  <c r="W30" i="242"/>
  <c r="AM30" i="242"/>
  <c r="A31" i="242"/>
  <c r="BF30" i="242"/>
  <c r="BS30" i="242"/>
  <c r="BC30" i="242"/>
  <c r="AE30" i="242"/>
  <c r="CR28" i="242"/>
  <c r="CQ28" i="242"/>
  <c r="CP28" i="242"/>
  <c r="CO28" i="242"/>
  <c r="CW28" i="242"/>
  <c r="CV28" i="242"/>
  <c r="CU28" i="242"/>
  <c r="CT28" i="242"/>
  <c r="CS28" i="242"/>
  <c r="CW27" i="242"/>
  <c r="CV27" i="242"/>
  <c r="CU27" i="242"/>
  <c r="CT27" i="242"/>
  <c r="CS27" i="242"/>
  <c r="CR27" i="242"/>
  <c r="CQ27" i="242"/>
  <c r="CP27" i="242"/>
  <c r="CO27" i="242"/>
  <c r="CK29" i="242" l="1"/>
  <c r="CN29" i="242" s="1"/>
  <c r="BJ29" i="242"/>
  <c r="BI29" i="242"/>
  <c r="BG30" i="242"/>
  <c r="BH30" i="242" s="1"/>
  <c r="A32" i="242"/>
  <c r="BF31" i="242"/>
  <c r="BH31" i="242" s="1"/>
  <c r="BS31" i="242"/>
  <c r="BC31" i="242"/>
  <c r="AE31" i="242"/>
  <c r="BK31" i="242"/>
  <c r="CA31" i="242"/>
  <c r="W31" i="242"/>
  <c r="BG31" i="242"/>
  <c r="AM31" i="242"/>
  <c r="BJ30" i="242" l="1"/>
  <c r="BI30" i="242"/>
  <c r="CK30" i="242"/>
  <c r="CN30" i="242" s="1"/>
  <c r="CK31" i="242"/>
  <c r="CN31" i="242" s="1"/>
  <c r="BJ31" i="242"/>
  <c r="BI31" i="242"/>
  <c r="BK32" i="242"/>
  <c r="CA32" i="242"/>
  <c r="W32" i="242"/>
  <c r="BG32" i="242"/>
  <c r="AM32" i="242"/>
  <c r="A33" i="242"/>
  <c r="BF32" i="242"/>
  <c r="BS32" i="242"/>
  <c r="BC32" i="242"/>
  <c r="AE32" i="242"/>
  <c r="CW29" i="242"/>
  <c r="CV29" i="242"/>
  <c r="CU29" i="242"/>
  <c r="CT29" i="242"/>
  <c r="CS29" i="242"/>
  <c r="CR29" i="242"/>
  <c r="CQ29" i="242"/>
  <c r="CP29" i="242"/>
  <c r="CO29" i="242"/>
  <c r="A34" i="242" l="1"/>
  <c r="BF33" i="242"/>
  <c r="BS33" i="242"/>
  <c r="BC33" i="242"/>
  <c r="AE33" i="242"/>
  <c r="BK33" i="242"/>
  <c r="CA33" i="242"/>
  <c r="W33" i="242"/>
  <c r="BG33" i="242"/>
  <c r="AM33" i="242"/>
  <c r="CW31" i="242"/>
  <c r="CV31" i="242"/>
  <c r="CU31" i="242"/>
  <c r="CT31" i="242"/>
  <c r="CS31" i="242"/>
  <c r="CR31" i="242"/>
  <c r="CQ31" i="242"/>
  <c r="CP31" i="242"/>
  <c r="CO31" i="242"/>
  <c r="CR30" i="242"/>
  <c r="CQ30" i="242"/>
  <c r="CP30" i="242"/>
  <c r="CO30" i="242"/>
  <c r="CW30" i="242"/>
  <c r="CV30" i="242"/>
  <c r="CU30" i="242"/>
  <c r="CT30" i="242"/>
  <c r="CS30" i="242"/>
  <c r="BH32" i="242"/>
  <c r="A4" i="241"/>
  <c r="BJ32" i="242" l="1"/>
  <c r="BI32" i="242"/>
  <c r="CK32" i="242"/>
  <c r="CN32" i="242" s="1"/>
  <c r="BH33" i="242"/>
  <c r="BK34" i="242"/>
  <c r="CA34" i="242"/>
  <c r="W34" i="242"/>
  <c r="BG34" i="242"/>
  <c r="AM34" i="242"/>
  <c r="A35" i="242"/>
  <c r="BF34" i="242"/>
  <c r="BS34" i="242"/>
  <c r="BC34" i="242"/>
  <c r="AE34" i="242"/>
  <c r="A36" i="242" l="1"/>
  <c r="BF35" i="242"/>
  <c r="BS35" i="242"/>
  <c r="BC35" i="242"/>
  <c r="AE35" i="242"/>
  <c r="BK35" i="242"/>
  <c r="CA35" i="242"/>
  <c r="W35" i="242"/>
  <c r="BG35" i="242"/>
  <c r="AM35" i="242"/>
  <c r="CK33" i="242"/>
  <c r="CN33" i="242" s="1"/>
  <c r="BJ33" i="242"/>
  <c r="BI33" i="242"/>
  <c r="CR32" i="242"/>
  <c r="CQ32" i="242"/>
  <c r="CP32" i="242"/>
  <c r="CO32" i="242"/>
  <c r="CW32" i="242"/>
  <c r="CV32" i="242"/>
  <c r="CU32" i="242"/>
  <c r="CT32" i="242"/>
  <c r="CS32" i="242"/>
  <c r="BH34" i="242"/>
  <c r="CW33" i="242" l="1"/>
  <c r="CV33" i="242"/>
  <c r="CU33" i="242"/>
  <c r="CT33" i="242"/>
  <c r="CS33" i="242"/>
  <c r="CR33" i="242"/>
  <c r="CQ33" i="242"/>
  <c r="CP33" i="242"/>
  <c r="CO33" i="242"/>
  <c r="BJ34" i="242"/>
  <c r="BI34" i="242"/>
  <c r="CK34" i="242"/>
  <c r="CN34" i="242" s="1"/>
  <c r="BH35" i="242"/>
  <c r="BK36" i="242"/>
  <c r="CA36" i="242"/>
  <c r="W36" i="242"/>
  <c r="BG36" i="242"/>
  <c r="AM36" i="242"/>
  <c r="A37" i="242"/>
  <c r="BF36" i="242"/>
  <c r="BH36" i="242" s="1"/>
  <c r="BS36" i="242"/>
  <c r="BC36" i="242"/>
  <c r="AE36" i="242"/>
  <c r="CR34" i="242" l="1"/>
  <c r="CQ34" i="242"/>
  <c r="CP34" i="242"/>
  <c r="CO34" i="242"/>
  <c r="CW34" i="242"/>
  <c r="CV34" i="242"/>
  <c r="CU34" i="242"/>
  <c r="CT34" i="242"/>
  <c r="CS34" i="242"/>
  <c r="BJ36" i="242"/>
  <c r="BI36" i="242"/>
  <c r="CK36" i="242"/>
  <c r="CN36" i="242" s="1"/>
  <c r="BG37" i="242"/>
  <c r="AM37" i="242"/>
  <c r="CA37" i="242"/>
  <c r="BF37" i="242"/>
  <c r="BH37" i="242" s="1"/>
  <c r="BC37" i="242"/>
  <c r="BS37" i="242"/>
  <c r="AE37" i="242"/>
  <c r="A38" i="242"/>
  <c r="W37" i="242"/>
  <c r="BK37" i="242"/>
  <c r="CK35" i="242"/>
  <c r="CN35" i="242" s="1"/>
  <c r="BJ35" i="242"/>
  <c r="BI35" i="242"/>
  <c r="CR36" i="242" l="1"/>
  <c r="CQ36" i="242"/>
  <c r="CP36" i="242"/>
  <c r="CO36" i="242"/>
  <c r="CW36" i="242"/>
  <c r="CV36" i="242"/>
  <c r="CU36" i="242"/>
  <c r="CT36" i="242"/>
  <c r="CS36" i="242"/>
  <c r="BI37" i="242"/>
  <c r="CK37" i="242"/>
  <c r="CN37" i="242" s="1"/>
  <c r="BJ37" i="242"/>
  <c r="BG38" i="242"/>
  <c r="AM38" i="242"/>
  <c r="BK38" i="242"/>
  <c r="CA38" i="242"/>
  <c r="BF38" i="242"/>
  <c r="BH38" i="242" s="1"/>
  <c r="BC38" i="242"/>
  <c r="BS38" i="242"/>
  <c r="AE38" i="242"/>
  <c r="A39" i="242"/>
  <c r="W38" i="242"/>
  <c r="CW35" i="242"/>
  <c r="CV35" i="242"/>
  <c r="CU35" i="242"/>
  <c r="CT35" i="242"/>
  <c r="CS35" i="242"/>
  <c r="CR35" i="242"/>
  <c r="CQ35" i="242"/>
  <c r="CP35" i="242"/>
  <c r="CO35" i="242"/>
  <c r="CS37" i="242" l="1"/>
  <c r="CR37" i="242"/>
  <c r="CQ37" i="242"/>
  <c r="CP37" i="242"/>
  <c r="CO37" i="242"/>
  <c r="CW37" i="242"/>
  <c r="CV37" i="242"/>
  <c r="CU37" i="242"/>
  <c r="CT37" i="242"/>
  <c r="CA39" i="242"/>
  <c r="BG39" i="242"/>
  <c r="AM39" i="242"/>
  <c r="BS39" i="242"/>
  <c r="BC39" i="242"/>
  <c r="W39" i="242"/>
  <c r="BK39" i="242"/>
  <c r="BF39" i="242"/>
  <c r="A40" i="242"/>
  <c r="AE39" i="242"/>
  <c r="BJ38" i="242"/>
  <c r="BI38" i="242"/>
  <c r="CK38" i="242"/>
  <c r="CN38" i="242" s="1"/>
  <c r="CS38" i="242" l="1"/>
  <c r="CU38" i="242"/>
  <c r="CT38" i="242"/>
  <c r="CR38" i="242"/>
  <c r="CQ38" i="242"/>
  <c r="CP38" i="242"/>
  <c r="CO38" i="242"/>
  <c r="CW38" i="242"/>
  <c r="CV38" i="242"/>
  <c r="BH39" i="242"/>
  <c r="BS40" i="242"/>
  <c r="BC40" i="242"/>
  <c r="CA40" i="242"/>
  <c r="W40" i="242"/>
  <c r="BG40" i="242"/>
  <c r="AM40" i="242"/>
  <c r="AE40" i="242"/>
  <c r="A41" i="242"/>
  <c r="BK40" i="242"/>
  <c r="BF40" i="242"/>
  <c r="BH40" i="242" s="1"/>
  <c r="BI39" i="242" l="1"/>
  <c r="CK39" i="242"/>
  <c r="CN39" i="242" s="1"/>
  <c r="BJ39" i="242"/>
  <c r="CA41" i="242"/>
  <c r="W41" i="242"/>
  <c r="AM41" i="242"/>
  <c r="BS41" i="242"/>
  <c r="BC41" i="242"/>
  <c r="A42" i="242"/>
  <c r="BK41" i="242"/>
  <c r="BF41" i="242"/>
  <c r="AE41" i="242"/>
  <c r="BJ40" i="242"/>
  <c r="BI40" i="242"/>
  <c r="CK40" i="242"/>
  <c r="CN40" i="242" s="1"/>
  <c r="BG41" i="242" l="1"/>
  <c r="BH41" i="242" s="1"/>
  <c r="CV40" i="242"/>
  <c r="CU40" i="242"/>
  <c r="CS40" i="242"/>
  <c r="CP40" i="242"/>
  <c r="CO40" i="242"/>
  <c r="CW40" i="242"/>
  <c r="CT40" i="242"/>
  <c r="CR40" i="242"/>
  <c r="CQ40" i="242"/>
  <c r="CP39" i="242"/>
  <c r="CO39" i="242"/>
  <c r="CV39" i="242"/>
  <c r="CU39" i="242"/>
  <c r="CS39" i="242"/>
  <c r="CR39" i="242"/>
  <c r="CQ39" i="242"/>
  <c r="CW39" i="242"/>
  <c r="CT39" i="242"/>
  <c r="BS42" i="242"/>
  <c r="BC42" i="242"/>
  <c r="AE42" i="242"/>
  <c r="BK42" i="242"/>
  <c r="CA42" i="242"/>
  <c r="W42" i="242"/>
  <c r="BG42" i="242"/>
  <c r="AM42" i="242"/>
  <c r="A43" i="242"/>
  <c r="BF42" i="242"/>
  <c r="BH42" i="242" s="1"/>
  <c r="BJ41" i="242" l="1"/>
  <c r="BI41" i="242"/>
  <c r="CK41" i="242"/>
  <c r="CN41" i="242" s="1"/>
  <c r="BJ42" i="242"/>
  <c r="BI42" i="242"/>
  <c r="CK42" i="242"/>
  <c r="CN42" i="242" s="1"/>
  <c r="CA43" i="242"/>
  <c r="W43" i="242"/>
  <c r="BG43" i="242"/>
  <c r="AM43" i="242"/>
  <c r="BS43" i="242"/>
  <c r="BC43" i="242"/>
  <c r="A44" i="242"/>
  <c r="BK43" i="242"/>
  <c r="BF43" i="242"/>
  <c r="AE43" i="242"/>
  <c r="CV42" i="242" l="1"/>
  <c r="CU42" i="242"/>
  <c r="CT42" i="242"/>
  <c r="CS42" i="242"/>
  <c r="CQ42" i="242"/>
  <c r="CP42" i="242"/>
  <c r="CO42" i="242"/>
  <c r="CW42" i="242"/>
  <c r="CR42" i="242"/>
  <c r="CP41" i="242"/>
  <c r="CO41" i="242"/>
  <c r="CW41" i="242"/>
  <c r="CV41" i="242"/>
  <c r="CU41" i="242"/>
  <c r="CS41" i="242"/>
  <c r="CR41" i="242"/>
  <c r="CT41" i="242"/>
  <c r="CQ41" i="242"/>
  <c r="BH43" i="242"/>
  <c r="BS44" i="242"/>
  <c r="BC44" i="242"/>
  <c r="AE44" i="242"/>
  <c r="BK44" i="242"/>
  <c r="CA44" i="242"/>
  <c r="W44" i="242"/>
  <c r="BG44" i="242"/>
  <c r="AM44" i="242"/>
  <c r="A45" i="242"/>
  <c r="BF44" i="242"/>
  <c r="BH44" i="242" s="1"/>
  <c r="BJ43" i="242" l="1"/>
  <c r="BI43" i="242"/>
  <c r="CK43" i="242"/>
  <c r="CN43" i="242" s="1"/>
  <c r="BJ44" i="242"/>
  <c r="BI44" i="242"/>
  <c r="CK44" i="242"/>
  <c r="CN44" i="242" s="1"/>
  <c r="CA45" i="242"/>
  <c r="W45" i="242"/>
  <c r="BG45" i="242"/>
  <c r="AM45" i="242"/>
  <c r="A46" i="242"/>
  <c r="BF45" i="242"/>
  <c r="BS45" i="242"/>
  <c r="BC45" i="242"/>
  <c r="BK45" i="242"/>
  <c r="AE45" i="242"/>
  <c r="BH45" i="242" l="1"/>
  <c r="CV44" i="242"/>
  <c r="CU44" i="242"/>
  <c r="CT44" i="242"/>
  <c r="CS44" i="242"/>
  <c r="CR44" i="242"/>
  <c r="CQ44" i="242"/>
  <c r="CP44" i="242"/>
  <c r="CO44" i="242"/>
  <c r="CW44" i="242"/>
  <c r="BS46" i="242"/>
  <c r="BC46" i="242"/>
  <c r="AE46" i="242"/>
  <c r="BK46" i="242"/>
  <c r="CA46" i="242"/>
  <c r="W46" i="242"/>
  <c r="BG46" i="242"/>
  <c r="AM46" i="242"/>
  <c r="A47" i="242"/>
  <c r="BF46" i="242"/>
  <c r="BH46" i="242" s="1"/>
  <c r="CP43" i="242"/>
  <c r="CO43" i="242"/>
  <c r="CW43" i="242"/>
  <c r="CV43" i="242"/>
  <c r="CU43" i="242"/>
  <c r="CS43" i="242"/>
  <c r="CR43" i="242"/>
  <c r="CT43" i="242"/>
  <c r="CQ43" i="242"/>
  <c r="BJ45" i="242"/>
  <c r="BI45" i="242"/>
  <c r="CK45" i="242"/>
  <c r="CN45" i="242" s="1"/>
  <c r="BJ46" i="242" l="1"/>
  <c r="BI46" i="242"/>
  <c r="CK46" i="242"/>
  <c r="CN46" i="242" s="1"/>
  <c r="CP45" i="242"/>
  <c r="CO45" i="242"/>
  <c r="CW45" i="242"/>
  <c r="CV45" i="242"/>
  <c r="CU45" i="242"/>
  <c r="CS45" i="242"/>
  <c r="CR45" i="242"/>
  <c r="CT45" i="242"/>
  <c r="CQ45" i="242"/>
  <c r="CA47" i="242"/>
  <c r="W47" i="242"/>
  <c r="BG47" i="242"/>
  <c r="AM47" i="242"/>
  <c r="A48" i="242"/>
  <c r="BF47" i="242"/>
  <c r="BS47" i="242"/>
  <c r="BC47" i="242"/>
  <c r="BK47" i="242"/>
  <c r="AE47" i="242"/>
  <c r="BH47" i="242" l="1"/>
  <c r="BS48" i="242"/>
  <c r="BC48" i="242"/>
  <c r="AE48" i="242"/>
  <c r="BK48" i="242"/>
  <c r="CA48" i="242"/>
  <c r="W48" i="242"/>
  <c r="BG48" i="242"/>
  <c r="AM48" i="242"/>
  <c r="A49" i="242"/>
  <c r="BF48" i="242"/>
  <c r="BH48" i="242" s="1"/>
  <c r="CV46" i="242"/>
  <c r="CU46" i="242"/>
  <c r="CT46" i="242"/>
  <c r="CS46" i="242"/>
  <c r="CR46" i="242"/>
  <c r="CQ46" i="242"/>
  <c r="CP46" i="242"/>
  <c r="CO46" i="242"/>
  <c r="CW46" i="242"/>
  <c r="BJ47" i="242"/>
  <c r="BI47" i="242"/>
  <c r="CK47" i="242"/>
  <c r="CN47" i="242" s="1"/>
  <c r="BJ48" i="242" l="1"/>
  <c r="BI48" i="242"/>
  <c r="CK48" i="242"/>
  <c r="CN48" i="242" s="1"/>
  <c r="CA49" i="242"/>
  <c r="W49" i="242"/>
  <c r="BG49" i="242"/>
  <c r="AM49" i="242"/>
  <c r="A50" i="242"/>
  <c r="BF49" i="242"/>
  <c r="BH49" i="242" s="1"/>
  <c r="BS49" i="242"/>
  <c r="BC49" i="242"/>
  <c r="AE49" i="242"/>
  <c r="BK49" i="242"/>
  <c r="CP47" i="242"/>
  <c r="CO47" i="242"/>
  <c r="CW47" i="242"/>
  <c r="CV47" i="242"/>
  <c r="CU47" i="242"/>
  <c r="CT47" i="242"/>
  <c r="CS47" i="242"/>
  <c r="CR47" i="242"/>
  <c r="CQ47" i="242"/>
  <c r="BS50" i="242" l="1"/>
  <c r="BC50" i="242"/>
  <c r="AE50" i="242"/>
  <c r="BK50" i="242"/>
  <c r="CA50" i="242"/>
  <c r="W50" i="242"/>
  <c r="BG50" i="242"/>
  <c r="AM50" i="242"/>
  <c r="A51" i="242"/>
  <c r="BF50" i="242"/>
  <c r="BH50" i="242" s="1"/>
  <c r="BJ49" i="242"/>
  <c r="BI49" i="242"/>
  <c r="CK49" i="242"/>
  <c r="CN49" i="242" s="1"/>
  <c r="CV48" i="242"/>
  <c r="CU48" i="242"/>
  <c r="CT48" i="242"/>
  <c r="CS48" i="242"/>
  <c r="CR48" i="242"/>
  <c r="CQ48" i="242"/>
  <c r="CP48" i="242"/>
  <c r="CO48" i="242"/>
  <c r="CW48" i="242"/>
  <c r="BJ50" i="242" l="1"/>
  <c r="BI50" i="242"/>
  <c r="CK50" i="242"/>
  <c r="CN50" i="242" s="1"/>
  <c r="CA51" i="242"/>
  <c r="W51" i="242"/>
  <c r="BG51" i="242"/>
  <c r="AM51" i="242"/>
  <c r="A52" i="242"/>
  <c r="BF51" i="242"/>
  <c r="BS51" i="242"/>
  <c r="BC51" i="242"/>
  <c r="AE51" i="242"/>
  <c r="BK51" i="242"/>
  <c r="CP49" i="242"/>
  <c r="CO49" i="242"/>
  <c r="CW49" i="242"/>
  <c r="CV49" i="242"/>
  <c r="CU49" i="242"/>
  <c r="CT49" i="242"/>
  <c r="CS49" i="242"/>
  <c r="CR49" i="242"/>
  <c r="CQ49" i="242"/>
  <c r="BH51" i="242" l="1"/>
  <c r="BJ51" i="242"/>
  <c r="BI51" i="242"/>
  <c r="CK51" i="242"/>
  <c r="CN51" i="242" s="1"/>
  <c r="BS52" i="242"/>
  <c r="BC52" i="242"/>
  <c r="AE52" i="242"/>
  <c r="BK52" i="242"/>
  <c r="CA52" i="242"/>
  <c r="W52" i="242"/>
  <c r="BG52" i="242"/>
  <c r="AM52" i="242"/>
  <c r="A53" i="242"/>
  <c r="BF52" i="242"/>
  <c r="CV50" i="242"/>
  <c r="CU50" i="242"/>
  <c r="CT50" i="242"/>
  <c r="CS50" i="242"/>
  <c r="CR50" i="242"/>
  <c r="CQ50" i="242"/>
  <c r="CP50" i="242"/>
  <c r="CO50" i="242"/>
  <c r="CW50" i="242"/>
  <c r="CA53" i="242" l="1"/>
  <c r="W53" i="242"/>
  <c r="BG53" i="242"/>
  <c r="AM53" i="242"/>
  <c r="A54" i="242"/>
  <c r="BF53" i="242"/>
  <c r="BH53" i="242" s="1"/>
  <c r="BS53" i="242"/>
  <c r="BC53" i="242"/>
  <c r="AE53" i="242"/>
  <c r="BK53" i="242"/>
  <c r="CP51" i="242"/>
  <c r="CO51" i="242"/>
  <c r="CW51" i="242"/>
  <c r="CV51" i="242"/>
  <c r="CU51" i="242"/>
  <c r="CT51" i="242"/>
  <c r="CS51" i="242"/>
  <c r="CR51" i="242"/>
  <c r="CQ51" i="242"/>
  <c r="BH52" i="242"/>
  <c r="BJ53" i="242" l="1"/>
  <c r="BI53" i="242"/>
  <c r="CK53" i="242"/>
  <c r="CN53" i="242" s="1"/>
  <c r="BS54" i="242"/>
  <c r="BC54" i="242"/>
  <c r="AE54" i="242"/>
  <c r="BK54" i="242"/>
  <c r="CA54" i="242"/>
  <c r="W54" i="242"/>
  <c r="BG54" i="242"/>
  <c r="AM54" i="242"/>
  <c r="A55" i="242"/>
  <c r="BF54" i="242"/>
  <c r="BJ52" i="242"/>
  <c r="BI52" i="242"/>
  <c r="CK52" i="242"/>
  <c r="CN52" i="242" s="1"/>
  <c r="CP53" i="242" l="1"/>
  <c r="CO53" i="242"/>
  <c r="CW53" i="242"/>
  <c r="CV53" i="242"/>
  <c r="CU53" i="242"/>
  <c r="CT53" i="242"/>
  <c r="CS53" i="242"/>
  <c r="CR53" i="242"/>
  <c r="CQ53" i="242"/>
  <c r="CV52" i="242"/>
  <c r="CU52" i="242"/>
  <c r="CT52" i="242"/>
  <c r="CS52" i="242"/>
  <c r="CR52" i="242"/>
  <c r="CQ52" i="242"/>
  <c r="CP52" i="242"/>
  <c r="CO52" i="242"/>
  <c r="CW52" i="242"/>
  <c r="BG55" i="242"/>
  <c r="BK55" i="242"/>
  <c r="W55" i="242"/>
  <c r="CA55" i="242"/>
  <c r="AM55" i="242"/>
  <c r="BF55" i="242"/>
  <c r="BH55" i="242" s="1"/>
  <c r="BC55" i="242"/>
  <c r="A56" i="242"/>
  <c r="BS55" i="242"/>
  <c r="AE55" i="242"/>
  <c r="BH54" i="242"/>
  <c r="BJ55" i="242" l="1"/>
  <c r="BI55" i="242"/>
  <c r="CK55" i="242"/>
  <c r="CN55" i="242" s="1"/>
  <c r="BJ54" i="242"/>
  <c r="BI54" i="242"/>
  <c r="CK54" i="242"/>
  <c r="CN54" i="242" s="1"/>
  <c r="BG56" i="242"/>
  <c r="AM56" i="242"/>
  <c r="BF56" i="242"/>
  <c r="A57" i="242"/>
  <c r="BS56" i="242"/>
  <c r="BC56" i="242"/>
  <c r="AE56" i="242"/>
  <c r="BK56" i="242"/>
  <c r="W56" i="242"/>
  <c r="CA56" i="242"/>
  <c r="CV54" i="242" l="1"/>
  <c r="CU54" i="242"/>
  <c r="CT54" i="242"/>
  <c r="CS54" i="242"/>
  <c r="CR54" i="242"/>
  <c r="CQ54" i="242"/>
  <c r="CP54" i="242"/>
  <c r="CO54" i="242"/>
  <c r="CW54" i="242"/>
  <c r="CS55" i="242"/>
  <c r="CR55" i="242"/>
  <c r="CQ55" i="242"/>
  <c r="CP55" i="242"/>
  <c r="CO55" i="242"/>
  <c r="CW55" i="242"/>
  <c r="CV55" i="242"/>
  <c r="CU55" i="242"/>
  <c r="CT55" i="242"/>
  <c r="AE57" i="242"/>
  <c r="BG57" i="242"/>
  <c r="AM57" i="242"/>
  <c r="A58" i="242"/>
  <c r="BF57" i="242"/>
  <c r="BH57" i="242" s="1"/>
  <c r="CA57" i="242"/>
  <c r="BC57" i="242"/>
  <c r="BS57" i="242"/>
  <c r="W57" i="242"/>
  <c r="BK57" i="242"/>
  <c r="BH56" i="242"/>
  <c r="CK56" i="242" l="1"/>
  <c r="CN56" i="242" s="1"/>
  <c r="BJ56" i="242"/>
  <c r="BI56" i="242"/>
  <c r="BJ57" i="242"/>
  <c r="BI57" i="242"/>
  <c r="CK57" i="242"/>
  <c r="CN57" i="242" s="1"/>
  <c r="CA58" i="242"/>
  <c r="W58" i="242"/>
  <c r="AE58" i="242"/>
  <c r="BF58" i="242"/>
  <c r="BH58" i="242" s="1"/>
  <c r="BC58" i="242"/>
  <c r="BS58" i="242"/>
  <c r="BK58" i="242"/>
  <c r="A59" i="242"/>
  <c r="BG58" i="242"/>
  <c r="AM58" i="242"/>
  <c r="CU57" i="242" l="1"/>
  <c r="CT57" i="242"/>
  <c r="CW57" i="242"/>
  <c r="CV57" i="242"/>
  <c r="CS57" i="242"/>
  <c r="CR57" i="242"/>
  <c r="CQ57" i="242"/>
  <c r="CP57" i="242"/>
  <c r="CO57" i="242"/>
  <c r="BI58" i="242"/>
  <c r="CK58" i="242"/>
  <c r="CN58" i="242" s="1"/>
  <c r="BJ58" i="242"/>
  <c r="AE59" i="242"/>
  <c r="BG59" i="242"/>
  <c r="AM59" i="242"/>
  <c r="BC59" i="242"/>
  <c r="CA59" i="242"/>
  <c r="W59" i="242"/>
  <c r="BS59" i="242"/>
  <c r="BK59" i="242"/>
  <c r="A60" i="242"/>
  <c r="BF59" i="242"/>
  <c r="BH59" i="242" s="1"/>
  <c r="CS56" i="242"/>
  <c r="CO56" i="242"/>
  <c r="CW56" i="242"/>
  <c r="CV56" i="242"/>
  <c r="CU56" i="242"/>
  <c r="CT56" i="242"/>
  <c r="CR56" i="242"/>
  <c r="CQ56" i="242"/>
  <c r="CP56" i="242"/>
  <c r="CO58" i="242" l="1"/>
  <c r="CT58" i="242"/>
  <c r="CS58" i="242"/>
  <c r="CV58" i="242"/>
  <c r="CU58" i="242"/>
  <c r="CR58" i="242"/>
  <c r="CQ58" i="242"/>
  <c r="CP58" i="242"/>
  <c r="CW58" i="242"/>
  <c r="CK59" i="242"/>
  <c r="CN59" i="242" s="1"/>
  <c r="BJ59" i="242"/>
  <c r="BI59" i="242"/>
  <c r="CA60" i="242"/>
  <c r="W60" i="242"/>
  <c r="AE60" i="242"/>
  <c r="BS60" i="242"/>
  <c r="BK60" i="242"/>
  <c r="BG60" i="242"/>
  <c r="AM60" i="242"/>
  <c r="A61" i="242"/>
  <c r="BF60" i="242"/>
  <c r="BH60" i="242" s="1"/>
  <c r="BC60" i="242"/>
  <c r="CU59" i="242" l="1"/>
  <c r="CT59" i="242"/>
  <c r="CV59" i="242"/>
  <c r="CS59" i="242"/>
  <c r="CR59" i="242"/>
  <c r="CQ59" i="242"/>
  <c r="CP59" i="242"/>
  <c r="CO59" i="242"/>
  <c r="CW59" i="242"/>
  <c r="BI60" i="242"/>
  <c r="CK60" i="242"/>
  <c r="CN60" i="242" s="1"/>
  <c r="BJ60" i="242"/>
  <c r="AE61" i="242"/>
  <c r="CA61" i="242"/>
  <c r="W61" i="242"/>
  <c r="BG61" i="242"/>
  <c r="AM61" i="242"/>
  <c r="A62" i="242"/>
  <c r="BS61" i="242"/>
  <c r="BK61" i="242"/>
  <c r="BF61" i="242"/>
  <c r="BH61" i="242" s="1"/>
  <c r="BC61" i="242"/>
  <c r="CA62" i="242" l="1"/>
  <c r="W62" i="242"/>
  <c r="AE62" i="242"/>
  <c r="BC62" i="242"/>
  <c r="BS62" i="242"/>
  <c r="BK62" i="242"/>
  <c r="BG62" i="242"/>
  <c r="AM62" i="242"/>
  <c r="A63" i="242"/>
  <c r="BF62" i="242"/>
  <c r="BH62" i="242" s="1"/>
  <c r="CO60" i="242"/>
  <c r="CU60" i="242"/>
  <c r="CT60" i="242"/>
  <c r="CS60" i="242"/>
  <c r="CQ60" i="242"/>
  <c r="CP60" i="242"/>
  <c r="CW60" i="242"/>
  <c r="CV60" i="242"/>
  <c r="CR60" i="242"/>
  <c r="BI61" i="242"/>
  <c r="CK61" i="242"/>
  <c r="CN61" i="242" s="1"/>
  <c r="BJ61" i="242"/>
  <c r="CU61" i="242" l="1"/>
  <c r="CT61" i="242"/>
  <c r="CO61" i="242"/>
  <c r="CW61" i="242"/>
  <c r="CV61" i="242"/>
  <c r="CS61" i="242"/>
  <c r="CR61" i="242"/>
  <c r="CQ61" i="242"/>
  <c r="CP61" i="242"/>
  <c r="AE63" i="242"/>
  <c r="CA63" i="242"/>
  <c r="W63" i="242"/>
  <c r="BG63" i="242"/>
  <c r="AM63" i="242"/>
  <c r="BC63" i="242"/>
  <c r="A64" i="242"/>
  <c r="BS63" i="242"/>
  <c r="BK63" i="242"/>
  <c r="BF63" i="242"/>
  <c r="BH63" i="242" s="1"/>
  <c r="BI62" i="242"/>
  <c r="CK62" i="242"/>
  <c r="CN62" i="242" s="1"/>
  <c r="BJ62" i="242"/>
  <c r="BJ63" i="242" l="1"/>
  <c r="BI63" i="242"/>
  <c r="CK63" i="242"/>
  <c r="CN63" i="242" s="1"/>
  <c r="CA64" i="242"/>
  <c r="W64" i="242"/>
  <c r="BS64" i="242"/>
  <c r="BC64" i="242"/>
  <c r="AE64" i="242"/>
  <c r="BK64" i="242"/>
  <c r="AM64" i="242"/>
  <c r="BG64" i="242"/>
  <c r="BF64" i="242"/>
  <c r="A65" i="242"/>
  <c r="CO62" i="242"/>
  <c r="CU62" i="242"/>
  <c r="CT62" i="242"/>
  <c r="CS62" i="242"/>
  <c r="CV62" i="242"/>
  <c r="CR62" i="242"/>
  <c r="CQ62" i="242"/>
  <c r="CP62" i="242"/>
  <c r="CW62" i="242"/>
  <c r="BH64" i="242" l="1"/>
  <c r="BI64" i="242"/>
  <c r="CK64" i="242"/>
  <c r="CN64" i="242" s="1"/>
  <c r="BJ64" i="242"/>
  <c r="CU63" i="242"/>
  <c r="CT63" i="242"/>
  <c r="CP63" i="242"/>
  <c r="CO63" i="242"/>
  <c r="CW63" i="242"/>
  <c r="CV63" i="242"/>
  <c r="CS63" i="242"/>
  <c r="CR63" i="242"/>
  <c r="CQ63" i="242"/>
  <c r="AE65" i="242"/>
  <c r="BK65" i="242"/>
  <c r="CA65" i="242"/>
  <c r="W65" i="242"/>
  <c r="BG65" i="242"/>
  <c r="AM65" i="242"/>
  <c r="A66" i="242"/>
  <c r="BS65" i="242"/>
  <c r="BF65" i="242"/>
  <c r="BC65" i="242"/>
  <c r="BH65" i="242" l="1"/>
  <c r="CA66" i="242"/>
  <c r="W66" i="242"/>
  <c r="BS66" i="242"/>
  <c r="BC66" i="242"/>
  <c r="AE66" i="242"/>
  <c r="BK66" i="242"/>
  <c r="AM66" i="242"/>
  <c r="BG66" i="242"/>
  <c r="BF66" i="242"/>
  <c r="BH66" i="242" s="1"/>
  <c r="A67" i="242"/>
  <c r="CO64" i="242"/>
  <c r="CW64" i="242"/>
  <c r="CV64" i="242"/>
  <c r="CU64" i="242"/>
  <c r="CT64" i="242"/>
  <c r="CS64" i="242"/>
  <c r="CR64" i="242"/>
  <c r="CQ64" i="242"/>
  <c r="CP64" i="242"/>
  <c r="BJ65" i="242"/>
  <c r="BI65" i="242"/>
  <c r="CK65" i="242"/>
  <c r="CN65" i="242" s="1"/>
  <c r="AE67" i="242" l="1"/>
  <c r="BK67" i="242"/>
  <c r="CA67" i="242"/>
  <c r="W67" i="242"/>
  <c r="BG67" i="242"/>
  <c r="AM67" i="242"/>
  <c r="A68" i="242"/>
  <c r="BF67" i="242"/>
  <c r="BH67" i="242" s="1"/>
  <c r="BC67" i="242"/>
  <c r="BS67" i="242"/>
  <c r="BI66" i="242"/>
  <c r="CK66" i="242"/>
  <c r="CN66" i="242" s="1"/>
  <c r="BJ66" i="242"/>
  <c r="CU65" i="242"/>
  <c r="CT65" i="242"/>
  <c r="CQ65" i="242"/>
  <c r="CP65" i="242"/>
  <c r="CO65" i="242"/>
  <c r="CW65" i="242"/>
  <c r="CV65" i="242"/>
  <c r="CS65" i="242"/>
  <c r="CR65" i="242"/>
  <c r="BJ67" i="242" l="1"/>
  <c r="BI67" i="242"/>
  <c r="CK67" i="242"/>
  <c r="CN67" i="242" s="1"/>
  <c r="CA68" i="242"/>
  <c r="W68" i="242"/>
  <c r="BS68" i="242"/>
  <c r="BC68" i="242"/>
  <c r="AE68" i="242"/>
  <c r="A69" i="242"/>
  <c r="BK68" i="242"/>
  <c r="AM68" i="242"/>
  <c r="BG68" i="242"/>
  <c r="BF68" i="242"/>
  <c r="CO66" i="242"/>
  <c r="CW66" i="242"/>
  <c r="CV66" i="242"/>
  <c r="CU66" i="242"/>
  <c r="CT66" i="242"/>
  <c r="CS66" i="242"/>
  <c r="CR66" i="242"/>
  <c r="CQ66" i="242"/>
  <c r="CP66" i="242"/>
  <c r="AE69" i="242" l="1"/>
  <c r="BK69" i="242"/>
  <c r="CA69" i="242"/>
  <c r="W69" i="242"/>
  <c r="BG69" i="242"/>
  <c r="AM69" i="242"/>
  <c r="A70" i="242"/>
  <c r="BF69" i="242"/>
  <c r="BH69" i="242" s="1"/>
  <c r="BS69" i="242"/>
  <c r="BC69" i="242"/>
  <c r="CU67" i="242"/>
  <c r="CT67" i="242"/>
  <c r="CQ67" i="242"/>
  <c r="CP67" i="242"/>
  <c r="CO67" i="242"/>
  <c r="CR67" i="242"/>
  <c r="CW67" i="242"/>
  <c r="CV67" i="242"/>
  <c r="CS67" i="242"/>
  <c r="BH68" i="242"/>
  <c r="BJ69" i="242" l="1"/>
  <c r="BI69" i="242"/>
  <c r="CK69" i="242"/>
  <c r="CN69" i="242" s="1"/>
  <c r="BI68" i="242"/>
  <c r="CK68" i="242"/>
  <c r="CN68" i="242" s="1"/>
  <c r="BJ68" i="242"/>
  <c r="CA70" i="242"/>
  <c r="W70" i="242"/>
  <c r="BG70" i="242"/>
  <c r="AM70" i="242"/>
  <c r="BS70" i="242"/>
  <c r="BC70" i="242"/>
  <c r="AE70" i="242"/>
  <c r="A71" i="242"/>
  <c r="BK70" i="242"/>
  <c r="BF70" i="242"/>
  <c r="CO68" i="242" l="1"/>
  <c r="CW68" i="242"/>
  <c r="CV68" i="242"/>
  <c r="CU68" i="242"/>
  <c r="CT68" i="242"/>
  <c r="CS68" i="242"/>
  <c r="CR68" i="242"/>
  <c r="CQ68" i="242"/>
  <c r="CP68" i="242"/>
  <c r="BH70" i="242"/>
  <c r="CU69" i="242"/>
  <c r="CT69" i="242"/>
  <c r="CS69" i="242"/>
  <c r="CQ69" i="242"/>
  <c r="CP69" i="242"/>
  <c r="CO69" i="242"/>
  <c r="CW69" i="242"/>
  <c r="CV69" i="242"/>
  <c r="CR69" i="242"/>
  <c r="AE71" i="242"/>
  <c r="BK71" i="242"/>
  <c r="CA71" i="242"/>
  <c r="W71" i="242"/>
  <c r="BG71" i="242"/>
  <c r="AM71" i="242"/>
  <c r="A72" i="242"/>
  <c r="BF71" i="242"/>
  <c r="BS71" i="242"/>
  <c r="BC71" i="242"/>
  <c r="BI70" i="242" l="1"/>
  <c r="CK70" i="242"/>
  <c r="CN70" i="242" s="1"/>
  <c r="BJ70" i="242"/>
  <c r="BH71" i="242"/>
  <c r="CA72" i="242"/>
  <c r="W72" i="242"/>
  <c r="BG72" i="242"/>
  <c r="AM72" i="242"/>
  <c r="A73" i="242"/>
  <c r="BF72" i="242"/>
  <c r="BH72" i="242" s="1"/>
  <c r="BS72" i="242"/>
  <c r="BC72" i="242"/>
  <c r="AE72" i="242"/>
  <c r="BK72" i="242"/>
  <c r="BJ71" i="242" l="1"/>
  <c r="BI71" i="242"/>
  <c r="CK71" i="242"/>
  <c r="CN71" i="242" s="1"/>
  <c r="AE73" i="242"/>
  <c r="BK73" i="242"/>
  <c r="CA73" i="242"/>
  <c r="W73" i="242"/>
  <c r="BG73" i="242"/>
  <c r="AM73" i="242"/>
  <c r="A74" i="242"/>
  <c r="BF73" i="242"/>
  <c r="BH73" i="242" s="1"/>
  <c r="BC73" i="242"/>
  <c r="BS73" i="242"/>
  <c r="CO70" i="242"/>
  <c r="CW70" i="242"/>
  <c r="CV70" i="242"/>
  <c r="CU70" i="242"/>
  <c r="CT70" i="242"/>
  <c r="CS70" i="242"/>
  <c r="CR70" i="242"/>
  <c r="CQ70" i="242"/>
  <c r="CP70" i="242"/>
  <c r="BI72" i="242"/>
  <c r="CK72" i="242"/>
  <c r="CN72" i="242" s="1"/>
  <c r="BJ72" i="242"/>
  <c r="CO72" i="242" l="1"/>
  <c r="CW72" i="242"/>
  <c r="CV72" i="242"/>
  <c r="CU72" i="242"/>
  <c r="CT72" i="242"/>
  <c r="CS72" i="242"/>
  <c r="CR72" i="242"/>
  <c r="CP72" i="242"/>
  <c r="CQ72" i="242"/>
  <c r="CA74" i="242"/>
  <c r="W74" i="242"/>
  <c r="BG74" i="242"/>
  <c r="AM74" i="242"/>
  <c r="A75" i="242"/>
  <c r="BF74" i="242"/>
  <c r="BS74" i="242"/>
  <c r="BC74" i="242"/>
  <c r="AE74" i="242"/>
  <c r="BK74" i="242"/>
  <c r="CU71" i="242"/>
  <c r="CT71" i="242"/>
  <c r="CS71" i="242"/>
  <c r="CQ71" i="242"/>
  <c r="CP71" i="242"/>
  <c r="CO71" i="242"/>
  <c r="CW71" i="242"/>
  <c r="CV71" i="242"/>
  <c r="CR71" i="242"/>
  <c r="BJ73" i="242"/>
  <c r="BI73" i="242"/>
  <c r="CK73" i="242"/>
  <c r="CN73" i="242" s="1"/>
  <c r="BH74" i="242" l="1"/>
  <c r="CU73" i="242"/>
  <c r="CT73" i="242"/>
  <c r="CS73" i="242"/>
  <c r="CR73" i="242"/>
  <c r="CQ73" i="242"/>
  <c r="CP73" i="242"/>
  <c r="CO73" i="242"/>
  <c r="CW73" i="242"/>
  <c r="CV73" i="242"/>
  <c r="AE75" i="242"/>
  <c r="BK75" i="242"/>
  <c r="CA75" i="242"/>
  <c r="W75" i="242"/>
  <c r="BG75" i="242"/>
  <c r="AM75" i="242"/>
  <c r="A76" i="242"/>
  <c r="BF75" i="242"/>
  <c r="BH75" i="242" s="1"/>
  <c r="BC75" i="242"/>
  <c r="BS75" i="242"/>
  <c r="CA76" i="242" l="1"/>
  <c r="W76" i="242"/>
  <c r="BG76" i="242"/>
  <c r="AM76" i="242"/>
  <c r="A77" i="242"/>
  <c r="BF76" i="242"/>
  <c r="BH76" i="242" s="1"/>
  <c r="BS76" i="242"/>
  <c r="BC76" i="242"/>
  <c r="AE76" i="242"/>
  <c r="BK76" i="242"/>
  <c r="BJ75" i="242"/>
  <c r="BI75" i="242"/>
  <c r="CK75" i="242"/>
  <c r="CN75" i="242" s="1"/>
  <c r="BI74" i="242"/>
  <c r="CK74" i="242"/>
  <c r="CN74" i="242" s="1"/>
  <c r="BJ74" i="242"/>
  <c r="BI76" i="242" l="1"/>
  <c r="CK76" i="242"/>
  <c r="CN76" i="242" s="1"/>
  <c r="BJ76" i="242"/>
  <c r="AE77" i="242"/>
  <c r="BK77" i="242"/>
  <c r="CA77" i="242"/>
  <c r="W77" i="242"/>
  <c r="BG77" i="242"/>
  <c r="AM77" i="242"/>
  <c r="A78" i="242"/>
  <c r="BF77" i="242"/>
  <c r="BH77" i="242" s="1"/>
  <c r="BC77" i="242"/>
  <c r="BS77" i="242"/>
  <c r="CO74" i="242"/>
  <c r="CW74" i="242"/>
  <c r="CV74" i="242"/>
  <c r="CU74" i="242"/>
  <c r="CT74" i="242"/>
  <c r="CS74" i="242"/>
  <c r="CR74" i="242"/>
  <c r="CQ74" i="242"/>
  <c r="CP74" i="242"/>
  <c r="CU75" i="242"/>
  <c r="CT75" i="242"/>
  <c r="CS75" i="242"/>
  <c r="CR75" i="242"/>
  <c r="CQ75" i="242"/>
  <c r="CP75" i="242"/>
  <c r="CO75" i="242"/>
  <c r="CW75" i="242"/>
  <c r="CV75" i="242"/>
  <c r="BJ77" i="242" l="1"/>
  <c r="BI77" i="242"/>
  <c r="CK77" i="242"/>
  <c r="CN77" i="242" s="1"/>
  <c r="CA78" i="242"/>
  <c r="W78" i="242"/>
  <c r="BG78" i="242"/>
  <c r="AM78" i="242"/>
  <c r="A79" i="242"/>
  <c r="BF78" i="242"/>
  <c r="BH78" i="242" s="1"/>
  <c r="BS78" i="242"/>
  <c r="BC78" i="242"/>
  <c r="AE78" i="242"/>
  <c r="BK78" i="242"/>
  <c r="CO76" i="242"/>
  <c r="CW76" i="242"/>
  <c r="CV76" i="242"/>
  <c r="CU76" i="242"/>
  <c r="CT76" i="242"/>
  <c r="CS76" i="242"/>
  <c r="CR76" i="242"/>
  <c r="CQ76" i="242"/>
  <c r="CP76" i="242"/>
  <c r="BI78" i="242" l="1"/>
  <c r="CK78" i="242"/>
  <c r="CN78" i="242" s="1"/>
  <c r="BJ78" i="242"/>
  <c r="AE79" i="242"/>
  <c r="BK79" i="242"/>
  <c r="CA79" i="242"/>
  <c r="W79" i="242"/>
  <c r="BG79" i="242"/>
  <c r="AM79" i="242"/>
  <c r="A80" i="242"/>
  <c r="BF79" i="242"/>
  <c r="BH79" i="242" s="1"/>
  <c r="BC79" i="242"/>
  <c r="BS79" i="242"/>
  <c r="CU77" i="242"/>
  <c r="CT77" i="242"/>
  <c r="CS77" i="242"/>
  <c r="CR77" i="242"/>
  <c r="CQ77" i="242"/>
  <c r="CP77" i="242"/>
  <c r="CO77" i="242"/>
  <c r="CW77" i="242"/>
  <c r="CV77" i="242"/>
  <c r="BJ79" i="242" l="1"/>
  <c r="BI79" i="242"/>
  <c r="CK79" i="242"/>
  <c r="CN79" i="242" s="1"/>
  <c r="CA80" i="242"/>
  <c r="W80" i="242"/>
  <c r="AM80" i="242"/>
  <c r="A81" i="242"/>
  <c r="BF80" i="242"/>
  <c r="BS80" i="242"/>
  <c r="BC80" i="242"/>
  <c r="AE80" i="242"/>
  <c r="BK80" i="242"/>
  <c r="CO78" i="242"/>
  <c r="CW78" i="242"/>
  <c r="CV78" i="242"/>
  <c r="CU78" i="242"/>
  <c r="CT78" i="242"/>
  <c r="CS78" i="242"/>
  <c r="CR78" i="242"/>
  <c r="CQ78" i="242"/>
  <c r="CP78" i="242"/>
  <c r="AE81" i="242" l="1"/>
  <c r="BK81" i="242"/>
  <c r="CA81" i="242"/>
  <c r="W81" i="242"/>
  <c r="BG81" i="242"/>
  <c r="AM81" i="242"/>
  <c r="A82" i="242"/>
  <c r="BF81" i="242"/>
  <c r="BH81" i="242" s="1"/>
  <c r="BC81" i="242"/>
  <c r="BS81" i="242"/>
  <c r="CU79" i="242"/>
  <c r="CT79" i="242"/>
  <c r="CS79" i="242"/>
  <c r="CR79" i="242"/>
  <c r="CQ79" i="242"/>
  <c r="CP79" i="242"/>
  <c r="CO79" i="242"/>
  <c r="CW79" i="242"/>
  <c r="CV79" i="242"/>
  <c r="BG80" i="242"/>
  <c r="BH80" i="242" s="1"/>
  <c r="BI80" i="242" l="1"/>
  <c r="CK80" i="242"/>
  <c r="CN80" i="242" s="1"/>
  <c r="BJ80" i="242"/>
  <c r="BJ81" i="242"/>
  <c r="BI81" i="242"/>
  <c r="CK81" i="242"/>
  <c r="CN81" i="242" s="1"/>
  <c r="CA82" i="242"/>
  <c r="W82" i="242"/>
  <c r="BG82" i="242"/>
  <c r="AM82" i="242"/>
  <c r="A83" i="242"/>
  <c r="BF82" i="242"/>
  <c r="BS82" i="242"/>
  <c r="BC82" i="242"/>
  <c r="AE82" i="242"/>
  <c r="BK82" i="242"/>
  <c r="BH82" i="242" l="1"/>
  <c r="CU81" i="242"/>
  <c r="CT81" i="242"/>
  <c r="CS81" i="242"/>
  <c r="CR81" i="242"/>
  <c r="CQ81" i="242"/>
  <c r="CP81" i="242"/>
  <c r="CO81" i="242"/>
  <c r="CW81" i="242"/>
  <c r="CV81" i="242"/>
  <c r="CO80" i="242"/>
  <c r="CW80" i="242"/>
  <c r="CV80" i="242"/>
  <c r="CU80" i="242"/>
  <c r="CT80" i="242"/>
  <c r="CS80" i="242"/>
  <c r="CR80" i="242"/>
  <c r="CQ80" i="242"/>
  <c r="CP80" i="242"/>
  <c r="AE83" i="242"/>
  <c r="BK83" i="242"/>
  <c r="CA83" i="242"/>
  <c r="W83" i="242"/>
  <c r="AM83" i="242"/>
  <c r="A84" i="242"/>
  <c r="BF83" i="242"/>
  <c r="BS83" i="242"/>
  <c r="BC83" i="242"/>
  <c r="BG83" i="242" l="1"/>
  <c r="BH83" i="242" s="1"/>
  <c r="CA84" i="242"/>
  <c r="W84" i="242"/>
  <c r="BG84" i="242"/>
  <c r="AM84" i="242"/>
  <c r="A85" i="242"/>
  <c r="BF84" i="242"/>
  <c r="BH84" i="242" s="1"/>
  <c r="BS84" i="242"/>
  <c r="BC84" i="242"/>
  <c r="AE84" i="242"/>
  <c r="BK84" i="242"/>
  <c r="BI82" i="242"/>
  <c r="CK82" i="242"/>
  <c r="CN82" i="242" s="1"/>
  <c r="BJ82" i="242"/>
  <c r="BJ83" i="242" l="1"/>
  <c r="BI83" i="242"/>
  <c r="CK83" i="242"/>
  <c r="CN83" i="242" s="1"/>
  <c r="AE85" i="242"/>
  <c r="BK85" i="242"/>
  <c r="CA85" i="242"/>
  <c r="W85" i="242"/>
  <c r="BG85" i="242"/>
  <c r="AM85" i="242"/>
  <c r="A86" i="242"/>
  <c r="BF85" i="242"/>
  <c r="BH85" i="242" s="1"/>
  <c r="BS85" i="242"/>
  <c r="BC85" i="242"/>
  <c r="BI84" i="242"/>
  <c r="CK84" i="242"/>
  <c r="CN84" i="242" s="1"/>
  <c r="BJ84" i="242"/>
  <c r="CO82" i="242"/>
  <c r="CW82" i="242"/>
  <c r="CV82" i="242"/>
  <c r="CU82" i="242"/>
  <c r="CT82" i="242"/>
  <c r="CS82" i="242"/>
  <c r="CR82" i="242"/>
  <c r="CQ82" i="242"/>
  <c r="CP82" i="242"/>
  <c r="BJ85" i="242" l="1"/>
  <c r="BI85" i="242"/>
  <c r="CK85" i="242"/>
  <c r="CN85" i="242" s="1"/>
  <c r="CA86" i="242"/>
  <c r="W86" i="242"/>
  <c r="BG86" i="242"/>
  <c r="AM86" i="242"/>
  <c r="A87" i="242"/>
  <c r="BF86" i="242"/>
  <c r="BH86" i="242" s="1"/>
  <c r="BS86" i="242"/>
  <c r="BC86" i="242"/>
  <c r="AE86" i="242"/>
  <c r="BK86" i="242"/>
  <c r="CU83" i="242"/>
  <c r="CT83" i="242"/>
  <c r="CS83" i="242"/>
  <c r="CR83" i="242"/>
  <c r="CQ83" i="242"/>
  <c r="CP83" i="242"/>
  <c r="CO83" i="242"/>
  <c r="CW83" i="242"/>
  <c r="CV83" i="242"/>
  <c r="CO84" i="242"/>
  <c r="CW84" i="242"/>
  <c r="CV84" i="242"/>
  <c r="CU84" i="242"/>
  <c r="CT84" i="242"/>
  <c r="CS84" i="242"/>
  <c r="CR84" i="242"/>
  <c r="CQ84" i="242"/>
  <c r="CP84" i="242"/>
  <c r="AE87" i="242" l="1"/>
  <c r="BK87" i="242"/>
  <c r="CA87" i="242"/>
  <c r="W87" i="242"/>
  <c r="BG87" i="242"/>
  <c r="AM87" i="242"/>
  <c r="A88" i="242"/>
  <c r="BF87" i="242"/>
  <c r="BH87" i="242" s="1"/>
  <c r="BS87" i="242"/>
  <c r="BC87" i="242"/>
  <c r="CU85" i="242"/>
  <c r="CT85" i="242"/>
  <c r="CS85" i="242"/>
  <c r="CR85" i="242"/>
  <c r="CQ85" i="242"/>
  <c r="CP85" i="242"/>
  <c r="CO85" i="242"/>
  <c r="CW85" i="242"/>
  <c r="CV85" i="242"/>
  <c r="BI86" i="242"/>
  <c r="CK86" i="242"/>
  <c r="CN86" i="242" s="1"/>
  <c r="BJ86" i="242"/>
  <c r="BJ87" i="242" l="1"/>
  <c r="BI87" i="242"/>
  <c r="CK87" i="242"/>
  <c r="CN87" i="242" s="1"/>
  <c r="CO86" i="242"/>
  <c r="CW86" i="242"/>
  <c r="CV86" i="242"/>
  <c r="CU86" i="242"/>
  <c r="CT86" i="242"/>
  <c r="CS86" i="242"/>
  <c r="CR86" i="242"/>
  <c r="CQ86" i="242"/>
  <c r="CP86" i="242"/>
  <c r="CA88" i="242"/>
  <c r="W88" i="242"/>
  <c r="BG88" i="242"/>
  <c r="AM88" i="242"/>
  <c r="A89" i="242"/>
  <c r="BF88" i="242"/>
  <c r="BH88" i="242" s="1"/>
  <c r="BS88" i="242"/>
  <c r="BC88" i="242"/>
  <c r="AE88" i="242"/>
  <c r="BK88" i="242"/>
  <c r="BI88" i="242" l="1"/>
  <c r="CK88" i="242"/>
  <c r="CN88" i="242" s="1"/>
  <c r="BJ88" i="242"/>
  <c r="CU87" i="242"/>
  <c r="CT87" i="242"/>
  <c r="CS87" i="242"/>
  <c r="CR87" i="242"/>
  <c r="CQ87" i="242"/>
  <c r="CP87" i="242"/>
  <c r="CO87" i="242"/>
  <c r="CW87" i="242"/>
  <c r="CV87" i="242"/>
  <c r="AE89" i="242"/>
  <c r="BK89" i="242"/>
  <c r="CA89" i="242"/>
  <c r="W89" i="242"/>
  <c r="BG89" i="242"/>
  <c r="AM89" i="242"/>
  <c r="A90" i="242"/>
  <c r="BF89" i="242"/>
  <c r="BH89" i="242" s="1"/>
  <c r="BS89" i="242"/>
  <c r="BC89" i="242"/>
  <c r="BJ89" i="242" l="1"/>
  <c r="BI89" i="242"/>
  <c r="CK89" i="242"/>
  <c r="CN89" i="242" s="1"/>
  <c r="CA90" i="242"/>
  <c r="W90" i="242"/>
  <c r="BG90" i="242"/>
  <c r="AM90" i="242"/>
  <c r="A91" i="242"/>
  <c r="BF90" i="242"/>
  <c r="BS90" i="242"/>
  <c r="BC90" i="242"/>
  <c r="AE90" i="242"/>
  <c r="BK90" i="242"/>
  <c r="CO88" i="242"/>
  <c r="CW88" i="242"/>
  <c r="CV88" i="242"/>
  <c r="CU88" i="242"/>
  <c r="CT88" i="242"/>
  <c r="CS88" i="242"/>
  <c r="CR88" i="242"/>
  <c r="CQ88" i="242"/>
  <c r="CP88" i="242"/>
  <c r="BH90" i="242" l="1"/>
  <c r="BI90" i="242"/>
  <c r="CK90" i="242"/>
  <c r="CN90" i="242" s="1"/>
  <c r="BJ90" i="242"/>
  <c r="AE91" i="242"/>
  <c r="BK91" i="242"/>
  <c r="CA91" i="242"/>
  <c r="W91" i="242"/>
  <c r="BG91" i="242"/>
  <c r="AM91" i="242"/>
  <c r="A92" i="242"/>
  <c r="BF91" i="242"/>
  <c r="BC91" i="242"/>
  <c r="BS91" i="242"/>
  <c r="CU89" i="242"/>
  <c r="CT89" i="242"/>
  <c r="CS89" i="242"/>
  <c r="CR89" i="242"/>
  <c r="CQ89" i="242"/>
  <c r="CP89" i="242"/>
  <c r="CO89" i="242"/>
  <c r="CW89" i="242"/>
  <c r="CV89" i="242"/>
  <c r="BH91" i="242" l="1"/>
  <c r="CA92" i="242"/>
  <c r="W92" i="242"/>
  <c r="BG92" i="242"/>
  <c r="AM92" i="242"/>
  <c r="A93" i="242"/>
  <c r="BF92" i="242"/>
  <c r="BH92" i="242" s="1"/>
  <c r="BS92" i="242"/>
  <c r="BC92" i="242"/>
  <c r="AE92" i="242"/>
  <c r="BK92" i="242"/>
  <c r="BJ91" i="242"/>
  <c r="BI91" i="242"/>
  <c r="CK91" i="242"/>
  <c r="CN91" i="242" s="1"/>
  <c r="CO90" i="242"/>
  <c r="CW90" i="242"/>
  <c r="CV90" i="242"/>
  <c r="CU90" i="242"/>
  <c r="CT90" i="242"/>
  <c r="CS90" i="242"/>
  <c r="CR90" i="242"/>
  <c r="CQ90" i="242"/>
  <c r="CP90" i="242"/>
  <c r="BI92" i="242" l="1"/>
  <c r="CK92" i="242"/>
  <c r="CN92" i="242" s="1"/>
  <c r="BJ92" i="242"/>
  <c r="CA93" i="242"/>
  <c r="BS93" i="242"/>
  <c r="AE93" i="242"/>
  <c r="BK93" i="242"/>
  <c r="W93" i="242"/>
  <c r="A94" i="242"/>
  <c r="AM93" i="242"/>
  <c r="BC93" i="242"/>
  <c r="CU91" i="242"/>
  <c r="CT91" i="242"/>
  <c r="CS91" i="242"/>
  <c r="CR91" i="242"/>
  <c r="CQ91" i="242"/>
  <c r="CP91" i="242"/>
  <c r="CO91" i="242"/>
  <c r="CW91" i="242"/>
  <c r="CV91" i="242"/>
  <c r="BG94" i="242" l="1"/>
  <c r="AM94" i="242"/>
  <c r="AE94" i="242"/>
  <c r="W94" i="242"/>
  <c r="BK94" i="242"/>
  <c r="A95" i="242"/>
  <c r="CA94" i="242"/>
  <c r="BF94" i="242"/>
  <c r="BH94" i="242" s="1"/>
  <c r="BC94" i="242"/>
  <c r="BS94" i="242"/>
  <c r="CO92" i="242"/>
  <c r="CW92" i="242"/>
  <c r="CV92" i="242"/>
  <c r="CU92" i="242"/>
  <c r="CT92" i="242"/>
  <c r="CS92" i="242"/>
  <c r="CR92" i="242"/>
  <c r="CQ92" i="242"/>
  <c r="CP92" i="242"/>
  <c r="CK94" i="242" l="1"/>
  <c r="CN94" i="242" s="1"/>
  <c r="BJ94" i="242"/>
  <c r="BI94" i="242"/>
  <c r="CA95" i="242"/>
  <c r="W95" i="242"/>
  <c r="BG95" i="242"/>
  <c r="AM95" i="242"/>
  <c r="BK95" i="242"/>
  <c r="A96" i="242"/>
  <c r="BF95" i="242"/>
  <c r="BH95" i="242" s="1"/>
  <c r="BC95" i="242"/>
  <c r="AE95" i="242"/>
  <c r="BS95" i="242"/>
  <c r="BG96" i="242" l="1"/>
  <c r="AM96" i="242"/>
  <c r="AE96" i="242"/>
  <c r="A97" i="242"/>
  <c r="BF96" i="242"/>
  <c r="BH96" i="242" s="1"/>
  <c r="CA96" i="242"/>
  <c r="BC96" i="242"/>
  <c r="W96" i="242"/>
  <c r="BS96" i="242"/>
  <c r="BK96" i="242"/>
  <c r="BI95" i="242"/>
  <c r="BJ95" i="242"/>
  <c r="CK95" i="242"/>
  <c r="CN95" i="242" s="1"/>
  <c r="CU94" i="242"/>
  <c r="CT94" i="242"/>
  <c r="CS94" i="242"/>
  <c r="CW94" i="242"/>
  <c r="CV94" i="242"/>
  <c r="CR94" i="242"/>
  <c r="CQ94" i="242"/>
  <c r="CP94" i="242"/>
  <c r="CO94" i="242"/>
  <c r="BJ96" i="242" l="1"/>
  <c r="BI96" i="242"/>
  <c r="CK96" i="242"/>
  <c r="CN96" i="242" s="1"/>
  <c r="CA97" i="242"/>
  <c r="W97" i="242"/>
  <c r="BG97" i="242"/>
  <c r="AM97" i="242"/>
  <c r="BS97" i="242"/>
  <c r="BC97" i="242"/>
  <c r="BK97" i="242"/>
  <c r="BF97" i="242"/>
  <c r="BH97" i="242" s="1"/>
  <c r="A98" i="242"/>
  <c r="AE97" i="242"/>
  <c r="CS95" i="242"/>
  <c r="CO95" i="242"/>
  <c r="CW95" i="242"/>
  <c r="CV95" i="242"/>
  <c r="CU95" i="242"/>
  <c r="CT95" i="242"/>
  <c r="CR95" i="242"/>
  <c r="CQ95" i="242"/>
  <c r="CP95" i="242"/>
  <c r="BG98" i="242" l="1"/>
  <c r="AM98" i="242"/>
  <c r="BS98" i="242"/>
  <c r="AE98" i="242"/>
  <c r="A99" i="242"/>
  <c r="BK98" i="242"/>
  <c r="BF98" i="242"/>
  <c r="BH98" i="242" s="1"/>
  <c r="BC98" i="242"/>
  <c r="W98" i="242"/>
  <c r="CA98" i="242"/>
  <c r="CU96" i="242"/>
  <c r="CT96" i="242"/>
  <c r="CS96" i="242"/>
  <c r="CP96" i="242"/>
  <c r="CW96" i="242"/>
  <c r="CV96" i="242"/>
  <c r="CR96" i="242"/>
  <c r="CQ96" i="242"/>
  <c r="CO96" i="242"/>
  <c r="BI97" i="242"/>
  <c r="CK97" i="242"/>
  <c r="CN97" i="242" s="1"/>
  <c r="BJ97" i="242"/>
  <c r="CK98" i="242" l="1"/>
  <c r="CN98" i="242" s="1"/>
  <c r="BJ98" i="242"/>
  <c r="BI98" i="242"/>
  <c r="BK99" i="242"/>
  <c r="CA99" i="242"/>
  <c r="W99" i="242"/>
  <c r="BG99" i="242"/>
  <c r="AM99" i="242"/>
  <c r="A100" i="242"/>
  <c r="BF99" i="242"/>
  <c r="BS99" i="242"/>
  <c r="BC99" i="242"/>
  <c r="AE99" i="242"/>
  <c r="CS97" i="242"/>
  <c r="CQ97" i="242"/>
  <c r="CO97" i="242"/>
  <c r="CV97" i="242"/>
  <c r="CW97" i="242"/>
  <c r="CU97" i="242"/>
  <c r="CT97" i="242"/>
  <c r="CR97" i="242"/>
  <c r="CP97" i="242"/>
  <c r="BH99" i="242" l="1"/>
  <c r="BG100" i="242"/>
  <c r="AM100" i="242"/>
  <c r="A101" i="242"/>
  <c r="BF100" i="242"/>
  <c r="BH100" i="242" s="1"/>
  <c r="BS100" i="242"/>
  <c r="BC100" i="242"/>
  <c r="AE100" i="242"/>
  <c r="BK100" i="242"/>
  <c r="W100" i="242"/>
  <c r="CA100" i="242"/>
  <c r="CW98" i="242"/>
  <c r="CV98" i="242"/>
  <c r="CU98" i="242"/>
  <c r="CT98" i="242"/>
  <c r="CS98" i="242"/>
  <c r="CR98" i="242"/>
  <c r="CP98" i="242"/>
  <c r="CQ98" i="242"/>
  <c r="CO98" i="242"/>
  <c r="CK100" i="242" l="1"/>
  <c r="CN100" i="242" s="1"/>
  <c r="BJ100" i="242"/>
  <c r="BI100" i="242"/>
  <c r="BK101" i="242"/>
  <c r="CA101" i="242"/>
  <c r="W101" i="242"/>
  <c r="BG101" i="242"/>
  <c r="AM101" i="242"/>
  <c r="A102" i="242"/>
  <c r="BF101" i="242"/>
  <c r="BH101" i="242" s="1"/>
  <c r="BS101" i="242"/>
  <c r="BC101" i="242"/>
  <c r="AE101" i="242"/>
  <c r="BJ99" i="242"/>
  <c r="BI99" i="242"/>
  <c r="CK99" i="242"/>
  <c r="CN99" i="242" s="1"/>
  <c r="CS99" i="242" l="1"/>
  <c r="CQ99" i="242"/>
  <c r="CP99" i="242"/>
  <c r="CO99" i="242"/>
  <c r="CV99" i="242"/>
  <c r="CW99" i="242"/>
  <c r="CU99" i="242"/>
  <c r="CT99" i="242"/>
  <c r="CR99" i="242"/>
  <c r="BJ101" i="242"/>
  <c r="BI101" i="242"/>
  <c r="CK101" i="242"/>
  <c r="CN101" i="242" s="1"/>
  <c r="BG102" i="242"/>
  <c r="AM102" i="242"/>
  <c r="A103" i="242"/>
  <c r="BF102" i="242"/>
  <c r="BH102" i="242" s="1"/>
  <c r="BS102" i="242"/>
  <c r="BC102" i="242"/>
  <c r="AE102" i="242"/>
  <c r="CA102" i="242"/>
  <c r="BK102" i="242"/>
  <c r="W102" i="242"/>
  <c r="CW100" i="242"/>
  <c r="CV100" i="242"/>
  <c r="CU100" i="242"/>
  <c r="CT100" i="242"/>
  <c r="CS100" i="242"/>
  <c r="CR100" i="242"/>
  <c r="CP100" i="242"/>
  <c r="CQ100" i="242"/>
  <c r="CO100" i="242"/>
  <c r="CK102" i="242" l="1"/>
  <c r="CN102" i="242" s="1"/>
  <c r="BJ102" i="242"/>
  <c r="BI102" i="242"/>
  <c r="CS101" i="242"/>
  <c r="CR101" i="242"/>
  <c r="CQ101" i="242"/>
  <c r="CP101" i="242"/>
  <c r="CO101" i="242"/>
  <c r="CV101" i="242"/>
  <c r="CW101" i="242"/>
  <c r="CU101" i="242"/>
  <c r="CT101" i="242"/>
  <c r="BK103" i="242"/>
  <c r="CA103" i="242"/>
  <c r="W103" i="242"/>
  <c r="BG103" i="242"/>
  <c r="AM103" i="242"/>
  <c r="A104" i="242"/>
  <c r="BF103" i="242"/>
  <c r="BH103" i="242" s="1"/>
  <c r="BS103" i="242"/>
  <c r="BC103" i="242"/>
  <c r="AE103" i="242"/>
  <c r="A105" i="242" l="1"/>
  <c r="BG104" i="242"/>
  <c r="AM104" i="242"/>
  <c r="BF104" i="242"/>
  <c r="BH104" i="242" s="1"/>
  <c r="BS104" i="242"/>
  <c r="BC104" i="242"/>
  <c r="AE104" i="242"/>
  <c r="BK104" i="242"/>
  <c r="CA104" i="242"/>
  <c r="W104" i="242"/>
  <c r="BJ103" i="242"/>
  <c r="BI103" i="242"/>
  <c r="CK103" i="242"/>
  <c r="CN103" i="242" s="1"/>
  <c r="CW102" i="242"/>
  <c r="CV102" i="242"/>
  <c r="CU102" i="242"/>
  <c r="CT102" i="242"/>
  <c r="CS102" i="242"/>
  <c r="CR102" i="242"/>
  <c r="CP102" i="242"/>
  <c r="CQ102" i="242"/>
  <c r="CO102" i="242"/>
  <c r="CK104" i="242" l="1"/>
  <c r="CN104" i="242" s="1"/>
  <c r="BJ104" i="242"/>
  <c r="BI104" i="242"/>
  <c r="CS103" i="242"/>
  <c r="CR103" i="242"/>
  <c r="CQ103" i="242"/>
  <c r="CP103" i="242"/>
  <c r="CO103" i="242"/>
  <c r="CW103" i="242"/>
  <c r="CV103" i="242"/>
  <c r="CU103" i="242"/>
  <c r="CT103" i="242"/>
  <c r="BK105" i="242"/>
  <c r="CA105" i="242"/>
  <c r="W105" i="242"/>
  <c r="A106" i="242"/>
  <c r="BG105" i="242"/>
  <c r="AM105" i="242"/>
  <c r="BF105" i="242"/>
  <c r="BS105" i="242"/>
  <c r="BC105" i="242"/>
  <c r="AE105" i="242"/>
  <c r="BH105" i="242" l="1"/>
  <c r="BS106" i="242"/>
  <c r="BC106" i="242"/>
  <c r="AE106" i="242"/>
  <c r="BK106" i="242"/>
  <c r="CA106" i="242"/>
  <c r="W106" i="242"/>
  <c r="A107" i="242"/>
  <c r="BG106" i="242"/>
  <c r="BF106" i="242"/>
  <c r="BH106" i="242" s="1"/>
  <c r="AM106" i="242"/>
  <c r="CW104" i="242"/>
  <c r="CV104" i="242"/>
  <c r="CU104" i="242"/>
  <c r="CT104" i="242"/>
  <c r="CS104" i="242"/>
  <c r="CR104" i="242"/>
  <c r="CQ104" i="242"/>
  <c r="CP104" i="242"/>
  <c r="CO104" i="242"/>
  <c r="BK107" i="242" l="1"/>
  <c r="CA107" i="242"/>
  <c r="W107" i="242"/>
  <c r="BG107" i="242"/>
  <c r="AM107" i="242"/>
  <c r="A108" i="242"/>
  <c r="BF107" i="242"/>
  <c r="BH107" i="242" s="1"/>
  <c r="BS107" i="242"/>
  <c r="BC107" i="242"/>
  <c r="AE107" i="242"/>
  <c r="CK106" i="242"/>
  <c r="CN106" i="242" s="1"/>
  <c r="BJ106" i="242"/>
  <c r="BI106" i="242"/>
  <c r="BJ105" i="242"/>
  <c r="BI105" i="242"/>
  <c r="CK105" i="242"/>
  <c r="CN105" i="242" s="1"/>
  <c r="BJ107" i="242" l="1"/>
  <c r="BI107" i="242"/>
  <c r="CK107" i="242"/>
  <c r="CN107" i="242" s="1"/>
  <c r="BS108" i="242"/>
  <c r="BC108" i="242"/>
  <c r="AE108" i="242"/>
  <c r="BK108" i="242"/>
  <c r="CA108" i="242"/>
  <c r="W108" i="242"/>
  <c r="AM108" i="242"/>
  <c r="A109" i="242"/>
  <c r="BF108" i="242"/>
  <c r="CW106" i="242"/>
  <c r="CV106" i="242"/>
  <c r="CU106" i="242"/>
  <c r="CT106" i="242"/>
  <c r="CS106" i="242"/>
  <c r="CR106" i="242"/>
  <c r="CQ106" i="242"/>
  <c r="CP106" i="242"/>
  <c r="CO106" i="242"/>
  <c r="CQ105" i="242"/>
  <c r="CP105" i="242"/>
  <c r="CO105" i="242"/>
  <c r="CW105" i="242"/>
  <c r="CV105" i="242"/>
  <c r="CU105" i="242"/>
  <c r="CT105" i="242"/>
  <c r="CS105" i="242"/>
  <c r="CR105" i="242"/>
  <c r="BG108" i="242" l="1"/>
  <c r="BH108" i="242" s="1"/>
  <c r="BK109" i="242"/>
  <c r="CA109" i="242"/>
  <c r="W109" i="242"/>
  <c r="BG109" i="242"/>
  <c r="AM109" i="242"/>
  <c r="A110" i="242"/>
  <c r="BF109" i="242"/>
  <c r="BH109" i="242" s="1"/>
  <c r="BS109" i="242"/>
  <c r="BC109" i="242"/>
  <c r="AE109" i="242"/>
  <c r="CQ107" i="242"/>
  <c r="CP107" i="242"/>
  <c r="CO107" i="242"/>
  <c r="CW107" i="242"/>
  <c r="CV107" i="242"/>
  <c r="CU107" i="242"/>
  <c r="CT107" i="242"/>
  <c r="CS107" i="242"/>
  <c r="CR107" i="242"/>
  <c r="CK108" i="242" l="1"/>
  <c r="CN108" i="242" s="1"/>
  <c r="BJ108" i="242"/>
  <c r="BI108" i="242"/>
  <c r="BJ109" i="242"/>
  <c r="BI109" i="242"/>
  <c r="CK109" i="242"/>
  <c r="CN109" i="242" s="1"/>
  <c r="A111" i="242"/>
  <c r="BS110" i="242"/>
  <c r="BC110" i="242"/>
  <c r="AE110" i="242"/>
  <c r="BK110" i="242"/>
  <c r="CA110" i="242"/>
  <c r="W110" i="242"/>
  <c r="AM110" i="242"/>
  <c r="BG110" i="242"/>
  <c r="BF110" i="242"/>
  <c r="BH110" i="242" s="1"/>
  <c r="CQ109" i="242" l="1"/>
  <c r="CP109" i="242"/>
  <c r="CO109" i="242"/>
  <c r="CW109" i="242"/>
  <c r="CV109" i="242"/>
  <c r="CU109" i="242"/>
  <c r="CT109" i="242"/>
  <c r="CS109" i="242"/>
  <c r="CR109" i="242"/>
  <c r="BK111" i="242"/>
  <c r="BS111" i="242"/>
  <c r="A112" i="242"/>
  <c r="W111" i="242"/>
  <c r="CA111" i="242"/>
  <c r="AM111" i="242"/>
  <c r="BG111" i="242"/>
  <c r="BF111" i="242"/>
  <c r="BH111" i="242" s="1"/>
  <c r="AE111" i="242"/>
  <c r="BC111" i="242"/>
  <c r="CK110" i="242"/>
  <c r="CN110" i="242" s="1"/>
  <c r="BJ110" i="242"/>
  <c r="BI110" i="242"/>
  <c r="CW108" i="242"/>
  <c r="CV108" i="242"/>
  <c r="CU108" i="242"/>
  <c r="CT108" i="242"/>
  <c r="CS108" i="242"/>
  <c r="CR108" i="242"/>
  <c r="CQ108" i="242"/>
  <c r="CP108" i="242"/>
  <c r="CO108" i="242"/>
  <c r="CW110" i="242" l="1"/>
  <c r="CV110" i="242"/>
  <c r="CU110" i="242"/>
  <c r="CT110" i="242"/>
  <c r="CS110" i="242"/>
  <c r="CR110" i="242"/>
  <c r="CQ110" i="242"/>
  <c r="CP110" i="242"/>
  <c r="CO110" i="242"/>
  <c r="A113" i="242"/>
  <c r="BF112" i="242"/>
  <c r="BK112" i="242"/>
  <c r="CA112" i="242"/>
  <c r="BG112" i="242"/>
  <c r="AE112" i="242"/>
  <c r="BC112" i="242"/>
  <c r="BS112" i="242"/>
  <c r="W112" i="242"/>
  <c r="AM112" i="242"/>
  <c r="CK111" i="242"/>
  <c r="CN111" i="242" s="1"/>
  <c r="BJ111" i="242"/>
  <c r="BI111" i="242"/>
  <c r="BH112" i="242" l="1"/>
  <c r="CK112" i="242"/>
  <c r="CN112" i="242" s="1"/>
  <c r="BJ112" i="242"/>
  <c r="BI112" i="242"/>
  <c r="BK113" i="242"/>
  <c r="W113" i="242"/>
  <c r="A114" i="242"/>
  <c r="CA113" i="242"/>
  <c r="AM113" i="242"/>
  <c r="BG113" i="242"/>
  <c r="BF113" i="242"/>
  <c r="BC113" i="242"/>
  <c r="AE113" i="242"/>
  <c r="BS113" i="242"/>
  <c r="CR111" i="242"/>
  <c r="CQ111" i="242"/>
  <c r="CW111" i="242"/>
  <c r="CV111" i="242"/>
  <c r="CU111" i="242"/>
  <c r="CT111" i="242"/>
  <c r="CS111" i="242"/>
  <c r="CP111" i="242"/>
  <c r="CO111" i="242"/>
  <c r="BH113" i="242" l="1"/>
  <c r="A115" i="242"/>
  <c r="BF114" i="242"/>
  <c r="BS114" i="242"/>
  <c r="BC114" i="242"/>
  <c r="BK114" i="242"/>
  <c r="CA114" i="242"/>
  <c r="BG114" i="242"/>
  <c r="AE114" i="242"/>
  <c r="W114" i="242"/>
  <c r="AM114" i="242"/>
  <c r="CK113" i="242"/>
  <c r="CN113" i="242" s="1"/>
  <c r="BJ113" i="242"/>
  <c r="BI113" i="242"/>
  <c r="CW112" i="242"/>
  <c r="CQ112" i="242"/>
  <c r="CS112" i="242"/>
  <c r="CR112" i="242"/>
  <c r="CP112" i="242"/>
  <c r="CO112" i="242"/>
  <c r="CV112" i="242"/>
  <c r="CU112" i="242"/>
  <c r="CT112" i="242"/>
  <c r="CR113" i="242" l="1"/>
  <c r="CQ113" i="242"/>
  <c r="CP113" i="242"/>
  <c r="CW113" i="242"/>
  <c r="CV113" i="242"/>
  <c r="CU113" i="242"/>
  <c r="CT113" i="242"/>
  <c r="CS113" i="242"/>
  <c r="CO113" i="242"/>
  <c r="BH114" i="242"/>
  <c r="BK115" i="242"/>
  <c r="CA115" i="242"/>
  <c r="BS115" i="242"/>
  <c r="BC115" i="242"/>
  <c r="W115" i="242"/>
  <c r="AM115" i="242"/>
  <c r="A116" i="242"/>
  <c r="BF115" i="242"/>
  <c r="AE115" i="242"/>
  <c r="BG115" i="242" l="1"/>
  <c r="BH115" i="242" s="1"/>
  <c r="CK114" i="242"/>
  <c r="CN114" i="242" s="1"/>
  <c r="BJ114" i="242"/>
  <c r="BI114" i="242"/>
  <c r="BS116" i="242"/>
  <c r="BC116" i="242"/>
  <c r="AE116" i="242"/>
  <c r="CA116" i="242"/>
  <c r="W116" i="242"/>
  <c r="A117" i="242"/>
  <c r="BK116" i="242"/>
  <c r="AM116" i="242"/>
  <c r="BF116" i="242"/>
  <c r="BJ115" i="242" l="1"/>
  <c r="BI115" i="242"/>
  <c r="CK115" i="242"/>
  <c r="CN115" i="242" s="1"/>
  <c r="CA117" i="242"/>
  <c r="W117" i="242"/>
  <c r="BG117" i="242"/>
  <c r="AM117" i="242"/>
  <c r="A118" i="242"/>
  <c r="BF117" i="242"/>
  <c r="BS117" i="242"/>
  <c r="BC117" i="242"/>
  <c r="BK117" i="242"/>
  <c r="AE117" i="242"/>
  <c r="CW114" i="242"/>
  <c r="CV114" i="242"/>
  <c r="CQ114" i="242"/>
  <c r="CT114" i="242"/>
  <c r="CS114" i="242"/>
  <c r="CR114" i="242"/>
  <c r="CP114" i="242"/>
  <c r="CO114" i="242"/>
  <c r="CU114" i="242"/>
  <c r="BG116" i="242"/>
  <c r="BH116" i="242" s="1"/>
  <c r="BH117" i="242" l="1"/>
  <c r="BI116" i="242"/>
  <c r="BJ116" i="242"/>
  <c r="CK116" i="242"/>
  <c r="CN116" i="242" s="1"/>
  <c r="BJ117" i="242"/>
  <c r="BI117" i="242"/>
  <c r="CK117" i="242"/>
  <c r="CN117" i="242" s="1"/>
  <c r="BS118" i="242"/>
  <c r="BC118" i="242"/>
  <c r="AE118" i="242"/>
  <c r="BK118" i="242"/>
  <c r="CA118" i="242"/>
  <c r="W118" i="242"/>
  <c r="BF118" i="242"/>
  <c r="AM118" i="242"/>
  <c r="A119" i="242"/>
  <c r="BG118" i="242"/>
  <c r="CP115" i="242"/>
  <c r="CO115" i="242"/>
  <c r="CU115" i="242"/>
  <c r="CQ115" i="242"/>
  <c r="CW115" i="242"/>
  <c r="CV115" i="242"/>
  <c r="CT115" i="242"/>
  <c r="CS115" i="242"/>
  <c r="CR115" i="242"/>
  <c r="CP117" i="242" l="1"/>
  <c r="CO117" i="242"/>
  <c r="CW117" i="242"/>
  <c r="CV117" i="242"/>
  <c r="CU117" i="242"/>
  <c r="CR117" i="242"/>
  <c r="CT117" i="242"/>
  <c r="CS117" i="242"/>
  <c r="CQ117" i="242"/>
  <c r="W119" i="242"/>
  <c r="A120" i="242"/>
  <c r="BG119" i="242"/>
  <c r="AM119" i="242"/>
  <c r="BF119" i="242"/>
  <c r="BS119" i="242"/>
  <c r="BC119" i="242"/>
  <c r="AE119" i="242"/>
  <c r="BK119" i="242"/>
  <c r="CA119" i="242"/>
  <c r="CV116" i="242"/>
  <c r="CU116" i="242"/>
  <c r="CT116" i="242"/>
  <c r="CS116" i="242"/>
  <c r="CP116" i="242"/>
  <c r="CO116" i="242"/>
  <c r="CW116" i="242"/>
  <c r="CR116" i="242"/>
  <c r="CQ116" i="242"/>
  <c r="BH118" i="242"/>
  <c r="AE120" i="242" l="1"/>
  <c r="BK120" i="242"/>
  <c r="CA120" i="242"/>
  <c r="W120" i="242"/>
  <c r="AM120" i="242"/>
  <c r="BS120" i="242"/>
  <c r="BC120" i="242"/>
  <c r="A121" i="242"/>
  <c r="BF120" i="242"/>
  <c r="BJ118" i="242"/>
  <c r="BI118" i="242"/>
  <c r="CK118" i="242"/>
  <c r="CN118" i="242" s="1"/>
  <c r="BH119" i="242"/>
  <c r="BG121" i="242" l="1"/>
  <c r="AM121" i="242"/>
  <c r="A122" i="242"/>
  <c r="BF121" i="242"/>
  <c r="BH121" i="242" s="1"/>
  <c r="BS121" i="242"/>
  <c r="BC121" i="242"/>
  <c r="AE121" i="242"/>
  <c r="BK121" i="242"/>
  <c r="W121" i="242"/>
  <c r="CA121" i="242"/>
  <c r="BG120" i="242"/>
  <c r="BH120" i="242" s="1"/>
  <c r="CU118" i="242"/>
  <c r="CT118" i="242"/>
  <c r="CS118" i="242"/>
  <c r="CR118" i="242"/>
  <c r="CQ118" i="242"/>
  <c r="CP118" i="242"/>
  <c r="CO118" i="242"/>
  <c r="CW118" i="242"/>
  <c r="CV118" i="242"/>
  <c r="BI119" i="242"/>
  <c r="CK119" i="242"/>
  <c r="CN119" i="242" s="1"/>
  <c r="BJ119" i="242"/>
  <c r="BJ120" i="242" l="1"/>
  <c r="BI120" i="242"/>
  <c r="CK120" i="242"/>
  <c r="CN120" i="242" s="1"/>
  <c r="CW119" i="242"/>
  <c r="CV119" i="242"/>
  <c r="CU119" i="242"/>
  <c r="CT119" i="242"/>
  <c r="CS119" i="242"/>
  <c r="CQ119" i="242"/>
  <c r="CP119" i="242"/>
  <c r="CR119" i="242"/>
  <c r="CO119" i="242"/>
  <c r="CK121" i="242"/>
  <c r="CN121" i="242" s="1"/>
  <c r="BJ121" i="242"/>
  <c r="BI121" i="242"/>
  <c r="AE122" i="242"/>
  <c r="BK122" i="242"/>
  <c r="CA122" i="242"/>
  <c r="W122" i="242"/>
  <c r="BG122" i="242"/>
  <c r="AM122" i="242"/>
  <c r="A123" i="242"/>
  <c r="BF122" i="242"/>
  <c r="BH122" i="242" s="1"/>
  <c r="BS122" i="242"/>
  <c r="BC122" i="242"/>
  <c r="BJ122" i="242" l="1"/>
  <c r="BI122" i="242"/>
  <c r="CK122" i="242"/>
  <c r="CN122" i="242" s="1"/>
  <c r="BG123" i="242"/>
  <c r="AM123" i="242"/>
  <c r="A124" i="242"/>
  <c r="BF123" i="242"/>
  <c r="BH123" i="242" s="1"/>
  <c r="BS123" i="242"/>
  <c r="BC123" i="242"/>
  <c r="AE123" i="242"/>
  <c r="BK123" i="242"/>
  <c r="W123" i="242"/>
  <c r="CA123" i="242"/>
  <c r="CT120" i="242"/>
  <c r="CS120" i="242"/>
  <c r="CR120" i="242"/>
  <c r="CQ120" i="242"/>
  <c r="CP120" i="242"/>
  <c r="CO120" i="242"/>
  <c r="CW120" i="242"/>
  <c r="CV120" i="242"/>
  <c r="CU120" i="242"/>
  <c r="CW121" i="242"/>
  <c r="CV121" i="242"/>
  <c r="CU121" i="242"/>
  <c r="CT121" i="242"/>
  <c r="CS121" i="242"/>
  <c r="CR121" i="242"/>
  <c r="CQ121" i="242"/>
  <c r="CP121" i="242"/>
  <c r="CO121" i="242"/>
  <c r="CK123" i="242" l="1"/>
  <c r="CN123" i="242" s="1"/>
  <c r="BJ123" i="242"/>
  <c r="BI123" i="242"/>
  <c r="AE124" i="242"/>
  <c r="BK124" i="242"/>
  <c r="CA124" i="242"/>
  <c r="W124" i="242"/>
  <c r="BG124" i="242"/>
  <c r="AM124" i="242"/>
  <c r="A125" i="242"/>
  <c r="BF124" i="242"/>
  <c r="BH124" i="242" s="1"/>
  <c r="BS124" i="242"/>
  <c r="BC124" i="242"/>
  <c r="CT122" i="242"/>
  <c r="CS122" i="242"/>
  <c r="CR122" i="242"/>
  <c r="CQ122" i="242"/>
  <c r="CP122" i="242"/>
  <c r="CO122" i="242"/>
  <c r="CW122" i="242"/>
  <c r="CV122" i="242"/>
  <c r="CU122" i="242"/>
  <c r="BJ124" i="242" l="1"/>
  <c r="BI124" i="242"/>
  <c r="CK124" i="242"/>
  <c r="CN124" i="242" s="1"/>
  <c r="BG125" i="242"/>
  <c r="AM125" i="242"/>
  <c r="A126" i="242"/>
  <c r="BF125" i="242"/>
  <c r="BH125" i="242" s="1"/>
  <c r="BS125" i="242"/>
  <c r="BC125" i="242"/>
  <c r="AE125" i="242"/>
  <c r="BK125" i="242"/>
  <c r="W125" i="242"/>
  <c r="CA125" i="242"/>
  <c r="CW123" i="242"/>
  <c r="CV123" i="242"/>
  <c r="CU123" i="242"/>
  <c r="CT123" i="242"/>
  <c r="CS123" i="242"/>
  <c r="CR123" i="242"/>
  <c r="CQ123" i="242"/>
  <c r="CP123" i="242"/>
  <c r="CO123" i="242"/>
  <c r="CK125" i="242" l="1"/>
  <c r="CN125" i="242" s="1"/>
  <c r="BJ125" i="242"/>
  <c r="BI125" i="242"/>
  <c r="AE126" i="242"/>
  <c r="BK126" i="242"/>
  <c r="CA126" i="242"/>
  <c r="W126" i="242"/>
  <c r="BG126" i="242"/>
  <c r="AM126" i="242"/>
  <c r="A127" i="242"/>
  <c r="BF126" i="242"/>
  <c r="BH126" i="242" s="1"/>
  <c r="BS126" i="242"/>
  <c r="BC126" i="242"/>
  <c r="CT124" i="242"/>
  <c r="CS124" i="242"/>
  <c r="CR124" i="242"/>
  <c r="CQ124" i="242"/>
  <c r="CP124" i="242"/>
  <c r="CO124" i="242"/>
  <c r="CW124" i="242"/>
  <c r="CV124" i="242"/>
  <c r="CU124" i="242"/>
  <c r="BG127" i="242" l="1"/>
  <c r="AM127" i="242"/>
  <c r="A128" i="242"/>
  <c r="BF127" i="242"/>
  <c r="BH127" i="242" s="1"/>
  <c r="BS127" i="242"/>
  <c r="BC127" i="242"/>
  <c r="AE127" i="242"/>
  <c r="BK127" i="242"/>
  <c r="CA127" i="242"/>
  <c r="W127" i="242"/>
  <c r="BJ126" i="242"/>
  <c r="BI126" i="242"/>
  <c r="CK126" i="242"/>
  <c r="CN126" i="242" s="1"/>
  <c r="CW125" i="242"/>
  <c r="CV125" i="242"/>
  <c r="CU125" i="242"/>
  <c r="CT125" i="242"/>
  <c r="CS125" i="242"/>
  <c r="CR125" i="242"/>
  <c r="CQ125" i="242"/>
  <c r="CP125" i="242"/>
  <c r="CO125" i="242"/>
  <c r="CK127" i="242" l="1"/>
  <c r="CN127" i="242" s="1"/>
  <c r="BJ127" i="242"/>
  <c r="BI127" i="242"/>
  <c r="AE128" i="242"/>
  <c r="BK128" i="242"/>
  <c r="CA128" i="242"/>
  <c r="W128" i="242"/>
  <c r="BG128" i="242"/>
  <c r="AM128" i="242"/>
  <c r="A129" i="242"/>
  <c r="BF128" i="242"/>
  <c r="BS128" i="242"/>
  <c r="BC128" i="242"/>
  <c r="CT126" i="242"/>
  <c r="CS126" i="242"/>
  <c r="CR126" i="242"/>
  <c r="CQ126" i="242"/>
  <c r="CP126" i="242"/>
  <c r="CO126" i="242"/>
  <c r="CW126" i="242"/>
  <c r="CV126" i="242"/>
  <c r="CU126" i="242"/>
  <c r="BH128" i="242" l="1"/>
  <c r="BG129" i="242"/>
  <c r="AM129" i="242"/>
  <c r="A130" i="242"/>
  <c r="BF129" i="242"/>
  <c r="BH129" i="242" s="1"/>
  <c r="BS129" i="242"/>
  <c r="BC129" i="242"/>
  <c r="AE129" i="242"/>
  <c r="BK129" i="242"/>
  <c r="CA129" i="242"/>
  <c r="W129" i="242"/>
  <c r="BJ128" i="242"/>
  <c r="BI128" i="242"/>
  <c r="CK128" i="242"/>
  <c r="CN128" i="242" s="1"/>
  <c r="CW127" i="242"/>
  <c r="CV127" i="242"/>
  <c r="CU127" i="242"/>
  <c r="CT127" i="242"/>
  <c r="CS127" i="242"/>
  <c r="CR127" i="242"/>
  <c r="CQ127" i="242"/>
  <c r="CP127" i="242"/>
  <c r="CO127" i="242"/>
  <c r="CK129" i="242" l="1"/>
  <c r="CN129" i="242" s="1"/>
  <c r="BJ129" i="242"/>
  <c r="BI129" i="242"/>
  <c r="BK130" i="242"/>
  <c r="W130" i="242"/>
  <c r="CA130" i="242"/>
  <c r="BG130" i="242"/>
  <c r="AM130" i="242"/>
  <c r="BF130" i="242"/>
  <c r="BH130" i="242" s="1"/>
  <c r="BC130" i="242"/>
  <c r="BS130" i="242"/>
  <c r="A131" i="242"/>
  <c r="AE130" i="242"/>
  <c r="CS128" i="242"/>
  <c r="CR128" i="242"/>
  <c r="CQ128" i="242"/>
  <c r="CP128" i="242"/>
  <c r="CO128" i="242"/>
  <c r="CW128" i="242"/>
  <c r="CV128" i="242"/>
  <c r="CU128" i="242"/>
  <c r="CT128" i="242"/>
  <c r="BJ130" i="242" l="1"/>
  <c r="BI130" i="242"/>
  <c r="CK130" i="242"/>
  <c r="CN130" i="242" s="1"/>
  <c r="AE131" i="242"/>
  <c r="BS131" i="242"/>
  <c r="W131" i="242"/>
  <c r="BK131" i="242"/>
  <c r="A132" i="242"/>
  <c r="AM131" i="242"/>
  <c r="BF131" i="242"/>
  <c r="CA131" i="242"/>
  <c r="BC131" i="242"/>
  <c r="CW129" i="242"/>
  <c r="CV129" i="242"/>
  <c r="CU129" i="242"/>
  <c r="CT129" i="242"/>
  <c r="CS129" i="242"/>
  <c r="CR129" i="242"/>
  <c r="CQ129" i="242"/>
  <c r="CP129" i="242"/>
  <c r="CO129" i="242"/>
  <c r="BG131" i="242" l="1"/>
  <c r="BH131" i="242" s="1"/>
  <c r="AE132" i="242"/>
  <c r="CA132" i="242"/>
  <c r="W132" i="242"/>
  <c r="BK132" i="242"/>
  <c r="AM132" i="242"/>
  <c r="A133" i="242"/>
  <c r="BG132" i="242"/>
  <c r="BF132" i="242"/>
  <c r="BH132" i="242" s="1"/>
  <c r="BC132" i="242"/>
  <c r="BS132" i="242"/>
  <c r="CO130" i="242"/>
  <c r="CW130" i="242"/>
  <c r="CV130" i="242"/>
  <c r="CU130" i="242"/>
  <c r="CT130" i="242"/>
  <c r="CS130" i="242"/>
  <c r="CR130" i="242"/>
  <c r="CQ130" i="242"/>
  <c r="CP130" i="242"/>
  <c r="CK131" i="242" l="1"/>
  <c r="CN131" i="242" s="1"/>
  <c r="BJ131" i="242"/>
  <c r="BI131" i="242"/>
  <c r="BI132" i="242"/>
  <c r="BJ132" i="242"/>
  <c r="CK132" i="242"/>
  <c r="CN132" i="242" s="1"/>
  <c r="A134" i="242"/>
  <c r="BF133" i="242"/>
  <c r="BS133" i="242"/>
  <c r="BC133" i="242"/>
  <c r="AE133" i="242"/>
  <c r="BG133" i="242"/>
  <c r="CA133" i="242"/>
  <c r="W133" i="242"/>
  <c r="AM133" i="242"/>
  <c r="BK133" i="242"/>
  <c r="BH133" i="242" l="1"/>
  <c r="AE134" i="242"/>
  <c r="CA134" i="242"/>
  <c r="W134" i="242"/>
  <c r="BK134" i="242"/>
  <c r="AM134" i="242"/>
  <c r="BG134" i="242"/>
  <c r="BF134" i="242"/>
  <c r="BC134" i="242"/>
  <c r="A135" i="242"/>
  <c r="BS134" i="242"/>
  <c r="CT132" i="242"/>
  <c r="CR132" i="242"/>
  <c r="CO132" i="242"/>
  <c r="CW132" i="242"/>
  <c r="CV132" i="242"/>
  <c r="CU132" i="242"/>
  <c r="CS132" i="242"/>
  <c r="CQ132" i="242"/>
  <c r="CP132" i="242"/>
  <c r="CU131" i="242"/>
  <c r="CT131" i="242"/>
  <c r="CO131" i="242"/>
  <c r="CW131" i="242"/>
  <c r="CV131" i="242"/>
  <c r="CS131" i="242"/>
  <c r="CR131" i="242"/>
  <c r="CQ131" i="242"/>
  <c r="CP131" i="242"/>
  <c r="A136" i="242" l="1"/>
  <c r="BG135" i="242"/>
  <c r="AM135" i="242"/>
  <c r="BF135" i="242"/>
  <c r="BS135" i="242"/>
  <c r="BC135" i="242"/>
  <c r="AE135" i="242"/>
  <c r="BK135" i="242"/>
  <c r="W135" i="242"/>
  <c r="CA135" i="242"/>
  <c r="BH134" i="242"/>
  <c r="CK133" i="242"/>
  <c r="CN133" i="242" s="1"/>
  <c r="BJ133" i="242"/>
  <c r="BI133" i="242"/>
  <c r="BH135" i="242" l="1"/>
  <c r="CK135" i="242"/>
  <c r="CN135" i="242" s="1"/>
  <c r="BJ135" i="242"/>
  <c r="BI135" i="242"/>
  <c r="CV133" i="242"/>
  <c r="CU133" i="242"/>
  <c r="CT133" i="242"/>
  <c r="CW133" i="242"/>
  <c r="CS133" i="242"/>
  <c r="CR133" i="242"/>
  <c r="CQ133" i="242"/>
  <c r="CP133" i="242"/>
  <c r="CO133" i="242"/>
  <c r="BJ134" i="242"/>
  <c r="BI134" i="242"/>
  <c r="CK134" i="242"/>
  <c r="CN134" i="242" s="1"/>
  <c r="BK136" i="242"/>
  <c r="CA136" i="242"/>
  <c r="W136" i="242"/>
  <c r="BG136" i="242"/>
  <c r="AM136" i="242"/>
  <c r="BS136" i="242"/>
  <c r="BC136" i="242"/>
  <c r="BF136" i="242"/>
  <c r="BH136" i="242" s="1"/>
  <c r="AE136" i="242"/>
  <c r="A137" i="242"/>
  <c r="CT134" i="242" l="1"/>
  <c r="CS134" i="242"/>
  <c r="CR134" i="242"/>
  <c r="CP134" i="242"/>
  <c r="CO134" i="242"/>
  <c r="CW134" i="242"/>
  <c r="CV134" i="242"/>
  <c r="CU134" i="242"/>
  <c r="CQ134" i="242"/>
  <c r="BI136" i="242"/>
  <c r="BJ136" i="242"/>
  <c r="CK136" i="242"/>
  <c r="CN136" i="242" s="1"/>
  <c r="BG137" i="242"/>
  <c r="AM137" i="242"/>
  <c r="A138" i="242"/>
  <c r="BF137" i="242"/>
  <c r="BH137" i="242" s="1"/>
  <c r="BS137" i="242"/>
  <c r="BC137" i="242"/>
  <c r="AE137" i="242"/>
  <c r="W137" i="242"/>
  <c r="CA137" i="242"/>
  <c r="BK137" i="242"/>
  <c r="CW135" i="242"/>
  <c r="CU135" i="242"/>
  <c r="CT135" i="242"/>
  <c r="CS135" i="242"/>
  <c r="CV135" i="242"/>
  <c r="CR135" i="242"/>
  <c r="CQ135" i="242"/>
  <c r="CP135" i="242"/>
  <c r="CO135" i="242"/>
  <c r="CS136" i="242" l="1"/>
  <c r="CR136" i="242"/>
  <c r="CQ136" i="242"/>
  <c r="CP136" i="242"/>
  <c r="CO136" i="242"/>
  <c r="CV136" i="242"/>
  <c r="CU136" i="242"/>
  <c r="CT136" i="242"/>
  <c r="CW136" i="242"/>
  <c r="CK137" i="242"/>
  <c r="CN137" i="242" s="1"/>
  <c r="BJ137" i="242"/>
  <c r="BI137" i="242"/>
  <c r="BK138" i="242"/>
  <c r="CA138" i="242"/>
  <c r="W138" i="242"/>
  <c r="BG138" i="242"/>
  <c r="AM138" i="242"/>
  <c r="A139" i="242"/>
  <c r="BF138" i="242"/>
  <c r="BH138" i="242" s="1"/>
  <c r="BS138" i="242"/>
  <c r="BC138" i="242"/>
  <c r="AE138" i="242"/>
  <c r="CW137" i="242" l="1"/>
  <c r="CV137" i="242"/>
  <c r="CU137" i="242"/>
  <c r="CT137" i="242"/>
  <c r="CS137" i="242"/>
  <c r="CR137" i="242"/>
  <c r="CP137" i="242"/>
  <c r="CQ137" i="242"/>
  <c r="CO137" i="242"/>
  <c r="BG139" i="242"/>
  <c r="AM139" i="242"/>
  <c r="A140" i="242"/>
  <c r="BF139" i="242"/>
  <c r="BS139" i="242"/>
  <c r="BC139" i="242"/>
  <c r="AE139" i="242"/>
  <c r="BK139" i="242"/>
  <c r="W139" i="242"/>
  <c r="CA139" i="242"/>
  <c r="BJ138" i="242"/>
  <c r="BI138" i="242"/>
  <c r="CK138" i="242"/>
  <c r="CN138" i="242" s="1"/>
  <c r="BK140" i="242" l="1"/>
  <c r="CA140" i="242"/>
  <c r="W140" i="242"/>
  <c r="BG140" i="242"/>
  <c r="AM140" i="242"/>
  <c r="A141" i="242"/>
  <c r="BF140" i="242"/>
  <c r="BH140" i="242" s="1"/>
  <c r="BS140" i="242"/>
  <c r="BC140" i="242"/>
  <c r="AE140" i="242"/>
  <c r="CS138" i="242"/>
  <c r="CR138" i="242"/>
  <c r="CQ138" i="242"/>
  <c r="CP138" i="242"/>
  <c r="CO138" i="242"/>
  <c r="CW138" i="242"/>
  <c r="CV138" i="242"/>
  <c r="CU138" i="242"/>
  <c r="CT138" i="242"/>
  <c r="BH139" i="242"/>
  <c r="BJ140" i="242" l="1"/>
  <c r="BI140" i="242"/>
  <c r="CK140" i="242"/>
  <c r="CN140" i="242" s="1"/>
  <c r="A142" i="242"/>
  <c r="BF141" i="242"/>
  <c r="BS141" i="242"/>
  <c r="BC141" i="242"/>
  <c r="AE141" i="242"/>
  <c r="BK141" i="242"/>
  <c r="CA141" i="242"/>
  <c r="W141" i="242"/>
  <c r="AM141" i="242"/>
  <c r="CK139" i="242"/>
  <c r="CN139" i="242" s="1"/>
  <c r="BJ139" i="242"/>
  <c r="BI139" i="242"/>
  <c r="BG141" i="242" l="1"/>
  <c r="BH141" i="242" s="1"/>
  <c r="BK142" i="242"/>
  <c r="CA142" i="242"/>
  <c r="W142" i="242"/>
  <c r="BG142" i="242"/>
  <c r="AM142" i="242"/>
  <c r="A143" i="242"/>
  <c r="BF142" i="242"/>
  <c r="BH142" i="242" s="1"/>
  <c r="BS142" i="242"/>
  <c r="BC142" i="242"/>
  <c r="AE142" i="242"/>
  <c r="CS140" i="242"/>
  <c r="CR140" i="242"/>
  <c r="CQ140" i="242"/>
  <c r="CP140" i="242"/>
  <c r="CO140" i="242"/>
  <c r="CW140" i="242"/>
  <c r="CV140" i="242"/>
  <c r="CU140" i="242"/>
  <c r="CT140" i="242"/>
  <c r="CW139" i="242"/>
  <c r="CV139" i="242"/>
  <c r="CU139" i="242"/>
  <c r="CT139" i="242"/>
  <c r="CS139" i="242"/>
  <c r="CR139" i="242"/>
  <c r="CQ139" i="242"/>
  <c r="CP139" i="242"/>
  <c r="CO139" i="242"/>
  <c r="CK141" i="242" l="1"/>
  <c r="CN141" i="242" s="1"/>
  <c r="BJ141" i="242"/>
  <c r="BI141" i="242"/>
  <c r="BG143" i="242"/>
  <c r="CA143" i="242"/>
  <c r="AM143" i="242"/>
  <c r="BF143" i="242"/>
  <c r="BH143" i="242" s="1"/>
  <c r="BC143" i="242"/>
  <c r="BS143" i="242"/>
  <c r="AE143" i="242"/>
  <c r="A144" i="242"/>
  <c r="BK143" i="242"/>
  <c r="W143" i="242"/>
  <c r="BJ142" i="242"/>
  <c r="BI142" i="242"/>
  <c r="CK142" i="242"/>
  <c r="CN142" i="242" s="1"/>
  <c r="CK143" i="242" l="1"/>
  <c r="CN143" i="242" s="1"/>
  <c r="BJ143" i="242"/>
  <c r="BI143" i="242"/>
  <c r="BG144" i="242"/>
  <c r="AM144" i="242"/>
  <c r="CA144" i="242"/>
  <c r="BF144" i="242"/>
  <c r="BH144" i="242" s="1"/>
  <c r="BC144" i="242"/>
  <c r="BS144" i="242"/>
  <c r="AE144" i="242"/>
  <c r="A145" i="242"/>
  <c r="W144" i="242"/>
  <c r="BK144" i="242"/>
  <c r="CR142" i="242"/>
  <c r="CQ142" i="242"/>
  <c r="CP142" i="242"/>
  <c r="CO142" i="242"/>
  <c r="CW142" i="242"/>
  <c r="CV142" i="242"/>
  <c r="CU142" i="242"/>
  <c r="CT142" i="242"/>
  <c r="CS142" i="242"/>
  <c r="CW141" i="242"/>
  <c r="CV141" i="242"/>
  <c r="CU141" i="242"/>
  <c r="CT141" i="242"/>
  <c r="CS141" i="242"/>
  <c r="CR141" i="242"/>
  <c r="CQ141" i="242"/>
  <c r="CP141" i="242"/>
  <c r="CO141" i="242"/>
  <c r="BG145" i="242" l="1"/>
  <c r="AM145" i="242"/>
  <c r="W145" i="242"/>
  <c r="BK145" i="242"/>
  <c r="CA145" i="242"/>
  <c r="BF145" i="242"/>
  <c r="BH145" i="242" s="1"/>
  <c r="BC145" i="242"/>
  <c r="BS145" i="242"/>
  <c r="AE145" i="242"/>
  <c r="A146" i="242"/>
  <c r="BJ144" i="242"/>
  <c r="BI144" i="242"/>
  <c r="CK144" i="242"/>
  <c r="CN144" i="242" s="1"/>
  <c r="CS143" i="242"/>
  <c r="CQ143" i="242"/>
  <c r="CP143" i="242"/>
  <c r="CO143" i="242"/>
  <c r="CW143" i="242"/>
  <c r="CV143" i="242"/>
  <c r="CU143" i="242"/>
  <c r="CT143" i="242"/>
  <c r="CR143" i="242"/>
  <c r="BG146" i="242" l="1"/>
  <c r="AM146" i="242"/>
  <c r="A147" i="242"/>
  <c r="W146" i="242"/>
  <c r="BK146" i="242"/>
  <c r="CA146" i="242"/>
  <c r="BF146" i="242"/>
  <c r="BH146" i="242" s="1"/>
  <c r="BC146" i="242"/>
  <c r="BS146" i="242"/>
  <c r="AE146" i="242"/>
  <c r="BJ145" i="242"/>
  <c r="BI145" i="242"/>
  <c r="CK145" i="242"/>
  <c r="CN145" i="242" s="1"/>
  <c r="CS144" i="242"/>
  <c r="CT144" i="242"/>
  <c r="CR144" i="242"/>
  <c r="CQ144" i="242"/>
  <c r="CP144" i="242"/>
  <c r="CO144" i="242"/>
  <c r="CW144" i="242"/>
  <c r="CV144" i="242"/>
  <c r="CU144" i="242"/>
  <c r="BJ146" i="242" l="1"/>
  <c r="BI146" i="242"/>
  <c r="CK146" i="242"/>
  <c r="CN146" i="242" s="1"/>
  <c r="BG147" i="242"/>
  <c r="AM147" i="242"/>
  <c r="BS147" i="242"/>
  <c r="AE147" i="242"/>
  <c r="A148" i="242"/>
  <c r="W147" i="242"/>
  <c r="BK147" i="242"/>
  <c r="CA147" i="242"/>
  <c r="BF147" i="242"/>
  <c r="BC147" i="242"/>
  <c r="CS145" i="242"/>
  <c r="CV145" i="242"/>
  <c r="CU145" i="242"/>
  <c r="CT145" i="242"/>
  <c r="CR145" i="242"/>
  <c r="CQ145" i="242"/>
  <c r="CP145" i="242"/>
  <c r="CO145" i="242"/>
  <c r="CW145" i="242"/>
  <c r="BH147" i="242" l="1"/>
  <c r="CK147" i="242"/>
  <c r="CN147" i="242" s="1"/>
  <c r="BJ147" i="242"/>
  <c r="BI147" i="242"/>
  <c r="BG148" i="242"/>
  <c r="AM148" i="242"/>
  <c r="BC148" i="242"/>
  <c r="BS148" i="242"/>
  <c r="AE148" i="242"/>
  <c r="A149" i="242"/>
  <c r="W148" i="242"/>
  <c r="BK148" i="242"/>
  <c r="CA148" i="242"/>
  <c r="BF148" i="242"/>
  <c r="CS146" i="242"/>
  <c r="CW146" i="242"/>
  <c r="CV146" i="242"/>
  <c r="CU146" i="242"/>
  <c r="CT146" i="242"/>
  <c r="CR146" i="242"/>
  <c r="CQ146" i="242"/>
  <c r="CP146" i="242"/>
  <c r="CO146" i="242"/>
  <c r="BH148" i="242" l="1"/>
  <c r="AM149" i="242"/>
  <c r="CA149" i="242"/>
  <c r="BF149" i="242"/>
  <c r="BC149" i="242"/>
  <c r="BS149" i="242"/>
  <c r="AE149" i="242"/>
  <c r="A150" i="242"/>
  <c r="W149" i="242"/>
  <c r="BK149" i="242"/>
  <c r="CK148" i="242"/>
  <c r="CN148" i="242" s="1"/>
  <c r="BJ148" i="242"/>
  <c r="BI148" i="242"/>
  <c r="CS147" i="242"/>
  <c r="CW147" i="242"/>
  <c r="CV147" i="242"/>
  <c r="CU147" i="242"/>
  <c r="CT147" i="242"/>
  <c r="CR147" i="242"/>
  <c r="CQ147" i="242"/>
  <c r="CP147" i="242"/>
  <c r="CO147" i="242"/>
  <c r="CS148" i="242" l="1"/>
  <c r="CO148" i="242"/>
  <c r="CW148" i="242"/>
  <c r="CV148" i="242"/>
  <c r="CU148" i="242"/>
  <c r="CT148" i="242"/>
  <c r="CR148" i="242"/>
  <c r="CQ148" i="242"/>
  <c r="CP148" i="242"/>
  <c r="AM150" i="242"/>
  <c r="W150" i="242"/>
  <c r="BK150" i="242"/>
  <c r="A151" i="242"/>
  <c r="BF150" i="242"/>
  <c r="CA150" i="242"/>
  <c r="BC150" i="242"/>
  <c r="AE150" i="242"/>
  <c r="BS150" i="242"/>
  <c r="BG149" i="242"/>
  <c r="BH149" i="242"/>
  <c r="CK149" i="242" l="1"/>
  <c r="CN149" i="242" s="1"/>
  <c r="BJ149" i="242"/>
  <c r="BI149" i="242"/>
  <c r="BG150" i="242"/>
  <c r="BH150" i="242" s="1"/>
  <c r="BG151" i="242"/>
  <c r="AM151" i="242"/>
  <c r="A152" i="242"/>
  <c r="BF151" i="242"/>
  <c r="BH151" i="242" s="1"/>
  <c r="AE151" i="242"/>
  <c r="BK151" i="242"/>
  <c r="CA151" i="242"/>
  <c r="BC151" i="242"/>
  <c r="BS151" i="242"/>
  <c r="W151" i="242"/>
  <c r="CK150" i="242" l="1"/>
  <c r="CN150" i="242" s="1"/>
  <c r="BJ150" i="242"/>
  <c r="BI150" i="242"/>
  <c r="BG152" i="242"/>
  <c r="AM152" i="242"/>
  <c r="A153" i="242"/>
  <c r="BF152" i="242"/>
  <c r="BH152" i="242" s="1"/>
  <c r="BS152" i="242"/>
  <c r="BC152" i="242"/>
  <c r="BK152" i="242"/>
  <c r="AE152" i="242"/>
  <c r="CA152" i="242"/>
  <c r="W152" i="242"/>
  <c r="BJ151" i="242"/>
  <c r="BI151" i="242"/>
  <c r="CK151" i="242"/>
  <c r="CN151" i="242" s="1"/>
  <c r="CT149" i="242"/>
  <c r="CS149" i="242"/>
  <c r="CR149" i="242"/>
  <c r="CQ149" i="242"/>
  <c r="CP149" i="242"/>
  <c r="CO149" i="242"/>
  <c r="CW149" i="242"/>
  <c r="CV149" i="242"/>
  <c r="CU149" i="242"/>
  <c r="CK152" i="242" l="1"/>
  <c r="CN152" i="242" s="1"/>
  <c r="BJ152" i="242"/>
  <c r="BI152" i="242"/>
  <c r="BG153" i="242"/>
  <c r="AM153" i="242"/>
  <c r="A154" i="242"/>
  <c r="BF153" i="242"/>
  <c r="BH153" i="242" s="1"/>
  <c r="AE153" i="242"/>
  <c r="CA153" i="242"/>
  <c r="BC153" i="242"/>
  <c r="W153" i="242"/>
  <c r="BS153" i="242"/>
  <c r="BK153" i="242"/>
  <c r="CT151" i="242"/>
  <c r="CS151" i="242"/>
  <c r="CR151" i="242"/>
  <c r="CP151" i="242"/>
  <c r="CW151" i="242"/>
  <c r="CV151" i="242"/>
  <c r="CU151" i="242"/>
  <c r="CQ151" i="242"/>
  <c r="CO151" i="242"/>
  <c r="CS150" i="242"/>
  <c r="CR150" i="242"/>
  <c r="CW150" i="242"/>
  <c r="CV150" i="242"/>
  <c r="CU150" i="242"/>
  <c r="CT150" i="242"/>
  <c r="CQ150" i="242"/>
  <c r="CP150" i="242"/>
  <c r="CO150" i="242"/>
  <c r="CK153" i="242" l="1"/>
  <c r="CN153" i="242" s="1"/>
  <c r="BJ153" i="242"/>
  <c r="BI153" i="242"/>
  <c r="BK154" i="242"/>
  <c r="CA154" i="242"/>
  <c r="BG154" i="242"/>
  <c r="AM154" i="242"/>
  <c r="A155" i="242"/>
  <c r="BF154" i="242"/>
  <c r="BH154" i="242" s="1"/>
  <c r="BS154" i="242"/>
  <c r="BC154" i="242"/>
  <c r="AE154" i="242"/>
  <c r="W154" i="242"/>
  <c r="CS152" i="242"/>
  <c r="CR152" i="242"/>
  <c r="CQ152" i="242"/>
  <c r="CV152" i="242"/>
  <c r="CT152" i="242"/>
  <c r="CP152" i="242"/>
  <c r="CO152" i="242"/>
  <c r="CW152" i="242"/>
  <c r="CU152" i="242"/>
  <c r="BI154" i="242" l="1"/>
  <c r="CK154" i="242"/>
  <c r="CN154" i="242" s="1"/>
  <c r="BJ154" i="242"/>
  <c r="BG155" i="242"/>
  <c r="AM155" i="242"/>
  <c r="A156" i="242"/>
  <c r="BF155" i="242"/>
  <c r="BH155" i="242" s="1"/>
  <c r="AE155" i="242"/>
  <c r="BK155" i="242"/>
  <c r="BS155" i="242"/>
  <c r="W155" i="242"/>
  <c r="BC155" i="242"/>
  <c r="CA155" i="242"/>
  <c r="CW153" i="242"/>
  <c r="CT153" i="242"/>
  <c r="CS153" i="242"/>
  <c r="CR153" i="242"/>
  <c r="CQ153" i="242"/>
  <c r="CP153" i="242"/>
  <c r="CV153" i="242"/>
  <c r="CU153" i="242"/>
  <c r="CO153" i="242"/>
  <c r="CK155" i="242" l="1"/>
  <c r="CN155" i="242" s="1"/>
  <c r="BJ155" i="242"/>
  <c r="BI155" i="242"/>
  <c r="BK156" i="242"/>
  <c r="CA156" i="242"/>
  <c r="W156" i="242"/>
  <c r="BG156" i="242"/>
  <c r="AM156" i="242"/>
  <c r="A157" i="242"/>
  <c r="BF156" i="242"/>
  <c r="BS156" i="242"/>
  <c r="BC156" i="242"/>
  <c r="AE156" i="242"/>
  <c r="CS154" i="242"/>
  <c r="CR154" i="242"/>
  <c r="CQ154" i="242"/>
  <c r="CO154" i="242"/>
  <c r="CW154" i="242"/>
  <c r="CV154" i="242"/>
  <c r="CU154" i="242"/>
  <c r="CT154" i="242"/>
  <c r="CP154" i="242"/>
  <c r="BH156" i="242" l="1"/>
  <c r="BJ156" i="242"/>
  <c r="BI156" i="242"/>
  <c r="CK156" i="242"/>
  <c r="CN156" i="242" s="1"/>
  <c r="BG157" i="242"/>
  <c r="AM157" i="242"/>
  <c r="A158" i="242"/>
  <c r="BF157" i="242"/>
  <c r="BH157" i="242" s="1"/>
  <c r="BS157" i="242"/>
  <c r="BC157" i="242"/>
  <c r="AE157" i="242"/>
  <c r="BK157" i="242"/>
  <c r="W157" i="242"/>
  <c r="CA157" i="242"/>
  <c r="CW155" i="242"/>
  <c r="CV155" i="242"/>
  <c r="CU155" i="242"/>
  <c r="CT155" i="242"/>
  <c r="CS155" i="242"/>
  <c r="CR155" i="242"/>
  <c r="CQ155" i="242"/>
  <c r="CP155" i="242"/>
  <c r="CO155" i="242"/>
  <c r="CK157" i="242" l="1"/>
  <c r="CN157" i="242" s="1"/>
  <c r="BJ157" i="242"/>
  <c r="BI157" i="242"/>
  <c r="BK158" i="242"/>
  <c r="CA158" i="242"/>
  <c r="W158" i="242"/>
  <c r="BG158" i="242"/>
  <c r="AM158" i="242"/>
  <c r="A159" i="242"/>
  <c r="BF158" i="242"/>
  <c r="BH158" i="242" s="1"/>
  <c r="BS158" i="242"/>
  <c r="BC158" i="242"/>
  <c r="AE158" i="242"/>
  <c r="CS156" i="242"/>
  <c r="CR156" i="242"/>
  <c r="CQ156" i="242"/>
  <c r="CP156" i="242"/>
  <c r="CO156" i="242"/>
  <c r="CW156" i="242"/>
  <c r="CV156" i="242"/>
  <c r="CU156" i="242"/>
  <c r="CT156" i="242"/>
  <c r="BJ158" i="242" l="1"/>
  <c r="BI158" i="242"/>
  <c r="CK158" i="242"/>
  <c r="CN158" i="242" s="1"/>
  <c r="BG159" i="242"/>
  <c r="AM159" i="242"/>
  <c r="A160" i="242"/>
  <c r="BF159" i="242"/>
  <c r="BS159" i="242"/>
  <c r="BC159" i="242"/>
  <c r="AE159" i="242"/>
  <c r="BK159" i="242"/>
  <c r="W159" i="242"/>
  <c r="CA159" i="242"/>
  <c r="CW157" i="242"/>
  <c r="CV157" i="242"/>
  <c r="CU157" i="242"/>
  <c r="CT157" i="242"/>
  <c r="CS157" i="242"/>
  <c r="CR157" i="242"/>
  <c r="CQ157" i="242"/>
  <c r="CP157" i="242"/>
  <c r="CO157" i="242"/>
  <c r="BH159" i="242" l="1"/>
  <c r="CK159" i="242"/>
  <c r="CN159" i="242" s="1"/>
  <c r="BJ159" i="242"/>
  <c r="BI159" i="242"/>
  <c r="BK160" i="242"/>
  <c r="CA160" i="242"/>
  <c r="W160" i="242"/>
  <c r="BG160" i="242"/>
  <c r="AM160" i="242"/>
  <c r="A161" i="242"/>
  <c r="BF160" i="242"/>
  <c r="BS160" i="242"/>
  <c r="BC160" i="242"/>
  <c r="AE160" i="242"/>
  <c r="CS158" i="242"/>
  <c r="CR158" i="242"/>
  <c r="CQ158" i="242"/>
  <c r="CP158" i="242"/>
  <c r="CO158" i="242"/>
  <c r="CW158" i="242"/>
  <c r="CV158" i="242"/>
  <c r="CU158" i="242"/>
  <c r="CT158" i="242"/>
  <c r="BH160" i="242" l="1"/>
  <c r="CK160" i="242" s="1"/>
  <c r="CN160" i="242" s="1"/>
  <c r="BJ160" i="242"/>
  <c r="BI160" i="242"/>
  <c r="BG161" i="242"/>
  <c r="CA161" i="242"/>
  <c r="AM161" i="242"/>
  <c r="BF161" i="242"/>
  <c r="BH161" i="242" s="1"/>
  <c r="BC161" i="242"/>
  <c r="BS161" i="242"/>
  <c r="AE161" i="242"/>
  <c r="A162" i="242"/>
  <c r="BK161" i="242"/>
  <c r="W161" i="242"/>
  <c r="CW159" i="242"/>
  <c r="CV159" i="242"/>
  <c r="CU159" i="242"/>
  <c r="CT159" i="242"/>
  <c r="CS159" i="242"/>
  <c r="CR159" i="242"/>
  <c r="CQ159" i="242"/>
  <c r="CP159" i="242"/>
  <c r="CO159" i="242"/>
  <c r="CK161" i="242" l="1"/>
  <c r="CN161" i="242" s="1"/>
  <c r="BJ161" i="242"/>
  <c r="BI161" i="242"/>
  <c r="CS160" i="242"/>
  <c r="CR160" i="242"/>
  <c r="CQ160" i="242"/>
  <c r="CP160" i="242"/>
  <c r="CO160" i="242"/>
  <c r="CW160" i="242"/>
  <c r="CV160" i="242"/>
  <c r="CU160" i="242"/>
  <c r="CT160" i="242"/>
  <c r="CA162" i="242"/>
  <c r="W162" i="242"/>
  <c r="BG162" i="242"/>
  <c r="AM162" i="242"/>
  <c r="BS162" i="242"/>
  <c r="BK162" i="242"/>
  <c r="A163" i="242"/>
  <c r="BF162" i="242"/>
  <c r="BH162" i="242" s="1"/>
  <c r="BC162" i="242"/>
  <c r="AE162" i="242"/>
  <c r="BI162" i="242" l="1"/>
  <c r="CK162" i="242"/>
  <c r="CN162" i="242" s="1"/>
  <c r="BJ162" i="242"/>
  <c r="CA163" i="242"/>
  <c r="W163" i="242"/>
  <c r="BG163" i="242"/>
  <c r="AM163" i="242"/>
  <c r="BS163" i="242"/>
  <c r="BK163" i="242"/>
  <c r="BF163" i="242"/>
  <c r="BH163" i="242" s="1"/>
  <c r="A164" i="242"/>
  <c r="BC163" i="242"/>
  <c r="AE163" i="242"/>
  <c r="CU161" i="242"/>
  <c r="CS161" i="242"/>
  <c r="CR161" i="242"/>
  <c r="CQ161" i="242"/>
  <c r="CP161" i="242"/>
  <c r="CO161" i="242"/>
  <c r="CW161" i="242"/>
  <c r="CV161" i="242"/>
  <c r="CT161" i="242"/>
  <c r="BI163" i="242" l="1"/>
  <c r="CK163" i="242"/>
  <c r="CN163" i="242" s="1"/>
  <c r="BJ163" i="242"/>
  <c r="CA164" i="242"/>
  <c r="W164" i="242"/>
  <c r="BG164" i="242"/>
  <c r="AM164" i="242"/>
  <c r="A165" i="242"/>
  <c r="BF164" i="242"/>
  <c r="BH164" i="242" s="1"/>
  <c r="BS164" i="242"/>
  <c r="BK164" i="242"/>
  <c r="AE164" i="242"/>
  <c r="BC164" i="242"/>
  <c r="CU162" i="242"/>
  <c r="CS162" i="242"/>
  <c r="CO162" i="242"/>
  <c r="CP162" i="242"/>
  <c r="CW162" i="242"/>
  <c r="CV162" i="242"/>
  <c r="CT162" i="242"/>
  <c r="CR162" i="242"/>
  <c r="CQ162" i="242"/>
  <c r="BI164" i="242" l="1"/>
  <c r="CK164" i="242"/>
  <c r="CN164" i="242" s="1"/>
  <c r="BJ164" i="242"/>
  <c r="CA165" i="242"/>
  <c r="W165" i="242"/>
  <c r="BG165" i="242"/>
  <c r="AM165" i="242"/>
  <c r="A166" i="242"/>
  <c r="BF165" i="242"/>
  <c r="BH165" i="242" s="1"/>
  <c r="AE165" i="242"/>
  <c r="BK165" i="242"/>
  <c r="BC165" i="242"/>
  <c r="BS165" i="242"/>
  <c r="CO163" i="242"/>
  <c r="CU163" i="242"/>
  <c r="CS163" i="242"/>
  <c r="CR163" i="242"/>
  <c r="CQ163" i="242"/>
  <c r="CP163" i="242"/>
  <c r="CW163" i="242"/>
  <c r="CV163" i="242"/>
  <c r="CT163" i="242"/>
  <c r="BI165" i="242" l="1"/>
  <c r="BJ165" i="242"/>
  <c r="CK165" i="242"/>
  <c r="CN165" i="242" s="1"/>
  <c r="AE166" i="242"/>
  <c r="CA166" i="242"/>
  <c r="W166" i="242"/>
  <c r="BG166" i="242"/>
  <c r="AM166" i="242"/>
  <c r="A167" i="242"/>
  <c r="BF166" i="242"/>
  <c r="BK166" i="242"/>
  <c r="BC166" i="242"/>
  <c r="BS166" i="242"/>
  <c r="CU164" i="242"/>
  <c r="CS164" i="242"/>
  <c r="CR164" i="242"/>
  <c r="CO164" i="242"/>
  <c r="CW164" i="242"/>
  <c r="CV164" i="242"/>
  <c r="CT164" i="242"/>
  <c r="CQ164" i="242"/>
  <c r="CP164" i="242"/>
  <c r="BH166" i="242" l="1"/>
  <c r="BI166" i="242"/>
  <c r="CK166" i="242"/>
  <c r="CN166" i="242" s="1"/>
  <c r="BJ166" i="242"/>
  <c r="W167" i="242"/>
  <c r="A168" i="242"/>
  <c r="BG167" i="242"/>
  <c r="AM167" i="242"/>
  <c r="BF167" i="242"/>
  <c r="BH167" i="242" s="1"/>
  <c r="AE167" i="242"/>
  <c r="BK167" i="242"/>
  <c r="CA167" i="242"/>
  <c r="BS167" i="242"/>
  <c r="BC167" i="242"/>
  <c r="CO165" i="242"/>
  <c r="CU165" i="242"/>
  <c r="CT165" i="242"/>
  <c r="CS165" i="242"/>
  <c r="CR165" i="242"/>
  <c r="CQ165" i="242"/>
  <c r="CW165" i="242"/>
  <c r="CV165" i="242"/>
  <c r="CP165" i="242"/>
  <c r="CK167" i="242" l="1"/>
  <c r="CN167" i="242" s="1"/>
  <c r="BJ167" i="242"/>
  <c r="BI167" i="242"/>
  <c r="BK168" i="242"/>
  <c r="CA168" i="242"/>
  <c r="W168" i="242"/>
  <c r="BG168" i="242"/>
  <c r="AM168" i="242"/>
  <c r="A169" i="242"/>
  <c r="BF168" i="242"/>
  <c r="BH168" i="242" s="1"/>
  <c r="BS168" i="242"/>
  <c r="BC168" i="242"/>
  <c r="AE168" i="242"/>
  <c r="CU166" i="242"/>
  <c r="CT166" i="242"/>
  <c r="CS166" i="242"/>
  <c r="CR166" i="242"/>
  <c r="CP166" i="242"/>
  <c r="CO166" i="242"/>
  <c r="CW166" i="242"/>
  <c r="CV166" i="242"/>
  <c r="CQ166" i="242"/>
  <c r="BJ168" i="242" l="1"/>
  <c r="BI168" i="242"/>
  <c r="CK168" i="242"/>
  <c r="CN168" i="242" s="1"/>
  <c r="BG169" i="242"/>
  <c r="AM169" i="242"/>
  <c r="A170" i="242"/>
  <c r="BF169" i="242"/>
  <c r="BH169" i="242" s="1"/>
  <c r="BS169" i="242"/>
  <c r="BC169" i="242"/>
  <c r="AE169" i="242"/>
  <c r="BK169" i="242"/>
  <c r="CA169" i="242"/>
  <c r="W169" i="242"/>
  <c r="CW167" i="242"/>
  <c r="CV167" i="242"/>
  <c r="CU167" i="242"/>
  <c r="CT167" i="242"/>
  <c r="CS167" i="242"/>
  <c r="CR167" i="242"/>
  <c r="CQ167" i="242"/>
  <c r="CP167" i="242"/>
  <c r="CO167" i="242"/>
  <c r="CK169" i="242" l="1"/>
  <c r="CN169" i="242" s="1"/>
  <c r="BJ169" i="242"/>
  <c r="BI169" i="242"/>
  <c r="BK170" i="242"/>
  <c r="CA170" i="242"/>
  <c r="W170" i="242"/>
  <c r="BG170" i="242"/>
  <c r="AM170" i="242"/>
  <c r="A171" i="242"/>
  <c r="BF170" i="242"/>
  <c r="BH170" i="242" s="1"/>
  <c r="BS170" i="242"/>
  <c r="BC170" i="242"/>
  <c r="AE170" i="242"/>
  <c r="CS168" i="242"/>
  <c r="CR168" i="242"/>
  <c r="CQ168" i="242"/>
  <c r="CP168" i="242"/>
  <c r="CO168" i="242"/>
  <c r="CW168" i="242"/>
  <c r="CV168" i="242"/>
  <c r="CU168" i="242"/>
  <c r="CT168" i="242"/>
  <c r="BJ170" i="242" l="1"/>
  <c r="BI170" i="242"/>
  <c r="CK170" i="242"/>
  <c r="CN170" i="242" s="1"/>
  <c r="BG171" i="242"/>
  <c r="AM171" i="242"/>
  <c r="A172" i="242"/>
  <c r="BF171" i="242"/>
  <c r="BS171" i="242"/>
  <c r="BC171" i="242"/>
  <c r="AE171" i="242"/>
  <c r="BK171" i="242"/>
  <c r="CA171" i="242"/>
  <c r="W171" i="242"/>
  <c r="CW169" i="242"/>
  <c r="CV169" i="242"/>
  <c r="CU169" i="242"/>
  <c r="CT169" i="242"/>
  <c r="CS169" i="242"/>
  <c r="CR169" i="242"/>
  <c r="CQ169" i="242"/>
  <c r="CP169" i="242"/>
  <c r="CO169" i="242"/>
  <c r="BH171" i="242" l="1"/>
  <c r="CK171" i="242"/>
  <c r="CN171" i="242" s="1"/>
  <c r="BJ171" i="242"/>
  <c r="BI171" i="242"/>
  <c r="BK172" i="242"/>
  <c r="CA172" i="242"/>
  <c r="W172" i="242"/>
  <c r="BG172" i="242"/>
  <c r="AM172" i="242"/>
  <c r="A173" i="242"/>
  <c r="BF172" i="242"/>
  <c r="BH172" i="242" s="1"/>
  <c r="BS172" i="242"/>
  <c r="BC172" i="242"/>
  <c r="AE172" i="242"/>
  <c r="CS170" i="242"/>
  <c r="CR170" i="242"/>
  <c r="CQ170" i="242"/>
  <c r="CP170" i="242"/>
  <c r="CO170" i="242"/>
  <c r="CW170" i="242"/>
  <c r="CV170" i="242"/>
  <c r="CU170" i="242"/>
  <c r="CT170" i="242"/>
  <c r="BG173" i="242" l="1"/>
  <c r="AM173" i="242"/>
  <c r="A174" i="242"/>
  <c r="BF173" i="242"/>
  <c r="BH173" i="242" s="1"/>
  <c r="BS173" i="242"/>
  <c r="BC173" i="242"/>
  <c r="AE173" i="242"/>
  <c r="BK173" i="242"/>
  <c r="CA173" i="242"/>
  <c r="W173" i="242"/>
  <c r="BJ172" i="242"/>
  <c r="BI172" i="242"/>
  <c r="CK172" i="242"/>
  <c r="CN172" i="242" s="1"/>
  <c r="CW171" i="242"/>
  <c r="CV171" i="242"/>
  <c r="CU171" i="242"/>
  <c r="CT171" i="242"/>
  <c r="CS171" i="242"/>
  <c r="CR171" i="242"/>
  <c r="CQ171" i="242"/>
  <c r="CP171" i="242"/>
  <c r="CO171" i="242"/>
  <c r="CK173" i="242" l="1"/>
  <c r="CN173" i="242" s="1"/>
  <c r="BJ173" i="242"/>
  <c r="BI173" i="242"/>
  <c r="BK174" i="242"/>
  <c r="W174" i="242"/>
  <c r="CA174" i="242"/>
  <c r="AM174" i="242"/>
  <c r="A175" i="242"/>
  <c r="BC174" i="242"/>
  <c r="BS174" i="242"/>
  <c r="AE174" i="242"/>
  <c r="CS172" i="242"/>
  <c r="CR172" i="242"/>
  <c r="CQ172" i="242"/>
  <c r="CP172" i="242"/>
  <c r="CO172" i="242"/>
  <c r="CW172" i="242"/>
  <c r="CV172" i="242"/>
  <c r="CU172" i="242"/>
  <c r="CT172" i="242"/>
  <c r="W175" i="242" l="1"/>
  <c r="CA175" i="242"/>
  <c r="BG175" i="242"/>
  <c r="AM175" i="242"/>
  <c r="BF175" i="242"/>
  <c r="BC175" i="242"/>
  <c r="A176" i="242"/>
  <c r="BS175" i="242"/>
  <c r="AE175" i="242"/>
  <c r="BK175" i="242"/>
  <c r="CW173" i="242"/>
  <c r="CV173" i="242"/>
  <c r="CU173" i="242"/>
  <c r="CT173" i="242"/>
  <c r="CS173" i="242"/>
  <c r="CR173" i="242"/>
  <c r="CQ173" i="242"/>
  <c r="CP173" i="242"/>
  <c r="CO173" i="242"/>
  <c r="BH175" i="242" l="1"/>
  <c r="AE176" i="242"/>
  <c r="CA176" i="242"/>
  <c r="AM176" i="242"/>
  <c r="BG176" i="242"/>
  <c r="BF176" i="242"/>
  <c r="BH176" i="242" s="1"/>
  <c r="BC176" i="242"/>
  <c r="A177" i="242"/>
  <c r="BS176" i="242"/>
  <c r="BK176" i="242"/>
  <c r="W176" i="242"/>
  <c r="BJ175" i="242"/>
  <c r="BI175" i="242"/>
  <c r="CK175" i="242"/>
  <c r="CN175" i="242" s="1"/>
  <c r="BF177" i="242" l="1"/>
  <c r="BC177" i="242"/>
  <c r="A178" i="242"/>
  <c r="BS177" i="242"/>
  <c r="AE177" i="242"/>
  <c r="BK177" i="242"/>
  <c r="W177" i="242"/>
  <c r="CA177" i="242"/>
  <c r="AM177" i="242"/>
  <c r="BG177" i="242"/>
  <c r="CK176" i="242"/>
  <c r="CN176" i="242" s="1"/>
  <c r="BJ176" i="242"/>
  <c r="BI176" i="242"/>
  <c r="CR175" i="242"/>
  <c r="CQ175" i="242"/>
  <c r="CP175" i="242"/>
  <c r="CO175" i="242"/>
  <c r="CW175" i="242"/>
  <c r="CV175" i="242"/>
  <c r="CU175" i="242"/>
  <c r="CT175" i="242"/>
  <c r="CS175" i="242"/>
  <c r="CT176" i="242" l="1"/>
  <c r="CP176" i="242"/>
  <c r="CO176" i="242"/>
  <c r="CW176" i="242"/>
  <c r="CV176" i="242"/>
  <c r="CU176" i="242"/>
  <c r="CS176" i="242"/>
  <c r="CR176" i="242"/>
  <c r="CQ176" i="242"/>
  <c r="AE178" i="242"/>
  <c r="BC178" i="242"/>
  <c r="BS178" i="242"/>
  <c r="A179" i="242"/>
  <c r="BK178" i="242"/>
  <c r="W178" i="242"/>
  <c r="CA178" i="242"/>
  <c r="AM178" i="242"/>
  <c r="BG178" i="242"/>
  <c r="BF178" i="242"/>
  <c r="BH177" i="242"/>
  <c r="BH178" i="242" l="1"/>
  <c r="CK177" i="242"/>
  <c r="CN177" i="242" s="1"/>
  <c r="BJ177" i="242"/>
  <c r="BI177" i="242"/>
  <c r="CK178" i="242"/>
  <c r="CN178" i="242" s="1"/>
  <c r="BJ178" i="242"/>
  <c r="BI178" i="242"/>
  <c r="AE179" i="242"/>
  <c r="CA179" i="242"/>
  <c r="BF179" i="242"/>
  <c r="BH179" i="242" s="1"/>
  <c r="BC179" i="242"/>
  <c r="BS179" i="242"/>
  <c r="A180" i="242"/>
  <c r="W179" i="242"/>
  <c r="BK179" i="242"/>
  <c r="AM179" i="242"/>
  <c r="BG179" i="242"/>
  <c r="CK179" i="242" l="1"/>
  <c r="CN179" i="242" s="1"/>
  <c r="BJ179" i="242"/>
  <c r="BI179" i="242"/>
  <c r="CT178" i="242"/>
  <c r="CW178" i="242"/>
  <c r="CV178" i="242"/>
  <c r="CU178" i="242"/>
  <c r="CS178" i="242"/>
  <c r="CR178" i="242"/>
  <c r="CQ178" i="242"/>
  <c r="CP178" i="242"/>
  <c r="CO178" i="242"/>
  <c r="AE180" i="242"/>
  <c r="BK180" i="242"/>
  <c r="A181" i="242"/>
  <c r="AM180" i="242"/>
  <c r="BG180" i="242"/>
  <c r="BF180" i="242"/>
  <c r="BH180" i="242" s="1"/>
  <c r="CA180" i="242"/>
  <c r="BC180" i="242"/>
  <c r="BS180" i="242"/>
  <c r="W180" i="242"/>
  <c r="CO177" i="242"/>
  <c r="CW177" i="242"/>
  <c r="CV177" i="242"/>
  <c r="CU177" i="242"/>
  <c r="CT177" i="242"/>
  <c r="CS177" i="242"/>
  <c r="CR177" i="242"/>
  <c r="CQ177" i="242"/>
  <c r="CP177" i="242"/>
  <c r="BJ180" i="242" l="1"/>
  <c r="BI180" i="242"/>
  <c r="CK180" i="242"/>
  <c r="CN180" i="242" s="1"/>
  <c r="AE181" i="242"/>
  <c r="BC181" i="242"/>
  <c r="BS181" i="242"/>
  <c r="W181" i="242"/>
  <c r="BK181" i="242"/>
  <c r="A182" i="242"/>
  <c r="AM181" i="242"/>
  <c r="BG181" i="242"/>
  <c r="CA181" i="242"/>
  <c r="BF181" i="242"/>
  <c r="CT179" i="242"/>
  <c r="CQ179" i="242"/>
  <c r="CP179" i="242"/>
  <c r="CO179" i="242"/>
  <c r="CW179" i="242"/>
  <c r="CV179" i="242"/>
  <c r="CU179" i="242"/>
  <c r="CS179" i="242"/>
  <c r="CR179" i="242"/>
  <c r="A183" i="242" l="1"/>
  <c r="BS182" i="242"/>
  <c r="BC182" i="242"/>
  <c r="AE182" i="242"/>
  <c r="BK182" i="242"/>
  <c r="W182" i="242"/>
  <c r="AM182" i="242"/>
  <c r="BG182" i="242"/>
  <c r="BF182" i="242"/>
  <c r="BH182" i="242" s="1"/>
  <c r="CA182" i="242"/>
  <c r="CT180" i="242"/>
  <c r="CQ180" i="242"/>
  <c r="CW180" i="242"/>
  <c r="CV180" i="242"/>
  <c r="CU180" i="242"/>
  <c r="CS180" i="242"/>
  <c r="CR180" i="242"/>
  <c r="CP180" i="242"/>
  <c r="CO180" i="242"/>
  <c r="BH181" i="242"/>
  <c r="CK181" i="242" l="1"/>
  <c r="CN181" i="242" s="1"/>
  <c r="BJ181" i="242"/>
  <c r="BI181" i="242"/>
  <c r="CK182" i="242"/>
  <c r="CN182" i="242" s="1"/>
  <c r="BJ182" i="242"/>
  <c r="BI182" i="242"/>
  <c r="BK183" i="242"/>
  <c r="AE183" i="242"/>
  <c r="A184" i="242"/>
  <c r="CA183" i="242"/>
  <c r="BC183" i="242"/>
  <c r="W183" i="242"/>
  <c r="BS183" i="242"/>
  <c r="AM183" i="242"/>
  <c r="BG183" i="242"/>
  <c r="BF183" i="242"/>
  <c r="BH183" i="242" l="1"/>
  <c r="BF184" i="242"/>
  <c r="BS184" i="242"/>
  <c r="BC184" i="242"/>
  <c r="AE184" i="242"/>
  <c r="BK184" i="242"/>
  <c r="BG184" i="242"/>
  <c r="CA184" i="242"/>
  <c r="A185" i="242"/>
  <c r="W184" i="242"/>
  <c r="AM184" i="242"/>
  <c r="BJ183" i="242"/>
  <c r="CK183" i="242"/>
  <c r="CN183" i="242" s="1"/>
  <c r="BI183" i="242"/>
  <c r="CW182" i="242"/>
  <c r="CV182" i="242"/>
  <c r="CT182" i="242"/>
  <c r="CQ182" i="242"/>
  <c r="CS182" i="242"/>
  <c r="CR182" i="242"/>
  <c r="CP182" i="242"/>
  <c r="CO182" i="242"/>
  <c r="CU182" i="242"/>
  <c r="CQ181" i="242"/>
  <c r="CW181" i="242"/>
  <c r="CT181" i="242"/>
  <c r="CR181" i="242"/>
  <c r="CP181" i="242"/>
  <c r="CO181" i="242"/>
  <c r="CV181" i="242"/>
  <c r="CU181" i="242"/>
  <c r="CS181" i="242"/>
  <c r="BK185" i="242" l="1"/>
  <c r="CA185" i="242"/>
  <c r="W185" i="242"/>
  <c r="BG185" i="242"/>
  <c r="AM185" i="242"/>
  <c r="A186" i="242"/>
  <c r="BF185" i="242"/>
  <c r="BS185" i="242"/>
  <c r="BC185" i="242"/>
  <c r="AE185" i="242"/>
  <c r="CR183" i="242"/>
  <c r="CQ183" i="242"/>
  <c r="CP183" i="242"/>
  <c r="CW183" i="242"/>
  <c r="CT183" i="242"/>
  <c r="CV183" i="242"/>
  <c r="CU183" i="242"/>
  <c r="CS183" i="242"/>
  <c r="CO183" i="242"/>
  <c r="BH184" i="242"/>
  <c r="BH185" i="242" l="1"/>
  <c r="BJ185" i="242"/>
  <c r="BI185" i="242"/>
  <c r="CK185" i="242"/>
  <c r="CN185" i="242" s="1"/>
  <c r="CK184" i="242"/>
  <c r="CN184" i="242" s="1"/>
  <c r="BI184" i="242"/>
  <c r="BJ184" i="242"/>
  <c r="BS186" i="242"/>
  <c r="BC186" i="242"/>
  <c r="BG186" i="242"/>
  <c r="AM186" i="242"/>
  <c r="BF186" i="242"/>
  <c r="CA186" i="242"/>
  <c r="AE186" i="242"/>
  <c r="A187" i="242"/>
  <c r="W186" i="242"/>
  <c r="BK186" i="242"/>
  <c r="BH186" i="242" l="1"/>
  <c r="CK186" i="242"/>
  <c r="CN186" i="242" s="1"/>
  <c r="BJ186" i="242"/>
  <c r="BI186" i="242"/>
  <c r="CW184" i="242"/>
  <c r="CV184" i="242"/>
  <c r="CU184" i="242"/>
  <c r="CS184" i="242"/>
  <c r="CP184" i="242"/>
  <c r="CT184" i="242"/>
  <c r="CR184" i="242"/>
  <c r="CQ184" i="242"/>
  <c r="CO184" i="242"/>
  <c r="CQ185" i="242"/>
  <c r="CP185" i="242"/>
  <c r="CO185" i="242"/>
  <c r="CV185" i="242"/>
  <c r="CS185" i="242"/>
  <c r="CW185" i="242"/>
  <c r="CU185" i="242"/>
  <c r="CT185" i="242"/>
  <c r="CR185" i="242"/>
  <c r="BK187" i="242"/>
  <c r="CA187" i="242"/>
  <c r="W187" i="242"/>
  <c r="BG187" i="242"/>
  <c r="AM187" i="242"/>
  <c r="A188" i="242"/>
  <c r="BF187" i="242"/>
  <c r="BH187" i="242" s="1"/>
  <c r="BS187" i="242"/>
  <c r="BC187" i="242"/>
  <c r="AE187" i="242"/>
  <c r="BJ187" i="242" l="1"/>
  <c r="BI187" i="242"/>
  <c r="CK187" i="242"/>
  <c r="CN187" i="242" s="1"/>
  <c r="BS188" i="242"/>
  <c r="BC188" i="242"/>
  <c r="BK188" i="242"/>
  <c r="BG188" i="242"/>
  <c r="AM188" i="242"/>
  <c r="A189" i="242"/>
  <c r="BF188" i="242"/>
  <c r="BH188" i="242" s="1"/>
  <c r="AE188" i="242"/>
  <c r="CA188" i="242"/>
  <c r="W188" i="242"/>
  <c r="CW186" i="242"/>
  <c r="CV186" i="242"/>
  <c r="CU186" i="242"/>
  <c r="CS186" i="242"/>
  <c r="CR186" i="242"/>
  <c r="CP186" i="242"/>
  <c r="CT186" i="242"/>
  <c r="CQ186" i="242"/>
  <c r="CO186" i="242"/>
  <c r="BK189" i="242" l="1"/>
  <c r="CA189" i="242"/>
  <c r="W189" i="242"/>
  <c r="BG189" i="242"/>
  <c r="AM189" i="242"/>
  <c r="A190" i="242"/>
  <c r="BF189" i="242"/>
  <c r="BH189" i="242" s="1"/>
  <c r="BS189" i="242"/>
  <c r="BC189" i="242"/>
  <c r="AE189" i="242"/>
  <c r="CQ187" i="242"/>
  <c r="CP187" i="242"/>
  <c r="CO187" i="242"/>
  <c r="CW187" i="242"/>
  <c r="CV187" i="242"/>
  <c r="CS187" i="242"/>
  <c r="CU187" i="242"/>
  <c r="CT187" i="242"/>
  <c r="CR187" i="242"/>
  <c r="CK188" i="242"/>
  <c r="CN188" i="242" s="1"/>
  <c r="BJ188" i="242"/>
  <c r="BI188" i="242"/>
  <c r="BJ189" i="242" l="1"/>
  <c r="BI189" i="242"/>
  <c r="CK189" i="242"/>
  <c r="CN189" i="242" s="1"/>
  <c r="BS190" i="242"/>
  <c r="BC190" i="242"/>
  <c r="AE190" i="242"/>
  <c r="BK190" i="242"/>
  <c r="BG190" i="242"/>
  <c r="AM190" i="242"/>
  <c r="A191" i="242"/>
  <c r="BF190" i="242"/>
  <c r="BH190" i="242" s="1"/>
  <c r="CA190" i="242"/>
  <c r="W190" i="242"/>
  <c r="CW188" i="242"/>
  <c r="CV188" i="242"/>
  <c r="CU188" i="242"/>
  <c r="CS188" i="242"/>
  <c r="CR188" i="242"/>
  <c r="CQ188" i="242"/>
  <c r="CP188" i="242"/>
  <c r="CT188" i="242"/>
  <c r="CO188" i="242"/>
  <c r="BK191" i="242" l="1"/>
  <c r="CA191" i="242"/>
  <c r="W191" i="242"/>
  <c r="BG191" i="242"/>
  <c r="AM191" i="242"/>
  <c r="A192" i="242"/>
  <c r="BF191" i="242"/>
  <c r="BH191" i="242" s="1"/>
  <c r="BS191" i="242"/>
  <c r="BC191" i="242"/>
  <c r="AE191" i="242"/>
  <c r="CQ189" i="242"/>
  <c r="CP189" i="242"/>
  <c r="CO189" i="242"/>
  <c r="CW189" i="242"/>
  <c r="CV189" i="242"/>
  <c r="CS189" i="242"/>
  <c r="CU189" i="242"/>
  <c r="CT189" i="242"/>
  <c r="CR189" i="242"/>
  <c r="CK190" i="242"/>
  <c r="CN190" i="242" s="1"/>
  <c r="BJ190" i="242"/>
  <c r="BI190" i="242"/>
  <c r="BJ191" i="242" l="1"/>
  <c r="BI191" i="242"/>
  <c r="CK191" i="242"/>
  <c r="CN191" i="242" s="1"/>
  <c r="BS192" i="242"/>
  <c r="BC192" i="242"/>
  <c r="AE192" i="242"/>
  <c r="BK192" i="242"/>
  <c r="BG192" i="242"/>
  <c r="AM192" i="242"/>
  <c r="BF192" i="242"/>
  <c r="CA192" i="242"/>
  <c r="W192" i="242"/>
  <c r="A193" i="242"/>
  <c r="CW190" i="242"/>
  <c r="CV190" i="242"/>
  <c r="CU190" i="242"/>
  <c r="CT190" i="242"/>
  <c r="CS190" i="242"/>
  <c r="CR190" i="242"/>
  <c r="CQ190" i="242"/>
  <c r="CP190" i="242"/>
  <c r="CO190" i="242"/>
  <c r="BH192" i="242" l="1"/>
  <c r="CQ191" i="242"/>
  <c r="CP191" i="242"/>
  <c r="CO191" i="242"/>
  <c r="CW191" i="242"/>
  <c r="CV191" i="242"/>
  <c r="CS191" i="242"/>
  <c r="CT191" i="242"/>
  <c r="CR191" i="242"/>
  <c r="CU191" i="242"/>
  <c r="CK192" i="242"/>
  <c r="CN192" i="242" s="1"/>
  <c r="BJ192" i="242"/>
  <c r="BI192" i="242"/>
  <c r="BK193" i="242"/>
  <c r="CA193" i="242"/>
  <c r="W193" i="242"/>
  <c r="BG193" i="242"/>
  <c r="AM193" i="242"/>
  <c r="A194" i="242"/>
  <c r="BF193" i="242"/>
  <c r="BS193" i="242"/>
  <c r="BC193" i="242"/>
  <c r="AE193" i="242"/>
  <c r="CW192" i="242" l="1"/>
  <c r="CV192" i="242"/>
  <c r="CU192" i="242"/>
  <c r="CT192" i="242"/>
  <c r="CS192" i="242"/>
  <c r="CR192" i="242"/>
  <c r="CQ192" i="242"/>
  <c r="CP192" i="242"/>
  <c r="CO192" i="242"/>
  <c r="BS194" i="242"/>
  <c r="BC194" i="242"/>
  <c r="AE194" i="242"/>
  <c r="BK194" i="242"/>
  <c r="CA194" i="242"/>
  <c r="W194" i="242"/>
  <c r="BG194" i="242"/>
  <c r="AM194" i="242"/>
  <c r="A195" i="242"/>
  <c r="BF194" i="242"/>
  <c r="BH193" i="242"/>
  <c r="BH194" i="242" l="1"/>
  <c r="CK194" i="242"/>
  <c r="CN194" i="242" s="1"/>
  <c r="BJ194" i="242"/>
  <c r="BI194" i="242"/>
  <c r="BK195" i="242"/>
  <c r="CA195" i="242"/>
  <c r="W195" i="242"/>
  <c r="BG195" i="242"/>
  <c r="AM195" i="242"/>
  <c r="A196" i="242"/>
  <c r="BF195" i="242"/>
  <c r="BH195" i="242" s="1"/>
  <c r="BS195" i="242"/>
  <c r="BC195" i="242"/>
  <c r="AE195" i="242"/>
  <c r="BJ193" i="242"/>
  <c r="BI193" i="242"/>
  <c r="CK193" i="242"/>
  <c r="CN193" i="242" s="1"/>
  <c r="BC196" i="242" l="1"/>
  <c r="BS196" i="242"/>
  <c r="AE196" i="242"/>
  <c r="A197" i="242"/>
  <c r="BK196" i="242"/>
  <c r="W196" i="242"/>
  <c r="CA196" i="242"/>
  <c r="BG196" i="242"/>
  <c r="AM196" i="242"/>
  <c r="BF196" i="242"/>
  <c r="BH196" i="242" s="1"/>
  <c r="BJ195" i="242"/>
  <c r="BI195" i="242"/>
  <c r="CK195" i="242"/>
  <c r="CN195" i="242" s="1"/>
  <c r="CQ193" i="242"/>
  <c r="CP193" i="242"/>
  <c r="CO193" i="242"/>
  <c r="CW193" i="242"/>
  <c r="CV193" i="242"/>
  <c r="CU193" i="242"/>
  <c r="CS193" i="242"/>
  <c r="CT193" i="242"/>
  <c r="CR193" i="242"/>
  <c r="CW194" i="242"/>
  <c r="CV194" i="242"/>
  <c r="CU194" i="242"/>
  <c r="CT194" i="242"/>
  <c r="CS194" i="242"/>
  <c r="CR194" i="242"/>
  <c r="CQ194" i="242"/>
  <c r="CP194" i="242"/>
  <c r="CO194" i="242"/>
  <c r="BG197" i="242" l="1"/>
  <c r="AM197" i="242"/>
  <c r="AE197" i="242"/>
  <c r="A198" i="242"/>
  <c r="BK197" i="242"/>
  <c r="BF197" i="242"/>
  <c r="BH197" i="242" s="1"/>
  <c r="CA197" i="242"/>
  <c r="BC197" i="242"/>
  <c r="BS197" i="242"/>
  <c r="W197" i="242"/>
  <c r="CK196" i="242"/>
  <c r="CN196" i="242" s="1"/>
  <c r="BJ196" i="242"/>
  <c r="BI196" i="242"/>
  <c r="CQ195" i="242"/>
  <c r="CP195" i="242"/>
  <c r="CO195" i="242"/>
  <c r="CW195" i="242"/>
  <c r="CV195" i="242"/>
  <c r="CU195" i="242"/>
  <c r="CT195" i="242"/>
  <c r="CS195" i="242"/>
  <c r="CR195" i="242"/>
  <c r="CT196" i="242" l="1"/>
  <c r="CS196" i="242"/>
  <c r="CP196" i="242"/>
  <c r="CO196" i="242"/>
  <c r="CW196" i="242"/>
  <c r="CV196" i="242"/>
  <c r="CU196" i="242"/>
  <c r="CR196" i="242"/>
  <c r="CQ196" i="242"/>
  <c r="CK197" i="242"/>
  <c r="CN197" i="242" s="1"/>
  <c r="BJ197" i="242"/>
  <c r="BI197" i="242"/>
  <c r="AE198" i="242"/>
  <c r="CA198" i="242"/>
  <c r="BF198" i="242"/>
  <c r="BC198" i="242"/>
  <c r="BS198" i="242"/>
  <c r="W198" i="242"/>
  <c r="BK198" i="242"/>
  <c r="A199" i="242"/>
  <c r="AM198" i="242"/>
  <c r="BG198" i="242"/>
  <c r="CT197" i="242" l="1"/>
  <c r="CW197" i="242"/>
  <c r="CV197" i="242"/>
  <c r="CU197" i="242"/>
  <c r="CS197" i="242"/>
  <c r="CR197" i="242"/>
  <c r="CQ197" i="242"/>
  <c r="CP197" i="242"/>
  <c r="CO197" i="242"/>
  <c r="BG199" i="242"/>
  <c r="AM199" i="242"/>
  <c r="A200" i="242"/>
  <c r="BF199" i="242"/>
  <c r="AE199" i="242"/>
  <c r="BC199" i="242"/>
  <c r="CA199" i="242"/>
  <c r="W199" i="242"/>
  <c r="BS199" i="242"/>
  <c r="BK199" i="242"/>
  <c r="BH198" i="242"/>
  <c r="A201" i="242" l="1"/>
  <c r="BF200" i="242"/>
  <c r="AE200" i="242"/>
  <c r="CA200" i="242"/>
  <c r="BC200" i="242"/>
  <c r="W200" i="242"/>
  <c r="BS200" i="242"/>
  <c r="BK200" i="242"/>
  <c r="AM200" i="242"/>
  <c r="BG200" i="242"/>
  <c r="CK198" i="242"/>
  <c r="CN198" i="242" s="1"/>
  <c r="BJ198" i="242"/>
  <c r="BI198" i="242"/>
  <c r="BH199" i="242"/>
  <c r="CT198" i="242" l="1"/>
  <c r="CS198" i="242"/>
  <c r="CR198" i="242"/>
  <c r="CV198" i="242"/>
  <c r="CU198" i="242"/>
  <c r="CQ198" i="242"/>
  <c r="CP198" i="242"/>
  <c r="CO198" i="242"/>
  <c r="CW198" i="242"/>
  <c r="BH200" i="242"/>
  <c r="CK199" i="242"/>
  <c r="CN199" i="242" s="1"/>
  <c r="BJ199" i="242"/>
  <c r="BI199" i="242"/>
  <c r="BK201" i="242"/>
  <c r="BG201" i="242"/>
  <c r="AM201" i="242"/>
  <c r="A202" i="242"/>
  <c r="BF201" i="242"/>
  <c r="BH201" i="242" s="1"/>
  <c r="AE201" i="242"/>
  <c r="BC201" i="242"/>
  <c r="W201" i="242"/>
  <c r="CA201" i="242"/>
  <c r="BS201" i="242"/>
  <c r="CR199" i="242" l="1"/>
  <c r="CT199" i="242"/>
  <c r="CV199" i="242"/>
  <c r="CU199" i="242"/>
  <c r="CS199" i="242"/>
  <c r="CQ199" i="242"/>
  <c r="CP199" i="242"/>
  <c r="CO199" i="242"/>
  <c r="CW199" i="242"/>
  <c r="CK200" i="242"/>
  <c r="CN200" i="242" s="1"/>
  <c r="BJ200" i="242"/>
  <c r="BI200" i="242"/>
  <c r="CK201" i="242"/>
  <c r="CN201" i="242" s="1"/>
  <c r="BJ201" i="242"/>
  <c r="BI201" i="242"/>
  <c r="A203" i="242"/>
  <c r="BF202" i="242"/>
  <c r="BH202" i="242" s="1"/>
  <c r="AE202" i="242"/>
  <c r="CA202" i="242"/>
  <c r="W202" i="242"/>
  <c r="BC202" i="242"/>
  <c r="BS202" i="242"/>
  <c r="BK202" i="242"/>
  <c r="AM202" i="242"/>
  <c r="BG202" i="242"/>
  <c r="CW200" i="242" l="1"/>
  <c r="CT200" i="242"/>
  <c r="CS200" i="242"/>
  <c r="CR200" i="242"/>
  <c r="CV200" i="242"/>
  <c r="CU200" i="242"/>
  <c r="CQ200" i="242"/>
  <c r="CP200" i="242"/>
  <c r="CO200" i="242"/>
  <c r="CK202" i="242"/>
  <c r="CN202" i="242" s="1"/>
  <c r="BI202" i="242"/>
  <c r="BJ202" i="242"/>
  <c r="BK203" i="242"/>
  <c r="BG203" i="242"/>
  <c r="AM203" i="242"/>
  <c r="A204" i="242"/>
  <c r="BF203" i="242"/>
  <c r="BH203" i="242" s="1"/>
  <c r="AE203" i="242"/>
  <c r="BS203" i="242"/>
  <c r="BC203" i="242"/>
  <c r="W203" i="242"/>
  <c r="CA203" i="242"/>
  <c r="CR201" i="242"/>
  <c r="CQ201" i="242"/>
  <c r="CU201" i="242"/>
  <c r="CT201" i="242"/>
  <c r="CP201" i="242"/>
  <c r="CO201" i="242"/>
  <c r="CW201" i="242"/>
  <c r="CV201" i="242"/>
  <c r="CS201" i="242"/>
  <c r="CW202" i="242" l="1"/>
  <c r="CT202" i="242"/>
  <c r="CS202" i="242"/>
  <c r="CR202" i="242"/>
  <c r="CO202" i="242"/>
  <c r="CV202" i="242"/>
  <c r="CU202" i="242"/>
  <c r="CQ202" i="242"/>
  <c r="CP202" i="242"/>
  <c r="CK203" i="242"/>
  <c r="CN203" i="242" s="1"/>
  <c r="BJ203" i="242"/>
  <c r="BI203" i="242"/>
  <c r="A205" i="242"/>
  <c r="BF204" i="242"/>
  <c r="BS204" i="242"/>
  <c r="BC204" i="242"/>
  <c r="AE204" i="242"/>
  <c r="BK204" i="242"/>
  <c r="CA204" i="242"/>
  <c r="W204" i="242"/>
  <c r="AM204" i="242"/>
  <c r="BG204" i="242"/>
  <c r="CR203" i="242" l="1"/>
  <c r="CQ203" i="242"/>
  <c r="CW203" i="242"/>
  <c r="CU203" i="242"/>
  <c r="CT203" i="242"/>
  <c r="CV203" i="242"/>
  <c r="CS203" i="242"/>
  <c r="CP203" i="242"/>
  <c r="CO203" i="242"/>
  <c r="BH204" i="242"/>
  <c r="BK205" i="242"/>
  <c r="BG205" i="242"/>
  <c r="AM205" i="242"/>
  <c r="A206" i="242"/>
  <c r="BF205" i="242"/>
  <c r="AE205" i="242"/>
  <c r="BS205" i="242"/>
  <c r="W205" i="242"/>
  <c r="BC205" i="242"/>
  <c r="CA205" i="242"/>
  <c r="CK204" i="242" l="1"/>
  <c r="CN204" i="242" s="1"/>
  <c r="BI204" i="242"/>
  <c r="BJ204" i="242"/>
  <c r="BH205" i="242"/>
  <c r="BS206" i="242"/>
  <c r="BC206" i="242"/>
  <c r="AE206" i="242"/>
  <c r="BK206" i="242"/>
  <c r="W206" i="242"/>
  <c r="BG206" i="242"/>
  <c r="AM206" i="242"/>
  <c r="A207" i="242"/>
  <c r="BF206" i="242"/>
  <c r="CA206" i="242"/>
  <c r="BK207" i="242" l="1"/>
  <c r="CA207" i="242"/>
  <c r="W207" i="242"/>
  <c r="BG207" i="242"/>
  <c r="AM207" i="242"/>
  <c r="A208" i="242"/>
  <c r="BF207" i="242"/>
  <c r="BH207" i="242" s="1"/>
  <c r="BS207" i="242"/>
  <c r="BC207" i="242"/>
  <c r="AE207" i="242"/>
  <c r="BJ205" i="242"/>
  <c r="CK205" i="242"/>
  <c r="CN205" i="242" s="1"/>
  <c r="BI205" i="242"/>
  <c r="BH206" i="242"/>
  <c r="CW204" i="242"/>
  <c r="CV204" i="242"/>
  <c r="CT204" i="242"/>
  <c r="CS204" i="242"/>
  <c r="CR204" i="242"/>
  <c r="CQ204" i="242"/>
  <c r="CO204" i="242"/>
  <c r="CU204" i="242"/>
  <c r="CP204" i="242"/>
  <c r="CR205" i="242" l="1"/>
  <c r="CQ205" i="242"/>
  <c r="CP205" i="242"/>
  <c r="CW205" i="242"/>
  <c r="CU205" i="242"/>
  <c r="CT205" i="242"/>
  <c r="CV205" i="242"/>
  <c r="CS205" i="242"/>
  <c r="CO205" i="242"/>
  <c r="BJ207" i="242"/>
  <c r="BI207" i="242"/>
  <c r="CK207" i="242"/>
  <c r="CN207" i="242" s="1"/>
  <c r="BS208" i="242"/>
  <c r="BC208" i="242"/>
  <c r="BK208" i="242"/>
  <c r="BG208" i="242"/>
  <c r="AM208" i="242"/>
  <c r="CA208" i="242"/>
  <c r="W208" i="242"/>
  <c r="A209" i="242"/>
  <c r="BF208" i="242"/>
  <c r="BH208" i="242" s="1"/>
  <c r="AE208" i="242"/>
  <c r="CK206" i="242"/>
  <c r="CN206" i="242" s="1"/>
  <c r="BJ206" i="242"/>
  <c r="BI206" i="242"/>
  <c r="CQ207" i="242" l="1"/>
  <c r="CP207" i="242"/>
  <c r="CO207" i="242"/>
  <c r="CW207" i="242"/>
  <c r="CV207" i="242"/>
  <c r="CT207" i="242"/>
  <c r="CS207" i="242"/>
  <c r="CU207" i="242"/>
  <c r="CR207" i="242"/>
  <c r="CW206" i="242"/>
  <c r="CV206" i="242"/>
  <c r="CU206" i="242"/>
  <c r="CS206" i="242"/>
  <c r="CR206" i="242"/>
  <c r="CQ206" i="242"/>
  <c r="CP206" i="242"/>
  <c r="CT206" i="242"/>
  <c r="CO206" i="242"/>
  <c r="CK208" i="242"/>
  <c r="CN208" i="242" s="1"/>
  <c r="BJ208" i="242"/>
  <c r="BI208" i="242"/>
  <c r="BK209" i="242"/>
  <c r="CA209" i="242"/>
  <c r="W209" i="242"/>
  <c r="BG209" i="242"/>
  <c r="AM209" i="242"/>
  <c r="A210" i="242"/>
  <c r="BF209" i="242"/>
  <c r="BH209" i="242" s="1"/>
  <c r="BS209" i="242"/>
  <c r="BC209" i="242"/>
  <c r="AE209" i="242"/>
  <c r="BJ209" i="242" l="1"/>
  <c r="BI209" i="242"/>
  <c r="CK209" i="242"/>
  <c r="CN209" i="242" s="1"/>
  <c r="CW208" i="242"/>
  <c r="CV208" i="242"/>
  <c r="CU208" i="242"/>
  <c r="CS208" i="242"/>
  <c r="CR208" i="242"/>
  <c r="CQ208" i="242"/>
  <c r="CP208" i="242"/>
  <c r="CT208" i="242"/>
  <c r="CO208" i="242"/>
  <c r="BS210" i="242"/>
  <c r="BC210" i="242"/>
  <c r="BK210" i="242"/>
  <c r="BG210" i="242"/>
  <c r="AM210" i="242"/>
  <c r="CA210" i="242"/>
  <c r="W210" i="242"/>
  <c r="A211" i="242"/>
  <c r="BF210" i="242"/>
  <c r="BH210" i="242" s="1"/>
  <c r="AE210" i="242"/>
  <c r="BG211" i="242" l="1"/>
  <c r="BK211" i="242"/>
  <c r="W211" i="242"/>
  <c r="CA211" i="242"/>
  <c r="AM211" i="242"/>
  <c r="BF211" i="242"/>
  <c r="BH211" i="242" s="1"/>
  <c r="BC211" i="242"/>
  <c r="AE211" i="242"/>
  <c r="A212" i="242"/>
  <c r="BS211" i="242"/>
  <c r="CQ209" i="242"/>
  <c r="CP209" i="242"/>
  <c r="CO209" i="242"/>
  <c r="CW209" i="242"/>
  <c r="CV209" i="242"/>
  <c r="CT209" i="242"/>
  <c r="CS209" i="242"/>
  <c r="CU209" i="242"/>
  <c r="CR209" i="242"/>
  <c r="CK210" i="242"/>
  <c r="CN210" i="242" s="1"/>
  <c r="BJ210" i="242"/>
  <c r="BI210" i="242"/>
  <c r="AE212" i="242" l="1"/>
  <c r="BG212" i="242"/>
  <c r="AM212" i="242"/>
  <c r="W212" i="242"/>
  <c r="A213" i="242"/>
  <c r="BK212" i="242"/>
  <c r="CA212" i="242"/>
  <c r="BC212" i="242"/>
  <c r="BF212" i="242"/>
  <c r="BH212" i="242" s="1"/>
  <c r="BS212" i="242"/>
  <c r="BJ211" i="242"/>
  <c r="CK211" i="242"/>
  <c r="CN211" i="242" s="1"/>
  <c r="BI211" i="242"/>
  <c r="CW210" i="242"/>
  <c r="CV210" i="242"/>
  <c r="CU210" i="242"/>
  <c r="CS210" i="242"/>
  <c r="CR210" i="242"/>
  <c r="CQ210" i="242"/>
  <c r="CP210" i="242"/>
  <c r="CT210" i="242"/>
  <c r="CO210" i="242"/>
  <c r="CK212" i="242" l="1"/>
  <c r="CN212" i="242" s="1"/>
  <c r="BJ212" i="242"/>
  <c r="BI212" i="242"/>
  <c r="CS211" i="242"/>
  <c r="CV211" i="242"/>
  <c r="CU211" i="242"/>
  <c r="CT211" i="242"/>
  <c r="CQ211" i="242"/>
  <c r="CP211" i="242"/>
  <c r="CO211" i="242"/>
  <c r="CR211" i="242"/>
  <c r="CW211" i="242"/>
  <c r="BG213" i="242"/>
  <c r="AM213" i="242"/>
  <c r="AE213" i="242"/>
  <c r="BK213" i="242"/>
  <c r="A214" i="242"/>
  <c r="CA213" i="242"/>
  <c r="BC213" i="242"/>
  <c r="BS213" i="242"/>
  <c r="W213" i="242"/>
  <c r="BF213" i="242"/>
  <c r="BH213" i="242" s="1"/>
  <c r="AE214" i="242" l="1"/>
  <c r="BG214" i="242"/>
  <c r="AM214" i="242"/>
  <c r="BF214" i="242"/>
  <c r="BH214" i="242" s="1"/>
  <c r="CA214" i="242"/>
  <c r="BC214" i="242"/>
  <c r="BS214" i="242"/>
  <c r="W214" i="242"/>
  <c r="BK214" i="242"/>
  <c r="A215" i="242"/>
  <c r="BJ213" i="242"/>
  <c r="BI213" i="242"/>
  <c r="CK213" i="242"/>
  <c r="CN213" i="242" s="1"/>
  <c r="CT212" i="242"/>
  <c r="CS212" i="242"/>
  <c r="CW212" i="242"/>
  <c r="CV212" i="242"/>
  <c r="CU212" i="242"/>
  <c r="CQ212" i="242"/>
  <c r="CP212" i="242"/>
  <c r="CR212" i="242"/>
  <c r="CO212" i="242"/>
  <c r="BG215" i="242" l="1"/>
  <c r="AM215" i="242"/>
  <c r="AE215" i="242"/>
  <c r="BS215" i="242"/>
  <c r="BK215" i="242"/>
  <c r="A216" i="242"/>
  <c r="BF215" i="242"/>
  <c r="BH215" i="242" s="1"/>
  <c r="CA215" i="242"/>
  <c r="BC215" i="242"/>
  <c r="W215" i="242"/>
  <c r="CK214" i="242"/>
  <c r="CN214" i="242" s="1"/>
  <c r="BJ214" i="242"/>
  <c r="BI214" i="242"/>
  <c r="CT213" i="242"/>
  <c r="CS213" i="242"/>
  <c r="CW213" i="242"/>
  <c r="CU213" i="242"/>
  <c r="CR213" i="242"/>
  <c r="CQ213" i="242"/>
  <c r="CP213" i="242"/>
  <c r="CO213" i="242"/>
  <c r="CV213" i="242"/>
  <c r="CT214" i="242" l="1"/>
  <c r="CS214" i="242"/>
  <c r="CV214" i="242"/>
  <c r="CU214" i="242"/>
  <c r="CR214" i="242"/>
  <c r="CP214" i="242"/>
  <c r="CO214" i="242"/>
  <c r="CW214" i="242"/>
  <c r="CQ214" i="242"/>
  <c r="CK215" i="242"/>
  <c r="CN215" i="242" s="1"/>
  <c r="BJ215" i="242"/>
  <c r="BI215" i="242"/>
  <c r="AE216" i="242"/>
  <c r="BG216" i="242"/>
  <c r="AM216" i="242"/>
  <c r="W216" i="242"/>
  <c r="A217" i="242"/>
  <c r="BF216" i="242"/>
  <c r="CA216" i="242"/>
  <c r="BC216" i="242"/>
  <c r="BS216" i="242"/>
  <c r="BK216" i="242"/>
  <c r="BH216" i="242" l="1"/>
  <c r="BG217" i="242"/>
  <c r="AM217" i="242"/>
  <c r="BS217" i="242"/>
  <c r="BC217" i="242"/>
  <c r="AE217" i="242"/>
  <c r="BK217" i="242"/>
  <c r="BF217" i="242"/>
  <c r="BH217" i="242" s="1"/>
  <c r="A218" i="242"/>
  <c r="CA217" i="242"/>
  <c r="W217" i="242"/>
  <c r="CT215" i="242"/>
  <c r="CS215" i="242"/>
  <c r="CQ215" i="242"/>
  <c r="CP215" i="242"/>
  <c r="CO215" i="242"/>
  <c r="CW215" i="242"/>
  <c r="CV215" i="242"/>
  <c r="CU215" i="242"/>
  <c r="CR215" i="242"/>
  <c r="AE218" i="242" l="1"/>
  <c r="CA218" i="242"/>
  <c r="BG218" i="242"/>
  <c r="AM218" i="242"/>
  <c r="A219" i="242"/>
  <c r="BF218" i="242"/>
  <c r="BH218" i="242" s="1"/>
  <c r="BS218" i="242"/>
  <c r="BK218" i="242"/>
  <c r="BC218" i="242"/>
  <c r="W218" i="242"/>
  <c r="CK217" i="242"/>
  <c r="CN217" i="242" s="1"/>
  <c r="BJ217" i="242"/>
  <c r="BI217" i="242"/>
  <c r="CK216" i="242"/>
  <c r="CN216" i="242" s="1"/>
  <c r="BJ216" i="242"/>
  <c r="BI216" i="242"/>
  <c r="CV217" i="242" l="1"/>
  <c r="CT217" i="242"/>
  <c r="CS217" i="242"/>
  <c r="CR217" i="242"/>
  <c r="CW217" i="242"/>
  <c r="CU217" i="242"/>
  <c r="CQ217" i="242"/>
  <c r="CP217" i="242"/>
  <c r="CO217" i="242"/>
  <c r="BJ218" i="242"/>
  <c r="BI218" i="242"/>
  <c r="CK218" i="242"/>
  <c r="CN218" i="242" s="1"/>
  <c r="BG219" i="242"/>
  <c r="AM219" i="242"/>
  <c r="A220" i="242"/>
  <c r="BF219" i="242"/>
  <c r="BH219" i="242" s="1"/>
  <c r="BS219" i="242"/>
  <c r="BC219" i="242"/>
  <c r="AE219" i="242"/>
  <c r="BK219" i="242"/>
  <c r="W219" i="242"/>
  <c r="CA219" i="242"/>
  <c r="CT216" i="242"/>
  <c r="CS216" i="242"/>
  <c r="CW216" i="242"/>
  <c r="CV216" i="242"/>
  <c r="CU216" i="242"/>
  <c r="CR216" i="242"/>
  <c r="CQ216" i="242"/>
  <c r="CP216" i="242"/>
  <c r="CO216" i="242"/>
  <c r="CT218" i="242" l="1"/>
  <c r="CS218" i="242"/>
  <c r="CR218" i="242"/>
  <c r="CP218" i="242"/>
  <c r="CO218" i="242"/>
  <c r="CW218" i="242"/>
  <c r="CV218" i="242"/>
  <c r="CQ218" i="242"/>
  <c r="CU218" i="242"/>
  <c r="BJ219" i="242"/>
  <c r="BI219" i="242"/>
  <c r="CK219" i="242"/>
  <c r="CN219" i="242" s="1"/>
  <c r="AE220" i="242"/>
  <c r="CA220" i="242"/>
  <c r="W220" i="242"/>
  <c r="BG220" i="242"/>
  <c r="AM220" i="242"/>
  <c r="A221" i="242"/>
  <c r="BF220" i="242"/>
  <c r="BS220" i="242"/>
  <c r="BC220" i="242"/>
  <c r="BK220" i="242"/>
  <c r="BH220" i="242" l="1"/>
  <c r="CV219" i="242"/>
  <c r="CU219" i="242"/>
  <c r="CT219" i="242"/>
  <c r="CS219" i="242"/>
  <c r="CR219" i="242"/>
  <c r="CQ219" i="242"/>
  <c r="CP219" i="242"/>
  <c r="CW219" i="242"/>
  <c r="CO219" i="242"/>
  <c r="BJ220" i="242"/>
  <c r="BI220" i="242"/>
  <c r="CK220" i="242"/>
  <c r="CN220" i="242" s="1"/>
  <c r="BG221" i="242"/>
  <c r="AM221" i="242"/>
  <c r="A222" i="242"/>
  <c r="BF221" i="242"/>
  <c r="BS221" i="242"/>
  <c r="BC221" i="242"/>
  <c r="AE221" i="242"/>
  <c r="BK221" i="242"/>
  <c r="W221" i="242"/>
  <c r="CA221" i="242"/>
  <c r="BH221" i="242" l="1"/>
  <c r="CT220" i="242"/>
  <c r="CS220" i="242"/>
  <c r="CR220" i="242"/>
  <c r="CP220" i="242"/>
  <c r="CO220" i="242"/>
  <c r="CW220" i="242"/>
  <c r="CV220" i="242"/>
  <c r="CU220" i="242"/>
  <c r="CQ220" i="242"/>
  <c r="BJ221" i="242"/>
  <c r="BI221" i="242"/>
  <c r="CK221" i="242"/>
  <c r="CN221" i="242" s="1"/>
  <c r="AE222" i="242"/>
  <c r="CA222" i="242"/>
  <c r="W222" i="242"/>
  <c r="BG222" i="242"/>
  <c r="AM222" i="242"/>
  <c r="A223" i="242"/>
  <c r="BF222" i="242"/>
  <c r="BH222" i="242" s="1"/>
  <c r="BS222" i="242"/>
  <c r="BC222" i="242"/>
  <c r="BK222" i="242"/>
  <c r="BJ222" i="242" l="1"/>
  <c r="BI222" i="242"/>
  <c r="CK222" i="242"/>
  <c r="CN222" i="242" s="1"/>
  <c r="BG223" i="242"/>
  <c r="AM223" i="242"/>
  <c r="A224" i="242"/>
  <c r="BF223" i="242"/>
  <c r="BS223" i="242"/>
  <c r="BC223" i="242"/>
  <c r="AE223" i="242"/>
  <c r="BK223" i="242"/>
  <c r="CA223" i="242"/>
  <c r="W223" i="242"/>
  <c r="CV221" i="242"/>
  <c r="CU221" i="242"/>
  <c r="CT221" i="242"/>
  <c r="CS221" i="242"/>
  <c r="CR221" i="242"/>
  <c r="CQ221" i="242"/>
  <c r="CP221" i="242"/>
  <c r="CW221" i="242"/>
  <c r="CO221" i="242"/>
  <c r="BH223" i="242" l="1"/>
  <c r="BK224" i="242"/>
  <c r="CA224" i="242"/>
  <c r="W224" i="242"/>
  <c r="BG224" i="242"/>
  <c r="AM224" i="242"/>
  <c r="A225" i="242"/>
  <c r="BF224" i="242"/>
  <c r="BH224" i="242" s="1"/>
  <c r="BS224" i="242"/>
  <c r="BC224" i="242"/>
  <c r="AE224" i="242"/>
  <c r="CT222" i="242"/>
  <c r="CS222" i="242"/>
  <c r="CR222" i="242"/>
  <c r="CP222" i="242"/>
  <c r="CO222" i="242"/>
  <c r="CW222" i="242"/>
  <c r="CV222" i="242"/>
  <c r="CU222" i="242"/>
  <c r="CQ222" i="242"/>
  <c r="CK223" i="242"/>
  <c r="CN223" i="242" s="1"/>
  <c r="BJ223" i="242"/>
  <c r="BI223" i="242"/>
  <c r="BJ224" i="242" l="1"/>
  <c r="BI224" i="242"/>
  <c r="CK224" i="242"/>
  <c r="CN224" i="242" s="1"/>
  <c r="BG225" i="242"/>
  <c r="AM225" i="242"/>
  <c r="A226" i="242"/>
  <c r="BF225" i="242"/>
  <c r="BH225" i="242" s="1"/>
  <c r="BS225" i="242"/>
  <c r="BC225" i="242"/>
  <c r="AE225" i="242"/>
  <c r="BK225" i="242"/>
  <c r="CA225" i="242"/>
  <c r="W225" i="242"/>
  <c r="CW223" i="242"/>
  <c r="CV223" i="242"/>
  <c r="CU223" i="242"/>
  <c r="CT223" i="242"/>
  <c r="CS223" i="242"/>
  <c r="CR223" i="242"/>
  <c r="CQ223" i="242"/>
  <c r="CP223" i="242"/>
  <c r="CO223" i="242"/>
  <c r="CK225" i="242" l="1"/>
  <c r="CN225" i="242" s="1"/>
  <c r="BJ225" i="242"/>
  <c r="BI225" i="242"/>
  <c r="BK226" i="242"/>
  <c r="CA226" i="242"/>
  <c r="W226" i="242"/>
  <c r="BG226" i="242"/>
  <c r="AM226" i="242"/>
  <c r="A227" i="242"/>
  <c r="BF226" i="242"/>
  <c r="BH226" i="242" s="1"/>
  <c r="BS226" i="242"/>
  <c r="BC226" i="242"/>
  <c r="AE226" i="242"/>
  <c r="CS224" i="242"/>
  <c r="CR224" i="242"/>
  <c r="CQ224" i="242"/>
  <c r="CP224" i="242"/>
  <c r="CO224" i="242"/>
  <c r="CW224" i="242"/>
  <c r="CV224" i="242"/>
  <c r="CU224" i="242"/>
  <c r="CT224" i="242"/>
  <c r="BJ226" i="242" l="1"/>
  <c r="BI226" i="242"/>
  <c r="CK226" i="242"/>
  <c r="CN226" i="242" s="1"/>
  <c r="BG227" i="242"/>
  <c r="AM227" i="242"/>
  <c r="A228" i="242"/>
  <c r="BF227" i="242"/>
  <c r="BH227" i="242" s="1"/>
  <c r="BS227" i="242"/>
  <c r="BC227" i="242"/>
  <c r="AE227" i="242"/>
  <c r="BK227" i="242"/>
  <c r="CA227" i="242"/>
  <c r="W227" i="242"/>
  <c r="CW225" i="242"/>
  <c r="CV225" i="242"/>
  <c r="CU225" i="242"/>
  <c r="CT225" i="242"/>
  <c r="CS225" i="242"/>
  <c r="CR225" i="242"/>
  <c r="CQ225" i="242"/>
  <c r="CP225" i="242"/>
  <c r="CO225" i="242"/>
  <c r="CK227" i="242" l="1"/>
  <c r="CN227" i="242" s="1"/>
  <c r="BJ227" i="242"/>
  <c r="BI227" i="242"/>
  <c r="CA228" i="242"/>
  <c r="BG228" i="242"/>
  <c r="AM228" i="242"/>
  <c r="BS228" i="242"/>
  <c r="W228" i="242"/>
  <c r="A229" i="242"/>
  <c r="BK228" i="242"/>
  <c r="BF228" i="242"/>
  <c r="BH228" i="242" s="1"/>
  <c r="AE228" i="242"/>
  <c r="BC228" i="242"/>
  <c r="CS226" i="242"/>
  <c r="CR226" i="242"/>
  <c r="CQ226" i="242"/>
  <c r="CP226" i="242"/>
  <c r="CO226" i="242"/>
  <c r="CW226" i="242"/>
  <c r="CV226" i="242"/>
  <c r="CU226" i="242"/>
  <c r="CT226" i="242"/>
  <c r="AE229" i="242" l="1"/>
  <c r="CA229" i="242"/>
  <c r="W229" i="242"/>
  <c r="BK229" i="242"/>
  <c r="A230" i="242"/>
  <c r="AM229" i="242"/>
  <c r="BG229" i="242"/>
  <c r="BF229" i="242"/>
  <c r="BC229" i="242"/>
  <c r="BS229" i="242"/>
  <c r="BI228" i="242"/>
  <c r="CK228" i="242"/>
  <c r="CN228" i="242" s="1"/>
  <c r="BJ228" i="242"/>
  <c r="CW227" i="242"/>
  <c r="CV227" i="242"/>
  <c r="CU227" i="242"/>
  <c r="CT227" i="242"/>
  <c r="CS227" i="242"/>
  <c r="CR227" i="242"/>
  <c r="CQ227" i="242"/>
  <c r="CP227" i="242"/>
  <c r="CO227" i="242"/>
  <c r="BH229" i="242" l="1"/>
  <c r="CO228" i="242"/>
  <c r="CU228" i="242"/>
  <c r="CQ228" i="242"/>
  <c r="CP228" i="242"/>
  <c r="CW228" i="242"/>
  <c r="CV228" i="242"/>
  <c r="CT228" i="242"/>
  <c r="CS228" i="242"/>
  <c r="CR228" i="242"/>
  <c r="BI229" i="242"/>
  <c r="CK229" i="242"/>
  <c r="CN229" i="242" s="1"/>
  <c r="BJ229" i="242"/>
  <c r="CA230" i="242"/>
  <c r="W230" i="242"/>
  <c r="BG230" i="242"/>
  <c r="AM230" i="242"/>
  <c r="A231" i="242"/>
  <c r="BK230" i="242"/>
  <c r="BF230" i="242"/>
  <c r="BH230" i="242" s="1"/>
  <c r="BC230" i="242"/>
  <c r="AE230" i="242"/>
  <c r="BS230" i="242"/>
  <c r="CU229" i="242" l="1"/>
  <c r="CT229" i="242"/>
  <c r="CS229" i="242"/>
  <c r="CO229" i="242"/>
  <c r="CW229" i="242"/>
  <c r="CV229" i="242"/>
  <c r="CR229" i="242"/>
  <c r="CQ229" i="242"/>
  <c r="CP229" i="242"/>
  <c r="BI230" i="242"/>
  <c r="CK230" i="242"/>
  <c r="CN230" i="242" s="1"/>
  <c r="BJ230" i="242"/>
  <c r="AE231" i="242"/>
  <c r="CA231" i="242"/>
  <c r="W231" i="242"/>
  <c r="BK231" i="242"/>
  <c r="AM231" i="242"/>
  <c r="BG231" i="242"/>
  <c r="BF231" i="242"/>
  <c r="BC231" i="242"/>
  <c r="A232" i="242"/>
  <c r="BS231" i="242"/>
  <c r="BH231" i="242" l="1"/>
  <c r="CO230" i="242"/>
  <c r="CU230" i="242"/>
  <c r="CW230" i="242"/>
  <c r="CV230" i="242"/>
  <c r="CT230" i="242"/>
  <c r="CS230" i="242"/>
  <c r="CR230" i="242"/>
  <c r="CQ230" i="242"/>
  <c r="CP230" i="242"/>
  <c r="CK231" i="242"/>
  <c r="CN231" i="242" s="1"/>
  <c r="BI231" i="242"/>
  <c r="BJ231" i="242"/>
  <c r="BK232" i="242"/>
  <c r="CA232" i="242"/>
  <c r="W232" i="242"/>
  <c r="BG232" i="242"/>
  <c r="AM232" i="242"/>
  <c r="A233" i="242"/>
  <c r="BF232" i="242"/>
  <c r="BH232" i="242" s="1"/>
  <c r="BS232" i="242"/>
  <c r="BC232" i="242"/>
  <c r="AE232" i="242"/>
  <c r="BJ232" i="242" l="1"/>
  <c r="BI232" i="242"/>
  <c r="CK232" i="242"/>
  <c r="CN232" i="242" s="1"/>
  <c r="CW231" i="242"/>
  <c r="CU231" i="242"/>
  <c r="CT231" i="242"/>
  <c r="CS231" i="242"/>
  <c r="CR231" i="242"/>
  <c r="CP231" i="242"/>
  <c r="CO231" i="242"/>
  <c r="CV231" i="242"/>
  <c r="CQ231" i="242"/>
  <c r="BS233" i="242"/>
  <c r="BC233" i="242"/>
  <c r="AE233" i="242"/>
  <c r="CA233" i="242"/>
  <c r="W233" i="242"/>
  <c r="BF233" i="242"/>
  <c r="A234" i="242"/>
  <c r="AM233" i="242"/>
  <c r="BK233" i="242"/>
  <c r="BG233" i="242"/>
  <c r="BH233" i="242" l="1"/>
  <c r="CQ232" i="242"/>
  <c r="CP232" i="242"/>
  <c r="CO232" i="242"/>
  <c r="CV232" i="242"/>
  <c r="CU232" i="242"/>
  <c r="CS232" i="242"/>
  <c r="CR232" i="242"/>
  <c r="CW232" i="242"/>
  <c r="CT232" i="242"/>
  <c r="BK234" i="242"/>
  <c r="CA234" i="242"/>
  <c r="W234" i="242"/>
  <c r="BG234" i="242"/>
  <c r="AM234" i="242"/>
  <c r="A235" i="242"/>
  <c r="BF234" i="242"/>
  <c r="BH234" i="242" s="1"/>
  <c r="BS234" i="242"/>
  <c r="BC234" i="242"/>
  <c r="AE234" i="242"/>
  <c r="BJ234" i="242" l="1"/>
  <c r="BI234" i="242"/>
  <c r="CK234" i="242"/>
  <c r="CN234" i="242" s="1"/>
  <c r="BS235" i="242"/>
  <c r="BC235" i="242"/>
  <c r="AE235" i="242"/>
  <c r="CA235" i="242"/>
  <c r="W235" i="242"/>
  <c r="A236" i="242"/>
  <c r="AM235" i="242"/>
  <c r="BK235" i="242"/>
  <c r="BG235" i="242"/>
  <c r="BF235" i="242"/>
  <c r="CK233" i="242"/>
  <c r="CN233" i="242" s="1"/>
  <c r="BJ233" i="242"/>
  <c r="BI233" i="242"/>
  <c r="BK236" i="242" l="1"/>
  <c r="CA236" i="242"/>
  <c r="W236" i="242"/>
  <c r="BG236" i="242"/>
  <c r="AM236" i="242"/>
  <c r="A237" i="242"/>
  <c r="BF236" i="242"/>
  <c r="BH236" i="242" s="1"/>
  <c r="BS236" i="242"/>
  <c r="BC236" i="242"/>
  <c r="AE236" i="242"/>
  <c r="CQ234" i="242"/>
  <c r="CP234" i="242"/>
  <c r="CO234" i="242"/>
  <c r="CV234" i="242"/>
  <c r="CU234" i="242"/>
  <c r="CT234" i="242"/>
  <c r="CW234" i="242"/>
  <c r="CS234" i="242"/>
  <c r="CR234" i="242"/>
  <c r="CW233" i="242"/>
  <c r="CV233" i="242"/>
  <c r="CU233" i="242"/>
  <c r="CT233" i="242"/>
  <c r="CS233" i="242"/>
  <c r="CR233" i="242"/>
  <c r="CP233" i="242"/>
  <c r="CO233" i="242"/>
  <c r="CQ233" i="242"/>
  <c r="BH235" i="242"/>
  <c r="BJ236" i="242" l="1"/>
  <c r="BI236" i="242"/>
  <c r="CK236" i="242"/>
  <c r="CN236" i="242" s="1"/>
  <c r="BS237" i="242"/>
  <c r="BC237" i="242"/>
  <c r="AE237" i="242"/>
  <c r="CA237" i="242"/>
  <c r="W237" i="242"/>
  <c r="A238" i="242"/>
  <c r="BG237" i="242"/>
  <c r="BF237" i="242"/>
  <c r="BH237" i="242" s="1"/>
  <c r="AM237" i="242"/>
  <c r="BK237" i="242"/>
  <c r="CK235" i="242"/>
  <c r="CN235" i="242" s="1"/>
  <c r="BJ235" i="242"/>
  <c r="BI235" i="242"/>
  <c r="CK237" i="242" l="1"/>
  <c r="CN237" i="242" s="1"/>
  <c r="BJ237" i="242"/>
  <c r="BI237" i="242"/>
  <c r="BK238" i="242"/>
  <c r="CA238" i="242"/>
  <c r="W238" i="242"/>
  <c r="BG238" i="242"/>
  <c r="AM238" i="242"/>
  <c r="A239" i="242"/>
  <c r="BF238" i="242"/>
  <c r="BH238" i="242" s="1"/>
  <c r="BS238" i="242"/>
  <c r="BC238" i="242"/>
  <c r="AE238" i="242"/>
  <c r="CQ236" i="242"/>
  <c r="CP236" i="242"/>
  <c r="CO236" i="242"/>
  <c r="CV236" i="242"/>
  <c r="CU236" i="242"/>
  <c r="CT236" i="242"/>
  <c r="CW236" i="242"/>
  <c r="CS236" i="242"/>
  <c r="CR236" i="242"/>
  <c r="CW235" i="242"/>
  <c r="CV235" i="242"/>
  <c r="CU235" i="242"/>
  <c r="CT235" i="242"/>
  <c r="CS235" i="242"/>
  <c r="CR235" i="242"/>
  <c r="CP235" i="242"/>
  <c r="CO235" i="242"/>
  <c r="CQ235" i="242"/>
  <c r="BJ238" i="242" l="1"/>
  <c r="BI238" i="242"/>
  <c r="CK238" i="242"/>
  <c r="CN238" i="242" s="1"/>
  <c r="BS239" i="242"/>
  <c r="BC239" i="242"/>
  <c r="AE239" i="242"/>
  <c r="BK239" i="242"/>
  <c r="CA239" i="242"/>
  <c r="W239" i="242"/>
  <c r="BF239" i="242"/>
  <c r="BH239" i="242" s="1"/>
  <c r="A240" i="242"/>
  <c r="AM239" i="242"/>
  <c r="BG239" i="242"/>
  <c r="CW237" i="242"/>
  <c r="CV237" i="242"/>
  <c r="CU237" i="242"/>
  <c r="CT237" i="242"/>
  <c r="CS237" i="242"/>
  <c r="CR237" i="242"/>
  <c r="CQ237" i="242"/>
  <c r="CP237" i="242"/>
  <c r="CO237" i="242"/>
  <c r="BK240" i="242" l="1"/>
  <c r="CA240" i="242"/>
  <c r="W240" i="242"/>
  <c r="BG240" i="242"/>
  <c r="AM240" i="242"/>
  <c r="A241" i="242"/>
  <c r="BF240" i="242"/>
  <c r="BS240" i="242"/>
  <c r="BC240" i="242"/>
  <c r="AE240" i="242"/>
  <c r="CQ238" i="242"/>
  <c r="CP238" i="242"/>
  <c r="CO238" i="242"/>
  <c r="CW238" i="242"/>
  <c r="CV238" i="242"/>
  <c r="CU238" i="242"/>
  <c r="CT238" i="242"/>
  <c r="CS238" i="242"/>
  <c r="CR238" i="242"/>
  <c r="CK239" i="242"/>
  <c r="CN239" i="242" s="1"/>
  <c r="BJ239" i="242"/>
  <c r="BI239" i="242"/>
  <c r="BH240" i="242" l="1"/>
  <c r="BS241" i="242"/>
  <c r="BC241" i="242"/>
  <c r="AE241" i="242"/>
  <c r="BK241" i="242"/>
  <c r="CA241" i="242"/>
  <c r="W241" i="242"/>
  <c r="BG241" i="242"/>
  <c r="BF241" i="242"/>
  <c r="A242" i="242"/>
  <c r="AM241" i="242"/>
  <c r="BJ240" i="242"/>
  <c r="BI240" i="242"/>
  <c r="CK240" i="242"/>
  <c r="CN240" i="242" s="1"/>
  <c r="CW239" i="242"/>
  <c r="CV239" i="242"/>
  <c r="CU239" i="242"/>
  <c r="CT239" i="242"/>
  <c r="CS239" i="242"/>
  <c r="CR239" i="242"/>
  <c r="CQ239" i="242"/>
  <c r="CP239" i="242"/>
  <c r="CO239" i="242"/>
  <c r="BK242" i="242" l="1"/>
  <c r="W242" i="242"/>
  <c r="CA242" i="242"/>
  <c r="AM242" i="242"/>
  <c r="BF242" i="242"/>
  <c r="BC242" i="242"/>
  <c r="A243" i="242"/>
  <c r="BS242" i="242"/>
  <c r="AE242" i="242"/>
  <c r="BH241" i="242"/>
  <c r="CQ240" i="242"/>
  <c r="CP240" i="242"/>
  <c r="CO240" i="242"/>
  <c r="CW240" i="242"/>
  <c r="CV240" i="242"/>
  <c r="CU240" i="242"/>
  <c r="CT240" i="242"/>
  <c r="CS240" i="242"/>
  <c r="CR240" i="242"/>
  <c r="AE243" i="242" l="1"/>
  <c r="BK243" i="242"/>
  <c r="AM243" i="242"/>
  <c r="CA243" i="242"/>
  <c r="BF243" i="242"/>
  <c r="BC243" i="242"/>
  <c r="A244" i="242"/>
  <c r="BS243" i="242"/>
  <c r="W243" i="242"/>
  <c r="BG242" i="242"/>
  <c r="BH242" i="242" s="1"/>
  <c r="CK241" i="242"/>
  <c r="CN241" i="242" s="1"/>
  <c r="BJ241" i="242"/>
  <c r="BI241" i="242"/>
  <c r="BI242" i="242" l="1"/>
  <c r="BJ242" i="242"/>
  <c r="CK242" i="242"/>
  <c r="CN242" i="242" s="1"/>
  <c r="AM244" i="242"/>
  <c r="BS244" i="242"/>
  <c r="BC244" i="242"/>
  <c r="W244" i="242"/>
  <c r="BK244" i="242"/>
  <c r="A245" i="242"/>
  <c r="CA244" i="242"/>
  <c r="BF244" i="242"/>
  <c r="AE244" i="242"/>
  <c r="BG243" i="242"/>
  <c r="BH243" i="242" s="1"/>
  <c r="CW241" i="242"/>
  <c r="CV241" i="242"/>
  <c r="CU241" i="242"/>
  <c r="CT241" i="242"/>
  <c r="CS241" i="242"/>
  <c r="CR241" i="242"/>
  <c r="CQ241" i="242"/>
  <c r="CP241" i="242"/>
  <c r="CO241" i="242"/>
  <c r="BJ243" i="242" l="1"/>
  <c r="BI243" i="242"/>
  <c r="CK243" i="242"/>
  <c r="CN243" i="242" s="1"/>
  <c r="BG244" i="242"/>
  <c r="BH244" i="242" s="1"/>
  <c r="AM245" i="242"/>
  <c r="A246" i="242"/>
  <c r="BF245" i="242"/>
  <c r="BK245" i="242"/>
  <c r="BS245" i="242"/>
  <c r="AE245" i="242"/>
  <c r="CA245" i="242"/>
  <c r="BC245" i="242"/>
  <c r="W245" i="242"/>
  <c r="CW242" i="242"/>
  <c r="CS242" i="242"/>
  <c r="CR242" i="242"/>
  <c r="CQ242" i="242"/>
  <c r="CP242" i="242"/>
  <c r="CO242" i="242"/>
  <c r="CV242" i="242"/>
  <c r="CU242" i="242"/>
  <c r="CT242" i="242"/>
  <c r="CK244" i="242" l="1"/>
  <c r="CN244" i="242" s="1"/>
  <c r="BJ244" i="242"/>
  <c r="BI244" i="242"/>
  <c r="BG245" i="242"/>
  <c r="BH245" i="242" s="1"/>
  <c r="BK246" i="242"/>
  <c r="BG246" i="242"/>
  <c r="AM246" i="242"/>
  <c r="A247" i="242"/>
  <c r="BS246" i="242"/>
  <c r="BC246" i="242"/>
  <c r="W246" i="242"/>
  <c r="BF246" i="242"/>
  <c r="CA246" i="242"/>
  <c r="AE246" i="242"/>
  <c r="CS243" i="242"/>
  <c r="CP243" i="242"/>
  <c r="CU243" i="242"/>
  <c r="CT243" i="242"/>
  <c r="CR243" i="242"/>
  <c r="CQ243" i="242"/>
  <c r="CO243" i="242"/>
  <c r="CW243" i="242"/>
  <c r="CV243" i="242"/>
  <c r="BH246" i="242" l="1"/>
  <c r="BJ245" i="242"/>
  <c r="CK245" i="242"/>
  <c r="CN245" i="242" s="1"/>
  <c r="BI245" i="242"/>
  <c r="BG247" i="242"/>
  <c r="AM247" i="242"/>
  <c r="A248" i="242"/>
  <c r="BF247" i="242"/>
  <c r="BK247" i="242"/>
  <c r="AE247" i="242"/>
  <c r="CA247" i="242"/>
  <c r="BC247" i="242"/>
  <c r="W247" i="242"/>
  <c r="BS247" i="242"/>
  <c r="CK246" i="242"/>
  <c r="CN246" i="242" s="1"/>
  <c r="BJ246" i="242"/>
  <c r="BI246" i="242"/>
  <c r="CS244" i="242"/>
  <c r="CR244" i="242"/>
  <c r="CW244" i="242"/>
  <c r="CV244" i="242"/>
  <c r="CP244" i="242"/>
  <c r="CO244" i="242"/>
  <c r="CU244" i="242"/>
  <c r="CT244" i="242"/>
  <c r="CQ244" i="242"/>
  <c r="BH247" i="242" l="1"/>
  <c r="BK248" i="242"/>
  <c r="BG248" i="242"/>
  <c r="AM248" i="242"/>
  <c r="A249" i="242"/>
  <c r="BF248" i="242"/>
  <c r="BH248" i="242" s="1"/>
  <c r="BS248" i="242"/>
  <c r="BC248" i="242"/>
  <c r="AE248" i="242"/>
  <c r="CA248" i="242"/>
  <c r="W248" i="242"/>
  <c r="CS246" i="242"/>
  <c r="CR246" i="242"/>
  <c r="CQ246" i="242"/>
  <c r="CW246" i="242"/>
  <c r="CV246" i="242"/>
  <c r="CU246" i="242"/>
  <c r="CT246" i="242"/>
  <c r="CP246" i="242"/>
  <c r="CO246" i="242"/>
  <c r="CW245" i="242"/>
  <c r="CS245" i="242"/>
  <c r="CQ245" i="242"/>
  <c r="CP245" i="242"/>
  <c r="CO245" i="242"/>
  <c r="CV245" i="242"/>
  <c r="CU245" i="242"/>
  <c r="CT245" i="242"/>
  <c r="CR245" i="242"/>
  <c r="CK248" i="242" l="1"/>
  <c r="CN248" i="242" s="1"/>
  <c r="BJ248" i="242"/>
  <c r="BI248" i="242"/>
  <c r="BG249" i="242"/>
  <c r="AM249" i="242"/>
  <c r="A250" i="242"/>
  <c r="BF249" i="242"/>
  <c r="BH249" i="242" s="1"/>
  <c r="AE249" i="242"/>
  <c r="BK249" i="242"/>
  <c r="CA249" i="242"/>
  <c r="BC249" i="242"/>
  <c r="W249" i="242"/>
  <c r="BS249" i="242"/>
  <c r="CK247" i="242"/>
  <c r="CN247" i="242" s="1"/>
  <c r="BJ247" i="242"/>
  <c r="BI247" i="242"/>
  <c r="BK250" i="242" l="1"/>
  <c r="CA250" i="242"/>
  <c r="W250" i="242"/>
  <c r="BG250" i="242"/>
  <c r="AM250" i="242"/>
  <c r="A251" i="242"/>
  <c r="BF250" i="242"/>
  <c r="BH250" i="242" s="1"/>
  <c r="BS250" i="242"/>
  <c r="BC250" i="242"/>
  <c r="AE250" i="242"/>
  <c r="CK249" i="242"/>
  <c r="CN249" i="242" s="1"/>
  <c r="BJ249" i="242"/>
  <c r="BI249" i="242"/>
  <c r="CW247" i="242"/>
  <c r="CS247" i="242"/>
  <c r="CR247" i="242"/>
  <c r="CQ247" i="242"/>
  <c r="CP247" i="242"/>
  <c r="CV247" i="242"/>
  <c r="CU247" i="242"/>
  <c r="CT247" i="242"/>
  <c r="CO247" i="242"/>
  <c r="CS248" i="242"/>
  <c r="CR248" i="242"/>
  <c r="CQ248" i="242"/>
  <c r="CW248" i="242"/>
  <c r="CV248" i="242"/>
  <c r="CP248" i="242"/>
  <c r="CO248" i="242"/>
  <c r="CU248" i="242"/>
  <c r="CT248" i="242"/>
  <c r="CW249" i="242" l="1"/>
  <c r="CU249" i="242"/>
  <c r="CT249" i="242"/>
  <c r="CS249" i="242"/>
  <c r="CR249" i="242"/>
  <c r="CQ249" i="242"/>
  <c r="CP249" i="242"/>
  <c r="CV249" i="242"/>
  <c r="CO249" i="242"/>
  <c r="BI250" i="242"/>
  <c r="CK250" i="242"/>
  <c r="CN250" i="242" s="1"/>
  <c r="BJ250" i="242"/>
  <c r="BG251" i="242"/>
  <c r="AM251" i="242"/>
  <c r="A252" i="242"/>
  <c r="BF251" i="242"/>
  <c r="BH251" i="242" s="1"/>
  <c r="AE251" i="242"/>
  <c r="BK251" i="242"/>
  <c r="BS251" i="242"/>
  <c r="CA251" i="242"/>
  <c r="BC251" i="242"/>
  <c r="W251" i="242"/>
  <c r="CS250" i="242" l="1"/>
  <c r="CR250" i="242"/>
  <c r="CQ250" i="242"/>
  <c r="CO250" i="242"/>
  <c r="CW250" i="242"/>
  <c r="CV250" i="242"/>
  <c r="CU250" i="242"/>
  <c r="CT250" i="242"/>
  <c r="CP250" i="242"/>
  <c r="CK251" i="242"/>
  <c r="CN251" i="242" s="1"/>
  <c r="BJ251" i="242"/>
  <c r="BI251" i="242"/>
  <c r="AE252" i="242"/>
  <c r="BK252" i="242"/>
  <c r="CA252" i="242"/>
  <c r="W252" i="242"/>
  <c r="BG252" i="242"/>
  <c r="AM252" i="242"/>
  <c r="A253" i="242"/>
  <c r="BF252" i="242"/>
  <c r="BH252" i="242" s="1"/>
  <c r="BS252" i="242"/>
  <c r="BC252" i="242"/>
  <c r="BI252" i="242" l="1"/>
  <c r="CK252" i="242"/>
  <c r="CN252" i="242" s="1"/>
  <c r="BJ252" i="242"/>
  <c r="CW251" i="242"/>
  <c r="CU251" i="242"/>
  <c r="CT251" i="242"/>
  <c r="CS251" i="242"/>
  <c r="CR251" i="242"/>
  <c r="CQ251" i="242"/>
  <c r="CP251" i="242"/>
  <c r="CV251" i="242"/>
  <c r="CO251" i="242"/>
  <c r="BG253" i="242"/>
  <c r="AM253" i="242"/>
  <c r="A254" i="242"/>
  <c r="BF253" i="242"/>
  <c r="BH253" i="242" s="1"/>
  <c r="AE253" i="242"/>
  <c r="BK253" i="242"/>
  <c r="CA253" i="242"/>
  <c r="BC253" i="242"/>
  <c r="W253" i="242"/>
  <c r="BS253" i="242"/>
  <c r="CK253" i="242" l="1"/>
  <c r="CN253" i="242" s="1"/>
  <c r="BJ253" i="242"/>
  <c r="BI253" i="242"/>
  <c r="AE254" i="242"/>
  <c r="BK254" i="242"/>
  <c r="CA254" i="242"/>
  <c r="W254" i="242"/>
  <c r="BG254" i="242"/>
  <c r="AM254" i="242"/>
  <c r="A255" i="242"/>
  <c r="BF254" i="242"/>
  <c r="BH254" i="242" s="1"/>
  <c r="BS254" i="242"/>
  <c r="BC254" i="242"/>
  <c r="CT252" i="242"/>
  <c r="CS252" i="242"/>
  <c r="CR252" i="242"/>
  <c r="CQ252" i="242"/>
  <c r="CO252" i="242"/>
  <c r="CW252" i="242"/>
  <c r="CV252" i="242"/>
  <c r="CU252" i="242"/>
  <c r="CP252" i="242"/>
  <c r="BI254" i="242" l="1"/>
  <c r="CK254" i="242"/>
  <c r="CN254" i="242" s="1"/>
  <c r="BJ254" i="242"/>
  <c r="BG255" i="242"/>
  <c r="AM255" i="242"/>
  <c r="A256" i="242"/>
  <c r="BF255" i="242"/>
  <c r="BH255" i="242" s="1"/>
  <c r="AE255" i="242"/>
  <c r="BK255" i="242"/>
  <c r="CA255" i="242"/>
  <c r="BC255" i="242"/>
  <c r="W255" i="242"/>
  <c r="BS255" i="242"/>
  <c r="CW253" i="242"/>
  <c r="CU253" i="242"/>
  <c r="CT253" i="242"/>
  <c r="CS253" i="242"/>
  <c r="CR253" i="242"/>
  <c r="CQ253" i="242"/>
  <c r="CP253" i="242"/>
  <c r="CV253" i="242"/>
  <c r="CO253" i="242"/>
  <c r="CK255" i="242" l="1"/>
  <c r="CN255" i="242" s="1"/>
  <c r="BJ255" i="242"/>
  <c r="BI255" i="242"/>
  <c r="AE256" i="242"/>
  <c r="BK256" i="242"/>
  <c r="CA256" i="242"/>
  <c r="W256" i="242"/>
  <c r="BG256" i="242"/>
  <c r="AM256" i="242"/>
  <c r="A257" i="242"/>
  <c r="BF256" i="242"/>
  <c r="BS256" i="242"/>
  <c r="BC256" i="242"/>
  <c r="CT254" i="242"/>
  <c r="CS254" i="242"/>
  <c r="CR254" i="242"/>
  <c r="CQ254" i="242"/>
  <c r="CO254" i="242"/>
  <c r="CW254" i="242"/>
  <c r="CV254" i="242"/>
  <c r="CP254" i="242"/>
  <c r="CU254" i="242"/>
  <c r="BH256" i="242" l="1"/>
  <c r="AM257" i="242"/>
  <c r="A258" i="242"/>
  <c r="BF257" i="242"/>
  <c r="AE257" i="242"/>
  <c r="BK257" i="242"/>
  <c r="BS257" i="242"/>
  <c r="CA257" i="242"/>
  <c r="BC257" i="242"/>
  <c r="W257" i="242"/>
  <c r="BI256" i="242"/>
  <c r="CK256" i="242"/>
  <c r="CN256" i="242" s="1"/>
  <c r="BJ256" i="242"/>
  <c r="CW255" i="242"/>
  <c r="CU255" i="242"/>
  <c r="CT255" i="242"/>
  <c r="CS255" i="242"/>
  <c r="CR255" i="242"/>
  <c r="CQ255" i="242"/>
  <c r="CP255" i="242"/>
  <c r="CV255" i="242"/>
  <c r="CO255" i="242"/>
  <c r="CT256" i="242" l="1"/>
  <c r="CS256" i="242"/>
  <c r="CR256" i="242"/>
  <c r="CQ256" i="242"/>
  <c r="CO256" i="242"/>
  <c r="CW256" i="242"/>
  <c r="CV256" i="242"/>
  <c r="CU256" i="242"/>
  <c r="CP256" i="242"/>
  <c r="BG257" i="242"/>
  <c r="BH257" i="242" s="1"/>
  <c r="AE258" i="242"/>
  <c r="BK258" i="242"/>
  <c r="CA258" i="242"/>
  <c r="W258" i="242"/>
  <c r="BG258" i="242"/>
  <c r="AM258" i="242"/>
  <c r="A259" i="242"/>
  <c r="BF258" i="242"/>
  <c r="BH258" i="242" s="1"/>
  <c r="BS258" i="242"/>
  <c r="BC258" i="242"/>
  <c r="CK257" i="242" l="1"/>
  <c r="CN257" i="242" s="1"/>
  <c r="BJ257" i="242"/>
  <c r="BI257" i="242"/>
  <c r="BI258" i="242"/>
  <c r="CK258" i="242"/>
  <c r="CN258" i="242" s="1"/>
  <c r="BJ258" i="242"/>
  <c r="BG259" i="242"/>
  <c r="AM259" i="242"/>
  <c r="A260" i="242"/>
  <c r="BF259" i="242"/>
  <c r="BH259" i="242" s="1"/>
  <c r="AE259" i="242"/>
  <c r="BK259" i="242"/>
  <c r="CA259" i="242"/>
  <c r="BC259" i="242"/>
  <c r="W259" i="242"/>
  <c r="BS259" i="242"/>
  <c r="CK259" i="242" l="1"/>
  <c r="CN259" i="242" s="1"/>
  <c r="BJ259" i="242"/>
  <c r="BI259" i="242"/>
  <c r="AE260" i="242"/>
  <c r="BK260" i="242"/>
  <c r="CA260" i="242"/>
  <c r="W260" i="242"/>
  <c r="BG260" i="242"/>
  <c r="AM260" i="242"/>
  <c r="A261" i="242"/>
  <c r="BF260" i="242"/>
  <c r="BH260" i="242" s="1"/>
  <c r="BS260" i="242"/>
  <c r="BC260" i="242"/>
  <c r="CT258" i="242"/>
  <c r="CS258" i="242"/>
  <c r="CR258" i="242"/>
  <c r="CQ258" i="242"/>
  <c r="CO258" i="242"/>
  <c r="CW258" i="242"/>
  <c r="CV258" i="242"/>
  <c r="CU258" i="242"/>
  <c r="CP258" i="242"/>
  <c r="CW257" i="242"/>
  <c r="CU257" i="242"/>
  <c r="CT257" i="242"/>
  <c r="CS257" i="242"/>
  <c r="CR257" i="242"/>
  <c r="CQ257" i="242"/>
  <c r="CP257" i="242"/>
  <c r="CV257" i="242"/>
  <c r="CO257" i="242"/>
  <c r="BI260" i="242" l="1"/>
  <c r="CK260" i="242"/>
  <c r="CN260" i="242" s="1"/>
  <c r="BJ260" i="242"/>
  <c r="A262" i="242"/>
  <c r="BG261" i="242"/>
  <c r="AM261" i="242"/>
  <c r="BF261" i="242"/>
  <c r="AE261" i="242"/>
  <c r="BK261" i="242"/>
  <c r="CA261" i="242"/>
  <c r="BC261" i="242"/>
  <c r="W261" i="242"/>
  <c r="BS261" i="242"/>
  <c r="CW259" i="242"/>
  <c r="CU259" i="242"/>
  <c r="CT259" i="242"/>
  <c r="CS259" i="242"/>
  <c r="CR259" i="242"/>
  <c r="CQ259" i="242"/>
  <c r="CP259" i="242"/>
  <c r="CV259" i="242"/>
  <c r="CO259" i="242"/>
  <c r="BH261" i="242" l="1"/>
  <c r="BK262" i="242"/>
  <c r="BG262" i="242"/>
  <c r="BG263" i="242" s="1"/>
  <c r="AM262" i="242"/>
  <c r="BF262" i="242"/>
  <c r="BS262" i="242"/>
  <c r="BC262" i="242"/>
  <c r="W262" i="242"/>
  <c r="CA262" i="242"/>
  <c r="AE262" i="242"/>
  <c r="CT260" i="242"/>
  <c r="CS260" i="242"/>
  <c r="CR260" i="242"/>
  <c r="CQ260" i="242"/>
  <c r="CO260" i="242"/>
  <c r="CW260" i="242"/>
  <c r="CV260" i="242"/>
  <c r="CU260" i="242"/>
  <c r="CP260" i="242"/>
  <c r="BH262" i="242" l="1"/>
  <c r="BF263" i="242"/>
  <c r="CK261" i="242"/>
  <c r="CN261" i="242" s="1"/>
  <c r="BJ261" i="242"/>
  <c r="BI261" i="242"/>
  <c r="CW261" i="242" l="1"/>
  <c r="CV261" i="242"/>
  <c r="CT261" i="242"/>
  <c r="CS261" i="242"/>
  <c r="CR261" i="242"/>
  <c r="CQ261" i="242"/>
  <c r="CP261" i="242"/>
  <c r="CO261" i="242"/>
  <c r="CU261" i="242"/>
  <c r="BJ262" i="242"/>
  <c r="CK262" i="242"/>
  <c r="CN262" i="242" s="1"/>
  <c r="BI262" i="242"/>
  <c r="BI263" i="242" s="1"/>
  <c r="BH263" i="242"/>
  <c r="CS262" i="242" l="1"/>
  <c r="CR262" i="242"/>
  <c r="CQ262" i="242"/>
  <c r="CP262" i="242"/>
  <c r="CW262" i="242"/>
  <c r="CV262" i="242"/>
  <c r="CU262" i="242"/>
  <c r="CT262" i="242"/>
  <c r="CO262" i="242"/>
</calcChain>
</file>

<file path=xl/sharedStrings.xml><?xml version="1.0" encoding="utf-8"?>
<sst xmlns="http://schemas.openxmlformats.org/spreadsheetml/2006/main" count="17735" uniqueCount="586">
  <si>
    <t>Versión:</t>
  </si>
  <si>
    <t xml:space="preserve">Fecha de aprobación: </t>
  </si>
  <si>
    <t xml:space="preserve">Código: </t>
  </si>
  <si>
    <t>EVALUACION ECONOMICA</t>
  </si>
  <si>
    <t>Cargo:</t>
  </si>
  <si>
    <t>8.IVA</t>
  </si>
  <si>
    <t>10.VALOR TOTAL</t>
  </si>
  <si>
    <t>15-00-FO-0009</t>
  </si>
  <si>
    <t>VALOR TOTAL OFERTA</t>
  </si>
  <si>
    <t xml:space="preserve">12. OBSERVACIONES: </t>
  </si>
  <si>
    <t>CUMPLE</t>
  </si>
  <si>
    <t>INFORME CONSOLIDADO EVALUACION ECONOMICA DETALLADO POR PROPONENTE</t>
  </si>
  <si>
    <t>3.ITEM</t>
  </si>
  <si>
    <t>7.PRECIO UNITARIO</t>
  </si>
  <si>
    <t>9. PRECIO UNITARIO + IVA</t>
  </si>
  <si>
    <t>VERIFICACION VALOR REFERENCIA</t>
  </si>
  <si>
    <t>Elaboró:</t>
  </si>
  <si>
    <t>Profesional Especializado I</t>
  </si>
  <si>
    <t>Revisó:</t>
  </si>
  <si>
    <t xml:space="preserve">Jesus Vizcaino </t>
  </si>
  <si>
    <t>Profesional Especializado II</t>
  </si>
  <si>
    <t>EVALUA
SI/NO</t>
  </si>
  <si>
    <t xml:space="preserve">VALORES UNITARIOS </t>
  </si>
  <si>
    <t xml:space="preserve">MIN </t>
  </si>
  <si>
    <t xml:space="preserve">PUNTAJE </t>
  </si>
  <si>
    <t xml:space="preserve">13. GINA CARDOSO GARCIA </t>
  </si>
  <si>
    <t>Gina Cardoso Garcia</t>
  </si>
  <si>
    <t xml:space="preserve">RESUMEN </t>
  </si>
  <si>
    <t>5.2 UNIDAD</t>
  </si>
  <si>
    <t xml:space="preserve">4.2 DESCRIPCION </t>
  </si>
  <si>
    <t xml:space="preserve">5. CANTIDAD </t>
  </si>
  <si>
    <t>UN</t>
  </si>
  <si>
    <t xml:space="preserve">RAFAEL ANTONIO SALAMANCA-DROGAS BOYACA </t>
  </si>
  <si>
    <t>NO CUMPLE</t>
  </si>
  <si>
    <t xml:space="preserve">TOTAL </t>
  </si>
  <si>
    <t xml:space="preserve">AUDIENCIA DE DESEMPATE </t>
  </si>
  <si>
    <t xml:space="preserve">PUNTAJE OBTENIDO (500 PUNTOS) </t>
  </si>
  <si>
    <t xml:space="preserve">1-Para realizar la evaluación, sólo se tendrán en cuenta las PROPUESTAS que hayan resultado HABILITADAS, como consecuencia de la verificación de la capacidad técnica, de experiencia, jurídica y cumpla con la verificación de Sarlaft, acorde con lo establecido en el estudio previo. 
2-De conformidad con lo establecido en el articulo 2.2.1.1.2.2.4 del decreto 1082 de 2015 y la guia para el manejo de ofertas artificialmente baja en el proceso de contratación G-MOAB-01 de Colombia compra eficiente, se solicito aclaración al proponente IPS CMT SOLUCIONES MEDICAS S.A.S. del proceso IC-039-2023, aclarar por escrito y en detalle su oferta, dado que algunos items de la propuesta se consideraron  inicialmente como artificialmente bajos
3- Se verifica de manera detallada tanto el valor unitario ofrecido para el ítem, así como el total de la oferta realizada. 
4- Se verifica que, los valores unitarios ofertados, no superen el precio techo unitario del Estudio de Mercado EM-370-2023 
5-Se le asignan 500 puntos al oferente  COMUNIDAD INDÍGENA PASTOS DE BOGOTÁ , dado a que cumple con los requisitos habilitantes y económicos. </t>
  </si>
  <si>
    <t>1. PROCESO IC-165-2024</t>
  </si>
  <si>
    <t>CODIGO DINÁMICA</t>
  </si>
  <si>
    <t>4, CODIGO DINÁMICA</t>
  </si>
  <si>
    <t xml:space="preserve">4.2 N° DE LOTE  </t>
  </si>
  <si>
    <t xml:space="preserve">4.3 DESCRIPCION </t>
  </si>
  <si>
    <t xml:space="preserve">5. CPM </t>
  </si>
  <si>
    <t>DM004</t>
  </si>
  <si>
    <t>SUTURA EN ACERO QUIRUGICO PARA ESTERNON CALIBRE 5 AGUJA PUNTA TROCAR DE 45 48MM 1/2 CIRCULO 4 ALAMBRES X LONGITUD DE 45 CM</t>
  </si>
  <si>
    <t>LOTE 2</t>
  </si>
  <si>
    <t>DM006</t>
  </si>
  <si>
    <t>ACIDO POLIGLICOLICO CALIBRE 4 AGUJA CURVA CORTANTE DE 17 A 19MM 3/8 CIRCULO. HEBRA DE 45CM O MAS</t>
  </si>
  <si>
    <t>DM007</t>
  </si>
  <si>
    <t>ACIDO POLIGLICOLICO CALIBRE 0. AGUJA CURVA REDONDA DE 36 A 37 MM 1/2 CIRCULO. HEBRA DE 70 CM O MAS</t>
  </si>
  <si>
    <t>DM008</t>
  </si>
  <si>
    <t>ACIDO POLIGLICOLICO CALIBRE 1. AGUJA CURVA REDONDA DE 34 A 37 MM 1/2 CIRCULO. HEBRA DE 70 CM O MAS</t>
  </si>
  <si>
    <t>DM009</t>
  </si>
  <si>
    <t>ACIDO POLIGLICOLICO ANTIBACTERIAL CALIBRE 2 AGUJA CURVA REDONDA DE 24 A 27 MM 1/2 CIRCULO HEBRA DE 70 CM O MAS</t>
  </si>
  <si>
    <t>DM010</t>
  </si>
  <si>
    <t>ACIDO POLIGLICOLICO CALIBRE 2. AGUJA CURVA REDONDA DE 36 A 37 MM 1/2 CIRCULO.HEBRA DE 70 CM O MAS</t>
  </si>
  <si>
    <t>DM012</t>
  </si>
  <si>
    <t>ACIDO POLIGLICOLICO 3 AGUJA REDONDA 1/2 CIRCULO 25-27MM 70-90 CM</t>
  </si>
  <si>
    <t>DM013</t>
  </si>
  <si>
    <t>ACIDO POLIGLICOLICO CALIBRE 3. AGUJA CURVA CORTANTE DE 17 A 19 MM 3/8 CIRCULO.HEBRA DE 70 CM O MAS</t>
  </si>
  <si>
    <t>DM014</t>
  </si>
  <si>
    <t>ACIDO POLIGLICOLICO CALIBRE 4. AGUJA CURVA REDONDA DE 17 MM 1/2 CIRCULO. HEBRA DE 70 CM O MAS</t>
  </si>
  <si>
    <t>DM015</t>
  </si>
  <si>
    <t>ACIDO POLIGLICOLICO CALIBRE 5 DOBLE AGUJA ESPATULADA DE 8 MM 1/4 DE CIRCULO. HEBRA DE 45 CM</t>
  </si>
  <si>
    <t>DM016</t>
  </si>
  <si>
    <t>ACIDO POLIGLICOLICO 5 AGUJA REDONDA 1/2 CIRCULO 15MM A18MM 70 -75 CM</t>
  </si>
  <si>
    <t>DM018</t>
  </si>
  <si>
    <t>ACIDO POLIGLICOLICO CALIBRE 6 DOBLE AGUJA ESPATULADA DE 8 MM 1/4 DE CIRCULO. HEBRA DE 45 CM</t>
  </si>
  <si>
    <t>DM019</t>
  </si>
  <si>
    <t>ACIDO POLIGLICOLICO 6 AGUJA REDONDA 3/8 CIRCULO 45 CM</t>
  </si>
  <si>
    <t>DM020</t>
  </si>
  <si>
    <t>ACIDO POLIGLICOLICO CALIBRE 6. AGUJA CURVA CORTANTE DE 13 MM 3/8 CIRCULO.HEBRA DE 45 CM O MAS</t>
  </si>
  <si>
    <t>DM022</t>
  </si>
  <si>
    <t>ACIDO POLIGLICOLICO 7 DOBLE AGUJA SOBRE CAJA X 12 UND</t>
  </si>
  <si>
    <t>DM370</t>
  </si>
  <si>
    <t>CERA PARA HUESO 2.5 G</t>
  </si>
  <si>
    <t>DM375</t>
  </si>
  <si>
    <t>CINTA UMBILICAL DE ALGODON DOS TIRAS 0.30 X 45CM</t>
  </si>
  <si>
    <t>DM399</t>
  </si>
  <si>
    <t>LIGACLIP PARA LIGADURA EN POLIMERO NO ABSORBIBLE  TAMAÑO M (CIERRE DE VASOS DE 2-7CM) CARTUCHO POR 6 UNIDADES (HEM-O-LOCK)</t>
  </si>
  <si>
    <t>DM509</t>
  </si>
  <si>
    <t>GANCHO DE HOOK</t>
  </si>
  <si>
    <t>DM520</t>
  </si>
  <si>
    <t>GRAPADORA CIRCULAR CURVA CORTANTE 29MM</t>
  </si>
  <si>
    <t>DM521</t>
  </si>
  <si>
    <t>GRAPADORA CIRCULAR CURV CORT 25MM (ELECTRICA)</t>
  </si>
  <si>
    <t>DM523</t>
  </si>
  <si>
    <t>GRAPADORA LINEAL CORTANTE DE 75 REF. 341-NTLC75</t>
  </si>
  <si>
    <t>DM549</t>
  </si>
  <si>
    <t>HARMONIC BLUE PIEZA DE MANO 1</t>
  </si>
  <si>
    <t>DM553</t>
  </si>
  <si>
    <t>HOJA DE BISTURI N 11</t>
  </si>
  <si>
    <t>DM554</t>
  </si>
  <si>
    <t>HOJA DE BISTURI N 12</t>
  </si>
  <si>
    <t>DM555</t>
  </si>
  <si>
    <t>HOJA DE BISTURI N 15</t>
  </si>
  <si>
    <t>DM556</t>
  </si>
  <si>
    <t>HOJA DE BISTURI N 20</t>
  </si>
  <si>
    <t>DM557</t>
  </si>
  <si>
    <t>HOJA DE BISTURI N 21</t>
  </si>
  <si>
    <t>DM558</t>
  </si>
  <si>
    <t>HOJA DE BISTURI N 22</t>
  </si>
  <si>
    <t>DM559</t>
  </si>
  <si>
    <t>HOJA DE BISTURI N 23</t>
  </si>
  <si>
    <t>DM647</t>
  </si>
  <si>
    <t>PINZA DISECTOR CURVO MARYLAND, ROTACION 360, LONGITUD 350-360 MM, MANGO ERGONOMICO, CONECCION MONOPOLAR 5 MM DESCARTABLE</t>
  </si>
  <si>
    <t>DM678</t>
  </si>
  <si>
    <t>MALLA CORRECCION DE PROLAPSO 20 X 25 ANTERIOR</t>
  </si>
  <si>
    <t>DM681</t>
  </si>
  <si>
    <t>MALLA DE POLIPROPILENO PARA LA REPARACION DE LA PARED ABDOMINAL 30CM X 30CM</t>
  </si>
  <si>
    <t>DM687</t>
  </si>
  <si>
    <t>MALLA POLIDIOXANONA (PROCEED) 30.5 X 30.5 CM SQUARE REF. 341-PCDL1 UNIDAD</t>
  </si>
  <si>
    <t>DM695</t>
  </si>
  <si>
    <t>MALLA QUIRURGICA DE MEDIA DENSIDAD DE 15X15 CM</t>
  </si>
  <si>
    <t>DM744</t>
  </si>
  <si>
    <t>MONOFILAMENTO DE COPOLIMERO DE POLIGLECAPROMA 25, CALIBRE 4/0, AGUJA CURVA CORTANTE DE 17 A 19 MM, DE 3/8 DE CIRCULO, HEBRA DE 70 CM DE LARGO O MAS</t>
  </si>
  <si>
    <t>DM746</t>
  </si>
  <si>
    <t>MONOFILAMENTO NO ABSORBIBLE NYLON NEGRO CALIBRE 9/0 DOBLE AGUJA ESPATULADA DE 6-7MM DE  3/8 DE CIRCULO  HEBRA 30 CM O MAS</t>
  </si>
  <si>
    <t>DM747</t>
  </si>
  <si>
    <t>MONOFILAMENTO NO ABSORBIBLE NYLON NEGRO CALIBRE 10/0 DOBLE AGUJA ESPATULADA DE 6-7MM DE  3/8 DE CIRCULO  HEBRA 30 CM O MAS</t>
  </si>
  <si>
    <t>DM748</t>
  </si>
  <si>
    <t>MONOFILAMENTO DE POLIPROPILENO  CALIBRE 0 CON AGUJA CURVA REDONDA , ½ CIRCULO, 34 A 39 MM, HEBRA DE 75 CM O MAS</t>
  </si>
  <si>
    <t>DM749</t>
  </si>
  <si>
    <t>MONOFILAMENTO NO ABSORBIBLE DE POLIPROPILENO CALIBRE 1 CON AGUJA CURVA REDONDA , ½ CIRCULO, 34 A 39 MM, HEBRA DE 75 CM O MAS</t>
  </si>
  <si>
    <t>DM750</t>
  </si>
  <si>
    <t>MONOFILAMENTO NO ABSORBIBLE DE POLIPROPILENO CALIBRE 2/0 AGUJA CURVA CORTANTE DE 24-26 MM, 3/8 CIRCULO, HEBRA DE 45 CM O MAS</t>
  </si>
  <si>
    <t>DM751</t>
  </si>
  <si>
    <t>MONOFILAMENTO NO ABSORBIBLE DE POLIPROPILENO CALIBRE 2/0 AGUJA RECTA CORTANTE DE 58- 60 MM HEBRA DE 70 CM O MAS</t>
  </si>
  <si>
    <t>DM752</t>
  </si>
  <si>
    <t>MONOFILAMENTO NO ABSORBIBLE DE POLIPROPILENO CALIBRE 2/0 DOBLE AGUJA CARDIOVASCULAR DE 24 A 26 MM, 1/2 CIRCULO, HEBRA DE 70 CM O MAS</t>
  </si>
  <si>
    <t>DM753</t>
  </si>
  <si>
    <t>MONOFILAMENTO NO ABSORBIBLE DE POLIPROPILENO CALIBRE 3/0 AGUJA CURVA CORTANTE DE 24-26 MM, 3/8 CIRCULO, HEBRA DE 45 CM O MAS</t>
  </si>
  <si>
    <t>DM755</t>
  </si>
  <si>
    <t>MONOFILAMENTO NO ABSORBIBLE DE POLIPROPILENO CALIBRE 3/0 AGUJA RECTA CORTANTE DE 58- 60 MM HEBRA DE 70 CM O MAS</t>
  </si>
  <si>
    <t>DM756</t>
  </si>
  <si>
    <t>MONOFILAMENTO 4/0 C/A C/C 3/8 CIRCULO 19-20MM HEBRA 70-75CM  SOBRE</t>
  </si>
  <si>
    <t>DM757</t>
  </si>
  <si>
    <t>MONOFILAMENTO NO ABSORBIBLE DE POLIPROPILENO CALIBRE 4/0 DOBLE AGUJA CARDIOVASCULAR DE 24 A 26 MM, 1/2 CIRCULO, HEBRA DE 70 CM O MAS</t>
  </si>
  <si>
    <t>DM758</t>
  </si>
  <si>
    <t>MONOFILAMENTO 5/0 C/A C/C SOBRE</t>
  </si>
  <si>
    <t>DM761</t>
  </si>
  <si>
    <t>MONOFILAMENTO NO ABSORBIBLE DE POLIPROPILENO CALIBRE 6/0 AGUJA CURVA CORTANTE DE 15 A 17 MM, DE 3/8 CIRCULO  HEBRA 45 CM O MAS</t>
  </si>
  <si>
    <t>DM762</t>
  </si>
  <si>
    <t>MONOFILAMENTO 6/0 C/A DOBLE CARDIOVASCULAR</t>
  </si>
  <si>
    <t>DM763</t>
  </si>
  <si>
    <t>MONOFILAMENTO NO ABSORBIBLE DE POLIPROPILENO CALIBRE 7/0 DOBLE AGUJA CARDIOVASCULAR DE 7 A 9,5 MM, DE 3/8 CIRCULO, HEBRA DE 60 CM O MAS</t>
  </si>
  <si>
    <t>DM764</t>
  </si>
  <si>
    <t>MONOFILAMENTO ABSORBIBLE DE GLICONATO, CALIBRE 4/0, AGUJA CURVA CORTANTE DE 19 A 20 MM DE 3/8 DE CIRCULO DE 45 CM EN ADELANTE</t>
  </si>
  <si>
    <t>DM766</t>
  </si>
  <si>
    <t>MONOFILAMENTO NO ABSORBIBLE NYLON NEGRO CALIBRE 8/0 AGUJA DE 6 A 6.5 MM CURVA REDONDA DE 3/8 DE CIRCULO, HEBRA DE 12 CM O MAS</t>
  </si>
  <si>
    <t>DM767</t>
  </si>
  <si>
    <t>MONOFILAMENTO NO ABSORBIBLE NYLON CALIBRE 9/0 AGUJA DE 5 MM CURVA REDONDA DE 3/8 DE CIRCULO, HEBRA DE 12 CM O MAS</t>
  </si>
  <si>
    <t>DM769</t>
  </si>
  <si>
    <t>MONOFILAMENTO ABSORBIBLE DE POLIDIOXANONA, CALIBRE 3/0, AGUJA DE 24 A 26 MM CURVA REDONDA DE MEDIO CIRCULO,  HEBRA DE 70 CM DE LARGO O MAS</t>
  </si>
  <si>
    <t>DM770</t>
  </si>
  <si>
    <t>MONOFILAMENTO ABSORBIBLE DE POLIDIOXANONA, CALIBRE 4/0, AGUJADE 24 A 26 MM CURVA REDONDA, DE MEDIO CIRCULO, HEBRA DE 70 CM EN ADELANTE</t>
  </si>
  <si>
    <t>DM773</t>
  </si>
  <si>
    <t>MONOFILAMENTO DE POLIDIOXANONA USP 1/ EP 4 - VIOLETA MONOFILAMENTO</t>
  </si>
  <si>
    <t>DM774</t>
  </si>
  <si>
    <t>MONOFILAMENTO DE POLIPROPILENO 7/0 3/8 CON DOBLE AGUJA CARDIOVASCULAR DE 10-13 MM DE 60-75 CM</t>
  </si>
  <si>
    <t>DM878</t>
  </si>
  <si>
    <t>POLIDIOXANONA 3/0 C/A C/R REF. SR2673 SOBRE</t>
  </si>
  <si>
    <t>DM880</t>
  </si>
  <si>
    <t>MONOFILAMENTO ABSORBIBLE DE POLIDIOXANONA, CALIBRE 2/0,AGUJA DE 35 A 39 MM CURVA REDONDA DE MEDIO CIRCULO,HEBRA DE 70 CM DE LARGO O MAS</t>
  </si>
  <si>
    <t>DM881</t>
  </si>
  <si>
    <t>POLIDIOXANONA PDS II 4/0 C/A C/R REF. W9109H</t>
  </si>
  <si>
    <t>DM882</t>
  </si>
  <si>
    <t>MONOFILAMENTO ABSORBIBLE DE POLIDIOXANONA, CALIBRE 5/0, DOBLE AGUJA DE 17 MM CURVA REDONDA DE MEDIO CIRCULO,  HEBRA DE 70 CM DE LARGO O MAS</t>
  </si>
  <si>
    <t>DM885</t>
  </si>
  <si>
    <t>POLIESTER TRENZADO 0 CON AGUJA CURVA REDONDA DE 1/2 CIRCULO DE 24-26 MM Y HEBRA DE 70-90 CM</t>
  </si>
  <si>
    <t>DM887</t>
  </si>
  <si>
    <t>MULTIFILAMENTO NO ABSORBIBLE DE POLIESTER TRENZADO CALIBRE 0 CON AGUJA DE 34 A 37 MM CURVA REDONDA DE MEDIO CIRCULO, HEBRA DE 70 CM O MAS</t>
  </si>
  <si>
    <t>DM888</t>
  </si>
  <si>
    <t>POLIESTER TRENZADO 1 TRENZADO RECUBIERTO</t>
  </si>
  <si>
    <t>DM889</t>
  </si>
  <si>
    <t>MULTIFILAMENTO NO ABSORBIBLE DE POLIESTER TRENZADO CALIBRE 2/0 CON AGUJA DE 24 A 26 MM CURVA REDONDA DE MEDIO CIRCULO, HEBRA DE 70 CM O MAS</t>
  </si>
  <si>
    <t>DM891</t>
  </si>
  <si>
    <t>MULTIFILAMENTO NO ABSORBIBLE DE POLIESTER TRENZADO CALIBRE 5/0 CON DOBLE AGUJA ESPATULADA DE 8 MM, DE 1/4 DE CIRCULO, HEBRA DE 45 CM O MAS</t>
  </si>
  <si>
    <t>DM892</t>
  </si>
  <si>
    <t>POLIESTER TRENZADO RECUBIERTO 3/0 C/A C/R 22-26 MM</t>
  </si>
  <si>
    <t>DM893</t>
  </si>
  <si>
    <t>POLIGLECAPRONE USP 4-0 3/8 CIRC REV CORTANTE 19 MM</t>
  </si>
  <si>
    <t>DM931</t>
  </si>
  <si>
    <t>RECARGA TEJIDO MEDIO DE 60MM  PARA ENDOGRAPADORA</t>
  </si>
  <si>
    <t>DM932</t>
  </si>
  <si>
    <t>RECARGA TEJIDO MEDIO 45MM PARA PISTOLA ARTICULADA</t>
  </si>
  <si>
    <t>DM934</t>
  </si>
  <si>
    <t>RECARGA TEJIDO DELGADO 45MM PARA PISTOLA ARTICULADA</t>
  </si>
  <si>
    <t>DM935</t>
  </si>
  <si>
    <t>RECARGA DE AUTOSUTURA PARA CIRUGIA LAPAROSCOPICA  PARA TEJIDO DELGADO  45-  60 CM</t>
  </si>
  <si>
    <t>DM936</t>
  </si>
  <si>
    <t>RECARGA 75-80 MM  3 ALTURAS (GRUESO, MEDIANO Y DELGADO) COMPATIBLE CON GRAPADORA LINEAL CORTANTE 75-80MM.</t>
  </si>
  <si>
    <t>DM938</t>
  </si>
  <si>
    <t>RECARGA VERDE 40MM REF. 341-CR40G UNIDAD</t>
  </si>
  <si>
    <t>DM939</t>
  </si>
  <si>
    <t>RECARGA VERDE 60MM PARA ENDOGRAPADORA UNIDAD</t>
  </si>
  <si>
    <t>DM961</t>
  </si>
  <si>
    <t>SEDA NEGRA 0 C/A C/C SOBRE CAJA POR 2 DOCENAS</t>
  </si>
  <si>
    <t>DM964</t>
  </si>
  <si>
    <t>MULTIFILAMENTO NO ABSORBIBLE DE SEDA NEGRA CALIBRE 0 AGUJA CURVA REDONDA DE 34 A 37 MM 1/2 DE CIRCULO, HEBRA DE 70 CM O MAS</t>
  </si>
  <si>
    <t>DM965</t>
  </si>
  <si>
    <t>MULTIFILAMENTO NO ABSORBIBLE DE SEDA NEGRA CALIBRE 0 AGUJA CURVA REDONDA DE 24 A 26 MM 1/2 DE CIRCULO, HEBRA DE 70 CM O MAS</t>
  </si>
  <si>
    <t>DM967</t>
  </si>
  <si>
    <t>MULTIFILAMENTO NO ABSORBIBLE DE SEDA NEGRA SIN AGUJA CALIBRE 0, PAQUETE DE 10 HEBRAS POR 75 CM</t>
  </si>
  <si>
    <t>DM968</t>
  </si>
  <si>
    <t>SEDA NEGRA TRENZADA 1 S/A PRECORTADA 70-75 CM</t>
  </si>
  <si>
    <t>DM969</t>
  </si>
  <si>
    <t>MULTIFILAMENTO NO ABSORBIBLE DE SEDA NEGRA CALIBRE 1 AGUJA CURVA REDONDA DE 24 A 26 MM 1/2 DE CIRCULO, HEBRA DE 70 CM O MAS</t>
  </si>
  <si>
    <t>DM970</t>
  </si>
  <si>
    <t>MULTIFILAMENTO NO ABSORBIBLE DE SEDA NEGRA CALIBRE 2/0 AGUJA CURVA REDONDA DE 24 A 26 MM 1/2 DE CIRCULO, HEBRA DE 70 CM O MAS</t>
  </si>
  <si>
    <t>DM971</t>
  </si>
  <si>
    <t>SEDA NEGRA TRENZADA 2/0 AGUJA CORTANTE 3/8 CIRCULO 34 -37 MM 45-60 CM</t>
  </si>
  <si>
    <t>DM973</t>
  </si>
  <si>
    <t>SEDA NEGRA TRENZADA 2/0 S/A PRECORTADA 70-75 CM</t>
  </si>
  <si>
    <t>DM974</t>
  </si>
  <si>
    <t>SEDA NEGRA TRENZADA 3/0 AGUJA CORTANTE 3/8CIRCULO 22-26 MM 45 CM A 70-75 CM</t>
  </si>
  <si>
    <t>DM976</t>
  </si>
  <si>
    <t>MULTIFILAMENTO NO ABSORBIBLE DE SEDA NEGRA CALIBRE 3/0 AGUJA RECTA CORTANTE DE 60 MM, HEBRA DE 75 CM O MAS</t>
  </si>
  <si>
    <t>DM977</t>
  </si>
  <si>
    <t>MULTIFILAMENTO NO ABSORBIBLE DE SEDA NEGRA SIN AGUJA CALIBRE 3/0, PAQUETE DE 10 HEBRAS POR 75 CM</t>
  </si>
  <si>
    <t>DM978</t>
  </si>
  <si>
    <t>SEDA NEGRA TRENZADA 4/0 AGUJA CURVA CORTANTE 3/8 CIRCULO 19 MM 70-90 CM</t>
  </si>
  <si>
    <t>DM979</t>
  </si>
  <si>
    <t>SEDA NEGRA TRENZADA 4/0 AGUJA REDONDA 1/2 CIRCULO 15 MM 70-90 CM</t>
  </si>
  <si>
    <t>DM980</t>
  </si>
  <si>
    <t>MULTIFILAMENTO NO ABSORBIBLE DE SEDA NEGRA SIN AGUJA CALIBRE 4/0, PAQUETE DE 10 HEBRAS POR 75 CM</t>
  </si>
  <si>
    <t>DM981</t>
  </si>
  <si>
    <t>MULTIFILAMENTO NO ABSORBIBLE DE SEDA NEGRA CALIBRE 5/0 AGUJA CURVA CORTANTE DE 19 A 20 MM 3/8 DE CIRCULO, HEBRA DE 45 CM O MAS</t>
  </si>
  <si>
    <t>DM983</t>
  </si>
  <si>
    <t>MULTIFILAMENTO NO ABSORBIBLE DE SEDA NEGRA CALIBRE 6/0 DOBLE AGUJA ESPATULADA DE 8 MM 1/4 DE CIRCULO, HEBRA DE 45 CM O MAS</t>
  </si>
  <si>
    <t>DM1012</t>
  </si>
  <si>
    <t>SISTEMA DE IRRIGACION SUCCION CON CANULA DE 5MM DE DIAMETRO X 33 CM DE LARGO</t>
  </si>
  <si>
    <t>DM1013</t>
  </si>
  <si>
    <t>SISTEMA TROCAR CON BALON O SIN BALON DE 12MM X 100MM (CON CANULA LISA O ESTRIADA + OBTURADOR SIN CUCHILLA CON VALVULA PARA GAS)</t>
  </si>
  <si>
    <t>DM1093</t>
  </si>
  <si>
    <t>SUTURA PARA CERCLAJE DE CUELLO DE UTERO DOBLE AGUJA REDONDA UNIDAD</t>
  </si>
  <si>
    <t>DM1108</t>
  </si>
  <si>
    <t>TIJERA ULTRASONICA DE ENERGIA AVANZADA. CURVA. DE 9 CM DE LONGITUD PARA CIRUGIA DE CABEZA Y CUELLO (CON APOYO TECNOLOGICO CONSOLA DE ENERGIA Y PIEZA DE MANO)</t>
  </si>
  <si>
    <t>DM1109</t>
  </si>
  <si>
    <t>TIJERA DESECHABLE DE 5 MM X 35 MM UNIDAD</t>
  </si>
  <si>
    <t>DM1122</t>
  </si>
  <si>
    <t>CAT GUT CROMADO CALIBRE 0 AGUJA CURVA REDONDA DE 34 A 37 MM DE MEDIO CIRCULO HEBRA DE 90 CM O MAS</t>
  </si>
  <si>
    <t>DM1123</t>
  </si>
  <si>
    <t>CAT GUT CROMADO PARA HIGADO CALIBRE 0 AGUJA CURVA REDONDA ROMA DE 65 MM DE MEDIO CIRCULO. HEBRA DE 70 CM O MAS</t>
  </si>
  <si>
    <t>DM1124</t>
  </si>
  <si>
    <t>CAT GUT CROMADO CALIBRE 1 AGUJA CURVA REDONDA DE 34 A 37 MM DE MEDIO CIRCULO. HEBRA DE 90 CM O MAS</t>
  </si>
  <si>
    <t>DM1125</t>
  </si>
  <si>
    <t>CAT GUT CROMADO CALIBRE 2/0 AGUJA CURVA REDONDA DE 34 A 36 MM DE MEDIO CIRCULO. HEBRA DE 70 CM O MAS</t>
  </si>
  <si>
    <t>DM1127</t>
  </si>
  <si>
    <t>TRIPA QUIRURGICA CROMICO 4/0 AGUJA REDONDA 1/2 CIRCULO 17MM 70-75 CM RB1</t>
  </si>
  <si>
    <t>DM1129</t>
  </si>
  <si>
    <t>CAT GUT CROMADO CALIBRE 5/0 AGUJA CURVA REDONDA DE 15 A 17 MM DE MEDIO CIRCULO. HEBRA DE 70 CM O MAS</t>
  </si>
  <si>
    <t>DM1131</t>
  </si>
  <si>
    <t>TROCAR 12MM X 100MM DE CUCHILLA PROTEGIDA CANULA ROSCADA O LISA REF. CFV73/CTB73 UNIDAD</t>
  </si>
  <si>
    <t>DM1132</t>
  </si>
  <si>
    <t>TROCAR 5MM X 100MM - CON PUNTA DILATADORA</t>
  </si>
  <si>
    <t>DM1134</t>
  </si>
  <si>
    <t>TROCAR ROMO DE HASSAN DE 11MM CON VALVULA AUTOMATICA- PUNZON ROMO PARA TROCAR DE HASSAM</t>
  </si>
  <si>
    <t>DM1244</t>
  </si>
  <si>
    <t>KIT TROCAR 5 X 100MM REF CTB12</t>
  </si>
  <si>
    <t>DM1277</t>
  </si>
  <si>
    <t>FUNDA PROTECTORA DE CABLES VIDEO</t>
  </si>
  <si>
    <t>DM1279</t>
  </si>
  <si>
    <t>RECARGA TEJIDO DELGADO DE 60MM PARA ENDOGRAPADORA</t>
  </si>
  <si>
    <t>DM1310</t>
  </si>
  <si>
    <t>GRAPADORA CURVA 40 MM CONTOUR VERDE</t>
  </si>
  <si>
    <t>DM1349</t>
  </si>
  <si>
    <t>ENGRAPADORA ARTICULADA 360. 10 A 12MM ESTANDAR 60MM</t>
  </si>
  <si>
    <t>DM1379</t>
  </si>
  <si>
    <t>PINZA BIPOLAR AVANZADO PUNTA CURVA 3 MM DIAMETRO 5 MM LONGITUD 35 CM PARA LAPAROSCOPIA CON ARTICULACION DE 110 GRADOS</t>
  </si>
  <si>
    <t>DM1380</t>
  </si>
  <si>
    <t>PINZA BIPOLAR AVANZADO PUNTA RECTA  DIAMETRO 5MM LONGITUD 25CM  PARA LAPAROSCOPIA</t>
  </si>
  <si>
    <t>DM1381</t>
  </si>
  <si>
    <t>PINZA BIPOLAR AVANZADO PUNTA RECTA DIAMETRO 5 MM LONGITUD 35 CM PARA LAPAROSCOPIA</t>
  </si>
  <si>
    <t>DM1383</t>
  </si>
  <si>
    <t>PINZA BIPOLAR AVANZADO TRIO 3MM CURVED TIP 5MM DIAMETRO 14 CM</t>
  </si>
  <si>
    <t>DM1391</t>
  </si>
  <si>
    <t>POLIDIOXANONA 1/0 C/A C/R 70 CM</t>
  </si>
  <si>
    <t>DM1404</t>
  </si>
  <si>
    <t>RECARGA TEJIDO GRUESO - EXTRA GRUEDO 60MM PARA PISTOLA ARTICULADA</t>
  </si>
  <si>
    <t>DM1406</t>
  </si>
  <si>
    <t>SUTURA QUIRURGICA (NYLON) 3/0 CS C/C</t>
  </si>
  <si>
    <t>DM1415</t>
  </si>
  <si>
    <t>LIGACLIP PARA LIGADURA EN POLIMERO NO ABSORBIBLE TAMAÑO XL (CIERRE DE VASOS DE7-16CM CARTUCHO POR 6 UNIDADES (HEM-O-LOCK)</t>
  </si>
  <si>
    <t>DM1443</t>
  </si>
  <si>
    <t>CABLE MONOPOLAR PARA ELECTRODOS DE LAPAROSCOPIA CONEXION  PARA UNIDAD ELECTRO QUIRURGICA  REUSABLE</t>
  </si>
  <si>
    <t>DM1460</t>
  </si>
  <si>
    <t>MALLA POLIPROPILENO 30X30</t>
  </si>
  <si>
    <t>DM1470</t>
  </si>
  <si>
    <t>MALLA QUIRURGICA DE ALTA DENSIDAD DE 15 X 15 CM - 20 X 20 CM</t>
  </si>
  <si>
    <t>DM1471</t>
  </si>
  <si>
    <t>MALLA QUIRURGICA ALTA DENSIDAD 20 X 20</t>
  </si>
  <si>
    <t>DM1501</t>
  </si>
  <si>
    <t>TROCAR 12 MM X 100 MM (CON UNA CAMISAS Y UN PUNZON SIN CUCHILLA) CON SISTEMA DE FIJACION AVANZADA</t>
  </si>
  <si>
    <t>DM1516</t>
  </si>
  <si>
    <t>MONOFILAMENTO ABSORBIBLE DE POLIDIOXANONA. CALIBRE 3/0. AGUJA DE 16 A 19 MM CURVA CORTANTE DE 3/8.  HEBRA DE 45 CM DE LARGO O MAS</t>
  </si>
  <si>
    <t>DM1586</t>
  </si>
  <si>
    <t>INSERTO ESPATULA INTERCAMBIABLE PARA ELECTRODO MONOPOLAR</t>
  </si>
  <si>
    <t>DM1604</t>
  </si>
  <si>
    <t>PINZA BIPOLAR AVANZADO PUNTA CURVA 3MM DIAMETRO 5MM LONGITUD 25CM  PARA LAPAROSCOPIA</t>
  </si>
  <si>
    <t>DM1632</t>
  </si>
  <si>
    <t>ACIDO POLIGLICOLICO 1 C A C C 1/2 CIRCULO DE 37MM 75 CM</t>
  </si>
  <si>
    <t>DM1636</t>
  </si>
  <si>
    <t>MONOFILAMENTO POLIPROPILENO 2 C/A C/C 3/8 CIRCULO 20-26MM 60-75CM</t>
  </si>
  <si>
    <t>DM1643</t>
  </si>
  <si>
    <t>PISTOLA PARA CIRUGIA LAPAROSCOPICA ARTICULADA 45 MM SIN BATERIA</t>
  </si>
  <si>
    <t>DM1677</t>
  </si>
  <si>
    <t>POLIDIOXANONA 4.0 C/A C/C 70 CMS VIOLETA</t>
  </si>
  <si>
    <t>DM1678</t>
  </si>
  <si>
    <t>POLIDIOXANONA 4.0 DOBLE AGUJA 70CM</t>
  </si>
  <si>
    <t>DM1704</t>
  </si>
  <si>
    <t>GRAPADORA CURVA CORTANTE 40 MM R-VERDE</t>
  </si>
  <si>
    <t>DM1772</t>
  </si>
  <si>
    <t>HEMOSTATICO FIBRILAR ABSORBIBLE DE CELULOSA OXIDADA REGENERADA Y NO REGENERADA TIPO ALGODON 5 X 10 CM</t>
  </si>
  <si>
    <t>DM1781</t>
  </si>
  <si>
    <t>MALLA DE POLIGLECAPRONE Y POLIPROPILENO DE BAJA DENSIDAD PESO DE 28GR. MACROPOROSA  CON PORO DE 3 X 4 MM. PARCIALMENTE ABSORBIBLE.10X15CM</t>
  </si>
  <si>
    <t>DM1728</t>
  </si>
  <si>
    <t>DISPOSITIVO DE FIJACION DE CORREA ABSORBIBLE STRAP12</t>
  </si>
  <si>
    <t>DM1784</t>
  </si>
  <si>
    <t>MONOFILAMENTO NO ABSORBIBLE DE POLIPROPILENO CALIBRE 2/0 AGUJA CURVA REDONDA DE 24 A 26 MM. 1/2 CIRCULO. HEBRA DE 70 CM O MAS</t>
  </si>
  <si>
    <t>DM1789</t>
  </si>
  <si>
    <t>PINZA GRASPER DE 5 MM X 35 CM MANGO ERGO</t>
  </si>
  <si>
    <t>DM1791</t>
  </si>
  <si>
    <t>PISTOLA PARA CIRUGIA LAPAROSCOPICA ARTICULADA 60 MM SIN BATERIA LONG</t>
  </si>
  <si>
    <t>DM1792</t>
  </si>
  <si>
    <t>PISTOLA  GRAPADORA LINEAL ARTICULABLE PARA CIRUGIA RECTAL</t>
  </si>
  <si>
    <t>DM1804</t>
  </si>
  <si>
    <t>POLIPROPILENO MONOFILAMENTO 3/0 AGUJA RECTA CORTANTE 58-60 MM 70-75 CM</t>
  </si>
  <si>
    <t>DM1805</t>
  </si>
  <si>
    <t>MONOFILAMENTO NO ABSORBIBLE DE POLIPROPILENO CALIBRE 4/0 AGUJA CURVA CORTANTE DE 19 A 20 MM. 3/8 CIRCULO. HEBRA DE 45 CM O MAS</t>
  </si>
  <si>
    <t>DM1806</t>
  </si>
  <si>
    <t>MONOFILAMENTO NO ABSORBIBLE DE POLIPROPILENO CALIBRE 5/0 AGUJA CURVA CORTANTE DE 13 A 17 MM. 3/8 CIRCULO. HEBRA DE 45 CM O MAS</t>
  </si>
  <si>
    <t>DM1807</t>
  </si>
  <si>
    <t>MONOFILAMENTO NO ABSORBIBLE DE POLIPROPILENO CALIBRE 5/0 AGUJA CURVA CORTANTE DE 18 A 20 MM. 3/8 CIRCULO. HEBRA DE 45 CM O MAS</t>
  </si>
  <si>
    <t>DM1808</t>
  </si>
  <si>
    <t>POLIPROPILENO MONOFILAMNETO 6/0 AGUJA CORTANTE 3/8 CRICULO 10-11MM 45-60CM CIRUGIA PLASTICA</t>
  </si>
  <si>
    <t>DM1837</t>
  </si>
  <si>
    <t>TIJERA DE LAPAROSCOPIA DESCARTABLE DE 5 MM X 350 A 360 MM. CON ROTACION DE 360 GRADOS. CURVA. SIN BLOQUEO. CON CONEXION PARA MONOPOLAR Y MANDIBULA DE DOBLE ACCION</t>
  </si>
  <si>
    <t>DM1838</t>
  </si>
  <si>
    <t>PINZA DE LAPAROSCOPIA DE ARMONICO ACE DE 36 CMS ACTIVACION MANUAL</t>
  </si>
  <si>
    <t>DM1839</t>
  </si>
  <si>
    <t>PINZA BIPOLAR AVANZADO AVANZADA DIAMETRO 5MM LONGITUD 25CM CURVA PARA CIRUGIA ABIERTA</t>
  </si>
  <si>
    <t>DM1851</t>
  </si>
  <si>
    <t>MONOFILAMENTO DE NYLON 5/0 C/A C/C P698T</t>
  </si>
  <si>
    <t>DM1867</t>
  </si>
  <si>
    <t>MONOFILAMENTO ABSORBIBLE DE POLIDIOXANONA. CALIBRE 6/0. DOBLE AGUJA DE 13 MM CURVA REDONDA DE 3/8. HEBRA DE 75 CM DE LARGO O MAS</t>
  </si>
  <si>
    <t>DM1910</t>
  </si>
  <si>
    <t>ESPONJA GELATINA HEMOSTATICA ABSORBIBLE DE COLAGENO PORCINO O BOVINO 6 - 8 X 5</t>
  </si>
  <si>
    <t>DM1915</t>
  </si>
  <si>
    <t>PISTOLA PARA CIRUGIA LAPAROSCOPICA ARTICULADA 60 MM CON BATERIA</t>
  </si>
  <si>
    <t>DM1916</t>
  </si>
  <si>
    <t>MALLA SEPARADORA TEJIDOS POLIGLECAPRONE - POLIPROPILENO - POLIDIOXANONA BAJA DENSIDAD PARCIALMENTE ABSORBIBLE 20 X 30 CM</t>
  </si>
  <si>
    <t>DM1919</t>
  </si>
  <si>
    <t>TRIPA QUIRURGICA CROMICO 2/0 AGUJA REDONDA 1/2 CIRCULO 24-26 MM HEBRA 70-75 CM</t>
  </si>
  <si>
    <t>DM1923</t>
  </si>
  <si>
    <t>TRIPA QUIRURGICA CROMICO 0 26 MM 75 CM</t>
  </si>
  <si>
    <t>DM1943</t>
  </si>
  <si>
    <t>TROCAR 12 MM X 100 MM (CON UNA CAMISAS Y UN PUNZON CON CUCHILLA) CON SISTEMA DE FIJACION AVANZADA</t>
  </si>
  <si>
    <t>DM1944</t>
  </si>
  <si>
    <t>TROCAR 5MM X 100 MM (CON UNA CAMISAS Y UN PUNZON CON CUCHILLA) CON SISTEMA DE FIJACION AVANZADA</t>
  </si>
  <si>
    <t>DM1979</t>
  </si>
  <si>
    <t>FIJADOR ABSORBIBLE PARA MALLA DE 25 A 30 DISPAROS</t>
  </si>
  <si>
    <t>DM2017</t>
  </si>
  <si>
    <t>HEMOSTATICO ABSORBIBLE  CELULOSA OXIDADA 20X10</t>
  </si>
  <si>
    <t>DM2039</t>
  </si>
  <si>
    <t>HEMOSTATICO CELULOSA OXIDADA REGENERADA O NO REGENERADA PARA LAPAROSCOPIA  5.1 CM X 10.2 CM</t>
  </si>
  <si>
    <t>DM2055</t>
  </si>
  <si>
    <t>MONOFILAMENTO NO ABSORBIBLE DE POLIPROPILENO CALIBRE 0 CON AGUJA CURVA REDONDA. 1/2 CIRCULO. 26 A 27 MM. HEBRA DE 75 CM O MAS</t>
  </si>
  <si>
    <t>DM2062</t>
  </si>
  <si>
    <t>ACIDO POLIGLICOLICO CALIBRE 0.AGUJA CURVA REDONDA DE 24 A 26 MM 1/2 CIRCULO.HEBRA DE 70 CM O MAS</t>
  </si>
  <si>
    <t>DM2063</t>
  </si>
  <si>
    <t>SUTURA MONOFILAMENTO ABSORBIBLE POLIDIOXANONA 0 AGUJA REDONDA  1/2 CIRCULO 34-37MM HEBRA 90CM</t>
  </si>
  <si>
    <t>DM2067</t>
  </si>
  <si>
    <t>PINZA BIPOLAR PUNTA CURVA 40 MM DIAMETRO 12 MM LONGITUD 22 CM</t>
  </si>
  <si>
    <t>DM2068</t>
  </si>
  <si>
    <t>MONOFILAMENTO ABSORBIBLE DE POLIDIOXANONA. CALIBRE 0. AGUJA DE 34 A 37 MM CURVA REDONDA DE MEDIO CIRCULO. HEBRA DE 70 CM DE LARGO O MAS</t>
  </si>
  <si>
    <t>DM2074</t>
  </si>
  <si>
    <t>POLIPROPILENO 3/0 AGUJA CURVA REDONDO</t>
  </si>
  <si>
    <t>DM2076</t>
  </si>
  <si>
    <t>MALLA DE POLIPROPILENO SUAVE DE MEDIANA DENSIDAD CON PESO DE 45 A 90G/M2. MACROPOROSA PORO DE 2.38 A 3.6 X 2.38 A 3.6 MM. NO ABSORBIBLE. 7CM A 8CM X 15CM</t>
  </si>
  <si>
    <t>DM2109</t>
  </si>
  <si>
    <t>SUTURA ABSORBIBLE DE CATGUT CROMICO 1 AGUJA REDONDA 1/2CIRCULO 34-37 MM HEBRA 70-75CM</t>
  </si>
  <si>
    <t>DM2128</t>
  </si>
  <si>
    <t>MONOFILAMENTO ABSORBIBLE DE POLIPROPILENO 0 AGUJA REDONDA 1/2 CIRCULO 34 - 37MM  HEBRA 75CM</t>
  </si>
  <si>
    <t>DM2132</t>
  </si>
  <si>
    <t>ACIDO POLIGLICOLICO ANTIBACTERIAL CALIBRE 0.AGUJA CURVA REDONDA DE 36 A 37 MM 1/2 CIRCULO.HEBRA DE 70 CM O MAS</t>
  </si>
  <si>
    <t>DM2133</t>
  </si>
  <si>
    <t>ACIDO POLIGLICOLICO ANTIBACTERIAL CALIBRE 2. AGUJA CURVA REDONDA DE 36 A 37 MM 1/2 CIRCULO.HEBRA DE 70 CM O MAS</t>
  </si>
  <si>
    <t>DM2134</t>
  </si>
  <si>
    <t>PIEZA DE MANO HP054 HARMONIC</t>
  </si>
  <si>
    <t>DM2161</t>
  </si>
  <si>
    <t>TROCAR DE 5 MM CON PUNTA DILATADORA CON CUCHILLA LONGITUD 100MM KIT 2 CAMISAS ESTABILIZADORA 1 TROCAR</t>
  </si>
  <si>
    <t>DM2162</t>
  </si>
  <si>
    <t>ACIDO POLIGLICOLICO ANTIBACTERIAL CALIBRE 3. AGUJA CURVA REDONDA DE 19 A 22 MM 1/2 CIRCULO, HEBRA DE 70 CM O MAS</t>
  </si>
  <si>
    <t>DM2163</t>
  </si>
  <si>
    <t>MONOFILAMENTO NO ABSORBIBLE DE POLIPROPILENO CALIBRE 2/0 AGUJA CURVA REDONDA DE 34 A 39 MM. 1/2 CIRCULO. HEBRA DE 70 CM O MAS</t>
  </si>
  <si>
    <t>DM2174</t>
  </si>
  <si>
    <t>POLIPROPILENO AZUL LAMINA 1.700 PIES X 4 CAJA X 2 ROLLOS</t>
  </si>
  <si>
    <t>DM2179</t>
  </si>
  <si>
    <t>ACIDO POLIGLICOLICO ANTIBACTERIAL CALIBRE 5. AGUJA CURVA REDONDA DE 17 A 20 MM 1/2 CIRCULO. HEBRA DE 70 CM O MAS</t>
  </si>
  <si>
    <t>DM2180</t>
  </si>
  <si>
    <t>ACIDO POLIGLICOLICO ANTIBACTERIAL CALIBRE 1. AGUJA CURVA REDONDA DE 34 A 37 MM 1/2 CIRCULO. HEBRA DE 70 CM O MAS</t>
  </si>
  <si>
    <t>DM2181</t>
  </si>
  <si>
    <t>MULTIFILAMENTO NO ABSORBIBLE DE SEDA NEGRA CALIBRE 4/0 AGUJA CURVA REDONDA DE 24 A 26 MM 1/2 DE CIRCULO. HEBRA DE 70 CM O MAS</t>
  </si>
  <si>
    <t>DM2182</t>
  </si>
  <si>
    <t>SUTURA DISPOSITIVO DE CONTROL DE TEJIDOS SIN NUDOS CALIBRE 2/0 COMPUESTO DE POLIDIOXANONA AGUJA CURVA REVERSO CORTANTE 36MM  1/2 CIRCULO   HEBRA DE 30CM X 30CM BIDIRECCIONAL</t>
  </si>
  <si>
    <t>DM2190</t>
  </si>
  <si>
    <t>CATGUT CROMICO 2/0 CURVA REDO 1/2 CIRC  DE 37 HEBRA DE 70-90CM(SUTURA ABSORBIBL) C1117J-923T</t>
  </si>
  <si>
    <t>DM2282</t>
  </si>
  <si>
    <t>CINTA QUIRURGICA ABSORBIBLE. PARA SUTURAR ORGANOS PARENQUIMATOSOS.</t>
  </si>
  <si>
    <t>DM2285</t>
  </si>
  <si>
    <t>ACIDO POLIGLICOLICO CALIBRE 2. AGUJA CURVA REDONDA DE 24 A 27 MM 1/2 CIRCULO. HEBRA DE 70 CM O MAS</t>
  </si>
  <si>
    <t>DM2328</t>
  </si>
  <si>
    <t>ACIDO POLIGLICOLICO CALIBRE 6. AGUJA CURVA REDONDA DE 15 A 16 MM 1/2 CIRCULO. HEBRA DE 70 CM O MAS</t>
  </si>
  <si>
    <t>DM2426</t>
  </si>
  <si>
    <t>MONOFILAMENTO DE COPOLIMERO DE POLIGLECAPROMA 25, CALIBRE 5/0, AGUJA CURVA CORTANTE DE 10 A 11 MM, DE 3/8 DE CIRCULO, HEBRA DE 40 CM DE LARGO O MAS</t>
  </si>
  <si>
    <t>DM2329</t>
  </si>
  <si>
    <t>ACIDO POLIGLICOLICO CALIBRE 7. DOBLE AGUJA ESPATULADA DE 6.4 A 6.5 MM 3/8 DE CIRCULO. HEBRA DE 30 CM O MAS</t>
  </si>
  <si>
    <t>DM2330</t>
  </si>
  <si>
    <t>ACIDO POLIGLICOLICO CALIBRE 8. DOBLE AGUJA ESPATULADA DE 6.4 A 6.5 MM 3/8 DE CIRCULO. HEBRA DE 20 CM O MAS</t>
  </si>
  <si>
    <t>DM2331</t>
  </si>
  <si>
    <t>ACIDO POLIGLICOLICO ANTIBACTERIAL CALIBRE 0. AGUJA CURVA REDONDA DE 24 A 26 MM 1/2 CIRCULO. HEBRA DE 70 CM O MAS</t>
  </si>
  <si>
    <t>DM2332</t>
  </si>
  <si>
    <t>ACIDO GLICOLICO Y ACIDO LACTICO O POLIGLACTINA 910 CALIBRE 4 CON AGUJA CURVA REDONDA DE 17 MM 1/2 CIRCULO. HEBRA DE 70 CM O MAS. DE CORTO TERMINO</t>
  </si>
  <si>
    <t>DM2333</t>
  </si>
  <si>
    <t>ACIDO POLIGLICOLICO ANTIBACTERIIAL CALIBRE 4. AGUJA CURVA REDONDA DE 17 MM 1/2 CIRCULO. HEBRA DE 70 CM O MAS</t>
  </si>
  <si>
    <t>DM2451</t>
  </si>
  <si>
    <t>PIEZA DE MANO BLUE HP BLUE HARMONIC</t>
  </si>
  <si>
    <t>DM2452</t>
  </si>
  <si>
    <t>PIEZA DE MANO PARA LAPAROSCOPIA COMPATIBLE CON EQUIPO DE ENERGIA ULTRASONIDO</t>
  </si>
  <si>
    <t>DM2463</t>
  </si>
  <si>
    <t>PISTOLA   GRAPADORA PARA CIRUGIA  ABIERTA UNIVERSAL PARA RECARGAS DE 75-80 MM</t>
  </si>
  <si>
    <t>DM2464</t>
  </si>
  <si>
    <t>PISTOLA GRAPADORA PARA CIRUGIA  ABIERTA UNIVERSAL PARA RECARGAS DE 55-60 MM</t>
  </si>
  <si>
    <t>DM2465</t>
  </si>
  <si>
    <t>PISTOLA GRAPADORA PARA CIRUGIA ABIERTA CIRCULAR  29 MM</t>
  </si>
  <si>
    <t>DM2467</t>
  </si>
  <si>
    <t>MULTIFILAMENTO NO ABSORBIBLE DE POLIESTER TRENZADO CALIBRE 0 CON AGUJA DE 24 A 26 MM CURVA REDONDA DE MEDIO CIRCULO, HEBRA DE 70 CM O MAS</t>
  </si>
  <si>
    <t>DM2468</t>
  </si>
  <si>
    <t>MULTIFILAMENTO NO ABSORBIBLE DE POLIESTER TRENZADO CALIBRE 1 CON AGUJA DE 35 A 39 MM CURVA REDONDA DE MEDIO CIRCULO, HEBRA DE 70 CM O MAS</t>
  </si>
  <si>
    <t>DM2469</t>
  </si>
  <si>
    <t>MULTIFILAMENTO NO ABSORBIBLE DE POLIESTER TRENZADO CALIBRE 4/0 CON AGUJA DE 17 A 19 MM CURVA REDONDA DE MEDIO CIRCULO, HEBRA DE 70 CM O MAS</t>
  </si>
  <si>
    <t>DM2474</t>
  </si>
  <si>
    <t>PORTA-AGUJAS CON MANGO AXIAL CON BLOQUEO DE DOS POSICIONES CON PRINCIPO DE BOLIGRAFO PUNTAS DUROGRIP RECTO 5MM DIAMETRO LOGITUD 330 CM EMBUTIDO DE CARBURO DE TUGSTENO</t>
  </si>
  <si>
    <t>DM2506</t>
  </si>
  <si>
    <t>RECARGA 55-60 MM 3 ALTURAS (GRUESO, MEDIANO Y DELGADO) COMPATIBLE CON GRAPADORA LINEAL CORTANTE 75-80MM.</t>
  </si>
  <si>
    <t>DM2508</t>
  </si>
  <si>
    <t>RECARGA DE AUTOSUTURA LINEAL PARA TEJIDO GRUESO 55 -60 CM</t>
  </si>
  <si>
    <t>DM2509</t>
  </si>
  <si>
    <t>RECARGA DE AUTOSUTURA LINEAL PARA TEJIDO GRUESO 75 80 CM</t>
  </si>
  <si>
    <t>DM2510</t>
  </si>
  <si>
    <t>RECARGA DE AUTOSUTURA LINEAL PARA TEJIDO MEDIANA  55 -60 CM</t>
  </si>
  <si>
    <t>DM2511</t>
  </si>
  <si>
    <t>RECARGA DE AUTOSUTURA LINEAL PARA TEJIDO MEDIANA  75 80 CM</t>
  </si>
  <si>
    <t>DM2512</t>
  </si>
  <si>
    <t>RECARGA DE AUTOSUTURA PARA CIRUGIA LAPAROSCOPICA  PARA TEJIDO GRUESO   45-  60 CM</t>
  </si>
  <si>
    <t>DM2513</t>
  </si>
  <si>
    <t>RECARGA DE AUTOSUTURA PARA CIRUGIA LAPAROSCOPICA  PARA TEJIDO MEDIANO   45-  60 CM</t>
  </si>
  <si>
    <t>DM2514</t>
  </si>
  <si>
    <t>RECARGA PARA ENDOCORTADORA LINEAL CORTANTE TEJIDO GRUESO 6 LINEAS DE GRAPA 60MM COMPATIBLE CON ENDOGRAPADORA</t>
  </si>
  <si>
    <t>DM2399</t>
  </si>
  <si>
    <t>CERVIX-SET HEBRA X CERCLAJE</t>
  </si>
  <si>
    <t>DM2415</t>
  </si>
  <si>
    <t>CUCHILLA CON TECNOLOGIA ULTRASONIDO PARA SELLAR VASOS DE 4 A 9CM PUNTA COMBINADO</t>
  </si>
  <si>
    <t>DM2515</t>
  </si>
  <si>
    <t>RECARGA PARA  ENDOCORTADORA  LINEAL CORTANTE TEJIDO NORMAL 6 LINEAS DE GRAPA 45MM COMPATIBLE CON ENDOGRAPADORA</t>
  </si>
  <si>
    <t>DM2516</t>
  </si>
  <si>
    <t>RECARGA PARA  ENDOCORTADORA  LINEAL CORTANTE TEJIDO NORMAL 6 LINEAS DE GRAPA 60MM COMPATIBLE CON ENDOGRAPADORA</t>
  </si>
  <si>
    <t>DM2517</t>
  </si>
  <si>
    <t>RECARGA PARA  ENDOCORTADORA LINEAL CORTANTE  TEJIDO GRUESO 6 LINEAS DE GRAPA 45MM COMPATIBLE CON ENDOGRAPADORA</t>
  </si>
  <si>
    <t>DM2518</t>
  </si>
  <si>
    <t>RECARGA PARA  ENDOCORTADORA LINEAL CORTANTE TEJIDO  INTERMEDIO 6 LINEAS DE GRAPA 45MM COMPATIBLE CON ENDOGRAPADORA</t>
  </si>
  <si>
    <t>DM2519</t>
  </si>
  <si>
    <t>RECARGA PARA  ENDOCORTADORA LINEAL CORTANTE TEJIDO  INTERMEDIO 6 LINEAS DE GRAPA 60MM  CON ENDOGRAPADORA</t>
  </si>
  <si>
    <t>DM2520</t>
  </si>
  <si>
    <t>RECARGA PARA ENDOCORTADORA  LINEAL CORTANTE TEJIDO VASCULAR 6 LINEAS DE GRAPA 45MM CON ENDOGRAPADORA</t>
  </si>
  <si>
    <t>DM2521</t>
  </si>
  <si>
    <t>RECARGA TEJIDO GRUESO 45MM PARA PISTOLA ARTICULADA</t>
  </si>
  <si>
    <t>DM2527</t>
  </si>
  <si>
    <t>ENGRAPADORA LAPAROSCOPICA DE 5 MM CON 12 CLIPS ABSORBIBLES PARA FIJACION DE MALLAS DESECHABLE</t>
  </si>
  <si>
    <t>DM2528</t>
  </si>
  <si>
    <t>ENGRAPADORA LAPAROSCOPICA DE 5 MM CON 25 CLIPS ABSORBIBLES PARA FIJACION DE MALLAS DESECHABLE</t>
  </si>
  <si>
    <t>DM2529</t>
  </si>
  <si>
    <t>MULTIFILAMENTO NO ABSORBIBLE DE SEDA NEGRA CALIBRE 2/0 AGUJA CURVA CORTANTE DE 24 A 26 MM 3/8 DE CIRCULO, HEBRA DE 45 CM O MAS</t>
  </si>
  <si>
    <t>DM2531</t>
  </si>
  <si>
    <t>MULTIFILAMENTO NO ABSORBIBLE DE SEDA NEGRA CALIBRE 4/0 AGUJA CURVA CORTANTE DE 17 A 19 MM 3/8 DE CIRCULO, HEBRA DE 45 CM O MAS</t>
  </si>
  <si>
    <t>DM2533</t>
  </si>
  <si>
    <t>MULTIFILAMENTO NO ABSORBIBLE DE SEDA NEGRA SIN AGUJA CALIBRE 1, PAQUETE DE 10 HEBRAS POR 75 CM</t>
  </si>
  <si>
    <t>DM2534</t>
  </si>
  <si>
    <t>MULTIFILAMENTO NO ABSORBIBLE DE SEDA NEGRA SIN AGUJA CALIBRE 2/0, PAQUETE DE 10 HEBRAS POR 75 CM</t>
  </si>
  <si>
    <t>DM2422</t>
  </si>
  <si>
    <t>MONOFILAMENTO ABSORBIBLE DE COPOLIMERO DE ACIDO GLICOLICO Y CARBONATO DE TRIMETILENO CALIBRE 2/0 -AGUJA CURVA DE 37 MM REDONDA DE MEDIO CIRCULO- LARGO DE LA HEBRA 45 CM EN ADELANTE</t>
  </si>
  <si>
    <t>DM2423</t>
  </si>
  <si>
    <t>MONOFILAMENTO ABSORBIBLE DE COPOLIMERO DE ACIDO GLICOLICO Y CARBONATO DE TRIMETILENO CALIBRE 0 -AGUJA CURVA DE 37 MM REDONDA DE MEDIO CIRCULO- LARGO DE LA HEBRA 30 A 45 CM CM EN ADELANTE ( V-LOC 180</t>
  </si>
  <si>
    <t>DM2569</t>
  </si>
  <si>
    <t>MONOFILAMENTO ABSORBIBLE DE GLICONATO, CALIBRE 3/0, AGUJA CURVA CORTANTE DE 26 MM DE MEDIO CIRCULO DE 45 CM EN ADELANTE</t>
  </si>
  <si>
    <t>DM2638</t>
  </si>
  <si>
    <t>ESPONJA HEMOSTATICA (7-8 CM X 5 CM X 1CM)</t>
  </si>
  <si>
    <t>DM2575</t>
  </si>
  <si>
    <t>MULTIFILAMENTO NO ABSORBIBLE DE SEDA NEGRA CALIBRE 5/0 AGUJA CURVA REDONDA DE 15 A 17 MM 1/2 DE CIRCULO, HEBRA DE 70 CM O MAS</t>
  </si>
  <si>
    <t>DM2578</t>
  </si>
  <si>
    <t>TIJERA ULTRASONICA DE ENERGIA AVANZADA, CURVA, DIAMETRO 5 MM, LARGO 17 A 19 CM PARA CIRUGIA ABIERTA (CON APOYO TECNOLOGICO CONSOLA DE ENERGIA Y PIEZA DE MANO)</t>
  </si>
  <si>
    <t>DM2581</t>
  </si>
  <si>
    <t>TIJERA ULTRASONICA DE ENERGIA AVANZADA, CURVA, DIAMETRO 5 MM, LARGO 35 A 37 CM PARA CIRUGIA LAPAROSCOPICA (CON APOYO TECNOLOGICO CONSOLA DE ENERGIA Y PIEZA DE MANO)</t>
  </si>
  <si>
    <t>DM2582</t>
  </si>
  <si>
    <t>TIJERA ULTRASONICA DE ENERGIA AVANZADA, CURVA, DIAMETRO 5 MM, LARGO 22 A 24 CM PARA CIRUGIA LAPAROSCOPICA O ABIERTA (CON APOYO TECNOLOGICO CONSOLA DE ENERGIA Y PIEZA DE MANO)</t>
  </si>
  <si>
    <t>DM2589</t>
  </si>
  <si>
    <t>TROCAR DE 12 MM OPTICO SIN CUCHILLA CAMISA ESTABILIZADORA LONGITUD 100MM</t>
  </si>
  <si>
    <t>DM2590</t>
  </si>
  <si>
    <t>TROCAR DE 5 MM OPTICO SIN CUCHILLA CAMISAS ESTABILIZADORA LONGITUD 100MM</t>
  </si>
  <si>
    <t>DM2592</t>
  </si>
  <si>
    <t>TROCAR TORAXICO RIGIDO 10/12 MM</t>
  </si>
  <si>
    <t>DM2674</t>
  </si>
  <si>
    <t>GRAPADORA CIRCULAR 25 MM CON AJUSTE DE ALTURA DE GRAPA DE 1,0MM A 2,5 MM (MANUAL)</t>
  </si>
  <si>
    <t>DM2676</t>
  </si>
  <si>
    <t>GRAPADORA LINEAL CORTANTE DE 55 -60 MM CON AJUSTE DE ALTURA DE GRAPA</t>
  </si>
  <si>
    <t>DM2681</t>
  </si>
  <si>
    <t>HEMOSTATICO CELULOSA OXIDADA REGENERADA O NO REGENERADA PARA LAPAROSCOPIA 2,5 CM X 5 CM</t>
  </si>
  <si>
    <t>DM2683</t>
  </si>
  <si>
    <t>HEMOSTATICO DE CELULOSA REGENERADA O NO REGENERADA FIBRILAR 5.1 X 10.2CM</t>
  </si>
  <si>
    <t>DM2684</t>
  </si>
  <si>
    <t>HEMOSTATICO FIBRILAR ABSORBIBLE DE CELULOSA OXIDADA REGENERADA Y NO REGENERADA TIPO ALGODON 2.5 X 5CM</t>
  </si>
  <si>
    <t>DM2715</t>
  </si>
  <si>
    <t>MALLA CON BARRERA HIDROGEL COMPUESTA POR SUPERFICIE DE POLIPROPILENO  MAS HIALORUNATO DE SODIO, CARBOXILMETILCELULOSA Y POLIETILENGLICOL UNIDAS POR ACIDO POLIGLICOLICO DE 20.3  CM X 30.5  CM</t>
  </si>
  <si>
    <t>DM2717</t>
  </si>
  <si>
    <t>MALLA HEMOSTATICA DE CELULOSA OXIDADA NO REGENERADA 35 CM X 5CM</t>
  </si>
  <si>
    <t>DM2733</t>
  </si>
  <si>
    <t>PISTOLA GRAPADORAPARA CIRUGIA ABIERTA CIRCULAR 25 MM</t>
  </si>
  <si>
    <t>DM2734</t>
  </si>
  <si>
    <t>TROCAR DE 12 MM CON PUNTA DILATADORA CON CUCHILLA LONGITUD 100MM KIT 2 CAMISAS ESTABILIZADORA 1 TROCAR</t>
  </si>
  <si>
    <t>DM2735</t>
  </si>
  <si>
    <t>TROCAR OPTICO 15 MM X 100 MM(CON UNA CAMISAS Y UN PUNZON SIN CUCHILLA) CON SISTEMA DE FIJACION AVANZADA</t>
  </si>
  <si>
    <t>DM2753</t>
  </si>
  <si>
    <t>PINZA AUTOCLAVABLE GRASPER DE 5 MM X 35 CM  MANGO ERGO</t>
  </si>
  <si>
    <t>DM2754</t>
  </si>
  <si>
    <t>TIJERA AUTOCLAVABLE PARA LAPAROSCOPIA DE 5  MM X 35 MM</t>
  </si>
  <si>
    <t>DM2773</t>
  </si>
  <si>
    <t>TROCAR DE 12 MM OPTICO SIN CUCHILLA CAMISA ESTABILIZADORA LONGITUD 150MM BARIATRICA</t>
  </si>
  <si>
    <t>DM2777</t>
  </si>
  <si>
    <t>KIT DE 3 TROCARES DE LAS SIGUIENTES CARATERISTICAS: 1 TROCARES DE 10-12 X 100 MM (1 CAMISA Y 1 PUNZON CON CUCHILLA) + 2 TROCARES DE 5 X 100 MM (2 CAMISAS Y 1 PUNZON CON CUCHILLA)</t>
  </si>
  <si>
    <t>DM2778</t>
  </si>
  <si>
    <t>KIT DE 3 TROCARES DE LAS SIGUIENTES CARATERISTICAS: 2 TROCARES DE 10-12 X 100 MM (2 CAMISA Y 1 PUNZON CON CUCHILLA) + 1 TROCARES DE 5 X 100 MM (1 CAMISAS Y 1 PUNZON CON CUCHILLA)</t>
  </si>
  <si>
    <t>DM2809</t>
  </si>
  <si>
    <t>KIT TROCAR ( UN TROCAR OPTICO 12X100 DOBLE CAMISA,UN TROCAR OPTICO 12X100 UNA CAMISA, UN TROCAR OPTICO DE 5X100 DOBLE CAMISA, UNA FUNDA PROTECTORA DE CABLE DE VIDEO )</t>
  </si>
  <si>
    <t>DM2872</t>
  </si>
  <si>
    <t>SISTEMA DE IRRIGACION SUCCION</t>
  </si>
  <si>
    <t>DM2873</t>
  </si>
  <si>
    <t>CANULA DE 5MM DE DIAMETRO POR 33 CMS DE LARGO</t>
  </si>
  <si>
    <t>6. VALOR DE REFERENCIA  UNITARIO</t>
  </si>
  <si>
    <t>6.1 VALOR TOTAL (VALOR DE REFERENCIA UNITARIO * CPM)</t>
  </si>
  <si>
    <t>ARPA MEDICAL SAS.</t>
  </si>
  <si>
    <t>ASSUT MEDICAL LTDA</t>
  </si>
  <si>
    <t>DISCOLMETS SAS</t>
  </si>
  <si>
    <t>JOHNSON &amp; JOHNSON MEDTECH COLOMBIA SAS</t>
  </si>
  <si>
    <t>LABORATORIOS GOTHAPLAST LTDA</t>
  </si>
  <si>
    <t xml:space="preserve">                   LIFE SUMINISTROS MEDICOS S.A.S                                                                                                                                          </t>
  </si>
  <si>
    <r>
      <t xml:space="preserve">2. OBJETO: </t>
    </r>
    <r>
      <rPr>
        <sz val="10"/>
        <rFont val="Arial"/>
        <family val="2"/>
      </rPr>
      <t>CONTRATAR EL SUMINISTRO DE INSUMOS Y DISPOSITIVOS MÉDICO QUIRÚRGICO ACORDE CON LA DESCRIPCIÓN DEL ANEXO TÉCNICO NO. 1 Y EL APOYO TECNOLÓGICO REQUERIDO PARA LOS SERVICIOS ASISTENCIALES DE LAS UNIDADES DE PRESTACIÓN DE SERVICIOS DE SALUD DE LA SUBRED INTEGRADA DE SERVICIOS DE SALUD SUR OCCIDENTE E.S.E</t>
    </r>
  </si>
  <si>
    <t>MEDTRONIC COLOMBIA S.A</t>
  </si>
  <si>
    <t>PROMED QUIRURGICOS E.U</t>
  </si>
  <si>
    <t xml:space="preserve">UCIPHARMA S.A </t>
  </si>
  <si>
    <t xml:space="preserve">EVALUACION TECNICA </t>
  </si>
  <si>
    <t xml:space="preserve">RESULTADO DE EVALUACIONES </t>
  </si>
  <si>
    <t xml:space="preserve">LIFE SUMINISTROS MEDICOS S.A.S                                                                                                                                          </t>
  </si>
  <si>
    <t xml:space="preserve">DESIERTO </t>
  </si>
  <si>
    <t>11.FECHA: JULIO 2024</t>
  </si>
  <si>
    <t>Cumple</t>
  </si>
  <si>
    <t>No cumple</t>
  </si>
  <si>
    <t xml:space="preserve"> </t>
  </si>
  <si>
    <t>cumple</t>
  </si>
  <si>
    <t xml:space="preserve">4.3 N° DE LOTE  </t>
  </si>
  <si>
    <t>11.FECHA:  AGOSTO 2024</t>
  </si>
  <si>
    <t xml:space="preserve">JOHNSON &amp; JOHNSON MEDTECH COLOMBIA SAS - UCIPHARMA S.A </t>
  </si>
  <si>
    <t xml:space="preserve">INFORME CONSOLIDADO EVALUACION ECONOMICA ITEMS DESIERTOS </t>
  </si>
  <si>
    <t xml:space="preserve">ITEM </t>
  </si>
  <si>
    <t xml:space="preserve">PROPONENTE ADJUDICADO </t>
  </si>
  <si>
    <t xml:space="preserve">          EVALUACION ECONOMICA</t>
  </si>
  <si>
    <t>PUNTAJE OBTENIDO (500 PUNTOS)</t>
  </si>
  <si>
    <t xml:space="preserve">JOHNSON &amp; JOHNSON MEDTECH COLOMBIA SAS </t>
  </si>
  <si>
    <t xml:space="preserve">AUDIENCIA DE DESEMPATE 23 DE AGOSTO 2024 </t>
  </si>
  <si>
    <t>1-Para realizar la evaluación, sólo se tendrán en cuenta las PROPUESTAS que hayan resultado HABILITADAS, como consecuencia de la verificación de la capacidad técnica, de experiencia, jurídica y cumpla con la verificación de Sarlaft, acorde con lo establecido en el estudio previo. El proponente PROMED QUIRURGICOS E.U no cumple con los requisitos habilitantes, por lo tanto, no se incluye su oferta no se inlcuye dentro de la presente evaluación economica. 
2-De conformidad con lo establecido en el articulo 2.2.1.1.2.2.4 del decreto 1082 de 2015 y la guia para el manejo de ofertas artificialmente baja en el proceso de contratación G-MOAB-01 de Colombia compra eficiente, se solicitó aclaración a los proponentes ARPA MEDICAL SAS, ASSUT MEDICAL LTDA, DISCOLMETS SAS, JOHNSON &amp; JOHNSON MEDTECH COLOMBIA SAS y MEDTRONIC COLOMBIA S del proceso IC-165-2024, aclarar por escrito y en detalle su oferta, dado que algunos items de la propuesta se consideraron  inicialmente como artificialmente bajos. Se tienen encuenta las respuestas de los proponentes ARPA MEDICAL SAS,JOHNSON &amp; JOHNSON MEDTECH COLOMBIA SAS y MEDTRONIC COLOMBIA SA dando continuidad al proceso evaluativo. El proponente DISCOLMETS SAS no generó respuesta, y el proponente ASSUT MEDICAL LTDA generó respuesta fuera del tiempo establecido, dado a lo anterior, los items considerados como artificialmente bajos no se tienen en cuenta para continuar con el proceso evaluativo. 
3- Se verifica de manera detallada tanto el valor unitario ofrecido para el ítem, así como el total de la oferta realizada. 
4- Se verifica que, los valores unitarios ofertados, no superen los valores de referencia unitarios establecidos en el Estudio de Mercado EM-037-2024 
5- Evaluación por Items
6-La propuesta que resulte de menor valor, considerado que es esa la que deriva más conveniente para la Subred, será a la que se le asignen los 500 puntos de la evaluación.
7-El dia 23 de agosto se llevó a cabo la audiencia de desempate correspondiente al ítem 108, en la cual participaron los proponentes JOHNSON &amp; JOHNSON MEDTECH COLOMBIA SAS y UCIPHARMA S.A. Como resultado de la audiencia, se adjudicó el ítem al proponente JOHNSON &amp; JOHNSON MEDTECH COLOMBIA SAS. 
8- 14 Items desiertos.</t>
  </si>
  <si>
    <t>SI</t>
  </si>
  <si>
    <t>NO</t>
  </si>
  <si>
    <t>NO OFERTADO</t>
  </si>
  <si>
    <t/>
  </si>
  <si>
    <t>No
cumple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</si>
</sst>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_-;\-&quot;$&quot;\ * #,##0_-;_-&quot;$&quot;\ * &quot;-&quot;??_-;_-@_-"/>
    <numFmt numFmtId="165" formatCode="_-* #,##0_-;\-* #,##0_-;_-* &quot;-&quot;??_-;_-@_-"/>
    <numFmt numFmtId="166" formatCode="_-* #,##0.00_-;\-* #,##0.00_-;_-* &quot;-&quot;_-;_-@_-"/>
    <numFmt numFmtId="167" formatCode="#,##0_ ;\-#,##0\ "/>
  </numFmts>
  <fonts count="5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1"/>
      <color indexed="8"/>
      <name val="Calibri"/>
      <family val="2"/>
    </font>
    <font>
      <sz val="10"/>
      <name val="Arial"/>
      <family val="2"/>
    </font>
    <font>
      <b/>
      <sz val="8"/>
      <name val="Arial"/>
      <family val="2"/>
    </font>
    <font>
      <sz val="8"/>
      <color rgb="FF000000"/>
      <name val="Arial"/>
      <family val="2"/>
    </font>
    <font>
      <b/>
      <sz val="10"/>
      <color theme="1"/>
      <name val="Verdana"/>
      <family val="2"/>
    </font>
    <font>
      <sz val="10"/>
      <color theme="1"/>
      <name val="Arial"/>
      <family val="2"/>
    </font>
    <font>
      <sz val="10"/>
      <name val="Arial"/>
      <family val="2"/>
    </font>
    <font>
      <sz val="10"/>
      <name val="Arial"/>
      <family val="2"/>
    </font>
    <font>
      <sz val="10"/>
      <name val="Arial"/>
      <family val="2"/>
    </font>
    <font>
      <sz val="8"/>
      <name val="Arial"/>
      <family val="2"/>
    </font>
    <font>
      <b/>
      <sz val="8"/>
      <color rgb="FF000000"/>
      <name val="Arial"/>
      <family val="2"/>
    </font>
    <font>
      <sz val="12"/>
      <name val="Arial"/>
      <family val="2"/>
    </font>
    <font>
      <sz val="11"/>
      <color rgb="FF000000"/>
      <name val="Arial"/>
      <family val="2"/>
    </font>
    <font>
      <sz val="14"/>
      <name val="Arial"/>
      <family val="2"/>
    </font>
    <font>
      <sz val="12"/>
      <color theme="1"/>
      <name val="Arial"/>
      <family val="2"/>
    </font>
    <font>
      <b/>
      <sz val="12"/>
      <name val="Arial"/>
      <family val="2"/>
    </font>
    <font>
      <b/>
      <sz val="12"/>
      <color rgb="FF000000"/>
      <name val="Arial"/>
      <family val="2"/>
    </font>
    <font>
      <b/>
      <sz val="12"/>
      <color theme="1"/>
      <name val="Arial"/>
      <family val="2"/>
    </font>
    <font>
      <b/>
      <sz val="16"/>
      <name val="Arial"/>
      <family val="2"/>
    </font>
    <font>
      <sz val="9"/>
      <name val="Arial"/>
      <family val="2"/>
    </font>
    <font>
      <b/>
      <sz val="10"/>
      <name val="Arial"/>
      <family val="2"/>
    </font>
    <font>
      <sz val="11"/>
      <name val="Arial"/>
      <family val="2"/>
    </font>
    <font>
      <sz val="10"/>
      <color rgb="FF000000"/>
      <name val="Arial"/>
      <family val="2"/>
    </font>
    <font>
      <sz val="16"/>
      <name val="Arial"/>
      <family val="2"/>
    </font>
    <font>
      <sz val="16"/>
      <color rgb="FFFF0000"/>
      <name val="Arial"/>
      <family val="2"/>
    </font>
    <font>
      <b/>
      <sz val="14"/>
      <color rgb="FF000000"/>
      <name val="Arial"/>
      <family val="2"/>
    </font>
    <font>
      <b/>
      <sz val="14"/>
      <color theme="0"/>
      <name val="Arial"/>
      <family val="2"/>
    </font>
    <font>
      <b/>
      <sz val="14"/>
      <name val="Arial"/>
      <family val="2"/>
    </font>
    <font>
      <b/>
      <sz val="14"/>
      <color rgb="FFFF0000"/>
      <name val="Arial"/>
      <family val="2"/>
    </font>
    <font>
      <b/>
      <sz val="16"/>
      <color rgb="FF000000"/>
      <name val="Arial"/>
      <family val="2"/>
    </font>
    <font>
      <b/>
      <sz val="16"/>
      <color theme="1"/>
      <name val="Arial"/>
      <family val="2"/>
    </font>
    <font>
      <sz val="14"/>
      <color rgb="FFFF0000"/>
      <name val="Arial"/>
      <family val="2"/>
    </font>
    <font>
      <sz val="9"/>
      <color theme="1"/>
      <name val="Arial"/>
      <family val="2"/>
    </font>
    <font>
      <b/>
      <sz val="12"/>
      <color rgb="FFFF0000"/>
      <name val="Arial"/>
      <family val="2"/>
    </font>
    <font>
      <b/>
      <sz val="12"/>
      <color theme="0"/>
      <name val="Arial"/>
      <family val="2"/>
    </font>
    <font>
      <b/>
      <sz val="10"/>
      <color theme="1"/>
      <name val="Arial"/>
      <family val="2"/>
    </font>
    <font>
      <b/>
      <i/>
      <sz val="10"/>
      <color theme="7"/>
      <name val="Arial"/>
      <family val="2"/>
    </font>
    <font>
      <sz val="12"/>
      <color rgb="FF000000"/>
      <name val="Arial"/>
      <family val="2"/>
    </font>
    <font>
      <b/>
      <i/>
      <sz val="12"/>
      <color theme="7"/>
      <name val="Arial"/>
      <family val="2"/>
    </font>
    <font>
      <sz val="14"/>
      <color rgb="FF000000"/>
      <name val="Arial"/>
      <family val="2"/>
    </font>
    <font>
      <sz val="16"/>
      <color theme="1"/>
      <name val="Arial"/>
      <family val="2"/>
    </font>
    <font>
      <b/>
      <sz val="11"/>
      <name val="Arial"/>
      <family val="2"/>
    </font>
    <font>
      <b/>
      <sz val="18"/>
      <name val="Arial"/>
      <family val="2"/>
    </font>
    <font>
      <sz val="11"/>
      <color theme="1"/>
      <name val="Arial"/>
      <family val="2"/>
    </font>
    <font>
      <b/>
      <sz val="9"/>
      <color rgb="FF000000"/>
      <name val="Arial"/>
      <family val="2"/>
    </font>
  </fonts>
  <fills count="11">
    <fill>
      <patternFill patternType="none"/>
    </fill>
    <fill>
      <patternFill patternType="gray125"/>
    </fill>
    <fill>
      <patternFill patternType="solid">
        <fgColor rgb="FFDBE5F1"/>
        <bgColor indexed="64"/>
      </patternFill>
    </fill>
    <fill>
      <patternFill patternType="solid">
        <fgColor theme="0"/>
        <bgColor indexed="64"/>
      </patternFill>
    </fill>
    <fill>
      <patternFill patternType="solid">
        <fgColor theme="8" tint="0.79998168889431442"/>
        <bgColor indexed="64"/>
      </patternFill>
    </fill>
    <fill>
      <patternFill patternType="solid">
        <fgColor rgb="FFFFFF00"/>
        <bgColor indexed="64"/>
      </patternFill>
    </fill>
    <fill>
      <patternFill patternType="solid">
        <fgColor rgb="FF000000"/>
        <bgColor indexed="64"/>
      </patternFill>
    </fill>
    <fill>
      <patternFill patternType="solid">
        <fgColor theme="7" tint="0.59999389629810485"/>
        <bgColor indexed="64"/>
      </patternFill>
    </fill>
    <fill>
      <patternFill patternType="solid">
        <fgColor rgb="FF64C2C8"/>
        <bgColor indexed="64"/>
      </patternFill>
    </fill>
    <fill>
      <patternFill patternType="solid">
        <fgColor theme="9" tint="0.39997558519241921"/>
        <bgColor indexed="64"/>
      </patternFill>
    </fill>
    <fill>
      <patternFill patternType="solid">
        <fgColor theme="5" tint="0.79998168889431442"/>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rgb="FF64C2C8"/>
      </left>
      <right style="thin">
        <color rgb="FF64C2C8"/>
      </right>
      <top style="medium">
        <color rgb="FF64C2C8"/>
      </top>
      <bottom style="thin">
        <color rgb="FF64C2C8"/>
      </bottom>
      <diagonal/>
    </border>
    <border>
      <left style="thin">
        <color rgb="FF64C2C8"/>
      </left>
      <right style="thin">
        <color rgb="FF64C2C8"/>
      </right>
      <top style="thin">
        <color rgb="FF64C2C8"/>
      </top>
      <bottom style="thin">
        <color rgb="FF64C2C8"/>
      </bottom>
      <diagonal/>
    </border>
    <border>
      <left style="thin">
        <color rgb="FF64C2C8"/>
      </left>
      <right style="thin">
        <color rgb="FF64C2C8"/>
      </right>
      <top style="thin">
        <color rgb="FF64C2C8"/>
      </top>
      <bottom style="medium">
        <color rgb="FF64C2C8"/>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rgb="FF64C2C8"/>
      </left>
      <right style="medium">
        <color rgb="FF64C2C8"/>
      </right>
      <top style="medium">
        <color rgb="FF64C2C8"/>
      </top>
      <bottom/>
      <diagonal/>
    </border>
    <border>
      <left style="thin">
        <color rgb="FF64C2C8"/>
      </left>
      <right style="medium">
        <color rgb="FF64C2C8"/>
      </right>
      <top/>
      <bottom/>
      <diagonal/>
    </border>
    <border>
      <left style="thin">
        <color rgb="FF64C2C8"/>
      </left>
      <right style="medium">
        <color rgb="FF64C2C8"/>
      </right>
      <top/>
      <bottom style="medium">
        <color rgb="FF64C2C8"/>
      </bottom>
      <diagonal/>
    </border>
    <border>
      <left style="thin">
        <color rgb="FF64C2C8"/>
      </left>
      <right/>
      <top/>
      <bottom/>
      <diagonal/>
    </border>
    <border>
      <left/>
      <right style="thin">
        <color rgb="FF64C2C8"/>
      </right>
      <top/>
      <bottom/>
      <diagonal/>
    </border>
    <border>
      <left style="medium">
        <color rgb="FF64C2C8"/>
      </left>
      <right style="thin">
        <color rgb="FF64C2C8"/>
      </right>
      <top style="medium">
        <color rgb="FF64C2C8"/>
      </top>
      <bottom/>
      <diagonal/>
    </border>
    <border>
      <left style="medium">
        <color rgb="FF64C2C8"/>
      </left>
      <right style="thin">
        <color rgb="FF64C2C8"/>
      </right>
      <top/>
      <bottom/>
      <diagonal/>
    </border>
    <border>
      <left style="medium">
        <color rgb="FF64C2C8"/>
      </left>
      <right style="thin">
        <color rgb="FF64C2C8"/>
      </right>
      <top/>
      <bottom style="medium">
        <color rgb="FF64C2C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rgb="FF64C2C8"/>
      </left>
      <right style="thin">
        <color rgb="FF64C2C8"/>
      </right>
      <top style="thin">
        <color rgb="FF64C2C8"/>
      </top>
      <bottom/>
      <diagonal/>
    </border>
    <border>
      <left style="thin">
        <color indexed="64"/>
      </left>
      <right/>
      <top/>
      <bottom/>
      <diagonal/>
    </border>
  </borders>
  <cellStyleXfs count="27">
    <xf numFmtId="0" fontId="0" fillId="0" borderId="0"/>
    <xf numFmtId="0" fontId="4" fillId="0" borderId="0"/>
    <xf numFmtId="0" fontId="6" fillId="0" borderId="0"/>
    <xf numFmtId="0" fontId="6" fillId="0" borderId="0"/>
    <xf numFmtId="0" fontId="6" fillId="0" borderId="0"/>
    <xf numFmtId="0" fontId="5" fillId="0" borderId="0"/>
    <xf numFmtId="41" fontId="4" fillId="0" borderId="0" applyFont="0" applyFill="0" applyBorder="0" applyAlignment="0" applyProtection="0"/>
    <xf numFmtId="0" fontId="9" fillId="2" borderId="0" applyNumberFormat="0" applyBorder="0" applyProtection="0">
      <alignment horizontal="center" vertical="center"/>
    </xf>
    <xf numFmtId="42" fontId="11"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0" fontId="3" fillId="0" borderId="0"/>
    <xf numFmtId="9" fontId="13" fillId="0" borderId="0" applyFont="0" applyFill="0" applyBorder="0" applyAlignment="0" applyProtection="0"/>
    <xf numFmtId="44" fontId="10" fillId="0" borderId="0" applyFont="0" applyFill="0" applyBorder="0" applyAlignment="0" applyProtection="0"/>
    <xf numFmtId="0" fontId="2" fillId="0" borderId="0"/>
    <xf numFmtId="44"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1" fontId="2" fillId="0" borderId="0" applyFont="0" applyFill="0" applyBorder="0" applyAlignment="0" applyProtection="0"/>
    <xf numFmtId="0" fontId="1" fillId="0" borderId="0"/>
    <xf numFmtId="0" fontId="17" fillId="0" borderId="0"/>
    <xf numFmtId="43" fontId="1" fillId="0" borderId="0" applyFont="0" applyFill="0" applyBorder="0" applyAlignment="0" applyProtection="0"/>
    <xf numFmtId="9" fontId="1" fillId="0" borderId="0" applyFont="0" applyFill="0" applyBorder="0" applyAlignment="0" applyProtection="0"/>
    <xf numFmtId="41" fontId="1" fillId="0" borderId="0" applyFont="0" applyFill="0" applyBorder="0" applyAlignment="0" applyProtection="0"/>
    <xf numFmtId="44" fontId="10" fillId="0" borderId="0" applyFont="0" applyFill="0" applyBorder="0" applyAlignment="0" applyProtection="0"/>
    <xf numFmtId="0" fontId="10" fillId="0" borderId="0"/>
  </cellStyleXfs>
  <cellXfs count="425">
    <xf numFmtId="0" fontId="0" fillId="0" borderId="0" xfId="0"/>
    <xf numFmtId="0" fontId="8" fillId="0" borderId="3" xfId="0" applyFont="1" applyFill="1" applyBorder="1" applyAlignment="1" applyProtection="1">
      <alignment vertical="center" wrapText="1"/>
    </xf>
    <xf numFmtId="0" fontId="8" fillId="0" borderId="4" xfId="0" applyFont="1" applyFill="1" applyBorder="1" applyAlignment="1" applyProtection="1">
      <alignment vertical="center" wrapText="1"/>
    </xf>
    <xf numFmtId="0" fontId="8" fillId="0" borderId="5" xfId="0" applyFont="1" applyFill="1" applyBorder="1" applyAlignment="1" applyProtection="1">
      <alignment vertical="center" wrapText="1"/>
    </xf>
    <xf numFmtId="0" fontId="14" fillId="0" borderId="0" xfId="0" applyFont="1" applyFill="1" applyBorder="1" applyAlignment="1">
      <alignment vertical="center"/>
    </xf>
    <xf numFmtId="0" fontId="14" fillId="0" borderId="0" xfId="0" applyFont="1" applyFill="1"/>
    <xf numFmtId="41" fontId="14" fillId="0" borderId="0" xfId="6" applyFont="1" applyFill="1"/>
    <xf numFmtId="0" fontId="14" fillId="0" borderId="0" xfId="0" applyFont="1" applyFill="1" applyAlignment="1">
      <alignment vertical="center"/>
    </xf>
    <xf numFmtId="0" fontId="7" fillId="0" borderId="0" xfId="0" applyFont="1" applyFill="1" applyBorder="1" applyAlignment="1">
      <alignment horizontal="center"/>
    </xf>
    <xf numFmtId="41" fontId="7" fillId="0" borderId="0" xfId="6" applyFont="1" applyFill="1" applyBorder="1" applyAlignment="1">
      <alignment horizontal="center"/>
    </xf>
    <xf numFmtId="9" fontId="7" fillId="0" borderId="0" xfId="12" applyFont="1" applyFill="1" applyBorder="1" applyAlignment="1">
      <alignment horizontal="center"/>
    </xf>
    <xf numFmtId="42" fontId="7" fillId="3" borderId="0" xfId="8" applyFont="1" applyFill="1" applyBorder="1" applyAlignment="1">
      <alignment vertical="center" wrapText="1"/>
    </xf>
    <xf numFmtId="0" fontId="14" fillId="0" borderId="0" xfId="0" applyFont="1" applyFill="1" applyBorder="1"/>
    <xf numFmtId="41" fontId="14" fillId="0" borderId="0" xfId="6" applyFont="1" applyFill="1" applyBorder="1"/>
    <xf numFmtId="41" fontId="14" fillId="3" borderId="0" xfId="6" applyFont="1" applyFill="1" applyBorder="1"/>
    <xf numFmtId="0" fontId="15" fillId="4" borderId="1" xfId="0" applyFont="1" applyFill="1" applyBorder="1" applyAlignment="1">
      <alignment horizontal="center" vertical="center" wrapText="1"/>
    </xf>
    <xf numFmtId="165" fontId="14" fillId="3" borderId="1" xfId="9" applyNumberFormat="1" applyFont="1" applyFill="1" applyBorder="1" applyAlignment="1">
      <alignment vertical="top"/>
    </xf>
    <xf numFmtId="166" fontId="15" fillId="4" borderId="1" xfId="0" applyNumberFormat="1" applyFont="1" applyFill="1" applyBorder="1" applyAlignment="1">
      <alignment horizontal="center" vertical="center" wrapText="1"/>
    </xf>
    <xf numFmtId="0" fontId="15" fillId="6" borderId="1" xfId="0" applyFont="1" applyFill="1" applyBorder="1" applyAlignment="1">
      <alignment horizontal="center" vertical="center" wrapText="1"/>
    </xf>
    <xf numFmtId="164" fontId="14" fillId="0" borderId="0" xfId="10" applyNumberFormat="1" applyFont="1" applyFill="1"/>
    <xf numFmtId="164" fontId="7" fillId="0" borderId="0" xfId="10" applyNumberFormat="1" applyFont="1" applyFill="1" applyBorder="1" applyAlignment="1">
      <alignment horizontal="center"/>
    </xf>
    <xf numFmtId="164" fontId="14" fillId="0" borderId="0" xfId="10" applyNumberFormat="1" applyFont="1" applyFill="1" applyBorder="1" applyAlignment="1">
      <alignment horizontal="left" vertical="top" wrapText="1"/>
    </xf>
    <xf numFmtId="164" fontId="14" fillId="0" borderId="0" xfId="10" applyNumberFormat="1" applyFont="1" applyFill="1" applyBorder="1"/>
    <xf numFmtId="164" fontId="15" fillId="4" borderId="1" xfId="10" applyNumberFormat="1" applyFont="1" applyFill="1" applyBorder="1" applyAlignment="1">
      <alignment horizontal="center" vertical="center" wrapText="1"/>
    </xf>
    <xf numFmtId="43" fontId="14" fillId="0" borderId="0" xfId="9" applyFont="1" applyFill="1"/>
    <xf numFmtId="43" fontId="14" fillId="0" borderId="0" xfId="9" applyFont="1" applyFill="1" applyBorder="1"/>
    <xf numFmtId="0" fontId="14" fillId="0" borderId="0" xfId="0" applyFont="1" applyFill="1" applyAlignment="1">
      <alignment horizontal="center"/>
    </xf>
    <xf numFmtId="0" fontId="14" fillId="0" borderId="0" xfId="0" applyFont="1" applyFill="1" applyBorder="1" applyAlignment="1">
      <alignment horizontal="center" vertical="center"/>
    </xf>
    <xf numFmtId="49" fontId="14" fillId="0" borderId="0" xfId="6" applyNumberFormat="1" applyFont="1" applyFill="1" applyBorder="1" applyAlignment="1">
      <alignment horizontal="left" vertical="top" wrapText="1"/>
    </xf>
    <xf numFmtId="44" fontId="14" fillId="0" borderId="0" xfId="10" applyFont="1" applyFill="1"/>
    <xf numFmtId="44" fontId="15" fillId="4" borderId="1" xfId="10" applyFont="1" applyFill="1" applyBorder="1" applyAlignment="1">
      <alignment horizontal="center" vertical="center" wrapText="1"/>
    </xf>
    <xf numFmtId="44" fontId="7" fillId="0" borderId="0" xfId="10" applyFont="1" applyFill="1" applyBorder="1" applyAlignment="1">
      <alignment horizontal="center"/>
    </xf>
    <xf numFmtId="44" fontId="14" fillId="0" borderId="0" xfId="10" applyFont="1" applyFill="1" applyBorder="1" applyAlignment="1">
      <alignment horizontal="left" vertical="top" wrapText="1"/>
    </xf>
    <xf numFmtId="44" fontId="14" fillId="0" borderId="0" xfId="10" applyFont="1" applyFill="1" applyBorder="1"/>
    <xf numFmtId="44" fontId="14" fillId="3" borderId="0" xfId="10" applyFont="1" applyFill="1" applyBorder="1"/>
    <xf numFmtId="0" fontId="7" fillId="0" borderId="17"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14" fillId="0" borderId="0" xfId="0" applyFont="1" applyFill="1" applyBorder="1" applyAlignment="1">
      <alignment horizontal="center"/>
    </xf>
    <xf numFmtId="164" fontId="19" fillId="0" borderId="1" xfId="10" applyNumberFormat="1" applyFont="1" applyFill="1" applyBorder="1" applyAlignment="1" applyProtection="1">
      <alignment horizontal="center" vertical="center" wrapText="1"/>
      <protection locked="0"/>
    </xf>
    <xf numFmtId="0" fontId="16" fillId="0" borderId="1" xfId="0" applyFont="1" applyFill="1" applyBorder="1" applyAlignment="1">
      <alignment vertical="center"/>
    </xf>
    <xf numFmtId="42" fontId="16" fillId="0" borderId="1" xfId="8" applyFont="1" applyFill="1" applyBorder="1" applyAlignment="1">
      <alignment horizontal="center" vertical="center" wrapText="1"/>
    </xf>
    <xf numFmtId="42" fontId="20" fillId="0" borderId="1" xfId="8" applyFont="1" applyFill="1" applyBorder="1" applyAlignment="1">
      <alignment horizontal="center" vertical="center" wrapText="1"/>
    </xf>
    <xf numFmtId="1" fontId="20" fillId="0" borderId="1" xfId="0" applyNumberFormat="1" applyFont="1" applyFill="1" applyBorder="1" applyAlignment="1">
      <alignment horizontal="center" vertical="center" wrapText="1"/>
    </xf>
    <xf numFmtId="44" fontId="16" fillId="0" borderId="1" xfId="10" applyFont="1" applyFill="1" applyBorder="1" applyAlignment="1">
      <alignment horizontal="center" vertical="center" wrapText="1"/>
    </xf>
    <xf numFmtId="0" fontId="16" fillId="0" borderId="1" xfId="0" applyFont="1" applyFill="1" applyBorder="1" applyAlignment="1">
      <alignment horizontal="center" vertical="top" wrapText="1"/>
    </xf>
    <xf numFmtId="0" fontId="22" fillId="0" borderId="22" xfId="0" applyFont="1" applyFill="1" applyBorder="1" applyAlignment="1" applyProtection="1">
      <alignment vertical="center" wrapText="1"/>
      <protection locked="0"/>
    </xf>
    <xf numFmtId="1" fontId="21" fillId="0" borderId="1" xfId="0" applyNumberFormat="1" applyFont="1" applyFill="1" applyBorder="1" applyAlignment="1">
      <alignment horizontal="center" vertical="center" wrapText="1"/>
    </xf>
    <xf numFmtId="165" fontId="16" fillId="0" borderId="1" xfId="9" applyNumberFormat="1" applyFont="1" applyFill="1" applyBorder="1" applyAlignment="1">
      <alignment vertical="center"/>
    </xf>
    <xf numFmtId="2" fontId="16" fillId="0" borderId="1" xfId="0" applyNumberFormat="1" applyFont="1" applyFill="1" applyBorder="1" applyAlignment="1">
      <alignment vertical="center"/>
    </xf>
    <xf numFmtId="0" fontId="16" fillId="0" borderId="1" xfId="0" applyFont="1" applyFill="1" applyBorder="1" applyAlignment="1">
      <alignment horizontal="center" vertical="center" wrapText="1"/>
    </xf>
    <xf numFmtId="0" fontId="16" fillId="0" borderId="0" xfId="0" applyFont="1" applyFill="1" applyAlignment="1">
      <alignment vertical="center"/>
    </xf>
    <xf numFmtId="164" fontId="16" fillId="0" borderId="1" xfId="0" applyNumberFormat="1" applyFont="1" applyFill="1" applyBorder="1" applyAlignment="1">
      <alignment vertical="center" wrapText="1"/>
    </xf>
    <xf numFmtId="44" fontId="20" fillId="0" borderId="1" xfId="10" applyFont="1" applyFill="1" applyBorder="1" applyAlignment="1">
      <alignment horizontal="center" vertical="center" wrapText="1"/>
    </xf>
    <xf numFmtId="44" fontId="19" fillId="0" borderId="1" xfId="10" applyFont="1" applyFill="1" applyBorder="1" applyAlignment="1" applyProtection="1">
      <alignment horizontal="center" vertical="center" wrapText="1"/>
      <protection locked="0"/>
    </xf>
    <xf numFmtId="0" fontId="7" fillId="0" borderId="17"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16" fillId="0" borderId="1" xfId="0" applyFont="1" applyFill="1" applyBorder="1" applyAlignment="1">
      <alignment vertical="top" wrapText="1"/>
    </xf>
    <xf numFmtId="165" fontId="16" fillId="0" borderId="1" xfId="9" applyNumberFormat="1" applyFont="1" applyFill="1" applyBorder="1" applyAlignment="1">
      <alignment vertical="top" wrapText="1"/>
    </xf>
    <xf numFmtId="2" fontId="16" fillId="0" borderId="1" xfId="0" applyNumberFormat="1" applyFont="1" applyFill="1" applyBorder="1" applyAlignment="1">
      <alignment vertical="top" wrapText="1"/>
    </xf>
    <xf numFmtId="0" fontId="16" fillId="0" borderId="0" xfId="0" applyFont="1" applyFill="1" applyAlignment="1">
      <alignment vertical="top" wrapText="1"/>
    </xf>
    <xf numFmtId="164" fontId="24" fillId="0" borderId="1" xfId="13" applyNumberFormat="1" applyFont="1" applyFill="1" applyBorder="1" applyAlignment="1">
      <alignment vertical="center" wrapText="1"/>
    </xf>
    <xf numFmtId="0" fontId="8" fillId="0" borderId="0" xfId="0" applyFont="1" applyFill="1" applyBorder="1" applyAlignment="1" applyProtection="1">
      <alignment vertical="center" wrapText="1"/>
    </xf>
    <xf numFmtId="0" fontId="16" fillId="0" borderId="1" xfId="0" applyNumberFormat="1" applyFont="1" applyFill="1" applyBorder="1" applyAlignment="1">
      <alignment vertical="top" wrapText="1"/>
    </xf>
    <xf numFmtId="43" fontId="7" fillId="0" borderId="17" xfId="9" applyFont="1" applyFill="1" applyBorder="1" applyAlignment="1">
      <alignment horizontal="center" vertical="center" wrapText="1"/>
    </xf>
    <xf numFmtId="43" fontId="7" fillId="4" borderId="1" xfId="9" applyFont="1" applyFill="1" applyBorder="1" applyAlignment="1">
      <alignment horizontal="center" vertical="center" wrapText="1"/>
    </xf>
    <xf numFmtId="43" fontId="16" fillId="0" borderId="1" xfId="9" applyFont="1" applyFill="1" applyBorder="1" applyAlignment="1">
      <alignment vertical="top" wrapText="1"/>
    </xf>
    <xf numFmtId="43" fontId="16" fillId="0" borderId="1" xfId="9" applyFont="1" applyFill="1" applyBorder="1" applyAlignment="1">
      <alignment vertical="center"/>
    </xf>
    <xf numFmtId="43" fontId="16" fillId="0" borderId="1" xfId="9" applyFont="1" applyFill="1" applyBorder="1" applyAlignment="1">
      <alignment vertical="top"/>
    </xf>
    <xf numFmtId="43" fontId="14" fillId="0" borderId="0" xfId="9" applyFont="1" applyFill="1" applyBorder="1" applyAlignment="1">
      <alignment vertical="center"/>
    </xf>
    <xf numFmtId="0" fontId="20" fillId="0" borderId="0" xfId="0" applyFont="1" applyFill="1" applyBorder="1"/>
    <xf numFmtId="41" fontId="16" fillId="0" borderId="0" xfId="6" applyFont="1" applyFill="1" applyBorder="1"/>
    <xf numFmtId="0" fontId="20" fillId="3" borderId="0" xfId="0" applyFont="1" applyFill="1" applyBorder="1"/>
    <xf numFmtId="0" fontId="16" fillId="0" borderId="0" xfId="0" applyFont="1" applyFill="1" applyBorder="1" applyAlignment="1">
      <alignment horizontal="left"/>
    </xf>
    <xf numFmtId="0" fontId="16" fillId="3" borderId="0" xfId="0" applyFont="1" applyFill="1" applyBorder="1" applyAlignment="1">
      <alignment horizontal="left"/>
    </xf>
    <xf numFmtId="0" fontId="16" fillId="3" borderId="0" xfId="0" applyFont="1" applyFill="1" applyBorder="1" applyAlignment="1">
      <alignment horizontal="left" wrapText="1"/>
    </xf>
    <xf numFmtId="0" fontId="16" fillId="0" borderId="0" xfId="0" applyFont="1" applyFill="1" applyBorder="1"/>
    <xf numFmtId="0" fontId="16" fillId="3" borderId="0" xfId="0" applyFont="1" applyFill="1" applyBorder="1"/>
    <xf numFmtId="41" fontId="16" fillId="3" borderId="0" xfId="6" applyFont="1" applyFill="1" applyBorder="1" applyAlignment="1">
      <alignment horizontal="center"/>
    </xf>
    <xf numFmtId="0" fontId="16" fillId="0" borderId="0" xfId="0" applyFont="1" applyFill="1"/>
    <xf numFmtId="41" fontId="16" fillId="0" borderId="0" xfId="6" applyFont="1" applyFill="1"/>
    <xf numFmtId="164" fontId="16" fillId="0" borderId="0" xfId="10" applyNumberFormat="1" applyFont="1" applyFill="1" applyBorder="1"/>
    <xf numFmtId="41" fontId="16" fillId="3" borderId="0" xfId="6" applyFont="1" applyFill="1" applyBorder="1"/>
    <xf numFmtId="164" fontId="16" fillId="0" borderId="0" xfId="10" applyNumberFormat="1" applyFont="1" applyFill="1"/>
    <xf numFmtId="43" fontId="16" fillId="0" borderId="0" xfId="9" applyFont="1" applyFill="1" applyBorder="1"/>
    <xf numFmtId="0" fontId="16" fillId="0" borderId="0" xfId="0" applyFont="1" applyFill="1" applyBorder="1" applyAlignment="1">
      <alignment vertical="center"/>
    </xf>
    <xf numFmtId="43" fontId="16" fillId="0" borderId="0" xfId="9" applyFont="1" applyFill="1" applyBorder="1" applyAlignment="1">
      <alignment vertical="center"/>
    </xf>
    <xf numFmtId="0" fontId="16" fillId="0" borderId="0" xfId="0" applyFont="1" applyFill="1" applyBorder="1" applyAlignment="1">
      <alignment horizontal="center" vertical="center"/>
    </xf>
    <xf numFmtId="43" fontId="16" fillId="0" borderId="0" xfId="9" applyFont="1" applyFill="1"/>
    <xf numFmtId="0" fontId="16" fillId="0" borderId="0" xfId="0" applyFont="1" applyFill="1" applyAlignment="1">
      <alignment horizontal="center"/>
    </xf>
    <xf numFmtId="49" fontId="18" fillId="0" borderId="0" xfId="6" applyNumberFormat="1" applyFont="1" applyFill="1" applyBorder="1" applyAlignment="1">
      <alignment horizontal="left" vertical="top" wrapText="1"/>
    </xf>
    <xf numFmtId="43" fontId="7" fillId="4" borderId="1" xfId="0" applyNumberFormat="1" applyFont="1" applyFill="1" applyBorder="1" applyAlignment="1">
      <alignment horizontal="center" vertical="center" wrapText="1"/>
    </xf>
    <xf numFmtId="0" fontId="20" fillId="0" borderId="1" xfId="0" applyFont="1" applyFill="1" applyBorder="1" applyAlignment="1">
      <alignment horizontal="center" vertical="center" wrapText="1"/>
    </xf>
    <xf numFmtId="0" fontId="18" fillId="0" borderId="0" xfId="0" applyFont="1" applyFill="1" applyBorder="1" applyAlignment="1">
      <alignment vertical="center"/>
    </xf>
    <xf numFmtId="43" fontId="18" fillId="0" borderId="0" xfId="9" applyFont="1" applyFill="1" applyBorder="1" applyAlignment="1">
      <alignment vertical="center"/>
    </xf>
    <xf numFmtId="0" fontId="18" fillId="0" borderId="0" xfId="0" applyFont="1" applyFill="1" applyBorder="1" applyAlignment="1">
      <alignment horizontal="center" vertical="center"/>
    </xf>
    <xf numFmtId="0" fontId="30" fillId="0" borderId="0" xfId="0" applyFont="1" applyFill="1" applyBorder="1" applyAlignment="1">
      <alignment vertical="center"/>
    </xf>
    <xf numFmtId="164" fontId="31" fillId="0" borderId="0" xfId="10" applyNumberFormat="1" applyFont="1" applyFill="1" applyBorder="1" applyAlignment="1">
      <alignment vertical="center"/>
    </xf>
    <xf numFmtId="44" fontId="31" fillId="0" borderId="0" xfId="10" applyFont="1" applyFill="1" applyBorder="1" applyAlignment="1">
      <alignment vertical="center"/>
    </xf>
    <xf numFmtId="0" fontId="31" fillId="0" borderId="0" xfId="0" applyFont="1" applyFill="1" applyBorder="1" applyAlignment="1">
      <alignment vertical="center"/>
    </xf>
    <xf numFmtId="0" fontId="32" fillId="0" borderId="0" xfId="0" applyFont="1" applyFill="1" applyBorder="1" applyAlignment="1">
      <alignment vertical="center"/>
    </xf>
    <xf numFmtId="42" fontId="32" fillId="0" borderId="0" xfId="0" applyNumberFormat="1" applyFont="1" applyFill="1" applyBorder="1" applyAlignment="1">
      <alignment vertical="center"/>
    </xf>
    <xf numFmtId="49" fontId="32" fillId="0" borderId="0" xfId="6" applyNumberFormat="1" applyFont="1" applyFill="1" applyBorder="1" applyAlignment="1">
      <alignment vertical="top"/>
    </xf>
    <xf numFmtId="41" fontId="32" fillId="0" borderId="0" xfId="6" applyFont="1" applyFill="1" applyBorder="1" applyAlignment="1">
      <alignment vertical="top" wrapText="1"/>
    </xf>
    <xf numFmtId="41" fontId="31" fillId="0" borderId="0" xfId="6" applyFont="1" applyFill="1" applyBorder="1" applyAlignment="1">
      <alignment vertical="top" wrapText="1"/>
    </xf>
    <xf numFmtId="164" fontId="31" fillId="0" borderId="0" xfId="10" applyNumberFormat="1" applyFont="1" applyFill="1" applyBorder="1" applyAlignment="1">
      <alignment vertical="top" wrapText="1"/>
    </xf>
    <xf numFmtId="44" fontId="31" fillId="0" borderId="0" xfId="10" applyFont="1" applyFill="1" applyBorder="1" applyAlignment="1">
      <alignment vertical="top" wrapText="1"/>
    </xf>
    <xf numFmtId="0" fontId="34" fillId="0" borderId="0" xfId="0" applyFont="1" applyFill="1" applyBorder="1" applyAlignment="1" applyProtection="1">
      <alignment vertical="center" wrapText="1"/>
    </xf>
    <xf numFmtId="0" fontId="34" fillId="0" borderId="11" xfId="0" applyFont="1" applyFill="1" applyBorder="1" applyAlignment="1" applyProtection="1">
      <alignment vertical="center" wrapText="1"/>
    </xf>
    <xf numFmtId="1" fontId="7" fillId="0" borderId="6" xfId="0" applyNumberFormat="1" applyFont="1" applyFill="1" applyBorder="1" applyAlignment="1">
      <alignment vertical="center" wrapText="1"/>
    </xf>
    <xf numFmtId="1" fontId="7" fillId="0" borderId="22" xfId="0" applyNumberFormat="1" applyFont="1" applyFill="1" applyBorder="1" applyAlignment="1">
      <alignment vertical="center" wrapText="1"/>
    </xf>
    <xf numFmtId="17" fontId="33" fillId="0" borderId="0" xfId="0" applyNumberFormat="1" applyFont="1" applyFill="1" applyBorder="1" applyAlignment="1">
      <alignment vertical="center"/>
    </xf>
    <xf numFmtId="0" fontId="33" fillId="0" borderId="0" xfId="0" applyFont="1" applyFill="1" applyBorder="1" applyAlignment="1">
      <alignment vertical="center" wrapText="1"/>
    </xf>
    <xf numFmtId="42" fontId="33" fillId="0" borderId="0" xfId="0" applyNumberFormat="1" applyFont="1" applyFill="1" applyBorder="1" applyAlignment="1">
      <alignment vertical="center" wrapText="1"/>
    </xf>
    <xf numFmtId="164" fontId="33" fillId="0" borderId="0" xfId="10" applyNumberFormat="1" applyFont="1" applyFill="1" applyBorder="1" applyAlignment="1">
      <alignment vertical="center" wrapText="1"/>
    </xf>
    <xf numFmtId="44" fontId="33" fillId="0" borderId="0" xfId="10" applyFont="1" applyFill="1" applyBorder="1" applyAlignment="1">
      <alignment vertical="center" wrapText="1"/>
    </xf>
    <xf numFmtId="9" fontId="33" fillId="0" borderId="0" xfId="12" applyFont="1" applyFill="1" applyBorder="1" applyAlignment="1">
      <alignment vertical="center" wrapText="1"/>
    </xf>
    <xf numFmtId="166" fontId="33" fillId="0" borderId="0" xfId="0" applyNumberFormat="1" applyFont="1" applyFill="1" applyBorder="1" applyAlignment="1">
      <alignment vertical="center" wrapText="1"/>
    </xf>
    <xf numFmtId="41" fontId="33" fillId="0" borderId="0" xfId="0" applyNumberFormat="1" applyFont="1" applyFill="1" applyBorder="1" applyAlignment="1">
      <alignment vertical="center" wrapText="1"/>
    </xf>
    <xf numFmtId="0" fontId="36" fillId="0" borderId="0" xfId="0" applyFont="1" applyFill="1" applyBorder="1" applyAlignment="1">
      <alignment vertical="center"/>
    </xf>
    <xf numFmtId="43" fontId="36" fillId="0" borderId="0" xfId="9" applyFont="1" applyFill="1" applyBorder="1" applyAlignment="1">
      <alignment vertical="center"/>
    </xf>
    <xf numFmtId="0" fontId="36" fillId="0" borderId="0" xfId="0" applyFont="1" applyFill="1" applyBorder="1" applyAlignment="1">
      <alignment horizontal="center" vertical="center"/>
    </xf>
    <xf numFmtId="0" fontId="7" fillId="0" borderId="17" xfId="0" applyFont="1" applyFill="1" applyBorder="1" applyAlignment="1">
      <alignment horizontal="center" vertical="center" wrapText="1"/>
    </xf>
    <xf numFmtId="0" fontId="10" fillId="0" borderId="1" xfId="7" applyFont="1" applyFill="1" applyBorder="1" applyAlignment="1" applyProtection="1">
      <alignment horizontal="center" vertical="center" wrapText="1"/>
    </xf>
    <xf numFmtId="0" fontId="0" fillId="0" borderId="1" xfId="0" applyBorder="1" applyAlignment="1">
      <alignment horizontal="center" vertical="center" wrapText="1"/>
    </xf>
    <xf numFmtId="0" fontId="37" fillId="0" borderId="1" xfId="0" applyFont="1" applyBorder="1" applyAlignment="1">
      <alignment vertical="center" wrapText="1"/>
    </xf>
    <xf numFmtId="0" fontId="0" fillId="0" borderId="7" xfId="0" applyBorder="1" applyAlignment="1">
      <alignment horizontal="center" vertical="center" wrapText="1"/>
    </xf>
    <xf numFmtId="1" fontId="0" fillId="0" borderId="7" xfId="0" applyNumberFormat="1" applyBorder="1" applyAlignment="1">
      <alignment horizontal="center" vertical="center" wrapText="1"/>
    </xf>
    <xf numFmtId="0" fontId="10" fillId="0" borderId="7" xfId="7" applyFont="1" applyFill="1" applyBorder="1" applyAlignment="1" applyProtection="1">
      <alignment horizontal="center" vertical="center" wrapText="1"/>
    </xf>
    <xf numFmtId="1" fontId="0" fillId="0" borderId="1" xfId="0" applyNumberFormat="1" applyBorder="1" applyAlignment="1">
      <alignment horizontal="center" vertical="center" wrapText="1"/>
    </xf>
    <xf numFmtId="44" fontId="7" fillId="0" borderId="17" xfId="10" applyFont="1" applyFill="1" applyBorder="1" applyAlignment="1">
      <alignment horizontal="center" vertical="center" wrapText="1"/>
    </xf>
    <xf numFmtId="44" fontId="7" fillId="0" borderId="21" xfId="10" applyFont="1" applyFill="1" applyBorder="1" applyAlignment="1">
      <alignment vertical="center" wrapText="1"/>
    </xf>
    <xf numFmtId="44" fontId="23" fillId="0" borderId="0" xfId="10" applyFont="1" applyFill="1" applyBorder="1" applyAlignment="1">
      <alignment horizontal="center"/>
    </xf>
    <xf numFmtId="44" fontId="33" fillId="0" borderId="0" xfId="10" applyFont="1" applyFill="1" applyBorder="1" applyAlignment="1">
      <alignment vertical="center"/>
    </xf>
    <xf numFmtId="44" fontId="16" fillId="0" borderId="0" xfId="10" applyFont="1" applyFill="1" applyBorder="1"/>
    <xf numFmtId="44" fontId="16" fillId="0" borderId="0" xfId="10" applyFont="1" applyFill="1"/>
    <xf numFmtId="44" fontId="14" fillId="0" borderId="0" xfId="10" applyFont="1" applyFill="1" applyAlignment="1">
      <alignment vertical="center"/>
    </xf>
    <xf numFmtId="44" fontId="19" fillId="0" borderId="1" xfId="10" applyFont="1" applyFill="1" applyBorder="1" applyAlignment="1" applyProtection="1">
      <alignment vertical="center" wrapText="1"/>
      <protection locked="0"/>
    </xf>
    <xf numFmtId="44" fontId="7" fillId="0" borderId="6" xfId="10" applyFont="1" applyFill="1" applyBorder="1" applyAlignment="1">
      <alignment vertical="center" wrapText="1"/>
    </xf>
    <xf numFmtId="44" fontId="7" fillId="0" borderId="0" xfId="10" applyFont="1" applyFill="1" applyBorder="1" applyAlignment="1">
      <alignment horizontal="center" vertical="center"/>
    </xf>
    <xf numFmtId="44" fontId="31" fillId="0" borderId="0" xfId="10" applyFont="1" applyFill="1" applyBorder="1" applyAlignment="1">
      <alignment vertical="center" wrapText="1"/>
    </xf>
    <xf numFmtId="44" fontId="14" fillId="0" borderId="0" xfId="10" applyFont="1" applyFill="1" applyBorder="1" applyAlignment="1">
      <alignment horizontal="left" vertical="center" wrapText="1"/>
    </xf>
    <xf numFmtId="44" fontId="14" fillId="0" borderId="0" xfId="10" applyFont="1" applyFill="1" applyBorder="1" applyAlignment="1">
      <alignment vertical="center"/>
    </xf>
    <xf numFmtId="44" fontId="14" fillId="0" borderId="0" xfId="10" applyNumberFormat="1" applyFont="1" applyFill="1"/>
    <xf numFmtId="44" fontId="15" fillId="4" borderId="1" xfId="10" applyNumberFormat="1" applyFont="1" applyFill="1" applyBorder="1" applyAlignment="1">
      <alignment horizontal="center" vertical="center" wrapText="1"/>
    </xf>
    <xf numFmtId="44" fontId="16" fillId="0" borderId="1" xfId="10" applyNumberFormat="1" applyFont="1" applyFill="1" applyBorder="1" applyAlignment="1">
      <alignment horizontal="center" vertical="center" wrapText="1"/>
    </xf>
    <xf numFmtId="44" fontId="20" fillId="0" borderId="1" xfId="10" applyNumberFormat="1" applyFont="1" applyFill="1" applyBorder="1" applyAlignment="1">
      <alignment horizontal="center" vertical="center" wrapText="1"/>
    </xf>
    <xf numFmtId="44" fontId="19" fillId="0" borderId="1" xfId="10" applyNumberFormat="1" applyFont="1" applyFill="1" applyBorder="1" applyAlignment="1" applyProtection="1">
      <alignment horizontal="center" vertical="center" wrapText="1"/>
      <protection locked="0"/>
    </xf>
    <xf numFmtId="44" fontId="7" fillId="0" borderId="6" xfId="10" applyNumberFormat="1" applyFont="1" applyFill="1" applyBorder="1" applyAlignment="1">
      <alignment vertical="center" wrapText="1"/>
    </xf>
    <xf numFmtId="44" fontId="7" fillId="0" borderId="0" xfId="10" applyNumberFormat="1" applyFont="1" applyFill="1" applyBorder="1" applyAlignment="1">
      <alignment horizontal="center"/>
    </xf>
    <xf numFmtId="44" fontId="33" fillId="0" borderId="0" xfId="10" applyNumberFormat="1" applyFont="1" applyFill="1" applyBorder="1" applyAlignment="1">
      <alignment vertical="center" wrapText="1"/>
    </xf>
    <xf numFmtId="44" fontId="31" fillId="0" borderId="0" xfId="10" applyNumberFormat="1" applyFont="1" applyFill="1" applyBorder="1" applyAlignment="1">
      <alignment vertical="center"/>
    </xf>
    <xf numFmtId="44" fontId="31" fillId="0" borderId="0" xfId="10" applyNumberFormat="1" applyFont="1" applyFill="1" applyBorder="1" applyAlignment="1">
      <alignment vertical="top" wrapText="1"/>
    </xf>
    <xf numFmtId="44" fontId="14" fillId="0" borderId="0" xfId="10" applyNumberFormat="1" applyFont="1" applyFill="1" applyBorder="1" applyAlignment="1">
      <alignment horizontal="left" vertical="top" wrapText="1"/>
    </xf>
    <xf numFmtId="44" fontId="14" fillId="0" borderId="0" xfId="10" applyNumberFormat="1" applyFont="1" applyFill="1" applyBorder="1"/>
    <xf numFmtId="44" fontId="14" fillId="3" borderId="0" xfId="10" applyNumberFormat="1" applyFont="1" applyFill="1" applyBorder="1"/>
    <xf numFmtId="0" fontId="25" fillId="0" borderId="17" xfId="0" applyFont="1" applyFill="1" applyBorder="1" applyAlignment="1"/>
    <xf numFmtId="0" fontId="25" fillId="0" borderId="0" xfId="0" applyFont="1" applyFill="1" applyBorder="1" applyAlignment="1">
      <alignment horizontal="center"/>
    </xf>
    <xf numFmtId="0" fontId="4" fillId="0" borderId="0" xfId="0" applyFont="1" applyFill="1" applyAlignment="1">
      <alignment horizontal="center"/>
    </xf>
    <xf numFmtId="0" fontId="4" fillId="0" borderId="0" xfId="0" applyFont="1" applyFill="1"/>
    <xf numFmtId="0" fontId="4" fillId="0" borderId="0" xfId="0" applyFont="1" applyFill="1" applyBorder="1" applyAlignment="1">
      <alignment horizontal="center"/>
    </xf>
    <xf numFmtId="43" fontId="4" fillId="0" borderId="0" xfId="9" applyFont="1" applyFill="1"/>
    <xf numFmtId="0" fontId="25" fillId="0" borderId="17" xfId="0" applyFont="1" applyFill="1" applyBorder="1" applyAlignment="1">
      <alignment vertical="center" wrapText="1"/>
    </xf>
    <xf numFmtId="0" fontId="25" fillId="0" borderId="0" xfId="0" applyFont="1" applyFill="1" applyBorder="1" applyAlignment="1">
      <alignment horizontal="center" vertical="center" wrapText="1"/>
    </xf>
    <xf numFmtId="44" fontId="16" fillId="0" borderId="0" xfId="10" applyNumberFormat="1" applyFont="1" applyFill="1"/>
    <xf numFmtId="43" fontId="21" fillId="4" borderId="1" xfId="9" applyFont="1" applyFill="1" applyBorder="1" applyAlignment="1">
      <alignment horizontal="center" vertical="center" wrapText="1"/>
    </xf>
    <xf numFmtId="0" fontId="21" fillId="4" borderId="1" xfId="0" applyFont="1" applyFill="1" applyBorder="1" applyAlignment="1">
      <alignment horizontal="center" vertical="center" wrapText="1"/>
    </xf>
    <xf numFmtId="44" fontId="21" fillId="4" borderId="1" xfId="10" applyNumberFormat="1" applyFont="1" applyFill="1" applyBorder="1" applyAlignment="1">
      <alignment horizontal="center" vertical="center" wrapText="1"/>
    </xf>
    <xf numFmtId="164" fontId="16" fillId="0" borderId="1" xfId="13" applyNumberFormat="1" applyFont="1" applyFill="1" applyBorder="1" applyAlignment="1">
      <alignment vertical="center" wrapText="1"/>
    </xf>
    <xf numFmtId="1" fontId="20" fillId="0" borderId="6" xfId="0" applyNumberFormat="1" applyFont="1" applyFill="1" applyBorder="1" applyAlignment="1">
      <alignment vertical="center" wrapText="1"/>
    </xf>
    <xf numFmtId="44" fontId="20" fillId="0" borderId="6" xfId="10" applyNumberFormat="1" applyFont="1" applyFill="1" applyBorder="1" applyAlignment="1">
      <alignment vertical="center" wrapText="1"/>
    </xf>
    <xf numFmtId="43" fontId="20" fillId="0" borderId="0" xfId="9" applyFont="1" applyFill="1" applyBorder="1" applyAlignment="1">
      <alignment horizontal="center"/>
    </xf>
    <xf numFmtId="41" fontId="20" fillId="0" borderId="0" xfId="6" applyFont="1" applyFill="1" applyBorder="1" applyAlignment="1">
      <alignment horizontal="center"/>
    </xf>
    <xf numFmtId="44" fontId="20" fillId="0" borderId="0" xfId="10" applyNumberFormat="1" applyFont="1" applyFill="1" applyBorder="1" applyAlignment="1">
      <alignment horizontal="center"/>
    </xf>
    <xf numFmtId="43" fontId="38" fillId="0" borderId="0" xfId="9" applyFont="1" applyFill="1" applyBorder="1" applyAlignment="1">
      <alignment vertical="center" wrapText="1"/>
    </xf>
    <xf numFmtId="0" fontId="38" fillId="0" borderId="0" xfId="0" applyFont="1" applyFill="1" applyBorder="1" applyAlignment="1">
      <alignment vertical="center" wrapText="1"/>
    </xf>
    <xf numFmtId="44" fontId="38" fillId="0" borderId="0" xfId="10" applyNumberFormat="1" applyFont="1" applyFill="1" applyBorder="1" applyAlignment="1">
      <alignment vertical="center" wrapText="1"/>
    </xf>
    <xf numFmtId="43" fontId="39" fillId="0" borderId="0" xfId="9" applyFont="1" applyFill="1" applyBorder="1" applyAlignment="1">
      <alignment vertical="center"/>
    </xf>
    <xf numFmtId="0" fontId="39" fillId="0" borderId="0" xfId="0" applyFont="1" applyFill="1" applyBorder="1" applyAlignment="1">
      <alignment vertical="center"/>
    </xf>
    <xf numFmtId="44" fontId="39" fillId="0" borderId="0" xfId="10" applyNumberFormat="1" applyFont="1" applyFill="1" applyBorder="1" applyAlignment="1">
      <alignment vertical="center"/>
    </xf>
    <xf numFmtId="43" fontId="39" fillId="0" borderId="0" xfId="9" applyFont="1" applyFill="1" applyBorder="1" applyAlignment="1">
      <alignment vertical="top" wrapText="1"/>
    </xf>
    <xf numFmtId="41" fontId="39" fillId="0" borderId="0" xfId="6" applyFont="1" applyFill="1" applyBorder="1" applyAlignment="1">
      <alignment vertical="top" wrapText="1"/>
    </xf>
    <xf numFmtId="44" fontId="39" fillId="0" borderId="0" xfId="10" applyNumberFormat="1" applyFont="1" applyFill="1" applyBorder="1" applyAlignment="1">
      <alignment vertical="top" wrapText="1"/>
    </xf>
    <xf numFmtId="43" fontId="16" fillId="0" borderId="0" xfId="9" applyFont="1" applyFill="1" applyBorder="1" applyAlignment="1">
      <alignment horizontal="left" vertical="top" wrapText="1"/>
    </xf>
    <xf numFmtId="49" fontId="16" fillId="0" borderId="0" xfId="6" applyNumberFormat="1" applyFont="1" applyFill="1" applyBorder="1" applyAlignment="1">
      <alignment horizontal="left" vertical="top" wrapText="1"/>
    </xf>
    <xf numFmtId="44" fontId="16" fillId="0" borderId="0" xfId="10" applyNumberFormat="1" applyFont="1" applyFill="1" applyBorder="1" applyAlignment="1">
      <alignment horizontal="left" vertical="top" wrapText="1"/>
    </xf>
    <xf numFmtId="44" fontId="16" fillId="0" borderId="0" xfId="10" applyNumberFormat="1" applyFont="1" applyFill="1" applyBorder="1"/>
    <xf numFmtId="44" fontId="16" fillId="3" borderId="0" xfId="10" applyNumberFormat="1" applyFont="1" applyFill="1" applyBorder="1"/>
    <xf numFmtId="9" fontId="41" fillId="4" borderId="7" xfId="0" applyNumberFormat="1" applyFont="1" applyFill="1" applyBorder="1" applyAlignment="1">
      <alignment horizontal="center" vertical="center" wrapText="1"/>
    </xf>
    <xf numFmtId="0" fontId="4" fillId="4" borderId="7" xfId="0" applyFont="1" applyFill="1" applyBorder="1"/>
    <xf numFmtId="0" fontId="4" fillId="4" borderId="0" xfId="0" applyFont="1" applyFill="1" applyAlignment="1">
      <alignment horizontal="center"/>
    </xf>
    <xf numFmtId="0" fontId="4" fillId="4" borderId="0" xfId="0" applyFont="1" applyFill="1"/>
    <xf numFmtId="44" fontId="0" fillId="0" borderId="1" xfId="10" applyFont="1" applyBorder="1" applyAlignment="1">
      <alignment vertical="center" wrapText="1"/>
    </xf>
    <xf numFmtId="44" fontId="4" fillId="0" borderId="0" xfId="10" applyFont="1" applyFill="1" applyBorder="1" applyAlignment="1">
      <alignment horizontal="center"/>
    </xf>
    <xf numFmtId="44" fontId="16" fillId="0" borderId="1" xfId="10" applyFont="1" applyBorder="1" applyAlignment="1">
      <alignment vertical="center" wrapText="1"/>
    </xf>
    <xf numFmtId="44" fontId="16" fillId="3" borderId="0" xfId="10" applyFont="1" applyFill="1" applyBorder="1"/>
    <xf numFmtId="44" fontId="16" fillId="0" borderId="0" xfId="10" applyNumberFormat="1" applyFont="1" applyFill="1" applyBorder="1" applyAlignment="1">
      <alignment horizontal="center"/>
    </xf>
    <xf numFmtId="44" fontId="16" fillId="0" borderId="1" xfId="10" applyNumberFormat="1" applyFont="1" applyBorder="1" applyAlignment="1">
      <alignment vertical="center" wrapText="1"/>
    </xf>
    <xf numFmtId="44" fontId="27" fillId="0" borderId="3" xfId="10" applyFont="1" applyFill="1" applyBorder="1" applyAlignment="1" applyProtection="1">
      <alignment vertical="center" wrapText="1"/>
    </xf>
    <xf numFmtId="44" fontId="25" fillId="0" borderId="3" xfId="10" applyFont="1" applyFill="1" applyBorder="1" applyAlignment="1" applyProtection="1">
      <alignment horizontal="center" vertical="center" wrapText="1"/>
    </xf>
    <xf numFmtId="44" fontId="25" fillId="0" borderId="8" xfId="10" applyFont="1" applyFill="1" applyBorder="1" applyAlignment="1" applyProtection="1">
      <alignment horizontal="center" wrapText="1"/>
    </xf>
    <xf numFmtId="44" fontId="27" fillId="0" borderId="4" xfId="10" applyFont="1" applyFill="1" applyBorder="1" applyAlignment="1" applyProtection="1">
      <alignment vertical="center" wrapText="1"/>
    </xf>
    <xf numFmtId="44" fontId="25" fillId="0" borderId="4" xfId="10" applyFont="1" applyFill="1" applyBorder="1" applyAlignment="1" applyProtection="1">
      <alignment horizontal="center" vertical="center" wrapText="1"/>
    </xf>
    <xf numFmtId="44" fontId="25" fillId="0" borderId="9" xfId="10" applyFont="1" applyFill="1" applyBorder="1" applyAlignment="1" applyProtection="1">
      <alignment horizontal="center" wrapText="1"/>
    </xf>
    <xf numFmtId="44" fontId="27" fillId="0" borderId="27" xfId="10" applyFont="1" applyFill="1" applyBorder="1" applyAlignment="1" applyProtection="1">
      <alignment vertical="center" wrapText="1"/>
    </xf>
    <xf numFmtId="44" fontId="25" fillId="0" borderId="5" xfId="10" applyFont="1" applyFill="1" applyBorder="1" applyAlignment="1" applyProtection="1">
      <alignment horizontal="center" vertical="center" wrapText="1"/>
    </xf>
    <xf numFmtId="44" fontId="25" fillId="0" borderId="10" xfId="10" applyFont="1" applyFill="1" applyBorder="1" applyAlignment="1" applyProtection="1">
      <alignment horizontal="center" wrapText="1"/>
    </xf>
    <xf numFmtId="0" fontId="15" fillId="7" borderId="1" xfId="0" applyFont="1" applyFill="1" applyBorder="1" applyAlignment="1">
      <alignment horizontal="center" vertical="center" wrapText="1"/>
    </xf>
    <xf numFmtId="0" fontId="16" fillId="0" borderId="1" xfId="0" applyFont="1" applyFill="1" applyBorder="1" applyAlignment="1">
      <alignment vertical="center" wrapText="1"/>
    </xf>
    <xf numFmtId="43" fontId="16" fillId="0" borderId="1" xfId="0" applyNumberFormat="1" applyFont="1" applyFill="1" applyBorder="1" applyAlignment="1">
      <alignment vertical="top" wrapText="1"/>
    </xf>
    <xf numFmtId="0" fontId="7" fillId="4" borderId="1"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16" xfId="0" applyFont="1" applyFill="1" applyBorder="1" applyAlignment="1">
      <alignment horizontal="center" vertical="center" wrapText="1"/>
    </xf>
    <xf numFmtId="44" fontId="7" fillId="4" borderId="1" xfId="10" applyFont="1" applyFill="1" applyBorder="1" applyAlignment="1">
      <alignment horizontal="center" vertical="center" wrapText="1"/>
    </xf>
    <xf numFmtId="0" fontId="4" fillId="0" borderId="0" xfId="0" applyFont="1" applyFill="1" applyBorder="1" applyAlignment="1">
      <alignment horizontal="center"/>
    </xf>
    <xf numFmtId="164" fontId="0" fillId="0" borderId="1" xfId="0" applyNumberFormat="1" applyBorder="1" applyAlignment="1">
      <alignment vertical="center" wrapText="1"/>
    </xf>
    <xf numFmtId="43" fontId="14" fillId="0" borderId="0" xfId="9" applyNumberFormat="1" applyFont="1" applyFill="1"/>
    <xf numFmtId="43" fontId="4" fillId="0" borderId="0" xfId="9" applyNumberFormat="1" applyFont="1" applyFill="1" applyBorder="1" applyAlignment="1">
      <alignment horizontal="center"/>
    </xf>
    <xf numFmtId="43" fontId="15" fillId="4" borderId="1" xfId="9" applyNumberFormat="1" applyFont="1" applyFill="1" applyBorder="1" applyAlignment="1">
      <alignment horizontal="center" vertical="center" wrapText="1"/>
    </xf>
    <xf numFmtId="43" fontId="0" fillId="0" borderId="1" xfId="9" applyNumberFormat="1" applyFont="1" applyBorder="1" applyAlignment="1">
      <alignment vertical="center" wrapText="1"/>
    </xf>
    <xf numFmtId="43" fontId="19" fillId="0" borderId="1" xfId="9" applyNumberFormat="1" applyFont="1" applyFill="1" applyBorder="1" applyAlignment="1" applyProtection="1">
      <alignment horizontal="center" vertical="center" wrapText="1"/>
      <protection locked="0"/>
    </xf>
    <xf numFmtId="43" fontId="7" fillId="0" borderId="6" xfId="9" applyNumberFormat="1" applyFont="1" applyFill="1" applyBorder="1" applyAlignment="1">
      <alignment vertical="center" wrapText="1"/>
    </xf>
    <xf numFmtId="43" fontId="7" fillId="0" borderId="0" xfId="9" applyNumberFormat="1" applyFont="1" applyFill="1" applyBorder="1" applyAlignment="1">
      <alignment horizontal="center"/>
    </xf>
    <xf numFmtId="43" fontId="33" fillId="0" borderId="0" xfId="9" applyNumberFormat="1" applyFont="1" applyFill="1" applyBorder="1" applyAlignment="1">
      <alignment vertical="center" wrapText="1"/>
    </xf>
    <xf numFmtId="43" fontId="31" fillId="0" borderId="0" xfId="9" applyNumberFormat="1" applyFont="1" applyFill="1" applyBorder="1" applyAlignment="1">
      <alignment vertical="center"/>
    </xf>
    <xf numFmtId="43" fontId="31" fillId="0" borderId="0" xfId="9" applyNumberFormat="1" applyFont="1" applyFill="1" applyBorder="1" applyAlignment="1">
      <alignment vertical="top" wrapText="1"/>
    </xf>
    <xf numFmtId="43" fontId="14" fillId="0" borderId="0" xfId="9" applyNumberFormat="1" applyFont="1" applyFill="1" applyBorder="1" applyAlignment="1">
      <alignment horizontal="left" vertical="top" wrapText="1"/>
    </xf>
    <xf numFmtId="43" fontId="14" fillId="0" borderId="0" xfId="9" applyNumberFormat="1" applyFont="1" applyFill="1" applyBorder="1"/>
    <xf numFmtId="0" fontId="25" fillId="0" borderId="17" xfId="0" applyFont="1" applyFill="1" applyBorder="1" applyAlignment="1">
      <alignment vertical="center"/>
    </xf>
    <xf numFmtId="0" fontId="25" fillId="0" borderId="0" xfId="0" applyFont="1" applyFill="1" applyBorder="1" applyAlignment="1">
      <alignment horizontal="center" vertical="center"/>
    </xf>
    <xf numFmtId="0" fontId="4" fillId="0" borderId="0" xfId="0" applyFont="1" applyFill="1" applyAlignment="1">
      <alignment horizontal="center" vertical="center"/>
    </xf>
    <xf numFmtId="0" fontId="4" fillId="0" borderId="0" xfId="0" applyFont="1" applyFill="1" applyAlignment="1">
      <alignment vertical="center"/>
    </xf>
    <xf numFmtId="0" fontId="19" fillId="0" borderId="22" xfId="0" applyFont="1" applyFill="1" applyBorder="1" applyAlignment="1" applyProtection="1">
      <alignment vertical="center" wrapText="1"/>
      <protection locked="0"/>
    </xf>
    <xf numFmtId="1" fontId="16" fillId="0" borderId="1" xfId="0" applyNumberFormat="1" applyFont="1" applyFill="1" applyBorder="1" applyAlignment="1">
      <alignment horizontal="center" vertical="center" wrapText="1"/>
    </xf>
    <xf numFmtId="1" fontId="42" fillId="0" borderId="1" xfId="0" applyNumberFormat="1" applyFont="1" applyFill="1" applyBorder="1" applyAlignment="1">
      <alignment horizontal="center" vertical="center" wrapText="1"/>
    </xf>
    <xf numFmtId="44" fontId="19" fillId="8" borderId="1" xfId="10" applyFont="1" applyFill="1" applyBorder="1" applyAlignment="1" applyProtection="1">
      <alignment horizontal="center" vertical="center" wrapText="1"/>
      <protection locked="0"/>
    </xf>
    <xf numFmtId="44" fontId="16" fillId="0" borderId="1" xfId="10" applyFont="1" applyFill="1" applyBorder="1" applyAlignment="1">
      <alignment vertical="center" wrapText="1"/>
    </xf>
    <xf numFmtId="44" fontId="7" fillId="3" borderId="0" xfId="10" applyFont="1" applyFill="1" applyBorder="1" applyAlignment="1">
      <alignment vertical="center" wrapText="1"/>
    </xf>
    <xf numFmtId="44" fontId="32" fillId="0" borderId="0" xfId="10" applyFont="1" applyFill="1" applyBorder="1" applyAlignment="1">
      <alignment vertical="center"/>
    </xf>
    <xf numFmtId="44" fontId="21" fillId="4" borderId="1" xfId="10" applyFont="1" applyFill="1" applyBorder="1" applyAlignment="1">
      <alignment horizontal="center" vertical="center" wrapText="1"/>
    </xf>
    <xf numFmtId="44" fontId="20" fillId="0" borderId="6" xfId="10" applyFont="1" applyFill="1" applyBorder="1" applyAlignment="1">
      <alignment vertical="center" wrapText="1"/>
    </xf>
    <xf numFmtId="44" fontId="20" fillId="0" borderId="0" xfId="10" applyFont="1" applyFill="1" applyBorder="1" applyAlignment="1">
      <alignment horizontal="center"/>
    </xf>
    <xf numFmtId="44" fontId="39" fillId="0" borderId="0" xfId="10" applyFont="1" applyFill="1" applyBorder="1" applyAlignment="1">
      <alignment vertical="center"/>
    </xf>
    <xf numFmtId="44" fontId="16" fillId="0" borderId="0" xfId="10" applyFont="1" applyFill="1" applyBorder="1" applyAlignment="1">
      <alignment horizontal="left" vertical="top" wrapText="1"/>
    </xf>
    <xf numFmtId="44" fontId="16" fillId="8" borderId="1" xfId="10" applyNumberFormat="1" applyFont="1" applyFill="1" applyBorder="1" applyAlignment="1">
      <alignment horizontal="center" vertical="center" wrapText="1"/>
    </xf>
    <xf numFmtId="44" fontId="19" fillId="8" borderId="1" xfId="10" applyNumberFormat="1" applyFont="1" applyFill="1" applyBorder="1" applyAlignment="1" applyProtection="1">
      <alignment horizontal="center" vertical="center" wrapText="1"/>
      <protection locked="0"/>
    </xf>
    <xf numFmtId="44" fontId="16" fillId="0" borderId="1" xfId="25" applyFont="1" applyBorder="1" applyAlignment="1">
      <alignment horizontal="center"/>
    </xf>
    <xf numFmtId="44" fontId="16" fillId="0" borderId="1" xfId="13" applyFont="1" applyBorder="1" applyAlignment="1">
      <alignment horizontal="center"/>
    </xf>
    <xf numFmtId="9" fontId="43" fillId="4" borderId="7" xfId="0" applyNumberFormat="1" applyFont="1" applyFill="1" applyBorder="1" applyAlignment="1">
      <alignment horizontal="center" vertical="center" wrapText="1"/>
    </xf>
    <xf numFmtId="44" fontId="20" fillId="4" borderId="1" xfId="10" applyFont="1" applyFill="1" applyBorder="1" applyAlignment="1">
      <alignment horizontal="center" vertical="center" wrapText="1"/>
    </xf>
    <xf numFmtId="0" fontId="20" fillId="4" borderId="1" xfId="0" applyFont="1" applyFill="1" applyBorder="1" applyAlignment="1">
      <alignment horizontal="center" vertical="center" wrapText="1"/>
    </xf>
    <xf numFmtId="0" fontId="21" fillId="7" borderId="1" xfId="0" applyFont="1" applyFill="1" applyBorder="1" applyAlignment="1">
      <alignment horizontal="center" vertical="center" wrapText="1"/>
    </xf>
    <xf numFmtId="43" fontId="21" fillId="4" borderId="1" xfId="9" applyNumberFormat="1" applyFont="1" applyFill="1" applyBorder="1" applyAlignment="1">
      <alignment horizontal="center" vertical="center" wrapText="1"/>
    </xf>
    <xf numFmtId="0" fontId="21" fillId="6" borderId="1" xfId="0" applyFont="1" applyFill="1" applyBorder="1" applyAlignment="1">
      <alignment horizontal="center" vertical="center" wrapText="1"/>
    </xf>
    <xf numFmtId="43" fontId="20" fillId="4" borderId="1" xfId="9" applyFont="1" applyFill="1" applyBorder="1" applyAlignment="1">
      <alignment horizontal="center" vertical="center" wrapText="1"/>
    </xf>
    <xf numFmtId="43" fontId="20" fillId="4" borderId="1" xfId="0" applyNumberFormat="1" applyFont="1" applyFill="1" applyBorder="1" applyAlignment="1">
      <alignment horizontal="center" vertical="center" wrapText="1"/>
    </xf>
    <xf numFmtId="0" fontId="19" fillId="0" borderId="1" xfId="7" applyFont="1" applyFill="1" applyBorder="1" applyAlignment="1" applyProtection="1">
      <alignment horizontal="center" vertical="center" wrapText="1"/>
    </xf>
    <xf numFmtId="0" fontId="16" fillId="0" borderId="1" xfId="0" applyFont="1" applyBorder="1" applyAlignment="1">
      <alignment horizontal="center" vertical="center" wrapText="1"/>
    </xf>
    <xf numFmtId="0" fontId="19" fillId="0" borderId="1" xfId="0" applyFont="1" applyBorder="1" applyAlignment="1">
      <alignment vertical="center" wrapText="1"/>
    </xf>
    <xf numFmtId="0" fontId="16" fillId="0" borderId="7" xfId="0" applyFont="1" applyBorder="1" applyAlignment="1">
      <alignment horizontal="center" vertical="center" wrapText="1"/>
    </xf>
    <xf numFmtId="1" fontId="16" fillId="0" borderId="7" xfId="0" applyNumberFormat="1" applyFont="1" applyBorder="1" applyAlignment="1">
      <alignment horizontal="center" vertical="center" wrapText="1"/>
    </xf>
    <xf numFmtId="0" fontId="19" fillId="0" borderId="7" xfId="7" applyFont="1" applyFill="1" applyBorder="1" applyAlignment="1" applyProtection="1">
      <alignment horizontal="center" vertical="center" wrapText="1"/>
    </xf>
    <xf numFmtId="164" fontId="16" fillId="0" borderId="1" xfId="0" applyNumberFormat="1" applyFont="1" applyBorder="1" applyAlignment="1">
      <alignment vertical="center" wrapText="1"/>
    </xf>
    <xf numFmtId="43" fontId="16" fillId="0" borderId="1" xfId="9" applyNumberFormat="1" applyFont="1" applyBorder="1" applyAlignment="1">
      <alignment vertical="center" wrapText="1"/>
    </xf>
    <xf numFmtId="1" fontId="16" fillId="0" borderId="1" xfId="0" applyNumberFormat="1" applyFont="1" applyBorder="1" applyAlignment="1">
      <alignment horizontal="center" vertical="center" wrapText="1"/>
    </xf>
    <xf numFmtId="17" fontId="30" fillId="0" borderId="0" xfId="0" applyNumberFormat="1" applyFont="1" applyFill="1" applyBorder="1" applyAlignment="1">
      <alignment vertical="center"/>
    </xf>
    <xf numFmtId="0" fontId="30" fillId="0" borderId="0" xfId="0" applyFont="1" applyFill="1" applyBorder="1" applyAlignment="1">
      <alignment vertical="center" wrapText="1"/>
    </xf>
    <xf numFmtId="42" fontId="30" fillId="0" borderId="0" xfId="0" applyNumberFormat="1" applyFont="1" applyFill="1" applyBorder="1" applyAlignment="1">
      <alignment vertical="center" wrapText="1"/>
    </xf>
    <xf numFmtId="44" fontId="30" fillId="0" borderId="0" xfId="10" applyFont="1" applyFill="1" applyBorder="1" applyAlignment="1">
      <alignment vertical="center" wrapText="1"/>
    </xf>
    <xf numFmtId="9" fontId="30" fillId="0" borderId="0" xfId="12" applyFont="1" applyFill="1" applyBorder="1" applyAlignment="1">
      <alignment vertical="center" wrapText="1"/>
    </xf>
    <xf numFmtId="44" fontId="30" fillId="0" borderId="0" xfId="10" applyNumberFormat="1" applyFont="1" applyFill="1" applyBorder="1" applyAlignment="1">
      <alignment vertical="center" wrapText="1"/>
    </xf>
    <xf numFmtId="44" fontId="21" fillId="0" borderId="0" xfId="10" applyFont="1" applyFill="1" applyBorder="1" applyAlignment="1">
      <alignment vertical="center" wrapText="1"/>
    </xf>
    <xf numFmtId="43" fontId="30" fillId="0" borderId="0" xfId="9" applyNumberFormat="1" applyFont="1" applyFill="1" applyBorder="1" applyAlignment="1">
      <alignment vertical="center" wrapText="1"/>
    </xf>
    <xf numFmtId="44" fontId="21" fillId="0" borderId="0" xfId="10" applyNumberFormat="1" applyFont="1" applyFill="1" applyBorder="1" applyAlignment="1">
      <alignment vertical="center" wrapText="1"/>
    </xf>
    <xf numFmtId="0" fontId="44" fillId="0" borderId="0" xfId="0" applyFont="1" applyFill="1" applyBorder="1" applyAlignment="1">
      <alignment vertical="center"/>
    </xf>
    <xf numFmtId="43" fontId="44" fillId="0" borderId="0" xfId="9" applyFont="1" applyFill="1" applyBorder="1" applyAlignment="1">
      <alignment vertical="center"/>
    </xf>
    <xf numFmtId="0" fontId="44" fillId="0" borderId="0" xfId="0" applyFont="1" applyFill="1" applyBorder="1" applyAlignment="1">
      <alignment horizontal="center" vertical="center"/>
    </xf>
    <xf numFmtId="1" fontId="20" fillId="9" borderId="1" xfId="0" applyNumberFormat="1" applyFont="1" applyFill="1" applyBorder="1" applyAlignment="1">
      <alignment horizontal="center" vertical="center" wrapText="1"/>
    </xf>
    <xf numFmtId="0" fontId="16" fillId="4" borderId="7" xfId="0" applyFont="1" applyFill="1" applyBorder="1" applyAlignment="1">
      <alignment vertical="center"/>
    </xf>
    <xf numFmtId="0" fontId="16" fillId="4" borderId="0" xfId="0" applyFont="1" applyFill="1" applyAlignment="1">
      <alignment horizontal="center" vertical="center"/>
    </xf>
    <xf numFmtId="0" fontId="16" fillId="4" borderId="0" xfId="0" applyFont="1" applyFill="1" applyAlignment="1">
      <alignment vertical="center"/>
    </xf>
    <xf numFmtId="0" fontId="16" fillId="5" borderId="1" xfId="0" applyFont="1" applyFill="1" applyBorder="1" applyAlignment="1">
      <alignment vertical="center" wrapText="1"/>
    </xf>
    <xf numFmtId="0" fontId="16" fillId="5" borderId="1" xfId="0" applyFont="1" applyFill="1" applyBorder="1" applyAlignment="1">
      <alignment vertical="top" wrapText="1"/>
    </xf>
    <xf numFmtId="0" fontId="16" fillId="5" borderId="1" xfId="0" applyFont="1" applyFill="1" applyBorder="1" applyAlignment="1">
      <alignment horizontal="center" vertical="top" wrapText="1"/>
    </xf>
    <xf numFmtId="0" fontId="16" fillId="10" borderId="1" xfId="0" applyFont="1" applyFill="1" applyBorder="1" applyAlignment="1">
      <alignment vertical="top" wrapText="1"/>
    </xf>
    <xf numFmtId="43" fontId="16" fillId="5" borderId="1" xfId="0" applyNumberFormat="1" applyFont="1" applyFill="1" applyBorder="1" applyAlignment="1">
      <alignment vertical="top" wrapText="1"/>
    </xf>
    <xf numFmtId="44" fontId="16" fillId="0" borderId="1" xfId="10" applyFont="1" applyFill="1" applyBorder="1" applyAlignment="1">
      <alignment vertical="top" wrapText="1"/>
    </xf>
    <xf numFmtId="49" fontId="32" fillId="0" borderId="0" xfId="6" applyNumberFormat="1" applyFont="1" applyFill="1" applyBorder="1" applyAlignment="1">
      <alignment vertical="center"/>
    </xf>
    <xf numFmtId="41" fontId="32" fillId="0" borderId="0" xfId="6" applyFont="1" applyFill="1" applyBorder="1" applyAlignment="1">
      <alignment vertical="center" wrapText="1"/>
    </xf>
    <xf numFmtId="41" fontId="31" fillId="0" borderId="0" xfId="6" applyFont="1" applyFill="1" applyBorder="1" applyAlignment="1">
      <alignment vertical="center" wrapText="1"/>
    </xf>
    <xf numFmtId="44" fontId="31" fillId="0" borderId="0" xfId="10" applyNumberFormat="1" applyFont="1" applyFill="1" applyBorder="1" applyAlignment="1">
      <alignment vertical="center" wrapText="1"/>
    </xf>
    <xf numFmtId="44" fontId="39" fillId="0" borderId="0" xfId="10" applyFont="1" applyFill="1" applyBorder="1" applyAlignment="1">
      <alignment vertical="center" wrapText="1"/>
    </xf>
    <xf numFmtId="43" fontId="31" fillId="0" borderId="0" xfId="9" applyNumberFormat="1" applyFont="1" applyFill="1" applyBorder="1" applyAlignment="1">
      <alignment vertical="center" wrapText="1"/>
    </xf>
    <xf numFmtId="44" fontId="39" fillId="0" borderId="0" xfId="10" applyNumberFormat="1" applyFont="1" applyFill="1" applyBorder="1" applyAlignment="1">
      <alignment vertical="center" wrapText="1"/>
    </xf>
    <xf numFmtId="0" fontId="48" fillId="0" borderId="1" xfId="7" applyFont="1" applyFill="1" applyBorder="1" applyAlignment="1" applyProtection="1">
      <alignment horizontal="center" vertical="center" wrapText="1"/>
    </xf>
    <xf numFmtId="0" fontId="26" fillId="0" borderId="1" xfId="0" applyFont="1" applyBorder="1" applyAlignment="1">
      <alignment horizontal="center" vertical="center" wrapText="1"/>
    </xf>
    <xf numFmtId="0" fontId="48" fillId="0" borderId="1" xfId="0" applyFont="1" applyBorder="1" applyAlignment="1">
      <alignment vertical="center" wrapText="1"/>
    </xf>
    <xf numFmtId="0" fontId="26" fillId="0" borderId="7" xfId="0" applyFont="1" applyBorder="1" applyAlignment="1">
      <alignment horizontal="center" vertical="center" wrapText="1"/>
    </xf>
    <xf numFmtId="1" fontId="26" fillId="0" borderId="7" xfId="0" applyNumberFormat="1" applyFont="1" applyBorder="1" applyAlignment="1">
      <alignment horizontal="center" vertical="center" wrapText="1"/>
    </xf>
    <xf numFmtId="0" fontId="48" fillId="0" borderId="7" xfId="7" applyFont="1" applyFill="1" applyBorder="1" applyAlignment="1" applyProtection="1">
      <alignment horizontal="center" vertical="center" wrapText="1"/>
    </xf>
    <xf numFmtId="44" fontId="48" fillId="0" borderId="1" xfId="10" applyFont="1" applyFill="1" applyBorder="1" applyAlignment="1" applyProtection="1">
      <alignment horizontal="center" vertical="center" wrapText="1"/>
      <protection locked="0"/>
    </xf>
    <xf numFmtId="164" fontId="48" fillId="0" borderId="1" xfId="10" applyNumberFormat="1" applyFont="1" applyFill="1" applyBorder="1" applyAlignment="1" applyProtection="1">
      <alignment horizontal="center" vertical="center" wrapText="1"/>
      <protection locked="0"/>
    </xf>
    <xf numFmtId="164" fontId="48" fillId="0" borderId="1" xfId="10" applyNumberFormat="1" applyFont="1" applyFill="1" applyBorder="1" applyAlignment="1" applyProtection="1">
      <alignment vertical="center" wrapText="1"/>
      <protection locked="0"/>
    </xf>
    <xf numFmtId="164" fontId="26" fillId="0" borderId="1" xfId="10" applyNumberFormat="1" applyFont="1" applyFill="1" applyBorder="1" applyAlignment="1">
      <alignment horizontal="center" vertical="center" wrapText="1"/>
    </xf>
    <xf numFmtId="164" fontId="46" fillId="0" borderId="1" xfId="10" applyNumberFormat="1" applyFont="1" applyFill="1" applyBorder="1" applyAlignment="1">
      <alignment horizontal="center" vertical="center" wrapText="1"/>
    </xf>
    <xf numFmtId="165" fontId="0" fillId="0" borderId="0" xfId="9" applyNumberFormat="1" applyFont="1"/>
    <xf numFmtId="0" fontId="26" fillId="0" borderId="0" xfId="0" applyFont="1"/>
    <xf numFmtId="44" fontId="49" fillId="4" borderId="1" xfId="10" applyFont="1" applyFill="1" applyBorder="1" applyAlignment="1">
      <alignment horizontal="center" vertical="center" wrapText="1"/>
    </xf>
    <xf numFmtId="0" fontId="24" fillId="0" borderId="0" xfId="0" applyFont="1"/>
    <xf numFmtId="165" fontId="0" fillId="0" borderId="1" xfId="9" applyNumberFormat="1" applyFont="1" applyBorder="1"/>
    <xf numFmtId="0" fontId="0" fillId="0" borderId="1" xfId="0" applyBorder="1"/>
    <xf numFmtId="41" fontId="26" fillId="0" borderId="0" xfId="6" applyFont="1" applyFill="1" applyBorder="1" applyAlignment="1">
      <alignment horizontal="center"/>
    </xf>
    <xf numFmtId="0" fontId="17" fillId="0" borderId="3" xfId="0" applyFont="1" applyFill="1" applyBorder="1" applyAlignment="1" applyProtection="1">
      <alignment vertical="center" wrapText="1"/>
    </xf>
    <xf numFmtId="0" fontId="46" fillId="0" borderId="3" xfId="0" applyFont="1" applyFill="1" applyBorder="1" applyAlignment="1" applyProtection="1">
      <alignment horizontal="center" vertical="center" wrapText="1"/>
    </xf>
    <xf numFmtId="0" fontId="46" fillId="0" borderId="8" xfId="0" applyFont="1" applyFill="1" applyBorder="1" applyAlignment="1" applyProtection="1">
      <alignment horizontal="center" wrapText="1"/>
    </xf>
    <xf numFmtId="0" fontId="17" fillId="0" borderId="4" xfId="0" applyFont="1" applyFill="1" applyBorder="1" applyAlignment="1" applyProtection="1">
      <alignment vertical="center" wrapText="1"/>
    </xf>
    <xf numFmtId="14" fontId="46" fillId="0" borderId="4" xfId="0" applyNumberFormat="1" applyFont="1" applyFill="1" applyBorder="1" applyAlignment="1" applyProtection="1">
      <alignment horizontal="center" vertical="center" wrapText="1"/>
    </xf>
    <xf numFmtId="0" fontId="46" fillId="0" borderId="9" xfId="0" applyFont="1" applyFill="1" applyBorder="1" applyAlignment="1" applyProtection="1">
      <alignment horizontal="center" wrapText="1"/>
    </xf>
    <xf numFmtId="0" fontId="46" fillId="0" borderId="5" xfId="0" applyFont="1" applyFill="1" applyBorder="1" applyAlignment="1" applyProtection="1">
      <alignment horizontal="center" vertical="center" wrapText="1"/>
    </xf>
    <xf numFmtId="0" fontId="46" fillId="0" borderId="10" xfId="0" applyFont="1" applyFill="1" applyBorder="1" applyAlignment="1" applyProtection="1">
      <alignment horizontal="center" wrapText="1"/>
    </xf>
    <xf numFmtId="44" fontId="46" fillId="4" borderId="1" xfId="10" applyFont="1" applyFill="1" applyBorder="1" applyAlignment="1">
      <alignment horizontal="center" vertical="center" wrapText="1"/>
    </xf>
    <xf numFmtId="0" fontId="26" fillId="0" borderId="0" xfId="0" applyFont="1" applyFill="1" applyAlignment="1">
      <alignment vertical="top"/>
    </xf>
    <xf numFmtId="42" fontId="46" fillId="0" borderId="1" xfId="8" applyFont="1" applyFill="1" applyBorder="1" applyAlignment="1">
      <alignment horizontal="center" vertical="center" wrapText="1"/>
    </xf>
    <xf numFmtId="0" fontId="26" fillId="0" borderId="0" xfId="0" applyFont="1" applyBorder="1" applyAlignment="1">
      <alignment horizontal="center"/>
    </xf>
    <xf numFmtId="0" fontId="26" fillId="0" borderId="0" xfId="26" applyFont="1" applyFill="1" applyBorder="1" applyAlignment="1">
      <alignment vertical="center" wrapText="1"/>
    </xf>
    <xf numFmtId="1" fontId="26" fillId="0" borderId="0" xfId="26" applyNumberFormat="1" applyFont="1" applyFill="1" applyBorder="1" applyAlignment="1">
      <alignment horizontal="center" vertical="center" wrapText="1"/>
    </xf>
    <xf numFmtId="0" fontId="26" fillId="0" borderId="0" xfId="26" applyFont="1" applyFill="1" applyBorder="1" applyAlignment="1">
      <alignment horizontal="center" vertical="center" wrapText="1"/>
    </xf>
    <xf numFmtId="164" fontId="48" fillId="0" borderId="0" xfId="10" applyNumberFormat="1" applyFont="1" applyFill="1" applyBorder="1" applyAlignment="1" applyProtection="1">
      <alignment horizontal="center" vertical="center" wrapText="1"/>
      <protection locked="0"/>
    </xf>
    <xf numFmtId="164" fontId="26" fillId="0" borderId="0" xfId="13" applyNumberFormat="1" applyFont="1" applyFill="1" applyBorder="1" applyAlignment="1">
      <alignment vertical="center" wrapText="1"/>
    </xf>
    <xf numFmtId="44" fontId="26" fillId="0" borderId="0" xfId="10" applyFont="1" applyFill="1" applyBorder="1" applyAlignment="1">
      <alignment horizontal="center" vertical="center" wrapText="1"/>
    </xf>
    <xf numFmtId="42" fontId="46" fillId="0" borderId="0" xfId="8" applyFont="1" applyFill="1" applyBorder="1" applyAlignment="1">
      <alignment horizontal="center" vertical="center" wrapText="1"/>
    </xf>
    <xf numFmtId="0" fontId="26" fillId="0" borderId="0" xfId="0" applyFont="1" applyBorder="1"/>
    <xf numFmtId="164" fontId="26" fillId="0" borderId="1" xfId="10" applyNumberFormat="1" applyFont="1" applyBorder="1" applyAlignment="1">
      <alignment horizontal="center"/>
    </xf>
    <xf numFmtId="164" fontId="26" fillId="0" borderId="1" xfId="10" applyNumberFormat="1" applyFont="1" applyFill="1" applyBorder="1" applyAlignment="1">
      <alignment vertical="center" wrapText="1"/>
    </xf>
    <xf numFmtId="1" fontId="26" fillId="0" borderId="1" xfId="0" applyNumberFormat="1" applyFont="1" applyBorder="1" applyAlignment="1">
      <alignment horizontal="center" vertical="center" wrapText="1"/>
    </xf>
    <xf numFmtId="164" fontId="26" fillId="0" borderId="1" xfId="10" applyNumberFormat="1" applyFont="1" applyBorder="1" applyAlignment="1">
      <alignment vertical="center" wrapText="1"/>
    </xf>
    <xf numFmtId="0" fontId="48" fillId="0" borderId="1" xfId="7" applyFont="1" applyFill="1" applyBorder="1" applyAlignment="1" applyProtection="1">
      <alignment horizontal="center" vertical="center"/>
    </xf>
    <xf numFmtId="0" fontId="26" fillId="0" borderId="1" xfId="0" applyFont="1" applyBorder="1" applyAlignment="1">
      <alignment horizontal="center" vertical="center"/>
    </xf>
    <xf numFmtId="0" fontId="48" fillId="0" borderId="1" xfId="0" applyFont="1" applyBorder="1" applyAlignment="1">
      <alignment vertical="center"/>
    </xf>
    <xf numFmtId="1" fontId="26" fillId="0" borderId="7" xfId="0" applyNumberFormat="1" applyFont="1" applyBorder="1" applyAlignment="1">
      <alignment horizontal="center" vertical="center"/>
    </xf>
    <xf numFmtId="164" fontId="48" fillId="0" borderId="1" xfId="10" applyNumberFormat="1" applyFont="1" applyFill="1" applyBorder="1" applyAlignment="1" applyProtection="1">
      <alignment horizontal="center" vertical="center"/>
      <protection locked="0"/>
    </xf>
    <xf numFmtId="164" fontId="26" fillId="0" borderId="1" xfId="10" applyNumberFormat="1" applyFont="1" applyFill="1" applyBorder="1" applyAlignment="1">
      <alignment vertical="center"/>
    </xf>
    <xf numFmtId="164" fontId="46" fillId="0" borderId="1" xfId="10" applyNumberFormat="1" applyFont="1" applyFill="1" applyBorder="1" applyAlignment="1">
      <alignment horizontal="center" vertical="center"/>
    </xf>
    <xf numFmtId="0" fontId="26" fillId="0" borderId="0" xfId="0" applyFont="1" applyAlignment="1"/>
    <xf numFmtId="164" fontId="26" fillId="0" borderId="1" xfId="10" applyNumberFormat="1" applyFont="1" applyBorder="1" applyAlignment="1">
      <alignment horizontal="center" wrapText="1"/>
    </xf>
    <xf numFmtId="0" fontId="26" fillId="0" borderId="0" xfId="0" applyFont="1" applyAlignment="1">
      <alignment wrapText="1"/>
    </xf>
    <xf numFmtId="0" fontId="18" fillId="0" borderId="0" xfId="0" applyFont="1"/>
    <xf numFmtId="0" fontId="18" fillId="0" borderId="0" xfId="0" applyFont="1" applyAlignment="1">
      <alignment vertical="center"/>
    </xf>
    <xf numFmtId="0" fontId="32" fillId="0" borderId="0" xfId="0" applyFont="1" applyFill="1" applyBorder="1"/>
    <xf numFmtId="41" fontId="18" fillId="0" borderId="0" xfId="6" applyFont="1" applyFill="1" applyBorder="1"/>
    <xf numFmtId="0" fontId="32" fillId="3" borderId="0" xfId="0" applyFont="1" applyFill="1" applyBorder="1"/>
    <xf numFmtId="0" fontId="18" fillId="0" borderId="0" xfId="0" applyFont="1" applyFill="1" applyBorder="1" applyAlignment="1">
      <alignment horizontal="left"/>
    </xf>
    <xf numFmtId="0" fontId="18" fillId="3" borderId="0" xfId="0" applyFont="1" applyFill="1" applyBorder="1" applyAlignment="1">
      <alignment horizontal="left"/>
    </xf>
    <xf numFmtId="0" fontId="18" fillId="0" borderId="0" xfId="0" applyFont="1" applyFill="1" applyBorder="1"/>
    <xf numFmtId="0" fontId="18" fillId="3" borderId="0" xfId="0" applyFont="1" applyFill="1" applyBorder="1"/>
    <xf numFmtId="41" fontId="18" fillId="3" borderId="0" xfId="6" applyFont="1" applyFill="1" applyBorder="1" applyAlignment="1">
      <alignment horizontal="center"/>
    </xf>
    <xf numFmtId="0" fontId="46" fillId="0" borderId="0" xfId="0" applyFont="1" applyBorder="1" applyAlignment="1">
      <alignment horizontal="left"/>
    </xf>
    <xf numFmtId="167" fontId="46" fillId="0" borderId="0" xfId="8" applyNumberFormat="1" applyFont="1" applyFill="1" applyBorder="1" applyAlignment="1">
      <alignment horizontal="center" vertical="center" wrapText="1"/>
    </xf>
    <xf numFmtId="49" fontId="45" fillId="0" borderId="0" xfId="6" applyNumberFormat="1" applyFont="1" applyFill="1" applyBorder="1" applyAlignment="1">
      <alignment horizontal="left" vertical="top" wrapText="1"/>
    </xf>
    <xf numFmtId="49" fontId="28" fillId="0" borderId="0" xfId="6" applyNumberFormat="1" applyFont="1" applyFill="1" applyBorder="1" applyAlignment="1">
      <alignment horizontal="left" vertical="top" wrapText="1"/>
    </xf>
    <xf numFmtId="44" fontId="20" fillId="4" borderId="7" xfId="10" applyFont="1" applyFill="1" applyBorder="1" applyAlignment="1">
      <alignment horizontal="center" vertical="center" wrapText="1"/>
    </xf>
    <xf numFmtId="44" fontId="20" fillId="4" borderId="1" xfId="10" applyFont="1" applyFill="1" applyBorder="1" applyAlignment="1">
      <alignment horizontal="center" vertical="center" wrapText="1"/>
    </xf>
    <xf numFmtId="0" fontId="20" fillId="4" borderId="7" xfId="0" applyFont="1" applyFill="1" applyBorder="1" applyAlignment="1">
      <alignment horizontal="center" vertical="center" wrapText="1"/>
    </xf>
    <xf numFmtId="0" fontId="22" fillId="4" borderId="7" xfId="0" applyFont="1" applyFill="1" applyBorder="1" applyAlignment="1">
      <alignment horizontal="center" vertical="center" wrapText="1"/>
    </xf>
    <xf numFmtId="0" fontId="22" fillId="0" borderId="21" xfId="0" applyFont="1" applyFill="1" applyBorder="1" applyAlignment="1" applyProtection="1">
      <alignment horizontal="center" vertical="center" wrapText="1"/>
      <protection locked="0"/>
    </xf>
    <xf numFmtId="0" fontId="22" fillId="0" borderId="6" xfId="0" applyFont="1" applyFill="1" applyBorder="1" applyAlignment="1" applyProtection="1">
      <alignment horizontal="center" vertical="center" wrapText="1"/>
      <protection locked="0"/>
    </xf>
    <xf numFmtId="0" fontId="20" fillId="4" borderId="25" xfId="0" applyFont="1" applyFill="1" applyBorder="1" applyAlignment="1">
      <alignment horizontal="center" vertical="center"/>
    </xf>
    <xf numFmtId="0" fontId="20" fillId="4" borderId="24" xfId="0" applyFont="1" applyFill="1" applyBorder="1" applyAlignment="1">
      <alignment horizontal="center" vertical="center"/>
    </xf>
    <xf numFmtId="0" fontId="20" fillId="4" borderId="26" xfId="0" applyFont="1" applyFill="1" applyBorder="1" applyAlignment="1">
      <alignment horizontal="center" vertical="center"/>
    </xf>
    <xf numFmtId="0" fontId="20" fillId="4" borderId="19" xfId="0" applyFont="1" applyFill="1" applyBorder="1" applyAlignment="1">
      <alignment horizontal="center" vertical="center"/>
    </xf>
    <xf numFmtId="0" fontId="20" fillId="4" borderId="20" xfId="0" applyFont="1" applyFill="1" applyBorder="1" applyAlignment="1">
      <alignment horizontal="center" vertical="center"/>
    </xf>
    <xf numFmtId="0" fontId="20" fillId="4" borderId="23" xfId="0" applyFont="1" applyFill="1" applyBorder="1" applyAlignment="1">
      <alignment horizontal="center" vertical="center" wrapText="1"/>
    </xf>
    <xf numFmtId="0" fontId="20" fillId="4" borderId="1" xfId="0" applyFont="1" applyFill="1" applyBorder="1" applyAlignment="1">
      <alignment horizontal="center" vertical="center" wrapText="1"/>
    </xf>
    <xf numFmtId="0" fontId="25" fillId="0" borderId="16" xfId="0" applyFont="1" applyFill="1" applyBorder="1" applyAlignment="1">
      <alignment horizontal="center" vertical="center"/>
    </xf>
    <xf numFmtId="0" fontId="25" fillId="0" borderId="17" xfId="0" applyFont="1" applyFill="1" applyBorder="1" applyAlignment="1">
      <alignment horizontal="center" vertical="center"/>
    </xf>
    <xf numFmtId="0" fontId="25" fillId="0" borderId="16" xfId="0" applyFont="1" applyFill="1" applyBorder="1" applyAlignment="1">
      <alignment horizontal="center" vertical="center" wrapText="1"/>
    </xf>
    <xf numFmtId="0" fontId="25" fillId="0" borderId="17" xfId="0" applyFont="1" applyFill="1" applyBorder="1" applyAlignment="1">
      <alignment horizontal="center" vertical="center" wrapText="1"/>
    </xf>
    <xf numFmtId="0" fontId="14" fillId="0" borderId="13" xfId="0" applyFont="1" applyFill="1" applyBorder="1" applyAlignment="1">
      <alignment horizontal="center"/>
    </xf>
    <xf numFmtId="0" fontId="14" fillId="0" borderId="14" xfId="0" applyFont="1" applyFill="1" applyBorder="1" applyAlignment="1">
      <alignment horizontal="center"/>
    </xf>
    <xf numFmtId="0" fontId="14" fillId="0" borderId="15" xfId="0" applyFont="1" applyFill="1" applyBorder="1" applyAlignment="1">
      <alignment horizontal="center"/>
    </xf>
    <xf numFmtId="0" fontId="4" fillId="0" borderId="2" xfId="0" applyFont="1" applyFill="1" applyBorder="1" applyAlignment="1">
      <alignment horizontal="center"/>
    </xf>
    <xf numFmtId="0" fontId="4" fillId="0" borderId="0" xfId="0" applyFont="1" applyFill="1" applyBorder="1" applyAlignment="1">
      <alignment horizontal="center"/>
    </xf>
    <xf numFmtId="0" fontId="35" fillId="0" borderId="0" xfId="0" applyFont="1" applyFill="1" applyBorder="1" applyAlignment="1" applyProtection="1">
      <alignment horizontal="center" vertical="center" wrapText="1"/>
    </xf>
    <xf numFmtId="0" fontId="35" fillId="0" borderId="12" xfId="0" applyFont="1" applyFill="1" applyBorder="1" applyAlignment="1" applyProtection="1">
      <alignment horizontal="center" vertical="center" wrapText="1"/>
    </xf>
    <xf numFmtId="0" fontId="7" fillId="0" borderId="16"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18" xfId="0" applyFont="1" applyFill="1" applyBorder="1" applyAlignment="1">
      <alignment horizontal="center" vertical="center" wrapText="1"/>
    </xf>
    <xf numFmtId="0" fontId="7" fillId="4" borderId="23"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25" fillId="0" borderId="16" xfId="0" applyFont="1" applyFill="1" applyBorder="1" applyAlignment="1">
      <alignment horizontal="center"/>
    </xf>
    <xf numFmtId="0" fontId="25" fillId="0" borderId="17" xfId="0" applyFont="1" applyFill="1" applyBorder="1" applyAlignment="1">
      <alignment horizontal="center"/>
    </xf>
    <xf numFmtId="0" fontId="7" fillId="4" borderId="1" xfId="0" applyFont="1" applyFill="1" applyBorder="1" applyAlignment="1">
      <alignment horizontal="center" vertical="center" wrapText="1"/>
    </xf>
    <xf numFmtId="0" fontId="25" fillId="4" borderId="7" xfId="0" applyFont="1" applyFill="1" applyBorder="1" applyAlignment="1">
      <alignment horizontal="center" vertical="center" wrapText="1"/>
    </xf>
    <xf numFmtId="0" fontId="25" fillId="4" borderId="25" xfId="0" applyFont="1" applyFill="1" applyBorder="1" applyAlignment="1">
      <alignment horizontal="center"/>
    </xf>
    <xf numFmtId="0" fontId="25" fillId="4" borderId="24" xfId="0" applyFont="1" applyFill="1" applyBorder="1" applyAlignment="1">
      <alignment horizontal="center"/>
    </xf>
    <xf numFmtId="0" fontId="25" fillId="4" borderId="26" xfId="0" applyFont="1" applyFill="1" applyBorder="1" applyAlignment="1">
      <alignment horizontal="center"/>
    </xf>
    <xf numFmtId="0" fontId="25" fillId="4" borderId="19" xfId="0" applyFont="1" applyFill="1" applyBorder="1" applyAlignment="1">
      <alignment horizontal="center"/>
    </xf>
    <xf numFmtId="0" fontId="25" fillId="4" borderId="20" xfId="0" applyFont="1" applyFill="1" applyBorder="1" applyAlignment="1">
      <alignment horizontal="center"/>
    </xf>
    <xf numFmtId="49" fontId="29" fillId="0" borderId="0" xfId="6" applyNumberFormat="1" applyFont="1" applyFill="1" applyBorder="1" applyAlignment="1">
      <alignment horizontal="left" vertical="top" wrapText="1"/>
    </xf>
    <xf numFmtId="44" fontId="7" fillId="4" borderId="7" xfId="10" applyFont="1" applyFill="1" applyBorder="1" applyAlignment="1">
      <alignment horizontal="center" vertical="center" wrapText="1"/>
    </xf>
    <xf numFmtId="44" fontId="7" fillId="4" borderId="1" xfId="10" applyFont="1" applyFill="1" applyBorder="1" applyAlignment="1">
      <alignment horizontal="center" vertical="center" wrapText="1"/>
    </xf>
    <xf numFmtId="0" fontId="40" fillId="4" borderId="7" xfId="0" applyFont="1" applyFill="1" applyBorder="1" applyAlignment="1">
      <alignment horizontal="center" vertical="center" wrapText="1"/>
    </xf>
    <xf numFmtId="0" fontId="28" fillId="0" borderId="0" xfId="0" applyFont="1" applyAlignment="1">
      <alignment horizontal="justify" vertical="center" wrapText="1"/>
    </xf>
    <xf numFmtId="0" fontId="28" fillId="0" borderId="0" xfId="0" applyFont="1" applyAlignment="1">
      <alignment horizontal="justify" vertical="center"/>
    </xf>
    <xf numFmtId="0" fontId="26" fillId="0" borderId="2" xfId="0" applyFont="1" applyBorder="1" applyAlignment="1">
      <alignment horizontal="center"/>
    </xf>
    <xf numFmtId="0" fontId="26" fillId="0" borderId="0" xfId="0" applyFont="1" applyBorder="1" applyAlignment="1">
      <alignment horizontal="center"/>
    </xf>
    <xf numFmtId="41" fontId="23" fillId="0" borderId="28" xfId="6" applyFont="1" applyFill="1" applyBorder="1" applyAlignment="1">
      <alignment horizontal="center" vertical="center"/>
    </xf>
    <xf numFmtId="41" fontId="23" fillId="0" borderId="0" xfId="6" applyFont="1" applyFill="1" applyBorder="1" applyAlignment="1">
      <alignment horizontal="center" vertical="center"/>
    </xf>
    <xf numFmtId="0" fontId="46" fillId="0" borderId="1" xfId="0" applyFont="1" applyBorder="1" applyAlignment="1">
      <alignment horizontal="left"/>
    </xf>
    <xf numFmtId="167" fontId="46" fillId="0" borderId="1" xfId="8" applyNumberFormat="1" applyFont="1" applyFill="1" applyBorder="1" applyAlignment="1">
      <alignment horizontal="center" vertical="center" wrapText="1"/>
    </xf>
    <xf numFmtId="0" fontId="46" fillId="0" borderId="21" xfId="0" applyFont="1" applyBorder="1" applyAlignment="1">
      <alignment horizontal="left"/>
    </xf>
    <xf numFmtId="0" fontId="46" fillId="0" borderId="6" xfId="0" applyFont="1" applyBorder="1" applyAlignment="1">
      <alignment horizontal="left"/>
    </xf>
    <xf numFmtId="0" fontId="46" fillId="0" borderId="22" xfId="0" applyFont="1" applyBorder="1" applyAlignment="1">
      <alignment horizontal="left"/>
    </xf>
    <xf numFmtId="0" fontId="46" fillId="4" borderId="1" xfId="0" applyFont="1" applyFill="1" applyBorder="1" applyAlignment="1">
      <alignment horizontal="center" vertical="center"/>
    </xf>
    <xf numFmtId="0" fontId="46" fillId="4" borderId="1" xfId="0" applyFont="1" applyFill="1" applyBorder="1" applyAlignment="1">
      <alignment horizontal="center" vertical="center" wrapText="1"/>
    </xf>
    <xf numFmtId="44" fontId="46" fillId="4" borderId="1" xfId="10" applyFont="1" applyFill="1" applyBorder="1" applyAlignment="1">
      <alignment horizontal="center" vertical="center" wrapText="1"/>
    </xf>
    <xf numFmtId="0" fontId="32" fillId="0" borderId="28" xfId="6" quotePrefix="1" applyNumberFormat="1" applyFont="1" applyFill="1" applyBorder="1" applyAlignment="1">
      <alignment horizontal="center" vertical="center" wrapText="1"/>
    </xf>
    <xf numFmtId="0" fontId="32" fillId="0" borderId="0" xfId="6" quotePrefix="1" applyNumberFormat="1" applyFont="1" applyFill="1" applyBorder="1" applyAlignment="1">
      <alignment horizontal="center" vertical="center" wrapText="1"/>
    </xf>
    <xf numFmtId="41" fontId="47" fillId="0" borderId="11" xfId="6" applyFont="1" applyFill="1" applyBorder="1" applyAlignment="1">
      <alignment horizontal="center" vertical="center"/>
    </xf>
    <xf numFmtId="41" fontId="47" fillId="0" borderId="0" xfId="6" applyFont="1" applyFill="1" applyBorder="1" applyAlignment="1">
      <alignment horizontal="center" vertical="center"/>
    </xf>
    <xf numFmtId="41" fontId="47" fillId="0" borderId="12" xfId="6" applyFont="1" applyFill="1" applyBorder="1" applyAlignment="1">
      <alignment horizontal="center" vertical="center"/>
    </xf>
    <xf numFmtId="41" fontId="26" fillId="0" borderId="13" xfId="6" applyFont="1" applyFill="1" applyBorder="1" applyAlignment="1">
      <alignment horizontal="center"/>
    </xf>
    <xf numFmtId="41" fontId="26" fillId="0" borderId="14" xfId="6" applyFont="1" applyFill="1" applyBorder="1" applyAlignment="1">
      <alignment horizontal="center"/>
    </xf>
    <xf numFmtId="0" fontId="46" fillId="4" borderId="21" xfId="0" applyFont="1" applyFill="1" applyBorder="1" applyAlignment="1">
      <alignment horizontal="center" vertical="center"/>
    </xf>
    <xf numFmtId="0" fontId="46" fillId="4" borderId="6" xfId="0" applyFont="1" applyFill="1" applyBorder="1" applyAlignment="1">
      <alignment horizontal="center" vertical="center"/>
    </xf>
    <xf numFmtId="0" fontId="46" fillId="4" borderId="22" xfId="0" applyFont="1" applyFill="1" applyBorder="1" applyAlignment="1">
      <alignment horizontal="center" vertical="center"/>
    </xf>
  </cellXfs>
  <cellStyles count="27">
    <cellStyle name="6_x0019_¾I?À@%¡h¼ï©À@Ã´üµ¥Þ¾@_x0008_Uy_x0012_ÕÁ@·\È?+Á@Íòw#…»ô@_x000a_MS51500050" xfId="1" xr:uid="{00000000-0005-0000-0000-000000000000}"/>
    <cellStyle name="6_x0019_¾I?À@%¡h¼ï©À@Ã´üµ¥Þ¾@_x0008_Uy_x0012_ÕÁ@·\È?+Á@Íòw#…»ô@_x000a_MS51500050 2" xfId="2" xr:uid="{00000000-0005-0000-0000-000001000000}"/>
    <cellStyle name="6_x0019_¾I?À@%¡h¼ï©À@Ã´üµ¥Þ¾@_x0008_Uy_x0012_ÕÁ@·\È?+Á@Íòw#…»ô@_x000a_MS51500050 3" xfId="3" xr:uid="{00000000-0005-0000-0000-000002000000}"/>
    <cellStyle name="6_x0019_¾I?À@%¡h¼ï©À@Ã´üµ¥Þ¾@_x0008_Uy_x0012_ÕÁ@·\È?+Á@Íòw#…»ô@_x000a_MS51500050 4" xfId="4" xr:uid="{00000000-0005-0000-0000-000003000000}"/>
    <cellStyle name="Currency" xfId="25" xr:uid="{BA3EEA90-352D-469E-9AA3-7741E418E3EE}"/>
    <cellStyle name="Excel Built-in Normal" xfId="5" xr:uid="{00000000-0005-0000-0000-000004000000}"/>
    <cellStyle name="HeaderStyle" xfId="7" xr:uid="{00000000-0005-0000-0000-000005000000}"/>
    <cellStyle name="Millares" xfId="9" builtinId="3"/>
    <cellStyle name="Millares [0]" xfId="6" builtinId="6"/>
    <cellStyle name="Millares [0] 2" xfId="19" xr:uid="{DC91CA72-6D62-49C6-BD57-982F1270CC1D}"/>
    <cellStyle name="Millares [0] 3" xfId="24" xr:uid="{F9B20F4F-158A-4932-B014-D5C6B501F2E5}"/>
    <cellStyle name="Millares 2" xfId="17" xr:uid="{6D40ED68-A854-4941-BC2B-EE51F5A7DC54}"/>
    <cellStyle name="Millares 5" xfId="22" xr:uid="{61CCEA29-A803-4530-B158-71F4A0950CBC}"/>
    <cellStyle name="Moneda" xfId="10" builtinId="4"/>
    <cellStyle name="Moneda [0]" xfId="8" builtinId="7"/>
    <cellStyle name="Moneda [0] 2" xfId="18" xr:uid="{DF00D11A-7ACD-48FA-8192-2591ADF09D9E}"/>
    <cellStyle name="Moneda 2" xfId="13" xr:uid="{A603C2E3-5E25-4EF0-9B02-50880398D7D9}"/>
    <cellStyle name="Moneda 3" xfId="15" xr:uid="{AFB6EE08-55F3-4619-AEB8-AC5CC5B33652}"/>
    <cellStyle name="Normal" xfId="0" builtinId="0"/>
    <cellStyle name="Normal 2" xfId="14" xr:uid="{7CD0626B-7098-4991-BBBC-DA5609254B2A}"/>
    <cellStyle name="Normal 3" xfId="11" xr:uid="{C99B9BE7-D1A2-46C9-903C-120107028E1C}"/>
    <cellStyle name="Normal 4" xfId="20" xr:uid="{EF8CE4B0-3FEE-40AE-8B5D-D5153DEA9C64}"/>
    <cellStyle name="Normal 4 2" xfId="21" xr:uid="{112CA1A5-851F-484F-954A-5FEEDED4D310}"/>
    <cellStyle name="Normal 5" xfId="26" xr:uid="{70FD5216-1260-41A2-A3F2-E9189A764115}"/>
    <cellStyle name="Porcentaje" xfId="12" builtinId="5"/>
    <cellStyle name="Porcentaje 2" xfId="16" xr:uid="{42E0C9D0-72B5-4952-B450-8F2B642D8BE2}"/>
    <cellStyle name="Porcentaje 3" xfId="23" xr:uid="{92D0E2FF-41F2-4431-BFE2-AECF623683D7}"/>
  </cellStyles>
  <dxfs count="2357">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64C2C8"/>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286477</xdr:colOff>
      <xdr:row>3</xdr:row>
      <xdr:rowOff>156255</xdr:rowOff>
    </xdr:to>
    <xdr:pic>
      <xdr:nvPicPr>
        <xdr:cNvPr id="5" name="Imagen 4">
          <a:extLst>
            <a:ext uri="{FF2B5EF4-FFF2-40B4-BE49-F238E27FC236}">
              <a16:creationId xmlns:a16="http://schemas.microsoft.com/office/drawing/2014/main" id="{0C105C27-C019-4854-8FD3-F394FA3765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4533516" cy="11087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76</xdr:col>
      <xdr:colOff>10584</xdr:colOff>
      <xdr:row>0</xdr:row>
      <xdr:rowOff>95250</xdr:rowOff>
    </xdr:from>
    <xdr:to>
      <xdr:col>77</xdr:col>
      <xdr:colOff>0</xdr:colOff>
      <xdr:row>3</xdr:row>
      <xdr:rowOff>0</xdr:rowOff>
    </xdr:to>
    <xdr:pic>
      <xdr:nvPicPr>
        <xdr:cNvPr id="6" name="Imagen 1">
          <a:extLst>
            <a:ext uri="{FF2B5EF4-FFF2-40B4-BE49-F238E27FC236}">
              <a16:creationId xmlns:a16="http://schemas.microsoft.com/office/drawing/2014/main" id="{2DF89ABA-C570-4137-A12D-F3D0C97F406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15079134" y="95250"/>
          <a:ext cx="1380066"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179717</xdr:colOff>
      <xdr:row>272</xdr:row>
      <xdr:rowOff>89859</xdr:rowOff>
    </xdr:from>
    <xdr:to>
      <xdr:col>2</xdr:col>
      <xdr:colOff>1994858</xdr:colOff>
      <xdr:row>274</xdr:row>
      <xdr:rowOff>340477</xdr:rowOff>
    </xdr:to>
    <xdr:pic>
      <xdr:nvPicPr>
        <xdr:cNvPr id="4" name="Imagen 3">
          <a:extLst>
            <a:ext uri="{FF2B5EF4-FFF2-40B4-BE49-F238E27FC236}">
              <a16:creationId xmlns:a16="http://schemas.microsoft.com/office/drawing/2014/main" id="{425D5578-4BFA-452C-A3F5-BC815828D13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79717" y="8824104"/>
          <a:ext cx="3738113" cy="6459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160675</xdr:colOff>
      <xdr:row>3</xdr:row>
      <xdr:rowOff>69664</xdr:rowOff>
    </xdr:to>
    <xdr:pic>
      <xdr:nvPicPr>
        <xdr:cNvPr id="2" name="Imagen 1">
          <a:extLst>
            <a:ext uri="{FF2B5EF4-FFF2-40B4-BE49-F238E27FC236}">
              <a16:creationId xmlns:a16="http://schemas.microsoft.com/office/drawing/2014/main" id="{29CF6C9E-FECA-431A-A38B-96A947CCFF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4542175" cy="11078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76</xdr:col>
      <xdr:colOff>10584</xdr:colOff>
      <xdr:row>0</xdr:row>
      <xdr:rowOff>95250</xdr:rowOff>
    </xdr:from>
    <xdr:to>
      <xdr:col>77</xdr:col>
      <xdr:colOff>0</xdr:colOff>
      <xdr:row>3</xdr:row>
      <xdr:rowOff>0</xdr:rowOff>
    </xdr:to>
    <xdr:pic>
      <xdr:nvPicPr>
        <xdr:cNvPr id="3" name="Imagen 1">
          <a:extLst>
            <a:ext uri="{FF2B5EF4-FFF2-40B4-BE49-F238E27FC236}">
              <a16:creationId xmlns:a16="http://schemas.microsoft.com/office/drawing/2014/main" id="{E495F212-4A7C-440D-BBF4-7FB2E2AF524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23718309" y="95250"/>
          <a:ext cx="1370541"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51954</xdr:colOff>
      <xdr:row>271</xdr:row>
      <xdr:rowOff>34637</xdr:rowOff>
    </xdr:from>
    <xdr:to>
      <xdr:col>3</xdr:col>
      <xdr:colOff>280939</xdr:colOff>
      <xdr:row>274</xdr:row>
      <xdr:rowOff>286260</xdr:rowOff>
    </xdr:to>
    <xdr:pic>
      <xdr:nvPicPr>
        <xdr:cNvPr id="4" name="Imagen 3">
          <a:extLst>
            <a:ext uri="{FF2B5EF4-FFF2-40B4-BE49-F238E27FC236}">
              <a16:creationId xmlns:a16="http://schemas.microsoft.com/office/drawing/2014/main" id="{E46CD3BC-EF1F-43BF-AEE8-99470E0F0F99}"/>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1954" y="199954862"/>
          <a:ext cx="3524635" cy="8231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10584</xdr:colOff>
      <xdr:row>0</xdr:row>
      <xdr:rowOff>95250</xdr:rowOff>
    </xdr:from>
    <xdr:to>
      <xdr:col>13</xdr:col>
      <xdr:colOff>0</xdr:colOff>
      <xdr:row>3</xdr:row>
      <xdr:rowOff>0</xdr:rowOff>
    </xdr:to>
    <xdr:pic>
      <xdr:nvPicPr>
        <xdr:cNvPr id="4" name="Imagen 1">
          <a:extLst>
            <a:ext uri="{FF2B5EF4-FFF2-40B4-BE49-F238E27FC236}">
              <a16:creationId xmlns:a16="http://schemas.microsoft.com/office/drawing/2014/main" id="{2BA06C32-D535-4964-BA82-3208C65BB54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5296" t="22961" r="48727" b="31419"/>
        <a:stretch>
          <a:fillRect/>
        </a:stretch>
      </xdr:blipFill>
      <xdr:spPr bwMode="auto">
        <a:xfrm>
          <a:off x="11678709" y="95250"/>
          <a:ext cx="1180041"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86591</xdr:colOff>
      <xdr:row>0</xdr:row>
      <xdr:rowOff>86591</xdr:rowOff>
    </xdr:from>
    <xdr:to>
      <xdr:col>2</xdr:col>
      <xdr:colOff>2570559</xdr:colOff>
      <xdr:row>4</xdr:row>
      <xdr:rowOff>43295</xdr:rowOff>
    </xdr:to>
    <xdr:pic>
      <xdr:nvPicPr>
        <xdr:cNvPr id="6" name="Imagen 5">
          <a:extLst>
            <a:ext uri="{FF2B5EF4-FFF2-40B4-BE49-F238E27FC236}">
              <a16:creationId xmlns:a16="http://schemas.microsoft.com/office/drawing/2014/main" id="{4C553104-2FBF-4BEF-B8C8-13D7C536FE1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6591" y="86591"/>
          <a:ext cx="4360104" cy="13421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72159</xdr:colOff>
      <xdr:row>322</xdr:row>
      <xdr:rowOff>72159</xdr:rowOff>
    </xdr:from>
    <xdr:to>
      <xdr:col>2</xdr:col>
      <xdr:colOff>1934136</xdr:colOff>
      <xdr:row>325</xdr:row>
      <xdr:rowOff>25427</xdr:rowOff>
    </xdr:to>
    <xdr:pic>
      <xdr:nvPicPr>
        <xdr:cNvPr id="5" name="Imagen 4">
          <a:extLst>
            <a:ext uri="{FF2B5EF4-FFF2-40B4-BE49-F238E27FC236}">
              <a16:creationId xmlns:a16="http://schemas.microsoft.com/office/drawing/2014/main" id="{FDC37424-7ABD-43FE-AE1B-F986E91FE11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2159" y="96924091"/>
          <a:ext cx="3738113" cy="6459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Evaluaci&#243;n%20t&#233;cnica%20IC-165-2024%20DESPU&#201;S%20DE%20SUBSANACION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MEDTRONIC%20COLOMBIA%20S.A/4.%20EXCEL%20DETALLADO%20DONDE%20SE%20DEBE%20DISCRIMINAR%20165-202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COSTOS\EVALUACIONES%20ECONOMICAS\EVALUACIONES%20POR%20ENTREGAR\IC-621-2020%20Medicoquirurgico\EVALUACIONES\3.%20Informe%20detallado%20IC-621-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PA MEDICAL S.A.S"/>
      <sheetName val="ARPA MEDICAL S.A.S 1"/>
      <sheetName val="ASSUT MEDICAL LTDA"/>
      <sheetName val="COLOMBIANA DE MEDICAMENTOS Y TE"/>
      <sheetName val="COLOMBIANA DE MEDICAMENTOS 2"/>
      <sheetName val="JOHNSON &amp; JOHNSON MEDTECH COLOM"/>
      <sheetName val="LABORATORIOS GOTHAPLAST LTDA"/>
      <sheetName val="LIFE SUMINISTROS MEDICOS S.A.S."/>
      <sheetName val="MEDTRONIC COLOMBIA S.A."/>
      <sheetName val="PROMED QUIRURGICOS EU"/>
      <sheetName val="UCIPHARMA S. A"/>
    </sheetNames>
    <sheetDataSet>
      <sheetData sheetId="0"/>
      <sheetData sheetId="1"/>
      <sheetData sheetId="2">
        <row r="11">
          <cell r="A11" t="str">
            <v>ÍTEM</v>
          </cell>
          <cell r="B11" t="str">
            <v>CODIGO DINAMICA</v>
          </cell>
          <cell r="C11" t="str">
            <v>LOTE</v>
          </cell>
          <cell r="D11"/>
          <cell r="E11" t="str">
            <v>DESCRIPCIÓN</v>
          </cell>
          <cell r="F11"/>
          <cell r="G11" t="str">
            <v>CUMPLE</v>
          </cell>
          <cell r="H11" t="str">
            <v>NO CUMPLE</v>
          </cell>
          <cell r="I11"/>
          <cell r="J11" t="str">
            <v>OBSERVACIONES</v>
          </cell>
        </row>
        <row r="12">
          <cell r="A12">
            <v>1</v>
          </cell>
          <cell r="B12" t="str">
            <v>DM004</v>
          </cell>
          <cell r="C12" t="str">
            <v>LOTE 2</v>
          </cell>
          <cell r="D12"/>
          <cell r="E12" t="str">
            <v>SUTURA EN ACERO QUIRUGICO PARA ESTERNON CALIBRE 5 AGUJA PUNTA TROCAR DE 45 48MM 1/2 CIRCULO 4 ALAMBRES X
LONGITUD DE 45 CM</v>
          </cell>
          <cell r="F12"/>
          <cell r="G12" t="str">
            <v>Cumple</v>
          </cell>
          <cell r="H12"/>
          <cell r="I12"/>
          <cell r="J12"/>
        </row>
        <row r="13">
          <cell r="A13">
            <v>2</v>
          </cell>
          <cell r="B13" t="str">
            <v>DM006</v>
          </cell>
          <cell r="C13" t="str">
            <v>LOTE 2</v>
          </cell>
          <cell r="D13"/>
          <cell r="E13" t="str">
            <v>ACIDO POLIGLICOLICO CALIBRE 4 AGUJA CURVA CORTANTE DE 17
A 19MM 3/8 CIRCULO. HEBRA DE 45CM O MAS</v>
          </cell>
          <cell r="F13"/>
          <cell r="G13" t="str">
            <v>Cumple</v>
          </cell>
          <cell r="H13"/>
          <cell r="I13"/>
          <cell r="J13"/>
        </row>
        <row r="14">
          <cell r="A14">
            <v>3</v>
          </cell>
          <cell r="B14" t="str">
            <v>DM007</v>
          </cell>
          <cell r="C14" t="str">
            <v>LOTE 2</v>
          </cell>
          <cell r="D14"/>
          <cell r="E14" t="str">
            <v>ACIDO POLIGLICOLICO CALIBRE 0. AGUJA CURVA REDONDA DE 36 A 37 MM 1/2 CIRCULO. HEBRA DE 70 CM O MAS</v>
          </cell>
          <cell r="F14"/>
          <cell r="G14" t="str">
            <v>No cumple</v>
          </cell>
          <cell r="H14" t="str">
            <v>No cumple</v>
          </cell>
          <cell r="I14"/>
          <cell r="J14" t="str">
            <v>No  corresponde  a  la descripción     técnica solicitada en cuanto a la    longitud    de    la
aguja.</v>
          </cell>
        </row>
        <row r="15">
          <cell r="A15">
            <v>4</v>
          </cell>
          <cell r="B15" t="str">
            <v>DM008</v>
          </cell>
          <cell r="C15" t="str">
            <v>LOTE 2</v>
          </cell>
          <cell r="D15"/>
          <cell r="E15" t="str">
            <v>ACIDO POLIGLICOLICO CALIBRE 1. AGUJA CURVA REDONDA DE 34 A 37 MM 1/2 CIRCULO. HEBRA DE 70 CM O MAS</v>
          </cell>
          <cell r="F15"/>
          <cell r="G15" t="str">
            <v>No cumple</v>
          </cell>
          <cell r="H15" t="str">
            <v>No cumple</v>
          </cell>
          <cell r="I15"/>
          <cell r="J15" t="str">
            <v>No  corresponde  a  la descripción     técnica solicitada en cuanto a
la    longitud    de    la aguja.</v>
          </cell>
        </row>
        <row r="16">
          <cell r="A16">
            <v>6</v>
          </cell>
          <cell r="B16" t="str">
            <v>DM010</v>
          </cell>
          <cell r="C16" t="str">
            <v>LOTE 2</v>
          </cell>
          <cell r="D16"/>
          <cell r="E16" t="str">
            <v>ACIDO POLIGLICOLICO CALIBRE 2. AGUJA CURVA REDONDA DE 36 A 37 MM 1/2 CIRCULO.HEBRA DE 70 CM O MAS</v>
          </cell>
          <cell r="F16"/>
          <cell r="G16" t="str">
            <v>No cumple</v>
          </cell>
          <cell r="H16" t="str">
            <v>No cumple</v>
          </cell>
          <cell r="I16"/>
          <cell r="J16" t="str">
            <v>No  corresponde  a  la descripción     técnica solicitada en cuanto a
la    longitud    de    la</v>
          </cell>
        </row>
        <row r="17">
          <cell r="A17">
            <v>7</v>
          </cell>
          <cell r="B17" t="str">
            <v>DM012</v>
          </cell>
          <cell r="C17" t="str">
            <v>LOTE 2</v>
          </cell>
          <cell r="D17"/>
          <cell r="E17" t="str">
            <v>ACIDO POLIGLICOLICO 3 AGUJA REDONDA 1/2 CIRCULO 25-27MM 70-90 CM</v>
          </cell>
          <cell r="F17"/>
          <cell r="G17" t="str">
            <v>Cumple</v>
          </cell>
          <cell r="H17"/>
          <cell r="I17"/>
          <cell r="J17"/>
        </row>
        <row r="18">
          <cell r="A18">
            <v>8</v>
          </cell>
          <cell r="B18" t="str">
            <v>DM013</v>
          </cell>
          <cell r="C18" t="str">
            <v>LOTE 2</v>
          </cell>
          <cell r="D18"/>
          <cell r="E18" t="str">
            <v>ACIDO POLIGLICOLICO CALIBRE 3. AGUJA CURVA CORTANTE DE 17 A 19 MM 3/8 CIRCULO.HEBRA DE 70 CM O MAS</v>
          </cell>
          <cell r="F18"/>
          <cell r="G18" t="str">
            <v>Cumple</v>
          </cell>
          <cell r="H18"/>
          <cell r="I18"/>
          <cell r="J18"/>
        </row>
        <row r="19">
          <cell r="A19">
            <v>9</v>
          </cell>
          <cell r="B19" t="str">
            <v>DM014</v>
          </cell>
          <cell r="C19" t="str">
            <v>LOTE 2</v>
          </cell>
          <cell r="D19"/>
          <cell r="E19" t="str">
            <v>ACIDO POLIGLICOLICO CALIBRE 4. AGUJA CURVA REDONDA DE 17 MM 1/2 CIRCULO. HEBRA DE 70 CM O MAS</v>
          </cell>
          <cell r="F19"/>
          <cell r="G19" t="str">
            <v>Cumple</v>
          </cell>
          <cell r="H19"/>
          <cell r="I19"/>
          <cell r="J19"/>
        </row>
        <row r="20">
          <cell r="A20">
            <v>10</v>
          </cell>
          <cell r="B20" t="str">
            <v>DM015</v>
          </cell>
          <cell r="C20" t="str">
            <v>LOTE 2</v>
          </cell>
          <cell r="D20"/>
          <cell r="E20" t="str">
            <v>ACIDO POLIGLICOLICO CALIBRE 5 DOBLE AGUJA ESPATULADA DE
8 MM 1/4 DE CIRCULO. HEBRA DE 45 CM</v>
          </cell>
          <cell r="F20"/>
          <cell r="G20" t="str">
            <v>Cumple</v>
          </cell>
          <cell r="H20"/>
          <cell r="I20"/>
          <cell r="J20"/>
        </row>
        <row r="21">
          <cell r="A21">
            <v>11</v>
          </cell>
          <cell r="B21" t="str">
            <v>DM016</v>
          </cell>
          <cell r="C21" t="str">
            <v>LOTE 2</v>
          </cell>
          <cell r="D21"/>
          <cell r="E21" t="str">
            <v>ACIDO POLIGLICOLICO 5 AGUJA REDONDA 1/2 CIRCULO 15MM
A18MM 70 -75 CM</v>
          </cell>
          <cell r="F21"/>
          <cell r="G21" t="str">
            <v>Cumple</v>
          </cell>
          <cell r="H21"/>
          <cell r="I21"/>
          <cell r="J21"/>
        </row>
        <row r="22">
          <cell r="A22">
            <v>12</v>
          </cell>
          <cell r="B22" t="str">
            <v>DM018</v>
          </cell>
          <cell r="C22" t="str">
            <v>LOTE 2</v>
          </cell>
          <cell r="D22"/>
          <cell r="E22" t="str">
            <v>ACIDO POLIGLICOLICO CALIBRE 6 DOBLE AGUJA ESPATULADA DE 8 MM 1/4 DE CIRCULO. HEBRA DE 45 CM</v>
          </cell>
          <cell r="F22"/>
          <cell r="G22" t="str">
            <v>Cumple</v>
          </cell>
          <cell r="H22"/>
          <cell r="I22"/>
          <cell r="J22"/>
        </row>
        <row r="23">
          <cell r="A23">
            <v>14</v>
          </cell>
          <cell r="B23" t="str">
            <v>DM020</v>
          </cell>
          <cell r="C23" t="str">
            <v>LOTE 2</v>
          </cell>
          <cell r="D23"/>
          <cell r="E23" t="str">
            <v>ACIDO POLIGLICOLICO CALIBRE 6. AGUJA CURVA CORTANTE DE 13 MM 3/8 CIRCULO.HEBRA DE 45 CM O MAS</v>
          </cell>
          <cell r="F23"/>
          <cell r="G23" t="str">
            <v>No cumple</v>
          </cell>
          <cell r="H23" t="str">
            <v>No cumple</v>
          </cell>
          <cell r="I23"/>
          <cell r="J23" t="str">
            <v>No  corresponde  a  la descripción     técnica solicitada en cuanto a la    longitud    de    la
aguja.</v>
          </cell>
        </row>
        <row r="24">
          <cell r="A24">
            <v>15</v>
          </cell>
          <cell r="B24" t="str">
            <v>DM022</v>
          </cell>
          <cell r="C24" t="str">
            <v>LOTE 2</v>
          </cell>
          <cell r="D24"/>
          <cell r="E24" t="str">
            <v>ACIDO POLIGLICOLICO 7 DOBLE AGUJA SOBRE CAJA X 12 UND</v>
          </cell>
          <cell r="F24"/>
          <cell r="G24" t="str">
            <v>Cumple</v>
          </cell>
          <cell r="H24"/>
          <cell r="I24"/>
          <cell r="J24"/>
        </row>
        <row r="25">
          <cell r="A25">
            <v>36</v>
          </cell>
          <cell r="B25" t="str">
            <v>DM744</v>
          </cell>
          <cell r="C25" t="str">
            <v>LOTE 2</v>
          </cell>
          <cell r="D25"/>
          <cell r="E25" t="str">
            <v>MONOFILAMENTO DE COPOLIMERO DE POLIGLECAPROMA 25,
CALIBRE 4/0, AGUJA CURVA CORTANTE DE 17 A 19 MM, DE 3/8 DE CIRCULO, HEBRA DE 70 CM DE LARGO O MAS</v>
          </cell>
          <cell r="F25"/>
          <cell r="G25" t="str">
            <v>Cumple</v>
          </cell>
          <cell r="H25"/>
          <cell r="I25"/>
          <cell r="J25"/>
        </row>
        <row r="26">
          <cell r="A26">
            <v>37</v>
          </cell>
          <cell r="B26" t="str">
            <v>DM746</v>
          </cell>
          <cell r="C26" t="str">
            <v>LOTE 2</v>
          </cell>
          <cell r="D26"/>
          <cell r="E26" t="str">
            <v>MONOFILAMENTO NO ABSORBIBLE NYLON NEGRO CALIBRE 9/0 DOBLE AGUJA ESPATULADA DE 6-7MM DE  3/8 DE CIRCULO
HEBRA 30 CM O MAS</v>
          </cell>
          <cell r="F26"/>
          <cell r="G26" t="str">
            <v>Cumple</v>
          </cell>
          <cell r="H26"/>
          <cell r="I26"/>
          <cell r="J26"/>
        </row>
        <row r="27">
          <cell r="A27">
            <v>38</v>
          </cell>
          <cell r="B27" t="str">
            <v>DM747</v>
          </cell>
          <cell r="C27" t="str">
            <v>LOTE 2</v>
          </cell>
          <cell r="D27"/>
          <cell r="E27" t="str">
            <v>MONOFILAMENTO NO ABSORBIBLE NYLON NEGRO CALIBRE 10/0
DOBLE AGUJA ESPATULADA DE 6-7MM DE  3/8 DE CIRCULO HEBRA 30 CM O MAS</v>
          </cell>
          <cell r="F27"/>
          <cell r="G27" t="str">
            <v>Cumple</v>
          </cell>
          <cell r="H27"/>
          <cell r="I27"/>
          <cell r="J27"/>
        </row>
        <row r="28">
          <cell r="A28">
            <v>39</v>
          </cell>
          <cell r="B28" t="str">
            <v>DM748</v>
          </cell>
          <cell r="C28" t="str">
            <v>LOTE 2</v>
          </cell>
          <cell r="D28"/>
          <cell r="E28" t="str">
            <v>MONOFILAMENTO DE POLIPROPILENO  CALIBRE 0 CON AGUJA
CURVA REDONDA , ½ CIRCULO, 34 A 39 MM, HEBRA DE 75 CM O MAS</v>
          </cell>
          <cell r="F28"/>
          <cell r="G28" t="str">
            <v>Cumple</v>
          </cell>
          <cell r="H28"/>
          <cell r="I28"/>
          <cell r="J28"/>
        </row>
        <row r="29">
          <cell r="A29">
            <v>40</v>
          </cell>
          <cell r="B29" t="str">
            <v>DM749</v>
          </cell>
          <cell r="C29" t="str">
            <v>LOTE 2</v>
          </cell>
          <cell r="D29"/>
          <cell r="E29" t="str">
            <v>MONOFILAMENTO NO ABSORBIBLE DE POLIPROPILENO CALIBRE 1 CON AGUJA CURVA REDONDA , ½ CIRCULO, 34 A 39 MM, HEBRA
DE 75 CM O MAS</v>
          </cell>
          <cell r="F29"/>
          <cell r="G29" t="str">
            <v>Cumple</v>
          </cell>
          <cell r="H29"/>
          <cell r="I29"/>
          <cell r="J29"/>
        </row>
        <row r="30">
          <cell r="A30">
            <v>41</v>
          </cell>
          <cell r="B30" t="str">
            <v>DM750</v>
          </cell>
          <cell r="C30" t="str">
            <v>LOTE 2</v>
          </cell>
          <cell r="D30"/>
          <cell r="E30" t="str">
            <v>MONOFILAMENTO NO ABSORBIBLE DE POLIPROPILENO CALIBRE 2/0 AGUJA CURVA CORTANTE DE 24-26 MM, 3/8 CIRCULO, HEBRA
DE 45 CM O MAS</v>
          </cell>
          <cell r="F30"/>
          <cell r="G30" t="str">
            <v>Cumple</v>
          </cell>
          <cell r="H30"/>
          <cell r="I30"/>
          <cell r="J30"/>
        </row>
        <row r="31">
          <cell r="A31">
            <v>42</v>
          </cell>
          <cell r="B31" t="str">
            <v>DM751</v>
          </cell>
          <cell r="C31" t="str">
            <v>LOTE 2</v>
          </cell>
          <cell r="D31"/>
          <cell r="E31" t="str">
            <v>MONOFILAMENTO NO ABSORBIBLE DE POLIPROPILENO CALIBRE
2/0 AGUJA RECTA CORTANTE DE 58- 60 MM HEBRA DE 70 CM O MAS</v>
          </cell>
          <cell r="F31"/>
          <cell r="G31" t="str">
            <v>Cumple</v>
          </cell>
          <cell r="H31"/>
          <cell r="I31"/>
          <cell r="J31"/>
        </row>
        <row r="32">
          <cell r="A32">
            <v>43</v>
          </cell>
          <cell r="B32" t="str">
            <v>DM752</v>
          </cell>
          <cell r="C32" t="str">
            <v>LOTE 2</v>
          </cell>
          <cell r="D32"/>
          <cell r="E32" t="str">
            <v>MONOFILAMENTO NO ABSORBIBLE DE POLIPROPILENO CALIBRE 2/0 DOBLE AGUJA CARDIOVASCULAR DE 24 A 26 MM, 1/2 CIRCULO, HEBRA DE 70 CM O MAS</v>
          </cell>
          <cell r="F32"/>
          <cell r="G32" t="str">
            <v>No cumple</v>
          </cell>
          <cell r="H32" t="str">
            <v>No cumple</v>
          </cell>
          <cell r="I32"/>
          <cell r="J32" t="str">
            <v>No  corresponde  a  la descripción     técnica solicitada en cuanto a
la    longitud    de    la aguja.</v>
          </cell>
        </row>
        <row r="33">
          <cell r="A33">
            <v>44</v>
          </cell>
          <cell r="B33" t="str">
            <v>DM753</v>
          </cell>
          <cell r="C33" t="str">
            <v>LOTE 2</v>
          </cell>
          <cell r="D33"/>
          <cell r="E33" t="str">
            <v>MONOFILAMENTO NO ABSORBIBLE DE POLIPROPILENO CALIBRE 3/0 AGUJA CURVA CORTANTE DE 24-26 MM, 3/8 CIRCULO, HEBRA
DE 45 CM O MAS</v>
          </cell>
          <cell r="F33"/>
          <cell r="G33" t="str">
            <v>Cumple</v>
          </cell>
          <cell r="H33"/>
          <cell r="I33"/>
          <cell r="J33"/>
        </row>
        <row r="34">
          <cell r="A34">
            <v>45</v>
          </cell>
          <cell r="B34" t="str">
            <v>DM755</v>
          </cell>
          <cell r="C34" t="str">
            <v>LOTE 2</v>
          </cell>
          <cell r="D34"/>
          <cell r="E34" t="str">
            <v>MONOFILAMENTO NO ABSORBIBLE DE POLIPROPILENO CALIBRE
3/0 AGUJA RECTA CORTANTE DE 58- 60 MM HEBRA DE 70 CM O MAS</v>
          </cell>
          <cell r="F34"/>
          <cell r="G34" t="str">
            <v>Cumple</v>
          </cell>
          <cell r="H34"/>
          <cell r="I34"/>
          <cell r="J34"/>
        </row>
        <row r="35">
          <cell r="A35">
            <v>46</v>
          </cell>
          <cell r="B35" t="str">
            <v>DM756</v>
          </cell>
          <cell r="C35" t="str">
            <v>LOTE 2</v>
          </cell>
          <cell r="D35"/>
          <cell r="E35" t="str">
            <v>MONOFILAMENTO 4/0 C/A C/C 3/8 CIRCULO 19-20MM HEBRA 70- 75CM  SOBRE</v>
          </cell>
          <cell r="F35"/>
          <cell r="G35" t="str">
            <v>Cumple</v>
          </cell>
          <cell r="H35"/>
          <cell r="I35"/>
          <cell r="J35"/>
        </row>
        <row r="36">
          <cell r="A36">
            <v>47</v>
          </cell>
          <cell r="B36" t="str">
            <v>DM757</v>
          </cell>
          <cell r="C36" t="str">
            <v>LOTE 2</v>
          </cell>
          <cell r="D36"/>
          <cell r="E36" t="str">
            <v>MONOFILAMENTO NO ABSORBIBLE DE POLIPROPILENO CALIBRE 4/0 DOBLE AGUJA CARDIOVASCULAR DE 24 A 26 MM, 1/2 CIRCULO, HEBRA DE 70 CM O MAS</v>
          </cell>
          <cell r="F36"/>
          <cell r="G36" t="str">
            <v>No cumple</v>
          </cell>
          <cell r="H36" t="str">
            <v>No cumple</v>
          </cell>
          <cell r="I36"/>
          <cell r="J36" t="str">
            <v>No  corresponde  a  la descripción     técnica solicitada en cuanto a
la    longitud    de    la aguja.</v>
          </cell>
        </row>
        <row r="37">
          <cell r="A37">
            <v>48</v>
          </cell>
          <cell r="B37" t="str">
            <v>DM758</v>
          </cell>
          <cell r="C37" t="str">
            <v>LOTE 2</v>
          </cell>
          <cell r="D37"/>
          <cell r="E37" t="str">
            <v>MONOFILAMENTO 5/0 C/A C/C SOBRE</v>
          </cell>
          <cell r="F37"/>
          <cell r="G37" t="str">
            <v>Cumple</v>
          </cell>
          <cell r="H37"/>
          <cell r="I37"/>
          <cell r="J37"/>
        </row>
        <row r="38">
          <cell r="A38">
            <v>49</v>
          </cell>
          <cell r="B38" t="str">
            <v>DM761</v>
          </cell>
          <cell r="C38" t="str">
            <v>LOTE 2</v>
          </cell>
          <cell r="D38"/>
          <cell r="E38" t="str">
            <v>MONOFILAMENTO NO ABSORBIBLE DE POLIPROPILENO CALIBRE 6/0 AGUJA CURVA CORTANTE DE 15 A 17 MM, DE 3/8 CIRCULO
HEBRA 45 CM O MAS</v>
          </cell>
          <cell r="F38"/>
          <cell r="G38" t="str">
            <v>Cumple</v>
          </cell>
          <cell r="H38"/>
          <cell r="I38"/>
          <cell r="J38"/>
        </row>
        <row r="39">
          <cell r="A39">
            <v>50</v>
          </cell>
          <cell r="B39" t="str">
            <v>DM762</v>
          </cell>
          <cell r="C39" t="str">
            <v>LOTE 2</v>
          </cell>
          <cell r="D39"/>
          <cell r="E39" t="str">
            <v>MONOFILAMENTO DE POLIRPOPILENO 6/0 CON DOBLE AGUJA CARDIOVASCULAR DE 7 A 9,5 MM, DE 3/8 CIRCULO, HEBRA DE 60 CM O MAS</v>
          </cell>
          <cell r="F39"/>
          <cell r="G39" t="str">
            <v>No cumple</v>
          </cell>
          <cell r="H39" t="str">
            <v>No cumple</v>
          </cell>
          <cell r="I39"/>
          <cell r="J39" t="str">
            <v>No  corresponde  a  la descripción     técnica solicitada en cuanto a
la    longitud    de    la aguja.</v>
          </cell>
        </row>
        <row r="40">
          <cell r="A40">
            <v>51</v>
          </cell>
          <cell r="B40" t="str">
            <v>DM763</v>
          </cell>
          <cell r="C40" t="str">
            <v>LOTE 2</v>
          </cell>
          <cell r="D40"/>
          <cell r="E40" t="str">
            <v>MONOFILAMENTO NO ABSORBIBLE DE POLIPROPILENO CALIBRE 7/0 DOBLE AGUJA CARDIOVASCULAR DE 7 A 9,5 MM, DE 3/8 CIRCULO, HEBRA DE 60 CM O MAS</v>
          </cell>
          <cell r="F40"/>
          <cell r="G40" t="str">
            <v>No cumple</v>
          </cell>
          <cell r="H40" t="str">
            <v>No cumple</v>
          </cell>
          <cell r="I40"/>
          <cell r="J40" t="str">
            <v>No  corresponde  a  la descripción     técnica solicitada en cuanto a
la    longitud    de    la aguja.</v>
          </cell>
        </row>
        <row r="41">
          <cell r="A41">
            <v>52</v>
          </cell>
          <cell r="B41" t="str">
            <v>DM764</v>
          </cell>
          <cell r="C41" t="str">
            <v>LOTE 2</v>
          </cell>
          <cell r="D41"/>
          <cell r="E41" t="str">
            <v>MONOFILAMENTO ABSORBIBLE DE GLICONATO, CALIBRE 4/0,
AGUJA CURVA CORTANTE DE 19 A 20 MM DE 3/8 DE CIRCULO DE 45 CM EN ADELANTE</v>
          </cell>
          <cell r="F41"/>
          <cell r="G41" t="str">
            <v>Cumple</v>
          </cell>
          <cell r="H41"/>
          <cell r="I41"/>
          <cell r="J41"/>
        </row>
        <row r="42">
          <cell r="A42">
            <v>53</v>
          </cell>
          <cell r="B42" t="str">
            <v>DM766</v>
          </cell>
          <cell r="C42" t="str">
            <v>LOTE 2</v>
          </cell>
          <cell r="D42"/>
          <cell r="E42" t="str">
            <v>MONOFILAMENTO NO ABSORBIBLE NYLON NEGRO CALIBRE 8/0 AGUJA DE 6 A 6.5 MM CURVA REDONDA DE 3/8 DE CIRCULO,
HEBRA DE 12 CM O MAS</v>
          </cell>
          <cell r="F42"/>
          <cell r="G42" t="str">
            <v>Cumple</v>
          </cell>
          <cell r="H42"/>
          <cell r="I42"/>
          <cell r="J42"/>
        </row>
        <row r="43">
          <cell r="A43">
            <v>54</v>
          </cell>
          <cell r="B43" t="str">
            <v>DM767</v>
          </cell>
          <cell r="C43" t="str">
            <v>LOTE 2</v>
          </cell>
          <cell r="D43"/>
          <cell r="E43" t="str">
            <v>MONOFILAMENTO NO ABSORBIBLE NYLON CALIBRE 9/0 AGUJA DE 5 MM CURVA REDONDA DE 3/8 DE CIRCULO, HEBRA DE 12 CM O
MAS</v>
          </cell>
          <cell r="F43"/>
          <cell r="G43" t="str">
            <v>Cumple</v>
          </cell>
          <cell r="H43"/>
          <cell r="I43"/>
          <cell r="J43"/>
        </row>
        <row r="44">
          <cell r="A44">
            <v>55</v>
          </cell>
          <cell r="B44" t="str">
            <v>DM769</v>
          </cell>
          <cell r="C44" t="str">
            <v>LOTE 2</v>
          </cell>
          <cell r="D44"/>
          <cell r="E44" t="str">
            <v>MONOFILAMENTO ABSORBIBLE DE POLIDIOXANONA, CALIBRE 3/0, AGUJA DE 24 A 26 MM CURVA REDONDA DE MEDIO CIRCULO, HEBRA DE 70 CM DE LARGO O MAS</v>
          </cell>
          <cell r="F44"/>
          <cell r="G44" t="str">
            <v>No cumple</v>
          </cell>
          <cell r="H44" t="str">
            <v>No cumple</v>
          </cell>
          <cell r="I44"/>
          <cell r="J44" t="str">
            <v>No  corresponde  a  la descripción     técnica solicitada en cuanto a la    longitud    de    la
aguja.</v>
          </cell>
        </row>
        <row r="45">
          <cell r="A45">
            <v>56</v>
          </cell>
          <cell r="B45" t="str">
            <v>DM770</v>
          </cell>
          <cell r="C45" t="str">
            <v>LOTE 2</v>
          </cell>
          <cell r="D45"/>
          <cell r="E45" t="str">
            <v>MONOFILAMENTO ABSORBIBLE DE POLIDIOXANONA, CALIBRE 4/0, AGUJADE 24 A 26 MM CURVA REDONDA, DE MEDIO CIRCULO, HEBRA DE 70 CM EN ADELANTE</v>
          </cell>
          <cell r="F45"/>
          <cell r="G45" t="str">
            <v>No cumple</v>
          </cell>
          <cell r="H45" t="str">
            <v>No cumple</v>
          </cell>
          <cell r="I45"/>
          <cell r="J45" t="str">
            <v>No  corresponde  a  la descripción     técnica solicitada en cuanto a
la    longitud    de    la aguja.</v>
          </cell>
        </row>
        <row r="46">
          <cell r="A46">
            <v>58</v>
          </cell>
          <cell r="B46" t="str">
            <v>DM774</v>
          </cell>
          <cell r="C46" t="str">
            <v>LOTE 2</v>
          </cell>
          <cell r="D46"/>
          <cell r="E46" t="str">
            <v>MONOFILAMENTO DE POLIPROPILENO 7/0 3/8 CON DOBLE AGUJA CARDIOVASCULAR DE 10-13 MM DE 60-75 CM</v>
          </cell>
          <cell r="F46"/>
          <cell r="G46" t="str">
            <v>Cumple</v>
          </cell>
          <cell r="H46"/>
          <cell r="I46"/>
          <cell r="J46"/>
        </row>
        <row r="47">
          <cell r="A47">
            <v>59</v>
          </cell>
          <cell r="B47" t="str">
            <v>DM878</v>
          </cell>
          <cell r="C47" t="str">
            <v>LOTE 2</v>
          </cell>
          <cell r="D47"/>
          <cell r="E47" t="str">
            <v>POLIDIOXANONA 3/0 CON AGUJA CURVA REDONDA DE 1/2 CÍRCULO DE 24 A 26 MM HEBRA DE 70 CM EN ADELANTE SOBRE- ANTIBACTERIAL</v>
          </cell>
          <cell r="F47"/>
          <cell r="G47" t="str">
            <v>No cumple</v>
          </cell>
          <cell r="H47" t="str">
            <v>No cumple</v>
          </cell>
          <cell r="I47"/>
          <cell r="J47" t="str">
            <v>No  corresponde  a  la descripción     técnica solicitada en cuanto a la    longitud    de    la aguja  y característica
antibacterial.</v>
          </cell>
        </row>
        <row r="48">
          <cell r="A48">
            <v>60</v>
          </cell>
          <cell r="B48" t="str">
            <v>DM880</v>
          </cell>
          <cell r="C48" t="str">
            <v>LOTE 2</v>
          </cell>
          <cell r="D48"/>
          <cell r="E48" t="str">
            <v>MONOFILAMENTO ABSORBIBLE DE POLIDIOXANONA, CALIBRE 2/0,AGUJA DE 35 A 39 MM CURVA REDONDA DE MEDIO CIRCULO,HEBRA DE 70 CM DE LARGO O MAS- ANTIBACTERIAL</v>
          </cell>
          <cell r="F48"/>
          <cell r="G48" t="str">
            <v>No cumple</v>
          </cell>
          <cell r="H48" t="str">
            <v>No cumple</v>
          </cell>
          <cell r="I48"/>
          <cell r="J48" t="str">
            <v>No  corresponde  a  la descripción     técnica solicitada en cuanto a la           característica
antibacterial.</v>
          </cell>
        </row>
        <row r="49">
          <cell r="A49">
            <v>62</v>
          </cell>
          <cell r="B49" t="str">
            <v>DM882</v>
          </cell>
          <cell r="C49" t="str">
            <v>LOTE 2</v>
          </cell>
          <cell r="D49"/>
          <cell r="E49" t="str">
            <v>MONOFILAMENTO ABSORBIBLE DE POLIDIOXANONA, CALIBRE 5/0,
DOBLE AGUJA DE 17 MM CURVA REDONDA DE MEDIO CIRCULO, HEBRA DE 70 CM DE LARGO O MAS</v>
          </cell>
          <cell r="F49"/>
          <cell r="G49" t="str">
            <v>Cumple</v>
          </cell>
          <cell r="H49"/>
          <cell r="I49"/>
          <cell r="J49"/>
        </row>
        <row r="50">
          <cell r="A50">
            <v>63</v>
          </cell>
          <cell r="B50" t="str">
            <v>DM885</v>
          </cell>
          <cell r="C50" t="str">
            <v>LOTE 2</v>
          </cell>
          <cell r="D50"/>
          <cell r="E50" t="str">
            <v>POLIESTER TRENZADO 0 CON AGUJA CURVA REDONDA DE 1/2 CIRCULO DE 24-26 MM Y HEBRA DE 70-90 CM</v>
          </cell>
          <cell r="F50"/>
          <cell r="G50" t="str">
            <v>No cumple</v>
          </cell>
          <cell r="H50" t="str">
            <v>No cumple</v>
          </cell>
          <cell r="I50"/>
          <cell r="J50" t="str">
            <v>No  corresponde  a  la descripción     técnica solicitada en cuanto a la    longitud    de    la
aguja.</v>
          </cell>
        </row>
        <row r="51">
          <cell r="A51">
            <v>64</v>
          </cell>
          <cell r="B51" t="str">
            <v>DM887</v>
          </cell>
          <cell r="C51" t="str">
            <v>LOTE 2</v>
          </cell>
          <cell r="D51"/>
          <cell r="E51" t="str">
            <v>MULTIFILAMENTO NO ABSORBIBLE DE POLIESTER TRENZADO CALIBRE 0 CON AGUJA DE 34 A 37 MM CURVA REDONDA DE MEDIO CIRCULO, HEBRA DE 70 CM O MAS</v>
          </cell>
          <cell r="F51"/>
          <cell r="G51" t="str">
            <v>No cumple</v>
          </cell>
          <cell r="H51" t="str">
            <v>No cumple</v>
          </cell>
          <cell r="I51"/>
          <cell r="J51" t="str">
            <v>No  corresponde  a  la descripción     técnica solicitada en cuanto a la    longitud    de    la
aguja.</v>
          </cell>
        </row>
        <row r="52">
          <cell r="A52">
            <v>65</v>
          </cell>
          <cell r="B52" t="str">
            <v>DM888</v>
          </cell>
          <cell r="C52" t="str">
            <v>LOTE 2</v>
          </cell>
          <cell r="D52"/>
          <cell r="E52" t="str">
            <v>POLIESTER TRENZADO 1 TRENZADO RECUBIERTO</v>
          </cell>
          <cell r="F52"/>
          <cell r="G52" t="str">
            <v>Cumple</v>
          </cell>
          <cell r="H52"/>
          <cell r="I52"/>
          <cell r="J52"/>
        </row>
        <row r="53">
          <cell r="A53">
            <v>66</v>
          </cell>
          <cell r="B53" t="str">
            <v>DM889</v>
          </cell>
          <cell r="C53" t="str">
            <v>LOTE 2</v>
          </cell>
          <cell r="D53"/>
          <cell r="E53" t="str">
            <v>MULTIFILAMENTO NO ABSORBIBLE DE POLIESTER TRENZADO CALIBRE 2/0 CON AGUJA DE 24 A 26 MM CURVA REDONDA DE MEDIO CIRCULO, HEBRA DE 70 CM O MAS</v>
          </cell>
          <cell r="F53"/>
          <cell r="G53" t="str">
            <v>No cumple</v>
          </cell>
          <cell r="H53" t="str">
            <v>No cumple</v>
          </cell>
          <cell r="I53"/>
          <cell r="J53" t="str">
            <v>No  corresponde  a  la descripción     técnica solicitada en cuanto a
la    longitud    de    la aguja.</v>
          </cell>
        </row>
        <row r="54">
          <cell r="A54">
            <v>67</v>
          </cell>
          <cell r="B54" t="str">
            <v>DM891</v>
          </cell>
          <cell r="C54" t="str">
            <v>LOTE 2</v>
          </cell>
          <cell r="D54"/>
          <cell r="E54" t="str">
            <v>MULTIFILAMENTO NO ABSORBIBLE DE POLIESTER TRENZADO CALIBRE 5/0 CON DOBLE AGUJA ESPATULADA DE 8 MM, DE 1/4 DE
CIRCULO, HEBRA DE 45 CM O MAS</v>
          </cell>
          <cell r="F54"/>
          <cell r="G54" t="str">
            <v>Cumple</v>
          </cell>
          <cell r="H54"/>
          <cell r="I54"/>
          <cell r="J54"/>
        </row>
        <row r="55">
          <cell r="A55">
            <v>68</v>
          </cell>
          <cell r="B55" t="str">
            <v>DM892</v>
          </cell>
          <cell r="C55" t="str">
            <v>LOTE 2</v>
          </cell>
          <cell r="D55"/>
          <cell r="E55" t="str">
            <v>POLIESTER TRENZADO RECUBIERTO 3/0 C/A C/R 22-26 MM</v>
          </cell>
          <cell r="F55"/>
          <cell r="G55" t="str">
            <v>No cumple</v>
          </cell>
          <cell r="H55" t="str">
            <v>No cumple</v>
          </cell>
          <cell r="I55"/>
          <cell r="J55" t="str">
            <v>No  corresponde  a  la descripción     técnica solicitada en cuanto a la    longitud    de    la
aguja.</v>
          </cell>
        </row>
        <row r="56">
          <cell r="A56">
            <v>69</v>
          </cell>
          <cell r="B56" t="str">
            <v>DM893</v>
          </cell>
          <cell r="C56" t="str">
            <v>LOTE 2</v>
          </cell>
          <cell r="D56"/>
          <cell r="E56" t="str">
            <v>POLIGLECAPRONE USP 4-0 3/8 CIRC REV CORTANTE 19 MM- ANTIBACTERIAL</v>
          </cell>
          <cell r="F56"/>
          <cell r="G56" t="str">
            <v>No cumple</v>
          </cell>
          <cell r="H56" t="str">
            <v>No cumple</v>
          </cell>
          <cell r="I56"/>
          <cell r="J56" t="str">
            <v>No  corresponde  a  la descripción     técnica solicitada en cuanto a
la           característica antibacterial.</v>
          </cell>
        </row>
        <row r="57">
          <cell r="A57">
            <v>77</v>
          </cell>
          <cell r="B57" t="str">
            <v>DM961</v>
          </cell>
          <cell r="C57" t="str">
            <v>LOTE 2</v>
          </cell>
          <cell r="D57"/>
          <cell r="E57" t="str">
            <v>SEDA NEGRA 0 CON AGUJA CURVA CORTANTE DE 3/8 DE CÍRCULO DE 28 A 34 MM LARGO DE LA HEBRA 70 CM O MÁS SOBRE CAJA POR 2 DOCENAS</v>
          </cell>
          <cell r="F57"/>
          <cell r="G57" t="str">
            <v>No cumple</v>
          </cell>
          <cell r="H57" t="str">
            <v>No cumple</v>
          </cell>
          <cell r="I57"/>
          <cell r="J57" t="str">
            <v>No  corresponde  a  la descripción     técnica solicitada en cuanto a la    longitud    de    la
aguja.</v>
          </cell>
        </row>
        <row r="58">
          <cell r="A58">
            <v>78</v>
          </cell>
          <cell r="B58" t="str">
            <v>DM964</v>
          </cell>
          <cell r="C58" t="str">
            <v>LOTE 2</v>
          </cell>
          <cell r="D58"/>
          <cell r="E58" t="str">
            <v>MULTIFILAMENTO NO ABSORBIBLE DE SEDA NEGRA CALIBRE 0 AGUJA CURVA REDONDA DE 34 A 37 MM 1/2 DE CIRCULO, HEBRA DE 70 CM O MAS</v>
          </cell>
          <cell r="F58"/>
          <cell r="G58" t="str">
            <v>No cumple</v>
          </cell>
          <cell r="H58" t="str">
            <v>No cumple</v>
          </cell>
          <cell r="I58"/>
          <cell r="J58" t="str">
            <v>No  corresponde  a  la descripción     técnica
solicitada en cuanto a la    longitud    de    la</v>
          </cell>
        </row>
        <row r="59">
          <cell r="A59">
            <v>79</v>
          </cell>
          <cell r="B59" t="str">
            <v>DM965</v>
          </cell>
          <cell r="C59" t="str">
            <v>LOTE 2</v>
          </cell>
          <cell r="D59"/>
          <cell r="E59" t="str">
            <v>MULTIFILAMENTO NO ABSORBIBLE DE SEDA NEGRA CALIBRE 0 AGUJA CURVA REDONDA DE 24 A 26 MM 1/2 DE CIRCULO, HEBRA DE 70 CM O MAS</v>
          </cell>
          <cell r="F59"/>
          <cell r="G59" t="str">
            <v>No cumple</v>
          </cell>
          <cell r="H59" t="str">
            <v>No cumple</v>
          </cell>
          <cell r="I59"/>
          <cell r="J59" t="str">
            <v>No  corresponde  a  la descripción     técnica solicitada en cuanto a la    longitud    de    la
aguja.</v>
          </cell>
        </row>
        <row r="60">
          <cell r="A60">
            <v>80</v>
          </cell>
          <cell r="B60" t="str">
            <v>DM967</v>
          </cell>
          <cell r="C60" t="str">
            <v>LOTE 2</v>
          </cell>
          <cell r="D60"/>
          <cell r="E60" t="str">
            <v>MULTIFILAMENTO NO ABSORBIBLE DE SEDA NEGRA SIN AGUJA CALIBRE 0, PAQUETE DE 10 HEBRAS POR 75 CM</v>
          </cell>
          <cell r="F60"/>
          <cell r="G60" t="str">
            <v>Cumple</v>
          </cell>
          <cell r="H60"/>
          <cell r="I60"/>
          <cell r="J60"/>
        </row>
        <row r="61">
          <cell r="A61">
            <v>81</v>
          </cell>
          <cell r="B61" t="str">
            <v>DM968</v>
          </cell>
          <cell r="C61" t="str">
            <v>LOTE 2</v>
          </cell>
          <cell r="D61"/>
          <cell r="E61" t="str">
            <v>SEDA NEGRA TRENZADA 1 S/A PRECORTADA 70-75 CM</v>
          </cell>
          <cell r="F61"/>
          <cell r="G61" t="str">
            <v>Cumple</v>
          </cell>
          <cell r="H61"/>
          <cell r="I61"/>
          <cell r="J61"/>
        </row>
        <row r="62">
          <cell r="A62">
            <v>82</v>
          </cell>
          <cell r="B62" t="str">
            <v>DM969</v>
          </cell>
          <cell r="C62" t="str">
            <v>LOTE 2</v>
          </cell>
          <cell r="D62"/>
          <cell r="E62" t="str">
            <v>MULTIFILAMENTO NO ABSORBIBLE DE SEDA NEGRA CALIBRE 1 AGUJA CURVA REDONDA DE 24 A 26 MM 1/2 DE CIRCULO, HEBRA DE 70 CM O MAS</v>
          </cell>
          <cell r="F62"/>
          <cell r="G62" t="str">
            <v>No cumple</v>
          </cell>
          <cell r="H62" t="str">
            <v>No cumple</v>
          </cell>
          <cell r="I62"/>
          <cell r="J62" t="str">
            <v>No  corresponde  a  la descripción     técnica solicitada en cuanto a
la    longitud    de    la aguja.</v>
          </cell>
        </row>
        <row r="63">
          <cell r="A63">
            <v>83</v>
          </cell>
          <cell r="B63" t="str">
            <v>DM970</v>
          </cell>
          <cell r="C63" t="str">
            <v>LOTE 2</v>
          </cell>
          <cell r="D63"/>
          <cell r="E63" t="str">
            <v>MULTIFILAMENTO NO ABSORBIBLE DE SEDA NEGRA CALIBRE 2/0 AGUJA CURVA REDONDA DE 24 A 26 MM 1/2 DE CIRCULO, HEBRA DE 70 CM O MAS</v>
          </cell>
          <cell r="F63"/>
          <cell r="G63" t="str">
            <v>No cumple</v>
          </cell>
          <cell r="H63" t="str">
            <v>No cumple</v>
          </cell>
          <cell r="I63"/>
          <cell r="J63" t="str">
            <v>No  corresponde  a  la descripción     técnica solicitada en cuanto a
la    longitud    de    la aguja.</v>
          </cell>
        </row>
        <row r="64">
          <cell r="A64">
            <v>85</v>
          </cell>
          <cell r="B64" t="str">
            <v>DM973</v>
          </cell>
          <cell r="C64" t="str">
            <v>LOTE 2</v>
          </cell>
          <cell r="D64"/>
          <cell r="E64" t="str">
            <v>SEDA NEGRA TRENZADA 2/0 S/A PRECORTADA 70-75 CM</v>
          </cell>
          <cell r="F64"/>
          <cell r="G64" t="str">
            <v>Cumple</v>
          </cell>
          <cell r="H64"/>
          <cell r="I64"/>
          <cell r="J64"/>
        </row>
        <row r="65">
          <cell r="A65">
            <v>86</v>
          </cell>
          <cell r="B65" t="str">
            <v>DM974</v>
          </cell>
          <cell r="C65" t="str">
            <v>LOTE 2</v>
          </cell>
          <cell r="D65"/>
          <cell r="E65" t="str">
            <v>SEDA NEGRA TRENZADA 3/0 AGUJA CORTANTE 3/8CIRCULO 22-26
MM 45 CM A 70-75 CM</v>
          </cell>
          <cell r="F65"/>
          <cell r="G65" t="str">
            <v>Cumple</v>
          </cell>
          <cell r="H65"/>
          <cell r="I65"/>
          <cell r="J65"/>
        </row>
        <row r="66">
          <cell r="A66">
            <v>87</v>
          </cell>
          <cell r="B66" t="str">
            <v>DM976</v>
          </cell>
          <cell r="C66" t="str">
            <v>LOTE 2</v>
          </cell>
          <cell r="D66"/>
          <cell r="E66" t="str">
            <v>MULTIFILAMENTO NO ABSORBIBLE DE SEDA NEGRA CALIBRE 3/0 AGUJA RECTA CORTANTE DE 60 MM, HEBRA DE 75 CM O MAS</v>
          </cell>
          <cell r="F66"/>
          <cell r="G66" t="str">
            <v>No cumple</v>
          </cell>
          <cell r="H66" t="str">
            <v>No cumple</v>
          </cell>
          <cell r="I66"/>
          <cell r="J66" t="str">
            <v>No  corresponde  a  la descripción     técnica solicitada en cuanto a la    longitud    de    la
aguja.</v>
          </cell>
        </row>
        <row r="67">
          <cell r="A67">
            <v>88</v>
          </cell>
          <cell r="B67" t="str">
            <v>DM977</v>
          </cell>
          <cell r="C67" t="str">
            <v>LOTE 2</v>
          </cell>
          <cell r="D67"/>
          <cell r="E67" t="str">
            <v>MULTIFILAMENTO NO ABSORBIBLE DE SEDA NEGRA SIN AGUJA
CALIBRE 3/0, PAQUETE DE 10 HEBRAS POR 75 CM</v>
          </cell>
          <cell r="F67"/>
          <cell r="G67" t="str">
            <v>Cumple</v>
          </cell>
          <cell r="H67"/>
          <cell r="I67"/>
          <cell r="J67"/>
        </row>
        <row r="68">
          <cell r="A68">
            <v>89</v>
          </cell>
          <cell r="B68" t="str">
            <v>DM978</v>
          </cell>
          <cell r="C68" t="str">
            <v>LOTE 2</v>
          </cell>
          <cell r="D68"/>
          <cell r="E68" t="str">
            <v>SEDA NEGRA TRENZADA 4/0 AGUJA CURVA CORTANTE 3/8
CIRCULO 19 MM 70-90 CM</v>
          </cell>
          <cell r="F68"/>
          <cell r="G68" t="str">
            <v>Cumple</v>
          </cell>
          <cell r="H68"/>
          <cell r="I68"/>
          <cell r="J68"/>
        </row>
        <row r="69">
          <cell r="A69">
            <v>90</v>
          </cell>
          <cell r="B69" t="str">
            <v>DM979</v>
          </cell>
          <cell r="C69" t="str">
            <v>LOTE 2</v>
          </cell>
          <cell r="D69"/>
          <cell r="E69" t="str">
            <v>SEDA NEGRA TRENZADA 4/0 AGUJA REDONDA 1/2 CIRCULO 15 MM 70-90 CM</v>
          </cell>
          <cell r="F69"/>
          <cell r="G69" t="str">
            <v>Cumple</v>
          </cell>
          <cell r="H69"/>
          <cell r="I69"/>
          <cell r="J69"/>
        </row>
        <row r="70">
          <cell r="A70">
            <v>91</v>
          </cell>
          <cell r="B70" t="str">
            <v>DM980</v>
          </cell>
          <cell r="C70" t="str">
            <v>LOTE 2</v>
          </cell>
          <cell r="D70"/>
          <cell r="E70" t="str">
            <v>MULTIFILAMENTO NO ABSORBIBLE DE SEDA NEGRA SIN AGUJA CALIBRE 4/0, PAQUETE DE 10 HEBRAS POR 75 CM</v>
          </cell>
          <cell r="F70"/>
          <cell r="G70" t="str">
            <v>Cumple</v>
          </cell>
          <cell r="H70"/>
          <cell r="I70"/>
          <cell r="J70"/>
        </row>
        <row r="71">
          <cell r="A71">
            <v>92</v>
          </cell>
          <cell r="B71" t="str">
            <v>DM981</v>
          </cell>
          <cell r="C71" t="str">
            <v>LOTE 2</v>
          </cell>
          <cell r="D71"/>
          <cell r="E71" t="str">
            <v>MULTIFILAMENTO NO ABSORBIBLE DE SEDA NEGRA CALIBRE 5/0 AGUJA CURVA CORTANTE DE 19 A 20 MM 3/8 DE CIRCULO, HEBRA
DE 45 CM O MAS</v>
          </cell>
          <cell r="F71"/>
          <cell r="G71" t="str">
            <v>Cumple</v>
          </cell>
          <cell r="H71"/>
          <cell r="I71"/>
          <cell r="J71"/>
        </row>
        <row r="72">
          <cell r="A72">
            <v>93</v>
          </cell>
          <cell r="B72" t="str">
            <v>DM983</v>
          </cell>
          <cell r="C72" t="str">
            <v>LOTE 2</v>
          </cell>
          <cell r="D72"/>
          <cell r="E72" t="str">
            <v>MULTIFILAMENTO NO ABSORBIBLE DE SEDA NEGRA CALIBRE 6/0 DOBLE AGUJA ESPATULADA DE 8 MM 1/4 DE CIRCULO, HEBRA DE 45 CM O MAS</v>
          </cell>
          <cell r="F72"/>
          <cell r="G72" t="str">
            <v>No cumple</v>
          </cell>
          <cell r="H72" t="str">
            <v>No cumple</v>
          </cell>
          <cell r="I72"/>
          <cell r="J72" t="str">
            <v>No  corresponde  a  la descripción     técnica solicitada en cuanto a la    longitud    de    la
aguja.</v>
          </cell>
        </row>
        <row r="73">
          <cell r="A73">
            <v>96</v>
          </cell>
          <cell r="B73" t="str">
            <v>DM1093</v>
          </cell>
          <cell r="C73" t="str">
            <v>LOTE 2</v>
          </cell>
          <cell r="D73"/>
          <cell r="E73" t="str">
            <v>SUTURA PARA CERCLAJE DE CUELLO DE UTERO DOBLE AGUJA REDONDA UNIDAD</v>
          </cell>
          <cell r="F73"/>
          <cell r="G73" t="str">
            <v>No cumple</v>
          </cell>
          <cell r="H73" t="str">
            <v>No cumple</v>
          </cell>
          <cell r="I73"/>
          <cell r="J73" t="str">
            <v>Según    revisión    de comité  evaluador  se requiere   una   aguja
más grande.</v>
          </cell>
        </row>
        <row r="74">
          <cell r="A74">
            <v>99</v>
          </cell>
          <cell r="B74" t="str">
            <v>DM1122</v>
          </cell>
          <cell r="C74" t="str">
            <v>LOTE 2</v>
          </cell>
          <cell r="D74"/>
          <cell r="E74" t="str">
            <v>CAT GUT CROMADO CALIBRE 0 AGUJA CURVA REDONDA DE 34 A 37 MM DE MEDIO CIRCULO HEBRA DE 90 CM O MAS</v>
          </cell>
          <cell r="F74"/>
          <cell r="G74" t="str">
            <v>No cumple</v>
          </cell>
          <cell r="H74" t="str">
            <v>No cumple</v>
          </cell>
          <cell r="I74"/>
          <cell r="J74" t="str">
            <v>No  corresponde  a  la descripción     técnica solicitada en cuanto a la    longitud    de    la
aguja.</v>
          </cell>
        </row>
        <row r="75">
          <cell r="A75">
            <v>100</v>
          </cell>
          <cell r="B75" t="str">
            <v>DM1123</v>
          </cell>
          <cell r="C75" t="str">
            <v>LOTE 2</v>
          </cell>
          <cell r="D75"/>
          <cell r="E75" t="str">
            <v>CAT GUT CROMADO PARA HIGADO CALIBRE 0 AGUJA CURVA
REDONDA ROMA DE 65 MM DE MEDIO CIRCULO. HEBRA DE 70 CM O MAS</v>
          </cell>
          <cell r="F75"/>
          <cell r="G75" t="str">
            <v>Cumple</v>
          </cell>
          <cell r="H75"/>
          <cell r="I75"/>
          <cell r="J75"/>
        </row>
        <row r="76">
          <cell r="A76">
            <v>101</v>
          </cell>
          <cell r="B76" t="str">
            <v>DM1124</v>
          </cell>
          <cell r="C76" t="str">
            <v>LOTE 2</v>
          </cell>
          <cell r="D76"/>
          <cell r="E76" t="str">
            <v>CAT GUT CROMADO CALIBRE 1 AGUJA CURVA REDONDA DE 34 A 37 MM DE MEDIO CIRCULO. HEBRA DE 90 CM O MAS</v>
          </cell>
          <cell r="F76"/>
          <cell r="G76" t="str">
            <v>No cumple</v>
          </cell>
          <cell r="H76" t="str">
            <v>No cumple</v>
          </cell>
          <cell r="I76"/>
          <cell r="J76" t="str">
            <v>No  corresponde  a  la descripción     técnica solicitada en cuanto a
la    longitud    de    la aguja.</v>
          </cell>
        </row>
        <row r="77">
          <cell r="A77">
            <v>102</v>
          </cell>
          <cell r="B77" t="str">
            <v>DM1125</v>
          </cell>
          <cell r="C77" t="str">
            <v>LOTE 2</v>
          </cell>
          <cell r="D77"/>
          <cell r="E77" t="str">
            <v>CAT GUT CROMADO CALIBRE 2/0 AGUJA CURVA REDONDA DE 34 A 36 MM DE MEDIO CIRCULO. HEBRA DE 70 CM O MAS</v>
          </cell>
          <cell r="F77"/>
          <cell r="G77" t="str">
            <v>No cumple</v>
          </cell>
          <cell r="H77" t="str">
            <v>No cumple</v>
          </cell>
          <cell r="I77"/>
          <cell r="J77" t="str">
            <v>No  corresponde  a  la descripción     técnica solicitada en cuanto a la    longitud    de    la
aguja.</v>
          </cell>
        </row>
        <row r="78">
          <cell r="A78">
            <v>103</v>
          </cell>
          <cell r="B78" t="str">
            <v>DM1127</v>
          </cell>
          <cell r="C78" t="str">
            <v>LOTE 2</v>
          </cell>
          <cell r="D78"/>
          <cell r="E78" t="str">
            <v>TRIPA QUIRURGICA CROMICO 4/0 AGUJA REDONDA 1/2 CIRCULO 17MM 70-75 CM RB1</v>
          </cell>
          <cell r="F78"/>
          <cell r="G78" t="str">
            <v>Cumple</v>
          </cell>
          <cell r="H78"/>
          <cell r="I78"/>
          <cell r="J78"/>
        </row>
        <row r="79">
          <cell r="A79">
            <v>104</v>
          </cell>
          <cell r="B79" t="str">
            <v>DM1129</v>
          </cell>
          <cell r="C79" t="str">
            <v>LOTE 2</v>
          </cell>
          <cell r="D79"/>
          <cell r="E79" t="str">
            <v>CAT GUT CROMADO CALIBRE 5/0 AGUJA CURVA REDONDA DE 15 A 17 MM DE MEDIO CIRCULO. HEBRA DE 70 CM O MAS</v>
          </cell>
          <cell r="F79"/>
          <cell r="G79" t="str">
            <v>Cumple</v>
          </cell>
          <cell r="H79"/>
          <cell r="I79"/>
          <cell r="J79"/>
        </row>
        <row r="80">
          <cell r="A80">
            <v>117</v>
          </cell>
          <cell r="B80" t="str">
            <v>DM1391</v>
          </cell>
          <cell r="C80" t="str">
            <v>LOTE 2</v>
          </cell>
          <cell r="D80"/>
          <cell r="E80" t="str">
            <v>POLIDIOXANONA CALIBRE 1 AGUJA DE 34 A 37 MM CURVA REDONDA DE MEDIO CÍRCULO HEBRA DE 70 CM EN ADELANTE-
ANTIBACTERIAL</v>
          </cell>
          <cell r="F80"/>
          <cell r="G80" t="str">
            <v>No cumple</v>
          </cell>
          <cell r="H80" t="str">
            <v>No cumple</v>
          </cell>
          <cell r="I80"/>
          <cell r="J80" t="str">
            <v>No  corresponde  a  la descripción     técnica
solicitada en cuanto a</v>
          </cell>
        </row>
        <row r="81">
          <cell r="A81">
            <v>119</v>
          </cell>
          <cell r="B81" t="str">
            <v>DM1406</v>
          </cell>
          <cell r="C81" t="str">
            <v>LOTE 2</v>
          </cell>
          <cell r="D81"/>
          <cell r="E81" t="str">
            <v>SUTURA QUIRURGICA (NYLON) 3/0 CS C/C</v>
          </cell>
          <cell r="F81"/>
          <cell r="G81" t="str">
            <v>Cumple</v>
          </cell>
          <cell r="H81"/>
          <cell r="I81"/>
          <cell r="J81"/>
        </row>
        <row r="82">
          <cell r="A82">
            <v>126</v>
          </cell>
          <cell r="B82" t="str">
            <v>DM1516</v>
          </cell>
          <cell r="C82" t="str">
            <v>LOTE 2</v>
          </cell>
          <cell r="D82"/>
          <cell r="E82" t="str">
            <v>MONOFILAMENTO ABSORBIBLE DE POLIDIOXANONA. CALIBRE 3/0. AGUJA DE 16 A 19 MM CURVA CORTANTE DE 3/8.  HEBRA DE 45 CM
DE LARGO O MAS</v>
          </cell>
          <cell r="F82"/>
          <cell r="G82" t="str">
            <v>Cumple</v>
          </cell>
          <cell r="H82"/>
          <cell r="I82"/>
          <cell r="J82"/>
        </row>
        <row r="83">
          <cell r="A83">
            <v>129</v>
          </cell>
          <cell r="B83" t="str">
            <v>DM1632</v>
          </cell>
          <cell r="C83" t="str">
            <v>LOTE 2</v>
          </cell>
          <cell r="D83"/>
          <cell r="E83" t="str">
            <v>ACIDO POLIGLICOLICO 1 C A C C 1/2 CIRCULO DE 37MM 75 CM</v>
          </cell>
          <cell r="F83"/>
          <cell r="G83" t="str">
            <v>No cumple</v>
          </cell>
          <cell r="H83" t="str">
            <v>No cumple</v>
          </cell>
          <cell r="I83"/>
          <cell r="J83" t="str">
            <v>No  corresponde  a  la descripción     técnica solicitada en cuanto a
la    longitud    de    la aguja.</v>
          </cell>
        </row>
        <row r="84">
          <cell r="A84">
            <v>130</v>
          </cell>
          <cell r="B84" t="str">
            <v>DM1636</v>
          </cell>
          <cell r="C84" t="str">
            <v>LOTE 2</v>
          </cell>
          <cell r="D84"/>
          <cell r="E84" t="str">
            <v>MONOFILAMENTO POLIPROPILENO 2 C/A C/C 3/8 CIRCULO 20- 26MM 60-75CM</v>
          </cell>
          <cell r="F84"/>
          <cell r="G84" t="str">
            <v>Cumple</v>
          </cell>
          <cell r="H84"/>
          <cell r="I84"/>
          <cell r="J84"/>
        </row>
        <row r="85">
          <cell r="A85">
            <v>132</v>
          </cell>
          <cell r="B85" t="str">
            <v>DM1677</v>
          </cell>
          <cell r="C85" t="str">
            <v>LOTE 2</v>
          </cell>
          <cell r="D85"/>
          <cell r="E85" t="str">
            <v>POLIDIOXANONA CALIBRE 4.0 CON AGUJA AGUJA CURVA CORTANTE DE 24-26 MM, 3/8 CIRCULO, HEBRA DE 45 CM O MAS- ANTIBACTERIAL</v>
          </cell>
          <cell r="F85"/>
          <cell r="G85" t="str">
            <v>No cumple</v>
          </cell>
          <cell r="H85" t="str">
            <v>No cumple</v>
          </cell>
          <cell r="I85"/>
          <cell r="J85" t="str">
            <v>No  corresponde  a  la descripción     técnica solicitada en cuanto a
la           característica antibacterial.</v>
          </cell>
        </row>
        <row r="86">
          <cell r="A86">
            <v>138</v>
          </cell>
          <cell r="B86" t="str">
            <v>DM1784</v>
          </cell>
          <cell r="C86" t="str">
            <v>LOTE 2</v>
          </cell>
          <cell r="D86"/>
          <cell r="E86" t="str">
            <v>MONOFILAMENTO NO ABSORBIBLE DE POLIPROPILENO CALIBRE 2/0 AGUJA CURVA REDONDA DE 24 A 26 MM. 1/2 CIRCULO. HEBRA DE 70 CM O MAS</v>
          </cell>
          <cell r="F86"/>
          <cell r="G86" t="str">
            <v>No cumple</v>
          </cell>
          <cell r="H86" t="str">
            <v>No cumple</v>
          </cell>
          <cell r="I86"/>
          <cell r="J86" t="str">
            <v>No  corresponde  a  la descripción     técnica solicitada en cuanto a la    longitud    de    la
aguja.</v>
          </cell>
        </row>
        <row r="87">
          <cell r="A87">
            <v>142</v>
          </cell>
          <cell r="B87" t="str">
            <v>DM1804</v>
          </cell>
          <cell r="C87" t="str">
            <v>LOTE 2</v>
          </cell>
          <cell r="D87"/>
          <cell r="E87" t="str">
            <v>POLIPROPILENO MONOFILAMENTO 3/0 AGUJA RECTA CORTANTE 58-60 MM 70-75 CM</v>
          </cell>
          <cell r="F87"/>
          <cell r="G87" t="str">
            <v>Cumple</v>
          </cell>
          <cell r="H87"/>
          <cell r="I87"/>
          <cell r="J87"/>
        </row>
        <row r="88">
          <cell r="A88">
            <v>143</v>
          </cell>
          <cell r="B88" t="str">
            <v>DM1805</v>
          </cell>
          <cell r="C88" t="str">
            <v>LOTE 2</v>
          </cell>
          <cell r="D88"/>
          <cell r="E88" t="str">
            <v>MONOFILAMENTO NO ABSORBIBLE DE POLIPROPILENO CALIBRE 4/0 AGUJA CURVA CORTANTE DE 19 A 20 MM. 3/8 CIRCULO. HEBRA
DE 45 CM O MAS</v>
          </cell>
          <cell r="F88"/>
          <cell r="G88" t="str">
            <v>Cumple</v>
          </cell>
          <cell r="H88"/>
          <cell r="I88"/>
          <cell r="J88"/>
        </row>
        <row r="89">
          <cell r="A89">
            <v>144</v>
          </cell>
          <cell r="B89" t="str">
            <v>DM1806</v>
          </cell>
          <cell r="C89" t="str">
            <v>LOTE 2</v>
          </cell>
          <cell r="D89"/>
          <cell r="E89" t="str">
            <v>MONOFILAMENTO NO ABSORBIBLE DE POLIPROPILENO CALIBRE 5/0 AGUJA CURVA CORTANTE DE 13 A 17 MM. 3/8 CIRCULO. HEBRA
DE 45 CM O MAS</v>
          </cell>
          <cell r="F89"/>
          <cell r="G89" t="str">
            <v>Cumple</v>
          </cell>
          <cell r="H89"/>
          <cell r="I89"/>
          <cell r="J89"/>
        </row>
        <row r="90">
          <cell r="A90">
            <v>145</v>
          </cell>
          <cell r="B90" t="str">
            <v>DM1807</v>
          </cell>
          <cell r="C90" t="str">
            <v>LOTE 2</v>
          </cell>
          <cell r="D90"/>
          <cell r="E90" t="str">
            <v>MONOFILAMENTO NO ABSORBIBLE DE POLIPROPILENO CALIBRE
5/0 AGUJA CURVA CORTANTE DE 18 A 20 MM. 3/8 CIRCULO. HEBRA DE 45 CM O MAS</v>
          </cell>
          <cell r="F90"/>
          <cell r="G90" t="str">
            <v>Cumple</v>
          </cell>
          <cell r="H90"/>
          <cell r="I90"/>
          <cell r="J90"/>
        </row>
        <row r="91">
          <cell r="A91">
            <v>146</v>
          </cell>
          <cell r="B91" t="str">
            <v>DM1808</v>
          </cell>
          <cell r="C91" t="str">
            <v>LOTE 2</v>
          </cell>
          <cell r="D91"/>
          <cell r="E91" t="str">
            <v>POLIPROPILENO MONOFILAMNETO 6/0 AGUJA CORTANTE 3/8 CRICULO 10-11MM 45-60CM CIRUGIA PLASTICA</v>
          </cell>
          <cell r="F91"/>
          <cell r="G91" t="str">
            <v>No cumple</v>
          </cell>
          <cell r="H91" t="str">
            <v>No cumple</v>
          </cell>
          <cell r="I91"/>
          <cell r="J91" t="str">
            <v>No  corresponde  a  la descripción     técnica solicitada en cuanto a la    longitud    de    la
aguja.</v>
          </cell>
        </row>
        <row r="92">
          <cell r="A92">
            <v>150</v>
          </cell>
          <cell r="B92" t="str">
            <v>DM1851</v>
          </cell>
          <cell r="C92" t="str">
            <v>LOTE 2</v>
          </cell>
          <cell r="D92"/>
          <cell r="E92" t="str">
            <v>MONOFILAMENTO DE NYLON 5/0 C/A C/C P698T</v>
          </cell>
          <cell r="F92"/>
          <cell r="G92" t="str">
            <v>Cumple</v>
          </cell>
          <cell r="H92"/>
          <cell r="I92"/>
          <cell r="J92"/>
        </row>
        <row r="93">
          <cell r="A93">
            <v>151</v>
          </cell>
          <cell r="B93" t="str">
            <v>DM1867</v>
          </cell>
          <cell r="C93" t="str">
            <v>LOTE 2</v>
          </cell>
          <cell r="D93"/>
          <cell r="E93" t="str">
            <v>MONOFILAMENTO ABSORBIBLE DE POLIDIOXANONA. CALIBRE 6/0. DOBLE AGUJA DE 13 MM CURVA REDONDA DE 3/8. HEBRA DE 75 CM DE LARGO O MAS- ANTIBACTERIAL</v>
          </cell>
          <cell r="F93"/>
          <cell r="G93" t="str">
            <v>No cumple</v>
          </cell>
          <cell r="H93" t="str">
            <v>No cumple</v>
          </cell>
          <cell r="I93"/>
          <cell r="J93" t="str">
            <v>No  corresponde  a  la descripción     técnica solicitada en cuanto a
la           característica antibacterial.</v>
          </cell>
        </row>
        <row r="94">
          <cell r="A94">
            <v>155</v>
          </cell>
          <cell r="B94" t="str">
            <v>DM1919</v>
          </cell>
          <cell r="C94" t="str">
            <v>LOTE 2</v>
          </cell>
          <cell r="D94"/>
          <cell r="E94" t="str">
            <v>TRIPA QUIRURGICA CROMICO 2/0 AGUJA REDONDA 1/2 CIRCULO 24-26 MM HEBRA 70-75 CM</v>
          </cell>
          <cell r="F94"/>
          <cell r="G94" t="str">
            <v>No cumple</v>
          </cell>
          <cell r="H94" t="str">
            <v>No cumple</v>
          </cell>
          <cell r="I94"/>
          <cell r="J94" t="str">
            <v>No  corresponde  a  la descripción     técnica solicitada en cuanto a
la    longitud    de    la aguja.</v>
          </cell>
        </row>
        <row r="95">
          <cell r="A95">
            <v>156</v>
          </cell>
          <cell r="B95" t="str">
            <v>DM1923</v>
          </cell>
          <cell r="C95" t="str">
            <v>LOTE 2</v>
          </cell>
          <cell r="D95"/>
          <cell r="E95" t="str">
            <v>TRIPA QUIRURGICA CROMICO 0 26 MM 75 CM</v>
          </cell>
          <cell r="F95"/>
          <cell r="G95" t="str">
            <v>No cumple</v>
          </cell>
          <cell r="H95" t="str">
            <v>No cumple</v>
          </cell>
          <cell r="I95"/>
          <cell r="J95" t="str">
            <v>No  corresponde  a  la descripción     técnica solicitada en cuanto a la    longitud    de    la
aguja.</v>
          </cell>
        </row>
        <row r="96">
          <cell r="A96">
            <v>162</v>
          </cell>
          <cell r="B96" t="str">
            <v>DM2055</v>
          </cell>
          <cell r="C96" t="str">
            <v>LOTE 2</v>
          </cell>
          <cell r="D96"/>
          <cell r="E96" t="str">
            <v>MONOFILAMENTO NO ABSORBIBLE DE POLIPROPILENO CALIBRE 0 CON AGUJA CURVA REDONDA. 1/2 CIRCULO. 26 A 27 MM. HEBRA
DE 75 CM O MAS</v>
          </cell>
          <cell r="F96"/>
          <cell r="G96" t="str">
            <v>Cumple</v>
          </cell>
          <cell r="H96"/>
          <cell r="I96"/>
          <cell r="J96"/>
        </row>
        <row r="97">
          <cell r="A97">
            <v>163</v>
          </cell>
          <cell r="B97" t="str">
            <v>DM2062</v>
          </cell>
          <cell r="C97" t="str">
            <v>LOTE 2</v>
          </cell>
          <cell r="D97"/>
          <cell r="E97" t="str">
            <v>ACIDO POLIGLICOLICO CALIBRE 0.AGUJA CURVA REDONDA DE 24 A 26 MM 1/2 CIRCULO.HEBRA DE 70 CM O MAS- ANTIBACTERIAL</v>
          </cell>
          <cell r="F97"/>
          <cell r="G97" t="str">
            <v>No cumple</v>
          </cell>
          <cell r="H97" t="str">
            <v>No cumple</v>
          </cell>
          <cell r="I97"/>
          <cell r="J97" t="str">
            <v>No  corresponde  a  la descripción     técnica solicitada en cuanto a
la           característica antibacterial.</v>
          </cell>
        </row>
        <row r="98">
          <cell r="A98">
            <v>164</v>
          </cell>
          <cell r="B98" t="str">
            <v>DM2063</v>
          </cell>
          <cell r="C98" t="str">
            <v>LOTE 2</v>
          </cell>
          <cell r="D98"/>
          <cell r="E98" t="str">
            <v>SUTURA MONOFILAMENTO ABSORBIBLE POLIDIOXANONA 0 AGUJA REDONDA  1/2 CIRCULO 34-37MM HEBRA 90CM- ANTIBACTERIAL</v>
          </cell>
          <cell r="F98"/>
          <cell r="G98" t="str">
            <v>No cumple</v>
          </cell>
          <cell r="H98" t="str">
            <v>No cumple</v>
          </cell>
          <cell r="I98"/>
          <cell r="J98" t="str">
            <v>No  corresponde  a  la descripción     técnica solicitada en cuanto a
la           característica antibacterial.</v>
          </cell>
        </row>
        <row r="99">
          <cell r="A99">
            <v>166</v>
          </cell>
          <cell r="B99" t="str">
            <v>DM2068</v>
          </cell>
          <cell r="C99" t="str">
            <v>LOTE 2</v>
          </cell>
          <cell r="D99"/>
          <cell r="E99" t="str">
            <v>MONOFILAMENTO ABSORBIBLE DE POLIDIOXANONA. CALIBRE 0. AGUJA DE 34 A 37 MM CURVA REDONDA DE MEDIO CIRCULO.
HEBRA DE 70 CM DE LARGO O MAS- ANTIBACTERIAL</v>
          </cell>
          <cell r="F99"/>
          <cell r="G99" t="str">
            <v>No cumple</v>
          </cell>
          <cell r="H99" t="str">
            <v>No cumple</v>
          </cell>
          <cell r="I99"/>
          <cell r="J99" t="str">
            <v>No  corresponde  a  la descripción     técnica
solicitada en cuanto a</v>
          </cell>
        </row>
        <row r="100">
          <cell r="A100">
            <v>167</v>
          </cell>
          <cell r="B100" t="str">
            <v>DM2074</v>
          </cell>
          <cell r="C100" t="str">
            <v>LOTE 2</v>
          </cell>
          <cell r="D100"/>
          <cell r="E100" t="str">
            <v>POLIPROPILENO 3/0 AGUJA CURVA REDONDO</v>
          </cell>
          <cell r="F100"/>
          <cell r="G100" t="str">
            <v>Cumple</v>
          </cell>
          <cell r="H100"/>
          <cell r="I100"/>
          <cell r="J100"/>
        </row>
        <row r="101">
          <cell r="A101">
            <v>169</v>
          </cell>
          <cell r="B101" t="str">
            <v>DM2109</v>
          </cell>
          <cell r="C101" t="str">
            <v>LOTE 2</v>
          </cell>
          <cell r="D101"/>
          <cell r="E101" t="str">
            <v>SUTURA ABSORBIBLE DE CATGUT CROMICO 1 AGUJA REDONDA 1/2CIRCULO 34-37 MM HEBRA 70-75CM</v>
          </cell>
          <cell r="F101"/>
          <cell r="G101" t="str">
            <v>No cumple</v>
          </cell>
          <cell r="H101" t="str">
            <v>No cumple</v>
          </cell>
          <cell r="I101"/>
          <cell r="J101" t="str">
            <v>No  corresponde  a  la descripción     técnica solicitada en cuanto a la    longitud    de    la
aguja.</v>
          </cell>
        </row>
        <row r="102">
          <cell r="A102">
            <v>170</v>
          </cell>
          <cell r="B102" t="str">
            <v>DM2128</v>
          </cell>
          <cell r="C102" t="str">
            <v>LOTE 2</v>
          </cell>
          <cell r="D102"/>
          <cell r="E102" t="str">
            <v>MONOFILAMENTO ABSORBIBLE DE POLIPROPILENO 0 AGUJA REDONDA 1/2 CIRCULO 34 - 37MM  HEBRA 75CM</v>
          </cell>
          <cell r="F102"/>
          <cell r="G102" t="str">
            <v>No cumple</v>
          </cell>
          <cell r="H102" t="str">
            <v>No cumple</v>
          </cell>
          <cell r="I102"/>
          <cell r="J102" t="str">
            <v>No  corresponde  a  la descripción     técnica solicitada en cuanto a
la    longitud    de    la aguja.</v>
          </cell>
        </row>
        <row r="103">
          <cell r="A103">
            <v>176</v>
          </cell>
          <cell r="B103" t="str">
            <v>DM2163</v>
          </cell>
          <cell r="C103" t="str">
            <v>LOTE 2</v>
          </cell>
          <cell r="D103"/>
          <cell r="E103" t="str">
            <v>MONOFILAMENTO NO ABSORBIBLE DE POLIPROPILENO CALIBRE
2/0 AGUJA CURVA REDONDA DE 34 A 39 MM. 1/2 CIRCULO. HEBRA DE 70 CM O MAS</v>
          </cell>
          <cell r="F103"/>
          <cell r="G103" t="str">
            <v>Cumple</v>
          </cell>
          <cell r="H103"/>
          <cell r="I103"/>
          <cell r="J103"/>
        </row>
        <row r="104">
          <cell r="A104">
            <v>180</v>
          </cell>
          <cell r="B104" t="str">
            <v>DM2181</v>
          </cell>
          <cell r="C104" t="str">
            <v>LOTE 2</v>
          </cell>
          <cell r="D104"/>
          <cell r="E104" t="str">
            <v>MULTIFILAMENTO NO ABSORBIBLE DE SEDA NEGRA CALIBRE 4/0 AGUJA CURVA REDONDA DE 24 A 26 MM 1/2 DE CIRCULO. HEBRA DE 70 CM O MAS</v>
          </cell>
          <cell r="F104"/>
          <cell r="G104" t="str">
            <v>No cumple</v>
          </cell>
          <cell r="H104" t="str">
            <v>No cumple</v>
          </cell>
          <cell r="I104"/>
          <cell r="J104" t="str">
            <v>No  corresponde  a  la descripción     técnica solicitada en cuanto a la    longitud    de    la
aguja.</v>
          </cell>
        </row>
        <row r="105">
          <cell r="A105">
            <v>182</v>
          </cell>
          <cell r="B105" t="str">
            <v>DM2190</v>
          </cell>
          <cell r="C105" t="str">
            <v>LOTE 2</v>
          </cell>
          <cell r="D105"/>
          <cell r="E105" t="str">
            <v>CATGUT CROMICO 2/0 CURVA REDO 1/2 CIRC  DE 37 HEBRA DE 70- 90CM(SUTURA ABSORBIBL) C1117J-923T</v>
          </cell>
          <cell r="F105"/>
          <cell r="G105" t="str">
            <v>No cumple</v>
          </cell>
          <cell r="H105" t="str">
            <v>No cumple</v>
          </cell>
          <cell r="I105"/>
          <cell r="J105" t="str">
            <v>No  corresponde  a  la descripción     técnica solicitada en cuanto a la    longitud    de    la
aguja.</v>
          </cell>
        </row>
        <row r="106">
          <cell r="A106">
            <v>184</v>
          </cell>
          <cell r="B106" t="str">
            <v>DM2285</v>
          </cell>
          <cell r="C106" t="str">
            <v>LOTE 2</v>
          </cell>
          <cell r="D106"/>
          <cell r="E106" t="str">
            <v>ACIDO POLIGLICOLICO CALIBRE 2/0. AGUJA CURVA REDONDA DE 24 A 27 MM 1/2 CIRCULO. HEBRA DE 70 CM O MAS- ANTIBACTERIAL</v>
          </cell>
          <cell r="F106"/>
          <cell r="G106" t="str">
            <v>No cumple</v>
          </cell>
          <cell r="H106" t="str">
            <v>No cumple</v>
          </cell>
          <cell r="I106"/>
          <cell r="J106" t="str">
            <v>No  corresponde  a  la descripción     técnica solicitada en cuanto a
la           característica antibacterial.</v>
          </cell>
        </row>
        <row r="107">
          <cell r="A107">
            <v>186</v>
          </cell>
          <cell r="B107" t="str">
            <v>DM2426</v>
          </cell>
          <cell r="C107" t="str">
            <v>LOTE 2</v>
          </cell>
          <cell r="D107"/>
          <cell r="E107" t="str">
            <v>MONOFILAMENTO DE COPOLIMERO DE POLIGLECAPROMA 25, CALIBRE 5/0, AGUJA CURVA CORTANTE DE 10 A 11 MM, DE 3/8 DE CIRCULO, HEBRA DE 40 CM DE LARGO O MAS- ANTIBACTERIAL</v>
          </cell>
          <cell r="F107"/>
          <cell r="G107" t="str">
            <v>No cumple</v>
          </cell>
          <cell r="H107" t="str">
            <v>No cumple</v>
          </cell>
          <cell r="I107"/>
          <cell r="J107" t="str">
            <v>No  corresponde  a  la descripción     técnica solicitada en cuanto a la    longitud    de    la aguja  y característica
antibacterial.</v>
          </cell>
        </row>
        <row r="108">
          <cell r="A108">
            <v>187</v>
          </cell>
          <cell r="B108" t="str">
            <v>DM2329</v>
          </cell>
          <cell r="C108" t="str">
            <v>LOTE 2</v>
          </cell>
          <cell r="D108"/>
          <cell r="E108" t="str">
            <v>ACIDO POLIGLICOLICO CALIBRE 7. DOBLE AGUJA ESPATULADA DE
6.4 A 6.5 MM 3/8 DE CIRCULO. HEBRA DE 30 CM O MAS</v>
          </cell>
          <cell r="F108"/>
          <cell r="G108" t="str">
            <v>Cumple</v>
          </cell>
          <cell r="H108"/>
          <cell r="I108"/>
          <cell r="J108"/>
        </row>
        <row r="109">
          <cell r="A109">
            <v>188</v>
          </cell>
          <cell r="B109" t="str">
            <v>DM2330</v>
          </cell>
          <cell r="C109" t="str">
            <v>LOTE 2</v>
          </cell>
          <cell r="D109"/>
          <cell r="E109" t="str">
            <v>ACIDO POLIGLICOLICO CALIBRE 8. DOBLE AGUJA ESPATULADA DE
6.4 A 6.5 MM 3/8 DE CIRCULO. HEBRA DE 20 CM O MAS</v>
          </cell>
          <cell r="F109"/>
          <cell r="G109" t="str">
            <v>Cumple</v>
          </cell>
          <cell r="H109"/>
          <cell r="I109"/>
          <cell r="J109"/>
        </row>
        <row r="110">
          <cell r="A110">
            <v>190</v>
          </cell>
          <cell r="B110" t="str">
            <v>DM2332</v>
          </cell>
          <cell r="C110" t="str">
            <v>LOTE 2</v>
          </cell>
          <cell r="D110"/>
          <cell r="E110" t="str">
            <v>ACIDO GLICOLICO Y ACIDO LACTICO O POLIGLACTINA 910 CALIBRE 4 CON AGUJA CURVA REDONDA DE 17 MM 1/2 CIRCULO. HEBRA DE 70 CM O MAS. DE CORTO TERMINO</v>
          </cell>
          <cell r="F110"/>
          <cell r="G110" t="str">
            <v>No cumple</v>
          </cell>
          <cell r="H110" t="str">
            <v>No cumple</v>
          </cell>
          <cell r="I110"/>
          <cell r="J110" t="str">
            <v>No  corresponde  a  la descripción     técnica solicitada en cuanto a la    longitud    de    la aguja      y      materia
prima.</v>
          </cell>
        </row>
        <row r="111">
          <cell r="A111">
            <v>197</v>
          </cell>
          <cell r="B111" t="str">
            <v>DM2467</v>
          </cell>
          <cell r="C111" t="str">
            <v>LOTE 2</v>
          </cell>
          <cell r="D111"/>
          <cell r="E111" t="str">
            <v>MULTIFILAMENTO NO ABSORBIBLE DE POLIESTER TRENZADO CALIBRE 0 CON AGUJA DE 24 A 26 MM CURVA REDONDA DE MEDIO CIRCULO, HEBRA DE 70 CM O MAS</v>
          </cell>
          <cell r="F111"/>
          <cell r="G111" t="str">
            <v>No cumple</v>
          </cell>
          <cell r="H111" t="str">
            <v>No cumple</v>
          </cell>
          <cell r="I111"/>
          <cell r="J111" t="str">
            <v>No  corresponde  a  la descripción     técnica solicitada en cuanto a
la    longitud    de    la aguja.</v>
          </cell>
        </row>
        <row r="112">
          <cell r="A112">
            <v>198</v>
          </cell>
          <cell r="B112" t="str">
            <v>DM2468</v>
          </cell>
          <cell r="C112" t="str">
            <v>LOTE 2</v>
          </cell>
          <cell r="D112"/>
          <cell r="E112" t="str">
            <v>MULTIFILAMENTO NO ABSORBIBLE DE POLIESTER TRENZADO CALIBRE 1 CON AGUJA DE 35 A 39 MM CURVA REDONDA DE MEDIO
CIRCULO, HEBRA DE 70 CM O MAS</v>
          </cell>
          <cell r="F112"/>
          <cell r="G112" t="str">
            <v>Cumple</v>
          </cell>
          <cell r="H112"/>
          <cell r="I112"/>
          <cell r="J112"/>
        </row>
        <row r="113">
          <cell r="A113">
            <v>199</v>
          </cell>
          <cell r="B113" t="str">
            <v>DM2469</v>
          </cell>
          <cell r="C113" t="str">
            <v>LOTE 2</v>
          </cell>
          <cell r="D113"/>
          <cell r="E113" t="str">
            <v>MULTIFILAMENTO NO ABSORBIBLE DE POLIESTER TRENZADO CALIBRE 4/0 CON AGUJA DE 17 A 19 MM CURVA REDONDA DE
MEDIO CIRCULO, HEBRA DE 70 CM O MAS</v>
          </cell>
          <cell r="F113"/>
          <cell r="G113" t="str">
            <v>Cumple</v>
          </cell>
          <cell r="H113"/>
          <cell r="I113"/>
          <cell r="J113"/>
        </row>
        <row r="114">
          <cell r="A114">
            <v>209</v>
          </cell>
          <cell r="B114" t="str">
            <v>DM2399</v>
          </cell>
          <cell r="C114" t="str">
            <v>LOTE 2</v>
          </cell>
          <cell r="D114"/>
          <cell r="E114" t="str">
            <v>CERVIX-SET HEBRA X CERCLAJE</v>
          </cell>
          <cell r="F114"/>
          <cell r="G114" t="str">
            <v>No cumple</v>
          </cell>
          <cell r="H114" t="str">
            <v>No cumple</v>
          </cell>
          <cell r="I114"/>
          <cell r="J114" t="str">
            <v>Según    revisión    de comité  evaluador  se requiere   una   aguja
más grande.</v>
          </cell>
        </row>
        <row r="115">
          <cell r="A115">
            <v>220</v>
          </cell>
          <cell r="B115" t="str">
            <v>DM2529</v>
          </cell>
          <cell r="C115" t="str">
            <v>LOTE 2</v>
          </cell>
          <cell r="D115"/>
          <cell r="E115" t="str">
            <v>MULTIFILAMENTO NO ABSORBIBLE DE SEDA NEGRA CALIBRE 2/0
AGUJA CURVA CORTANTE DE 24 A 26 MM 3/8 DE CIRCULO, HEBRA DE 45 CM O MAS</v>
          </cell>
          <cell r="F115"/>
          <cell r="G115" t="str">
            <v>Cumple</v>
          </cell>
          <cell r="H115"/>
          <cell r="I115"/>
          <cell r="J115"/>
        </row>
        <row r="116">
          <cell r="A116">
            <v>221</v>
          </cell>
          <cell r="B116" t="str">
            <v>DM2531</v>
          </cell>
          <cell r="C116" t="str">
            <v>LOTE 2</v>
          </cell>
          <cell r="D116"/>
          <cell r="E116" t="str">
            <v>MULTIFILAMENTO NO ABSORBIBLE DE SEDA NEGRA CALIBRE 4/0
AGUJA CURVA CORTANTE DE 17 A 19 MM 3/8 DE CIRCULO, HEBRA DE 45 CM O MAS</v>
          </cell>
          <cell r="F116"/>
          <cell r="G116" t="str">
            <v>Cumple</v>
          </cell>
          <cell r="H116"/>
          <cell r="I116"/>
          <cell r="J116"/>
        </row>
        <row r="117">
          <cell r="A117">
            <v>222</v>
          </cell>
          <cell r="B117" t="str">
            <v>DM2533</v>
          </cell>
          <cell r="C117" t="str">
            <v>LOTE 2</v>
          </cell>
          <cell r="D117"/>
          <cell r="E117" t="str">
            <v>MULTIFILAMENTO NO ABSORBIBLE DE SEDA NEGRA SIN AGUJA CALIBRE 1, PAQUETE DE 10 HEBRAS POR 75 CM</v>
          </cell>
          <cell r="F117"/>
          <cell r="G117" t="str">
            <v>Cumple</v>
          </cell>
          <cell r="H117"/>
          <cell r="I117"/>
          <cell r="J117"/>
        </row>
        <row r="118">
          <cell r="A118">
            <v>223</v>
          </cell>
          <cell r="B118" t="str">
            <v>DM2534</v>
          </cell>
          <cell r="C118" t="str">
            <v>LOTE 2</v>
          </cell>
          <cell r="D118"/>
          <cell r="E118" t="str">
            <v>MULTIFILAMENTO NO ABSORBIBLE DE SEDA NEGRA SIN AGUJA CALIBRE 2/0, PAQUETE DE 10 HEBRAS POR 75 CM</v>
          </cell>
          <cell r="F118"/>
          <cell r="G118" t="str">
            <v>Cumple</v>
          </cell>
          <cell r="H118"/>
          <cell r="I118"/>
          <cell r="J118"/>
        </row>
        <row r="119">
          <cell r="A119">
            <v>224</v>
          </cell>
          <cell r="B119" t="str">
            <v>DM2422</v>
          </cell>
          <cell r="C119" t="str">
            <v>LOTE 2</v>
          </cell>
          <cell r="D119"/>
          <cell r="E119" t="str">
            <v>MONOFILAMENTO ABSORBIBLE DE COPOLIMERO DE ACIDO GLICOLICO Y CARBONATO DE TRIMETILENO CALIBRE 2/0 -AGUJA CURVA DE 37 MM REDONDA DE MEDIO CIRCULO- LARGO DE LA HEBRA 45 CM EN ADELANTE</v>
          </cell>
          <cell r="F119"/>
          <cell r="G119" t="str">
            <v>No cumple</v>
          </cell>
          <cell r="H119" t="str">
            <v>No cumple</v>
          </cell>
          <cell r="I119"/>
          <cell r="J119" t="str">
            <v>No  corresponde  a  la descripción     técnica solicitada en cuanto a
la    longitud    de    la aguja.</v>
          </cell>
        </row>
        <row r="120">
          <cell r="A120">
            <v>225</v>
          </cell>
          <cell r="B120"/>
          <cell r="C120"/>
          <cell r="D120"/>
          <cell r="E120"/>
          <cell r="F120"/>
          <cell r="G120" t="str">
            <v>No cumple</v>
          </cell>
          <cell r="H120"/>
          <cell r="I120"/>
          <cell r="J120"/>
        </row>
        <row r="121">
          <cell r="A121">
            <v>226</v>
          </cell>
          <cell r="B121" t="str">
            <v>DM2569</v>
          </cell>
          <cell r="C121" t="str">
            <v>LOTE 2</v>
          </cell>
          <cell r="D121"/>
          <cell r="E121" t="str">
            <v>MONOFILAMENTO ABSORBIBLE DE GLICONATO, CALIBRE 3/0, AGUJA CURVA CORTANTE DE 26 MM DE MEDIO CIRCULO DE 45 CM EN ADELANTE</v>
          </cell>
          <cell r="F121"/>
          <cell r="G121" t="str">
            <v>No cumple</v>
          </cell>
          <cell r="H121" t="str">
            <v>No cumple</v>
          </cell>
          <cell r="I121"/>
          <cell r="J121" t="str">
            <v>No  corresponde  a  la descripción     técnica solicitada en cuanto a
la    longitud    de    la aguja.</v>
          </cell>
        </row>
        <row r="122">
          <cell r="A122">
            <v>228</v>
          </cell>
          <cell r="B122" t="str">
            <v>DM2575</v>
          </cell>
          <cell r="C122" t="str">
            <v>LOTE 2</v>
          </cell>
          <cell r="D122"/>
          <cell r="E122" t="str">
            <v>MULTIFILAMENTO NO ABSORBIBLE DE SEDA NEGRA CALIBRE 5/0 AGUJA CURVA REDONDA DE 15 A 17 MM 1/2 DE CIRCULO, HEBRA
DE 70 CM O MAS</v>
          </cell>
          <cell r="F122"/>
          <cell r="G122" t="str">
            <v>Cumple</v>
          </cell>
          <cell r="H122"/>
          <cell r="I122"/>
          <cell r="J122"/>
        </row>
        <row r="123">
          <cell r="A123" t="str">
            <v>8. FECHA: Agosto de 2024</v>
          </cell>
          <cell r="B123"/>
          <cell r="C123"/>
          <cell r="D123"/>
          <cell r="E123"/>
          <cell r="F123"/>
          <cell r="G123"/>
          <cell r="H123"/>
          <cell r="I123"/>
          <cell r="J123"/>
          <cell r="K123"/>
          <cell r="L123"/>
        </row>
        <row r="124">
          <cell r="A124" t="str">
            <v>9. MARYSOL VILLOTA ESCANDÓN
APOYO TÉCNICO A LA SUPERVISIÓN</v>
          </cell>
          <cell r="B124"/>
          <cell r="C124"/>
          <cell r="D124"/>
          <cell r="E124"/>
          <cell r="F124"/>
          <cell r="G124"/>
          <cell r="H124"/>
          <cell r="I124"/>
          <cell r="J124"/>
          <cell r="K124"/>
          <cell r="L124"/>
        </row>
      </sheetData>
      <sheetData sheetId="3">
        <row r="33">
          <cell r="A33" t="str">
            <v>ÍTEM</v>
          </cell>
          <cell r="B33" t="str">
            <v>CODIGO DINAMICA</v>
          </cell>
          <cell r="C33" t="str">
            <v>LOTE</v>
          </cell>
          <cell r="D33" t="str">
            <v>DESCRIPCIÓN</v>
          </cell>
          <cell r="E33"/>
          <cell r="F33"/>
          <cell r="G33"/>
          <cell r="H33" t="str">
            <v>CUMPLE</v>
          </cell>
        </row>
        <row r="34">
          <cell r="A34">
            <v>1</v>
          </cell>
          <cell r="B34" t="str">
            <v>DM004</v>
          </cell>
          <cell r="C34" t="str">
            <v>LOTE 2</v>
          </cell>
          <cell r="D34" t="str">
            <v>SUTURA EN ACERO QUIRUGICO PARA ESTERNON CALIBRE 5
AGUJA PUNTA TROCAR DE 45 a 55 MM 1/2 CIRCULO 4 ALAMBRES X LONGITUD DE 45 CM</v>
          </cell>
          <cell r="E34"/>
          <cell r="F34"/>
          <cell r="G34"/>
          <cell r="H34" t="str">
            <v>Cumple</v>
          </cell>
        </row>
        <row r="35">
          <cell r="A35">
            <v>2</v>
          </cell>
          <cell r="B35" t="str">
            <v>DM006</v>
          </cell>
          <cell r="C35" t="str">
            <v>LOTE 2</v>
          </cell>
          <cell r="D35" t="str">
            <v>ACIDO POLIGLICOLICO CALIBRE 4/0 AGUJA CURVA CORTANTE DE 17 A 19MM 3/8 CIRCULO. HEBRA DE 45CM O MAS</v>
          </cell>
          <cell r="E35"/>
          <cell r="F35"/>
          <cell r="G35"/>
          <cell r="H35" t="str">
            <v>Cumple</v>
          </cell>
        </row>
        <row r="36">
          <cell r="A36">
            <v>3</v>
          </cell>
          <cell r="B36" t="str">
            <v>DM007</v>
          </cell>
          <cell r="C36" t="str">
            <v>LOTE 2</v>
          </cell>
          <cell r="D36" t="str">
            <v>ACIDO POLIGLICOLICO CALIBRE 0. AGUJA CURVA REDONDA DE 36 A 37 MM 1/2 CIRCULO. HEBRA DE 70 CM O MAS</v>
          </cell>
          <cell r="E36"/>
          <cell r="F36"/>
          <cell r="G36"/>
          <cell r="H36" t="str">
            <v>Cumple</v>
          </cell>
        </row>
        <row r="37">
          <cell r="A37">
            <v>4</v>
          </cell>
          <cell r="B37" t="str">
            <v>DM008</v>
          </cell>
          <cell r="C37" t="str">
            <v>LOTE 2</v>
          </cell>
          <cell r="D37" t="str">
            <v>ACIDO POLIGLICOLICO CALIBRE 1. AGUJA CURVA REDONDA DE 34 A 37 MM 1/2 CIRCULO. HEBRA DE 70 CM O MAS</v>
          </cell>
          <cell r="E37"/>
          <cell r="F37"/>
          <cell r="G37"/>
          <cell r="H37" t="str">
            <v>Cumple</v>
          </cell>
        </row>
        <row r="38">
          <cell r="A38">
            <v>5</v>
          </cell>
          <cell r="B38" t="str">
            <v>DM009</v>
          </cell>
          <cell r="C38" t="str">
            <v>LOTE 2</v>
          </cell>
          <cell r="D38" t="str">
            <v>ACIDO POLIGLICOLICO ANTIBACTERIAL CALIBRE 2/0 AGUJA CURVA REDONDA DE 24 A 27 MM 1/2 CIRCULO HEBRA DE 70 CM O MAS</v>
          </cell>
          <cell r="E38"/>
          <cell r="F38"/>
          <cell r="G38"/>
          <cell r="H38" t="str">
            <v>No cumple</v>
          </cell>
        </row>
        <row r="39">
          <cell r="A39">
            <v>6</v>
          </cell>
          <cell r="B39" t="str">
            <v>DM010</v>
          </cell>
          <cell r="C39" t="str">
            <v>LOTE 2</v>
          </cell>
          <cell r="D39" t="str">
            <v>ACIDO POLIGLICOLICO CALIBRE 2/0. AGUJA CURVA
REDONDA DE 36 A 37 MM 1/2 CIRCULO.HEBRA DE 70 CM O MAS</v>
          </cell>
          <cell r="E39"/>
          <cell r="F39"/>
          <cell r="G39"/>
          <cell r="H39" t="str">
            <v>Cumple</v>
          </cell>
        </row>
        <row r="40">
          <cell r="A40">
            <v>7</v>
          </cell>
          <cell r="B40" t="str">
            <v>DM012</v>
          </cell>
          <cell r="C40" t="str">
            <v>LOTE 2</v>
          </cell>
          <cell r="D40" t="str">
            <v>ACIDO POLIGLICOLICO 3/0 AGUJA REDONDA 1/2 CIRCULO 25- 27MM 70-90 CM</v>
          </cell>
          <cell r="E40"/>
          <cell r="F40"/>
          <cell r="G40"/>
          <cell r="H40" t="str">
            <v>Cumple</v>
          </cell>
        </row>
        <row r="41">
          <cell r="A41">
            <v>8</v>
          </cell>
          <cell r="B41" t="str">
            <v>DM013</v>
          </cell>
          <cell r="C41" t="str">
            <v>LOTE 2</v>
          </cell>
          <cell r="D41" t="str">
            <v>ACIDO POLIGLICOLICO CALIBRE 3/0. AGUJA CURVA
CORTANTE DE 17 A 19 MM 3/8 CIRCULO.HEBRA DE 70 CM O MAS</v>
          </cell>
          <cell r="E41"/>
          <cell r="F41"/>
          <cell r="G41"/>
          <cell r="H41" t="str">
            <v>Cumple</v>
          </cell>
        </row>
        <row r="42">
          <cell r="A42">
            <v>9</v>
          </cell>
          <cell r="B42" t="str">
            <v>DM014</v>
          </cell>
          <cell r="C42" t="str">
            <v>LOTE 2</v>
          </cell>
          <cell r="D42" t="str">
            <v>ACIDO POLIGLICOLICO CALIBRE 4/0. AGUJA CURVA REDONDA DE 17 MM 1/2 CIRCULO. HEBRA DE 70 CM O MAS</v>
          </cell>
          <cell r="E42"/>
          <cell r="F42"/>
          <cell r="G42"/>
          <cell r="H42" t="str">
            <v>Cumple</v>
          </cell>
        </row>
        <row r="43">
          <cell r="A43">
            <v>10</v>
          </cell>
          <cell r="B43" t="str">
            <v>DM015</v>
          </cell>
          <cell r="C43" t="str">
            <v>LOTE 2</v>
          </cell>
          <cell r="D43" t="str">
            <v>ACIDO POLIGLICOLICO CALIBRE 5 DOBLE AGUJA ESPATULADA DE 8 MM 1/4 DE CIRCULO. HEBRA DE 45 CM</v>
          </cell>
          <cell r="E43"/>
          <cell r="F43"/>
          <cell r="G43"/>
          <cell r="H43" t="str">
            <v>No cumple</v>
          </cell>
        </row>
        <row r="44">
          <cell r="A44">
            <v>11</v>
          </cell>
          <cell r="B44" t="str">
            <v>DM016</v>
          </cell>
          <cell r="C44" t="str">
            <v>LOTE 2</v>
          </cell>
          <cell r="D44" t="str">
            <v>ACIDO POLIGLICOLICO 5/0 AGUJA REDONDA 1/2 CIRCULO 15MM A18MM 70 -75 CM</v>
          </cell>
          <cell r="E44"/>
          <cell r="F44"/>
          <cell r="G44"/>
          <cell r="H44" t="str">
            <v>Cumple</v>
          </cell>
        </row>
        <row r="45">
          <cell r="A45">
            <v>12</v>
          </cell>
          <cell r="B45" t="str">
            <v>DM018</v>
          </cell>
          <cell r="C45" t="str">
            <v>LOTE 2</v>
          </cell>
          <cell r="D45" t="str">
            <v>ACIDO POLIGLICOLICO CALIBRE 6 DOBLE AGUJA ESPATULADA DE 8 MM 1/4 DE CIRCULO. HEBRA DE 45 CM</v>
          </cell>
          <cell r="E45"/>
          <cell r="F45"/>
          <cell r="G45"/>
          <cell r="H45" t="str">
            <v>No cumple</v>
          </cell>
        </row>
        <row r="46">
          <cell r="A46">
            <v>13</v>
          </cell>
          <cell r="B46" t="str">
            <v>DM019</v>
          </cell>
          <cell r="C46" t="str">
            <v>LOTE 2</v>
          </cell>
          <cell r="D46" t="str">
            <v>ACIDO POLIGLICOLICO 6 AGUJA REDONDA 3/8 CIRCULO 45 CM</v>
          </cell>
          <cell r="E46"/>
          <cell r="F46"/>
          <cell r="G46"/>
          <cell r="H46" t="str">
            <v>No cumple</v>
          </cell>
        </row>
        <row r="47">
          <cell r="A47">
            <v>14</v>
          </cell>
          <cell r="B47" t="str">
            <v>DM020</v>
          </cell>
          <cell r="C47" t="str">
            <v>LOTE 2</v>
          </cell>
          <cell r="D47" t="str">
            <v>ACIDO POLIGLICOLICO CALIBRE 6. AGUJA CURVA CORTANTE DE 13 MM 3/8 CIRCULO.HEBRA DE 45 CM O MAS</v>
          </cell>
          <cell r="E47"/>
          <cell r="F47"/>
          <cell r="G47"/>
          <cell r="H47" t="str">
            <v>No cumple</v>
          </cell>
        </row>
        <row r="48">
          <cell r="A48">
            <v>15</v>
          </cell>
          <cell r="B48" t="str">
            <v>DM022</v>
          </cell>
          <cell r="C48" t="str">
            <v>LOTE 2</v>
          </cell>
          <cell r="D48" t="str">
            <v>ACIDO POLIGLICOLICO 7/0 DOBLE AGUJA ESPATULADA DE 6 A 8 MM 3/8 DE CÍRCULO LARGO DE LA HEBRA DE 45 A 70 CM SOBRE CAJA X 12 UND</v>
          </cell>
          <cell r="E48"/>
          <cell r="F48"/>
          <cell r="G48"/>
          <cell r="H48" t="str">
            <v>No cumple</v>
          </cell>
        </row>
        <row r="49">
          <cell r="A49">
            <v>16</v>
          </cell>
          <cell r="B49" t="str">
            <v>DM370</v>
          </cell>
          <cell r="C49" t="str">
            <v>LOTE 2</v>
          </cell>
          <cell r="D49" t="str">
            <v>CERA PARA HUESO 2.5 G</v>
          </cell>
          <cell r="E49"/>
          <cell r="F49"/>
          <cell r="G49"/>
          <cell r="H49" t="str">
            <v>Cumple</v>
          </cell>
        </row>
        <row r="50">
          <cell r="A50">
            <v>17</v>
          </cell>
          <cell r="B50" t="str">
            <v>DM375</v>
          </cell>
          <cell r="C50" t="str">
            <v>LOTE 2</v>
          </cell>
          <cell r="D50" t="str">
            <v>CINTA UMBILICAL DE ALGODON DOS TIRAS 0.30 X 45CM</v>
          </cell>
          <cell r="E50"/>
          <cell r="F50"/>
          <cell r="G50"/>
          <cell r="H50" t="str">
            <v>Cumple</v>
          </cell>
        </row>
        <row r="51">
          <cell r="A51">
            <v>19</v>
          </cell>
          <cell r="B51" t="str">
            <v>DM509</v>
          </cell>
          <cell r="C51" t="str">
            <v>LOTE 2</v>
          </cell>
          <cell r="D51" t="str">
            <v>GANCHO DE HOOK</v>
          </cell>
          <cell r="E51"/>
          <cell r="F51"/>
          <cell r="G51"/>
          <cell r="H51" t="str">
            <v>No cumple</v>
          </cell>
        </row>
        <row r="52">
          <cell r="A52">
            <v>20</v>
          </cell>
          <cell r="B52" t="str">
            <v>DM520</v>
          </cell>
          <cell r="C52" t="str">
            <v>LOTE 2</v>
          </cell>
          <cell r="D52" t="str">
            <v>GRAPADORA CIRCULAR CURVA CORTANTE 29MM MANUAL- ELÉCTRICA</v>
          </cell>
          <cell r="E52"/>
          <cell r="F52"/>
          <cell r="G52"/>
          <cell r="H52" t="str">
            <v>Cumple</v>
          </cell>
        </row>
        <row r="53">
          <cell r="A53">
            <v>21</v>
          </cell>
          <cell r="B53" t="str">
            <v>DM521</v>
          </cell>
          <cell r="C53" t="str">
            <v>LOTE 2</v>
          </cell>
          <cell r="D53" t="str">
            <v>GRAPADORA CIRCULAR CURV CORT 25MM (ELECTRICA)</v>
          </cell>
          <cell r="E53"/>
          <cell r="F53"/>
          <cell r="G53"/>
          <cell r="H53" t="str">
            <v>Cumple</v>
          </cell>
        </row>
        <row r="54">
          <cell r="A54">
            <v>22</v>
          </cell>
          <cell r="B54" t="str">
            <v>DM523</v>
          </cell>
          <cell r="C54" t="str">
            <v>LOTE 2</v>
          </cell>
          <cell r="D54" t="str">
            <v>GRAPADORA LINEAL CORTANTE DE 75 REF. 341-NTLC75</v>
          </cell>
          <cell r="E54"/>
          <cell r="F54"/>
          <cell r="G54"/>
          <cell r="H54" t="str">
            <v>Cumple</v>
          </cell>
        </row>
        <row r="55">
          <cell r="A55">
            <v>23</v>
          </cell>
          <cell r="B55" t="str">
            <v>DM549</v>
          </cell>
          <cell r="C55" t="str">
            <v>LOTE 2</v>
          </cell>
          <cell r="D55" t="str">
            <v>HARMONIC BLUE PIEZA DE MANO 1</v>
          </cell>
          <cell r="E55"/>
          <cell r="F55"/>
          <cell r="G55"/>
          <cell r="H55" t="str">
            <v>Cumple</v>
          </cell>
        </row>
        <row r="56">
          <cell r="A56">
            <v>24</v>
          </cell>
          <cell r="B56" t="str">
            <v>DM553</v>
          </cell>
          <cell r="C56" t="str">
            <v>LOTE 2</v>
          </cell>
          <cell r="D56" t="str">
            <v>HOJA DE BISTURI N 11</v>
          </cell>
          <cell r="E56"/>
          <cell r="F56"/>
          <cell r="G56"/>
          <cell r="H56" t="str">
            <v>Cumple</v>
          </cell>
        </row>
        <row r="57">
          <cell r="A57">
            <v>25</v>
          </cell>
          <cell r="B57" t="str">
            <v>DM554</v>
          </cell>
          <cell r="C57" t="str">
            <v>LOTE 2</v>
          </cell>
          <cell r="D57" t="str">
            <v>HOJA DE BISTURI N 12</v>
          </cell>
          <cell r="E57"/>
          <cell r="F57"/>
          <cell r="G57"/>
          <cell r="H57" t="str">
            <v>Cumple</v>
          </cell>
        </row>
        <row r="58">
          <cell r="A58">
            <v>26</v>
          </cell>
          <cell r="B58" t="str">
            <v>DM555</v>
          </cell>
          <cell r="C58" t="str">
            <v>LOTE 2</v>
          </cell>
          <cell r="D58" t="str">
            <v>HOJA DE BISTURI N 15</v>
          </cell>
          <cell r="E58"/>
          <cell r="F58"/>
          <cell r="G58"/>
          <cell r="H58" t="str">
            <v>Cumple</v>
          </cell>
        </row>
        <row r="59">
          <cell r="A59">
            <v>27</v>
          </cell>
          <cell r="B59" t="str">
            <v>DM556</v>
          </cell>
          <cell r="C59" t="str">
            <v>LOTE 2</v>
          </cell>
          <cell r="D59" t="str">
            <v>HOJA DE BISTURI N 20</v>
          </cell>
          <cell r="E59"/>
          <cell r="F59"/>
          <cell r="G59"/>
          <cell r="H59" t="str">
            <v>Cumple</v>
          </cell>
        </row>
        <row r="60">
          <cell r="A60">
            <v>28</v>
          </cell>
          <cell r="B60" t="str">
            <v>DM557</v>
          </cell>
          <cell r="C60" t="str">
            <v>LOTE 2</v>
          </cell>
          <cell r="D60" t="str">
            <v>HOJA DE BISTURI N 21</v>
          </cell>
          <cell r="E60"/>
          <cell r="F60"/>
          <cell r="G60"/>
          <cell r="H60" t="str">
            <v>Cumple</v>
          </cell>
        </row>
        <row r="61">
          <cell r="A61">
            <v>29</v>
          </cell>
          <cell r="B61" t="str">
            <v>DM558</v>
          </cell>
          <cell r="C61" t="str">
            <v>LOTE 2</v>
          </cell>
          <cell r="D61" t="str">
            <v>HOJA DE BISTURI N 22</v>
          </cell>
          <cell r="E61"/>
          <cell r="F61"/>
          <cell r="G61"/>
          <cell r="H61" t="str">
            <v>Cumple</v>
          </cell>
        </row>
        <row r="62">
          <cell r="A62">
            <v>30</v>
          </cell>
          <cell r="B62" t="str">
            <v>DM559</v>
          </cell>
          <cell r="C62" t="str">
            <v>LOTE 2</v>
          </cell>
          <cell r="D62" t="str">
            <v>HOJA DE BISTURI N 23</v>
          </cell>
          <cell r="E62"/>
          <cell r="F62"/>
          <cell r="G62"/>
          <cell r="H62" t="str">
            <v>Cumple</v>
          </cell>
        </row>
        <row r="63">
          <cell r="A63">
            <v>31</v>
          </cell>
          <cell r="B63" t="str">
            <v>DM647</v>
          </cell>
          <cell r="C63" t="str">
            <v>LOTE 2</v>
          </cell>
          <cell r="D63" t="str">
            <v>PINZA DISECTOR CURVO MARYLAND, ROTACION 360, LONGITUD 350-360 MM, MANGO ERGONOMICO, CONECCION
MONOPOLAR 5 MM DESCARTABLE</v>
          </cell>
          <cell r="E63"/>
          <cell r="F63"/>
          <cell r="G63"/>
          <cell r="H63" t="str">
            <v>Cumple</v>
          </cell>
        </row>
        <row r="64">
          <cell r="A64">
            <v>33</v>
          </cell>
          <cell r="B64" t="str">
            <v>DM681</v>
          </cell>
          <cell r="C64" t="str">
            <v>LOTE 2</v>
          </cell>
          <cell r="D64" t="str">
            <v>MALLA DE POLIPROPILENO PARA LA REPARACION DE LA PARED ABDOMINAL 30CM X 30CM</v>
          </cell>
          <cell r="E64"/>
          <cell r="F64"/>
          <cell r="G64"/>
          <cell r="H64" t="str">
            <v>Cumple</v>
          </cell>
        </row>
        <row r="65">
          <cell r="A65">
            <v>34</v>
          </cell>
          <cell r="B65" t="str">
            <v>DM687</v>
          </cell>
          <cell r="C65" t="str">
            <v>LOTE 2</v>
          </cell>
          <cell r="D65" t="str">
            <v>MALLA POLIDIOXANONA (PROCEED) 30.5 X 30.5 CM SQUARE REF. 341-PCDL1 UNIDAD</v>
          </cell>
          <cell r="E65"/>
          <cell r="F65"/>
          <cell r="G65"/>
          <cell r="H65" t="str">
            <v>Cumple</v>
          </cell>
        </row>
        <row r="66">
          <cell r="A66">
            <v>35</v>
          </cell>
          <cell r="B66" t="str">
            <v>DM695</v>
          </cell>
          <cell r="C66" t="str">
            <v>LOTE 2</v>
          </cell>
          <cell r="D66" t="str">
            <v>MALLA QUIRURGICA DE MEDIA DENSIDAD DE 15X15 CM</v>
          </cell>
          <cell r="E66"/>
          <cell r="F66"/>
          <cell r="G66"/>
          <cell r="H66" t="str">
            <v>No cumple</v>
          </cell>
        </row>
        <row r="67">
          <cell r="A67">
            <v>36</v>
          </cell>
          <cell r="B67" t="str">
            <v>DM744</v>
          </cell>
          <cell r="C67" t="str">
            <v>LOTE 2</v>
          </cell>
          <cell r="D67" t="str">
            <v>MONOFILAMENTO DE COPOLIMERO DE POLIGLECAPROMA 25, CALIBRE 4/0, AGUJA CURVA CORTANTE DE 17 A 19 MM, DE 3/8 DE CIRCULO, HEBRA DE 70 CM DE LARGO O MAS</v>
          </cell>
          <cell r="E67"/>
          <cell r="F67"/>
          <cell r="G67"/>
          <cell r="H67" t="str">
            <v>Cumple</v>
          </cell>
        </row>
        <row r="68">
          <cell r="A68">
            <v>37</v>
          </cell>
          <cell r="B68" t="str">
            <v>DM746</v>
          </cell>
          <cell r="C68" t="str">
            <v>LOTE 2</v>
          </cell>
          <cell r="D68" t="str">
            <v>MONOFILAMENTO NO ABSORBIBLE NYLON NEGRO CALIBRE 9/0 DOBLE AGUJA ESPATULADA DE 6-7MM DE  3/8 DE
CIRCULO  HEBRA 30 CM O MAS</v>
          </cell>
          <cell r="E68"/>
          <cell r="F68"/>
          <cell r="G68"/>
          <cell r="H68" t="str">
            <v>No cumple</v>
          </cell>
        </row>
        <row r="69">
          <cell r="A69">
            <v>38</v>
          </cell>
          <cell r="B69" t="str">
            <v>DM747</v>
          </cell>
          <cell r="C69" t="str">
            <v>LOTE 2</v>
          </cell>
          <cell r="D69" t="str">
            <v>MONOFILAMENTO NO ABSORBIBLE NYLON NEGRO CALIBRE 10/0 DOBLE AGUJA ESPATULADA DE 6-7MM DE  3/8 DE CIRCULO  HEBRA 30 CM O MAS</v>
          </cell>
          <cell r="E69"/>
          <cell r="F69"/>
          <cell r="G69"/>
          <cell r="H69" t="str">
            <v>No cumple</v>
          </cell>
        </row>
        <row r="70">
          <cell r="A70"/>
          <cell r="B70"/>
          <cell r="C70"/>
          <cell r="D70"/>
          <cell r="E70"/>
          <cell r="F70"/>
          <cell r="G70"/>
          <cell r="H70"/>
        </row>
        <row r="71">
          <cell r="A71">
            <v>39</v>
          </cell>
          <cell r="B71" t="str">
            <v>DM748</v>
          </cell>
          <cell r="C71" t="str">
            <v>LOTE 2</v>
          </cell>
          <cell r="D71" t="str">
            <v>MONOFILAMENTO DE POLIPROPILENO  CALIBRE 0 CON
AGUJA CURVA REDONDA , ½ CIRCULO, 34 A 39 MM, HEBRA DE 75 CM O MAS</v>
          </cell>
          <cell r="E71"/>
          <cell r="F71"/>
          <cell r="G71"/>
          <cell r="H71" t="str">
            <v>Cumple</v>
          </cell>
        </row>
        <row r="72">
          <cell r="A72">
            <v>40</v>
          </cell>
          <cell r="B72" t="str">
            <v>DM749</v>
          </cell>
          <cell r="C72" t="str">
            <v>LOTE 2</v>
          </cell>
          <cell r="D72" t="str">
            <v>MONOFILAMENTO NO ABSORBIBLE DE POLIPROPILENO CALIBRE 1 CON AGUJA CURVA REDONDA , ½ CIRCULO, 34 A
39 MM, HEBRA DE 75 CM O MAS</v>
          </cell>
          <cell r="E72"/>
          <cell r="F72"/>
          <cell r="G72"/>
          <cell r="H72" t="str">
            <v>Cumple</v>
          </cell>
        </row>
        <row r="73">
          <cell r="A73">
            <v>41</v>
          </cell>
          <cell r="B73" t="str">
            <v>DM750</v>
          </cell>
          <cell r="C73" t="str">
            <v>LOTE 2</v>
          </cell>
          <cell r="D73" t="str">
            <v>MONOFILAMENTO NO ABSORBIBLE DE POLIPROPILENO CALIBRE 2/0 AGUJA CURVA CORTANTE DE 24-26 MM, 3/8 CIRCULO, HEBRA DE 45 CM O MAS</v>
          </cell>
          <cell r="E73"/>
          <cell r="F73"/>
          <cell r="G73"/>
          <cell r="H73" t="str">
            <v>No cumple</v>
          </cell>
        </row>
        <row r="74">
          <cell r="A74">
            <v>42</v>
          </cell>
          <cell r="B74" t="str">
            <v>DM751</v>
          </cell>
          <cell r="C74" t="str">
            <v>LOTE 2</v>
          </cell>
          <cell r="D74" t="str">
            <v>MONOFILAMENTO NO ABSORBIBLE DE POLIPROPILENO CALIBRE 2/0 AGUJA RECTA CORTANTE DE 58- 60 MM HEBRA DE 70 CM O MAS</v>
          </cell>
          <cell r="E74"/>
          <cell r="F74"/>
          <cell r="G74"/>
          <cell r="H74" t="str">
            <v>No cumple</v>
          </cell>
        </row>
        <row r="75">
          <cell r="A75">
            <v>43</v>
          </cell>
          <cell r="B75" t="str">
            <v>DM752</v>
          </cell>
          <cell r="C75" t="str">
            <v>LOTE 2</v>
          </cell>
          <cell r="D75" t="str">
            <v>MONOFILAMENTO NO ABSORBIBLE DE POLIPROPILENO CALIBRE 2/0 DOBLE AGUJA CARDIOVASCULAR DE 24 A 26
MM, 1/2 CIRCULO, HEBRA DE 70 CM O MAS</v>
          </cell>
          <cell r="E75"/>
          <cell r="F75"/>
          <cell r="G75"/>
          <cell r="H75" t="str">
            <v>Cumple</v>
          </cell>
        </row>
        <row r="76">
          <cell r="A76">
            <v>44</v>
          </cell>
          <cell r="B76" t="str">
            <v>DM753</v>
          </cell>
          <cell r="C76" t="str">
            <v>LOTE 2</v>
          </cell>
          <cell r="D76" t="str">
            <v>MONOFILAMENTO NO ABSORBIBLE DE POLIPROPILENO CALIBRE 3/0 AGUJA CURVA CORTANTE DE 24-26 MM, 3/8 CIRCULO, HEBRA DE 45 CM O MAS</v>
          </cell>
          <cell r="E76"/>
          <cell r="F76"/>
          <cell r="G76"/>
          <cell r="H76" t="str">
            <v>No cumple</v>
          </cell>
        </row>
        <row r="77">
          <cell r="A77">
            <v>45</v>
          </cell>
          <cell r="B77" t="str">
            <v>DM755</v>
          </cell>
          <cell r="C77" t="str">
            <v>LOTE 2</v>
          </cell>
          <cell r="D77" t="str">
            <v>MONOFILAMENTO NO ABSORBIBLE DE POLIPROPILENO
CALIBRE 3/0 AGUJA RECTA CORTANTE DE 58- 60 MM HEBRA DE 70 CM O MAS</v>
          </cell>
          <cell r="E77"/>
          <cell r="F77"/>
          <cell r="G77"/>
          <cell r="H77" t="str">
            <v>Cumple</v>
          </cell>
        </row>
        <row r="78">
          <cell r="A78">
            <v>46</v>
          </cell>
          <cell r="B78" t="str">
            <v>DM756</v>
          </cell>
          <cell r="C78" t="str">
            <v>LOTE 2</v>
          </cell>
          <cell r="D78" t="str">
            <v>MONOFILAMENTO NO ABSORBIBLE 4/0 AGUJA CURVA CORTANTE 3/8 CIRCULO 19-20MM HEBRA 70-75CM  SOBRE</v>
          </cell>
          <cell r="E78"/>
          <cell r="F78"/>
          <cell r="G78"/>
          <cell r="H78" t="str">
            <v>Cumple</v>
          </cell>
        </row>
        <row r="79">
          <cell r="A79">
            <v>47</v>
          </cell>
          <cell r="B79" t="str">
            <v>DM757</v>
          </cell>
          <cell r="C79" t="str">
            <v>LOTE 2</v>
          </cell>
          <cell r="D79" t="str">
            <v>MONOFILAMENTO NO ABSORBIBLE DE POLIPROPILENO CALIBRE 4/0 DOBLE AGUJA CARDIOVASCULAR DE 24 A 26 MM, 1/2 CIRCULO, HEBRA DE 70 CM O MAS</v>
          </cell>
          <cell r="E79"/>
          <cell r="F79"/>
          <cell r="G79"/>
          <cell r="H79" t="str">
            <v>No cumple</v>
          </cell>
        </row>
        <row r="80">
          <cell r="A80">
            <v>48</v>
          </cell>
          <cell r="B80" t="str">
            <v>DM758</v>
          </cell>
          <cell r="C80" t="str">
            <v>LOTE 2</v>
          </cell>
          <cell r="D80" t="str">
            <v>MONOFILAMENTO NO ABSORBIBLE 5/0 AGUJA CURVA CORTANTE 3/8 CIRCULO 19-20MM HEBRA 70-75CM SOBRE</v>
          </cell>
          <cell r="E80"/>
          <cell r="F80"/>
          <cell r="G80"/>
          <cell r="H80" t="str">
            <v>No cumple</v>
          </cell>
        </row>
        <row r="81">
          <cell r="A81">
            <v>49</v>
          </cell>
          <cell r="B81" t="str">
            <v>DM761</v>
          </cell>
          <cell r="C81" t="str">
            <v>LOTE 2</v>
          </cell>
          <cell r="D81" t="str">
            <v>MONOFILAMENTO NO ABSORBIBLE DE POLIPROPILENO CALIBRE 6/0 AGUJA CURVA CORTANTE DE 15 A 17 MM, DE
3/8 CIRCULO  HEBRA 45 CM O MAS</v>
          </cell>
          <cell r="E81"/>
          <cell r="F81"/>
          <cell r="G81"/>
          <cell r="H81" t="str">
            <v>Cumple</v>
          </cell>
        </row>
        <row r="82">
          <cell r="A82">
            <v>50</v>
          </cell>
          <cell r="B82" t="str">
            <v>DM762</v>
          </cell>
          <cell r="C82" t="str">
            <v>LOTE 2</v>
          </cell>
          <cell r="D82" t="str">
            <v>MONOFILAMENTO DE POLIRPOPILENO 6/0 CON DOBLE
AGUJA CARDIOVASCULAR DE 7 A 9,5 MM, DE 3/8 CIRCULO, HEBRA DE 60 CM O MAS</v>
          </cell>
          <cell r="E82"/>
          <cell r="F82"/>
          <cell r="G82"/>
          <cell r="H82" t="str">
            <v>No cumple</v>
          </cell>
        </row>
        <row r="83">
          <cell r="A83">
            <v>51</v>
          </cell>
          <cell r="B83" t="str">
            <v>DM763</v>
          </cell>
          <cell r="C83" t="str">
            <v>LOTE 2</v>
          </cell>
          <cell r="D83" t="str">
            <v>MONOFILAMENTO NO ABSORBIBLE DE POLIPROPILENO CALIBRE 7/0 DOBLE AGUJA CARDIOVASCULAR DE 7 A 9,5 MM, DE 3/8 CIRCULO, HEBRA DE 60 CM O MAS</v>
          </cell>
          <cell r="E83"/>
          <cell r="F83"/>
          <cell r="G83"/>
          <cell r="H83" t="str">
            <v>No cumple</v>
          </cell>
        </row>
        <row r="84">
          <cell r="A84">
            <v>52</v>
          </cell>
          <cell r="B84" t="str">
            <v>DM764</v>
          </cell>
          <cell r="C84" t="str">
            <v>LOTE 2</v>
          </cell>
          <cell r="D84" t="str">
            <v>MONOFILAMENTO ABSORBIBLE DE GLICONATO, CALIBRE 4/0, AGUJA CURVA CORTANTE DE 19 A 20 MM DE 3/8 DE
CIRCULO DE 45 CM EN ADELANTE</v>
          </cell>
          <cell r="E84"/>
          <cell r="F84"/>
          <cell r="G84"/>
          <cell r="H84" t="str">
            <v>Cumple</v>
          </cell>
        </row>
        <row r="85">
          <cell r="A85">
            <v>53</v>
          </cell>
          <cell r="B85" t="str">
            <v>DM766</v>
          </cell>
          <cell r="C85" t="str">
            <v>LOTE 2</v>
          </cell>
          <cell r="D85" t="str">
            <v>MONOFILAMENTO NO ABSORBIBLE NYLON NEGRO CALIBRE 8/0 AGUJA DE 6 A 6.5 MM CURVA REDONDA DE 3/8 DE CIRCULO, HEBRA DE 12 CM O MAS</v>
          </cell>
          <cell r="E85"/>
          <cell r="F85"/>
          <cell r="G85"/>
          <cell r="H85" t="str">
            <v>No cumple</v>
          </cell>
        </row>
        <row r="86">
          <cell r="A86">
            <v>54</v>
          </cell>
          <cell r="B86" t="str">
            <v>DM767</v>
          </cell>
          <cell r="C86" t="str">
            <v>LOTE 2</v>
          </cell>
          <cell r="D86" t="str">
            <v>MONOFILAMENTO NO ABSORBIBLE NYLON CALIBRE 9/0 AGUJA DE 5 MM CURVA REDONDA DE 3/8 DE CIRCULO, HEBRA DE 12 CM O MAS</v>
          </cell>
          <cell r="E86"/>
          <cell r="F86"/>
          <cell r="G86"/>
          <cell r="H86" t="str">
            <v>No cumple</v>
          </cell>
        </row>
        <row r="87">
          <cell r="A87">
            <v>55</v>
          </cell>
          <cell r="B87" t="str">
            <v>DM769</v>
          </cell>
          <cell r="C87" t="str">
            <v>LOTE 2</v>
          </cell>
          <cell r="D87" t="str">
            <v>MONOFILAMENTO ABSORBIBLE DE POLIDIOXANONA, CALIBRE 3/0, AGUJA DE 24 A 26 MM CURVA REDONDA DE MEDIO CIRCULO,  HEBRA DE 70 CM DE LARGO O MAS</v>
          </cell>
          <cell r="E87"/>
          <cell r="F87"/>
          <cell r="G87"/>
          <cell r="H87" t="str">
            <v>No cumple</v>
          </cell>
        </row>
        <row r="88">
          <cell r="A88">
            <v>56</v>
          </cell>
          <cell r="B88" t="str">
            <v>DM770</v>
          </cell>
          <cell r="C88" t="str">
            <v>LOTE 2</v>
          </cell>
          <cell r="D88" t="str">
            <v>MONOFILAMENTO ABSORBIBLE DE POLIDIOXANONA, CALIBRE 4/0, AGUJADE 24 A 26 MM CURVA REDONDA, DE MEDIO CIRCULO, HEBRA DE 70 CM EN ADELANTE</v>
          </cell>
          <cell r="E88"/>
          <cell r="F88"/>
          <cell r="G88"/>
          <cell r="H88" t="str">
            <v>No cumple</v>
          </cell>
        </row>
        <row r="89">
          <cell r="A89">
            <v>57</v>
          </cell>
          <cell r="B89" t="str">
            <v>DM773</v>
          </cell>
          <cell r="C89" t="str">
            <v>LOTE 2</v>
          </cell>
          <cell r="D89" t="str">
            <v>MONOFILAMENTO DE POLIDIOXANONA CALIBRE 1 AGUJA DE 24 A 26 MM CURVA REDONDA DE MEDIO CÍRCULO HEBRA DE
70 CM EN ADELANTE-ANTIBACTERIAL</v>
          </cell>
          <cell r="E89"/>
          <cell r="F89"/>
          <cell r="G89"/>
          <cell r="H89" t="str">
            <v>Cumple</v>
          </cell>
        </row>
        <row r="90">
          <cell r="A90">
            <v>58</v>
          </cell>
          <cell r="B90" t="str">
            <v>DM774</v>
          </cell>
          <cell r="C90" t="str">
            <v>LOTE 2</v>
          </cell>
          <cell r="D90" t="str">
            <v>MONOFILAMENTO DE POLIPROPILENO 7/0 3/8 CON DOBLE AGUJA CARDIOVASCULAR DE 10-13 MM DE 60-75 CM</v>
          </cell>
          <cell r="E90"/>
          <cell r="F90"/>
          <cell r="G90"/>
          <cell r="H90" t="str">
            <v>No cumple</v>
          </cell>
        </row>
        <row r="91">
          <cell r="A91">
            <v>59</v>
          </cell>
          <cell r="B91" t="str">
            <v>DM878</v>
          </cell>
          <cell r="C91" t="str">
            <v>LOTE 2</v>
          </cell>
          <cell r="D91" t="str">
            <v>POLIDIOXANONA 3/0 CON AGUJA CURVA REDONDA DE 1/2 CÍRCULO DE 24 A 26 MM HEBRA DE 70 CM EN ADELANTE SOBRE-ANTIBACTERIAL</v>
          </cell>
          <cell r="E91"/>
          <cell r="F91"/>
          <cell r="G91"/>
          <cell r="H91" t="str">
            <v>No cumple</v>
          </cell>
        </row>
        <row r="92">
          <cell r="A92">
            <v>60</v>
          </cell>
          <cell r="B92" t="str">
            <v>DM880</v>
          </cell>
          <cell r="C92" t="str">
            <v>LOTE 2</v>
          </cell>
          <cell r="D92" t="str">
            <v>MONOFILAMENTO ABSORBIBLE DE POLIDIOXANONA, CALIBRE 2/0,AGUJA DE 35 A 39 MM CURVA REDONDA DE MEDIO CIRCULO,HEBRA DE 70 CM DE LARGO O MAS- ANTIBACTERIAL</v>
          </cell>
          <cell r="E92"/>
          <cell r="F92"/>
          <cell r="G92"/>
          <cell r="H92" t="str">
            <v>No cumple</v>
          </cell>
        </row>
        <row r="93">
          <cell r="A93">
            <v>61</v>
          </cell>
          <cell r="B93" t="str">
            <v>DM881</v>
          </cell>
          <cell r="C93" t="str">
            <v>LOTE 2</v>
          </cell>
          <cell r="D93" t="str">
            <v>POLIDIOXANONA  4/0 CON AGUJA CURVA REDONDA DE 1/2 CÍRCULO DE 24 A 26 MM HEBRA DE 70 CM EN ADELANTE</v>
          </cell>
          <cell r="E93"/>
          <cell r="F93"/>
          <cell r="G93"/>
          <cell r="H93" t="str">
            <v>Cumple</v>
          </cell>
        </row>
        <row r="94">
          <cell r="A94">
            <v>62</v>
          </cell>
          <cell r="B94" t="str">
            <v>DM882</v>
          </cell>
          <cell r="C94" t="str">
            <v>LOTE 2</v>
          </cell>
          <cell r="D94" t="str">
            <v>MONOFILAMENTO ABSORBIBLE DE POLIDIOXANONA, CALIBRE 5/0, DOBLE AGUJA DE 17 MM CURVA REDONDA DE MEDIO CIRCULO,  HEBRA DE 70 CM DE LARGO O MAS</v>
          </cell>
          <cell r="E94"/>
          <cell r="F94"/>
          <cell r="G94"/>
          <cell r="H94" t="str">
            <v>No cumple</v>
          </cell>
        </row>
        <row r="95">
          <cell r="A95">
            <v>63</v>
          </cell>
          <cell r="B95" t="str">
            <v>DM885</v>
          </cell>
          <cell r="C95" t="str">
            <v>LOTE 2</v>
          </cell>
          <cell r="D95" t="str">
            <v>POLIESTER TRENZADO 0 CON AGUJA CURVA REDONDA DE 1/2 CIRCULO DE 24-26 MM Y HEBRA DE 70-90 CM</v>
          </cell>
          <cell r="E95"/>
          <cell r="F95"/>
          <cell r="G95"/>
          <cell r="H95" t="str">
            <v>No cumple</v>
          </cell>
        </row>
        <row r="96">
          <cell r="A96">
            <v>64</v>
          </cell>
          <cell r="B96" t="str">
            <v>DM887</v>
          </cell>
          <cell r="C96" t="str">
            <v>LOTE 2</v>
          </cell>
          <cell r="D96" t="str">
            <v>MULTIFILAMENTO NO ABSORBIBLE DE POLIESTER TRENZADO CALIBRE 0 CON AGUJA DE 34 A 37 MM CURVA REDONDA DE MEDIO CIRCULO, HEBRA DE 70 CM O MAS</v>
          </cell>
          <cell r="E96"/>
          <cell r="F96"/>
          <cell r="G96"/>
          <cell r="H96" t="str">
            <v>No cumple</v>
          </cell>
        </row>
        <row r="97">
          <cell r="A97">
            <v>65</v>
          </cell>
          <cell r="B97" t="str">
            <v>DM888</v>
          </cell>
          <cell r="C97" t="str">
            <v>LOTE 2</v>
          </cell>
          <cell r="D97" t="str">
            <v>POLIESTER TRENZADO 1 TRENZADO RECUBIERTO</v>
          </cell>
          <cell r="E97"/>
          <cell r="F97"/>
          <cell r="G97"/>
          <cell r="H97" t="str">
            <v>Cumple</v>
          </cell>
        </row>
        <row r="98">
          <cell r="A98">
            <v>66</v>
          </cell>
          <cell r="B98" t="str">
            <v>DM889</v>
          </cell>
          <cell r="C98" t="str">
            <v>LOTE 2</v>
          </cell>
          <cell r="D98" t="str">
            <v>MULTIFILAMENTO NO ABSORBIBLE DE POLIESTER TRENZADO CALIBRE 2/0 CON AGUJA DE 24 A 26 MM CURVA REDONDA DE MEDIO CIRCULO, HEBRA DE 70 CM O MAS</v>
          </cell>
          <cell r="E98"/>
          <cell r="F98"/>
          <cell r="G98"/>
          <cell r="H98" t="str">
            <v>No cumple</v>
          </cell>
        </row>
        <row r="99">
          <cell r="A99">
            <v>68</v>
          </cell>
          <cell r="B99" t="str">
            <v>DM892</v>
          </cell>
          <cell r="C99" t="str">
            <v>LOTE 2</v>
          </cell>
          <cell r="D99" t="str">
            <v>POLIESTER TRENZADO RECUBIERTO 3/0 CON AGUJA CURVA REDONDA DE 1/2 CIRCULO DE 24-26 MM Y HEBRA DE 70-90 CM</v>
          </cell>
          <cell r="E99"/>
          <cell r="F99"/>
          <cell r="G99"/>
          <cell r="H99" t="str">
            <v>No cumple</v>
          </cell>
        </row>
        <row r="100">
          <cell r="A100">
            <v>69</v>
          </cell>
          <cell r="B100" t="str">
            <v>DM893</v>
          </cell>
          <cell r="C100" t="str">
            <v>LOTE 2</v>
          </cell>
          <cell r="D100" t="str">
            <v>POLIGLECAPRONE USP 4-0 3/8 CIRC REV CORTANTE 19 MM- ANTIBACTERIAL</v>
          </cell>
          <cell r="E100"/>
          <cell r="F100"/>
          <cell r="G100"/>
          <cell r="H100" t="str">
            <v>No cumple</v>
          </cell>
        </row>
        <row r="101">
          <cell r="A101">
            <v>75</v>
          </cell>
          <cell r="B101" t="str">
            <v>DM938</v>
          </cell>
          <cell r="C101" t="str">
            <v>LOTE 2</v>
          </cell>
          <cell r="D101" t="str">
            <v>RECARGA VERDE 40MM REF. 341-CR40G UNIDAD</v>
          </cell>
          <cell r="E101"/>
          <cell r="F101"/>
          <cell r="G101"/>
          <cell r="H101" t="str">
            <v>No cumple</v>
          </cell>
        </row>
        <row r="102">
          <cell r="A102">
            <v>77</v>
          </cell>
          <cell r="B102" t="str">
            <v>DM961</v>
          </cell>
          <cell r="C102" t="str">
            <v>LOTE 2</v>
          </cell>
          <cell r="D102" t="str">
            <v>SEDA NEGRA 0 CON AGUJA CURVA CORTANTE DE 3/8 DE CÍRCULO DE 28 A 34 MM LARGO DE LA HEBRA 70 CM O MÁS</v>
          </cell>
          <cell r="E102"/>
          <cell r="F102"/>
          <cell r="G102"/>
          <cell r="H102" t="str">
            <v>No cumple</v>
          </cell>
        </row>
        <row r="103">
          <cell r="A103"/>
          <cell r="B103"/>
          <cell r="C103"/>
          <cell r="D103" t="str">
            <v>SOBRE CAJA POR 2 DOCENAS</v>
          </cell>
          <cell r="E103"/>
          <cell r="F103"/>
          <cell r="G103"/>
          <cell r="H103"/>
        </row>
        <row r="104">
          <cell r="A104">
            <v>78</v>
          </cell>
          <cell r="B104" t="str">
            <v>DM964</v>
          </cell>
          <cell r="C104" t="str">
            <v>LOTE 2</v>
          </cell>
          <cell r="D104" t="str">
            <v>MULTIFILAMENTO NO ABSORBIBLE DE SEDA NEGRA CALIBRE 0 AGUJA CURVA REDONDA DE 34 A 37 MM 1/2 DE CIRCULO, HEBRA DE 70 CM O MAS</v>
          </cell>
          <cell r="E104"/>
          <cell r="F104"/>
          <cell r="G104"/>
          <cell r="H104" t="str">
            <v>No cumple</v>
          </cell>
        </row>
        <row r="105">
          <cell r="A105">
            <v>79</v>
          </cell>
          <cell r="B105" t="str">
            <v>DM965</v>
          </cell>
          <cell r="C105" t="str">
            <v>LOTE 2</v>
          </cell>
          <cell r="D105" t="str">
            <v>MULTIFILAMENTO NO ABSORBIBLE DE SEDA NEGRA CALIBRE 0 AGUJA CURVA REDONDA DE 24 A 26 MM 1/2 DE CIRCULO, HEBRA DE 70 CM O MAS</v>
          </cell>
          <cell r="E105"/>
          <cell r="F105"/>
          <cell r="G105"/>
          <cell r="H105" t="str">
            <v>No cumple</v>
          </cell>
        </row>
        <row r="106">
          <cell r="A106">
            <v>80</v>
          </cell>
          <cell r="B106" t="str">
            <v>DM967</v>
          </cell>
          <cell r="C106" t="str">
            <v>LOTE 2</v>
          </cell>
          <cell r="D106" t="str">
            <v>MULTIFILAMENTO NO ABSORBIBLE DE SEDA NEGRA SIN AGUJA CALIBRE 0, PAQUETE DE 10 HEBRAS POR 75 CM</v>
          </cell>
          <cell r="E106"/>
          <cell r="F106"/>
          <cell r="G106"/>
          <cell r="H106" t="str">
            <v>No cumple</v>
          </cell>
        </row>
        <row r="107">
          <cell r="A107">
            <v>81</v>
          </cell>
          <cell r="B107" t="str">
            <v>DM968</v>
          </cell>
          <cell r="C107" t="str">
            <v>LOTE 2</v>
          </cell>
          <cell r="D107" t="str">
            <v>SEDA NEGRA TRENZADA 1 S/A PRECORTADA 70-75 CM</v>
          </cell>
          <cell r="E107"/>
          <cell r="F107"/>
          <cell r="G107"/>
          <cell r="H107" t="str">
            <v>No cumple</v>
          </cell>
        </row>
        <row r="108">
          <cell r="A108">
            <v>82</v>
          </cell>
          <cell r="B108" t="str">
            <v>DM969</v>
          </cell>
          <cell r="C108" t="str">
            <v>LOTE 2</v>
          </cell>
          <cell r="D108" t="str">
            <v>MULTIFILAMENTO NO ABSORBIBLE DE SEDA NEGRA CALIBRE 1 AGUJA CURVA REDONDA DE 24 A 26 MM 1/2 DE CIRCULO, HEBRA DE 70 CM O MAS</v>
          </cell>
          <cell r="E108"/>
          <cell r="F108"/>
          <cell r="G108"/>
          <cell r="H108" t="str">
            <v>No cumple</v>
          </cell>
        </row>
        <row r="109">
          <cell r="A109">
            <v>83</v>
          </cell>
          <cell r="B109" t="str">
            <v>DM970</v>
          </cell>
          <cell r="C109" t="str">
            <v>LOTE 2</v>
          </cell>
          <cell r="D109" t="str">
            <v>MULTIFILAMENTO NO ABSORBIBLE DE SEDA NEGRA CALIBRE 2/0 AGUJA CURVA REDONDA DE 24 A 26 MM 1/2 DE CIRCULO, HEBRA DE 70 CM O MAS</v>
          </cell>
          <cell r="E109"/>
          <cell r="F109"/>
          <cell r="G109"/>
          <cell r="H109" t="str">
            <v>No cumple</v>
          </cell>
        </row>
        <row r="110">
          <cell r="A110">
            <v>84</v>
          </cell>
          <cell r="B110" t="str">
            <v>DM971</v>
          </cell>
          <cell r="C110" t="str">
            <v>LOTE 2</v>
          </cell>
          <cell r="D110" t="str">
            <v>SEDA NEGRA TRENZADA 2/0 AGUJA CORTANTE 3/8 CIRCULO 34 -37 MM 45-60 CM</v>
          </cell>
          <cell r="E110"/>
          <cell r="F110"/>
          <cell r="G110"/>
          <cell r="H110" t="str">
            <v>No cumple</v>
          </cell>
        </row>
        <row r="111">
          <cell r="A111">
            <v>85</v>
          </cell>
          <cell r="B111" t="str">
            <v>DM973</v>
          </cell>
          <cell r="C111" t="str">
            <v>LOTE 2</v>
          </cell>
          <cell r="D111" t="str">
            <v>SEDA NEGRA TRENZADA 2/0 S/A PRECORTADA 70-75 CM</v>
          </cell>
          <cell r="E111"/>
          <cell r="F111"/>
          <cell r="G111"/>
          <cell r="H111" t="str">
            <v>No cumple</v>
          </cell>
        </row>
        <row r="112">
          <cell r="A112">
            <v>86</v>
          </cell>
          <cell r="B112" t="str">
            <v>DM974</v>
          </cell>
          <cell r="C112" t="str">
            <v>LOTE 2</v>
          </cell>
          <cell r="D112" t="str">
            <v>SEDA NEGRA TRENZADA 3/0 AGUJA CORTANTE 3/8CIRCULO 22-26 MM 45 CM A 70-75 CM</v>
          </cell>
          <cell r="E112"/>
          <cell r="F112"/>
          <cell r="G112"/>
          <cell r="H112" t="str">
            <v>No cumple</v>
          </cell>
        </row>
        <row r="113">
          <cell r="A113">
            <v>87</v>
          </cell>
          <cell r="B113" t="str">
            <v>DM976</v>
          </cell>
          <cell r="C113" t="str">
            <v>LOTE 2</v>
          </cell>
          <cell r="D113" t="str">
            <v>MULTIFILAMENTO NO ABSORBIBLE DE SEDA NEGRA CALIBRE 3/0 AGUJA RECTA CORTANTE DE 60 MM, HEBRA DE 75 CM O MAS</v>
          </cell>
          <cell r="E113"/>
          <cell r="F113"/>
          <cell r="G113"/>
          <cell r="H113" t="str">
            <v>No cumple</v>
          </cell>
        </row>
        <row r="114">
          <cell r="A114">
            <v>88</v>
          </cell>
          <cell r="B114" t="str">
            <v>DM977</v>
          </cell>
          <cell r="C114" t="str">
            <v>LOTE 2</v>
          </cell>
          <cell r="D114" t="str">
            <v>MULTIFILAMENTO NO ABSORBIBLE DE SEDA NEGRA SIN AGUJA CALIBRE 3/0, PAQUETE DE 10 HEBRAS POR 75 CM</v>
          </cell>
          <cell r="E114"/>
          <cell r="F114"/>
          <cell r="G114"/>
          <cell r="H114" t="str">
            <v>No cumple</v>
          </cell>
        </row>
        <row r="115">
          <cell r="A115">
            <v>89</v>
          </cell>
          <cell r="B115" t="str">
            <v>DM978</v>
          </cell>
          <cell r="C115" t="str">
            <v>LOTE 2</v>
          </cell>
          <cell r="D115" t="str">
            <v>SEDA NEGRA TRENZADA 4/0 AGUJA CURVA CORTANTE 3/8 CIRCULO 19 MM 70-90 CM</v>
          </cell>
          <cell r="E115"/>
          <cell r="F115"/>
          <cell r="G115"/>
          <cell r="H115" t="str">
            <v>No cumple</v>
          </cell>
        </row>
        <row r="116">
          <cell r="A116">
            <v>90</v>
          </cell>
          <cell r="B116" t="str">
            <v>DM979</v>
          </cell>
          <cell r="C116" t="str">
            <v>LOTE 2</v>
          </cell>
          <cell r="D116" t="str">
            <v>SEDA NEGRA TRENZADA 4/0 AGUJA REDONDA 1/2 CIRCULO 15 MM 70-90 CM</v>
          </cell>
          <cell r="E116"/>
          <cell r="F116"/>
          <cell r="G116"/>
          <cell r="H116" t="str">
            <v>No cumple</v>
          </cell>
        </row>
        <row r="117">
          <cell r="A117">
            <v>91</v>
          </cell>
          <cell r="B117" t="str">
            <v>DM980</v>
          </cell>
          <cell r="C117" t="str">
            <v>LOTE 2</v>
          </cell>
          <cell r="D117" t="str">
            <v>MULTIFILAMENTO NO ABSORBIBLE DE SEDA NEGRA SIN AGUJA CALIBRE 4/0, PAQUETE DE 10 HEBRAS POR 75 CM</v>
          </cell>
          <cell r="E117"/>
          <cell r="F117"/>
          <cell r="G117"/>
          <cell r="H117" t="str">
            <v>No cumple</v>
          </cell>
        </row>
        <row r="118">
          <cell r="A118">
            <v>92</v>
          </cell>
          <cell r="B118" t="str">
            <v>DM981</v>
          </cell>
          <cell r="C118" t="str">
            <v>LOTE 2</v>
          </cell>
          <cell r="D118" t="str">
            <v>MULTIFILAMENTO NO ABSORBIBLE DE SEDA NEGRA CALIBRE 5/0 AGUJA CURVA CORTANTE DE 19 A 20 MM 3/8 DE CIRCULO, HEBRA DE 45 CM O MAS</v>
          </cell>
          <cell r="E118"/>
          <cell r="F118"/>
          <cell r="G118"/>
          <cell r="H118" t="str">
            <v>No cumple</v>
          </cell>
        </row>
        <row r="119">
          <cell r="A119">
            <v>93</v>
          </cell>
          <cell r="B119" t="str">
            <v>DM983</v>
          </cell>
          <cell r="C119" t="str">
            <v>LOTE 2</v>
          </cell>
          <cell r="D119" t="str">
            <v>MULTIFILAMENTO NO ABSORBIBLE DE SEDA NEGRA CALIBRE 6/0 DOBLE AGUJA ESPATULADA DE 8 MM 1/4 DE CIRCULO, HEBRA DE 45 CM O MAS</v>
          </cell>
          <cell r="E119"/>
          <cell r="F119"/>
          <cell r="G119"/>
          <cell r="H119" t="str">
            <v>No cumple</v>
          </cell>
        </row>
        <row r="120">
          <cell r="A120">
            <v>99</v>
          </cell>
          <cell r="B120" t="str">
            <v>DM1122</v>
          </cell>
          <cell r="C120" t="str">
            <v>LOTE 2</v>
          </cell>
          <cell r="D120" t="str">
            <v>CAT GUT CROMADO CALIBRE 0 AGUJA CURVA REDONDA DE 34 A 37 MM DE MEDIO CIRCULO HEBRA DE 90 CM O MAS</v>
          </cell>
          <cell r="E120"/>
          <cell r="F120"/>
          <cell r="G120"/>
          <cell r="H120" t="str">
            <v>No cumple</v>
          </cell>
        </row>
        <row r="121">
          <cell r="A121">
            <v>100</v>
          </cell>
          <cell r="B121" t="str">
            <v>DM1123</v>
          </cell>
          <cell r="C121" t="str">
            <v>LOTE 2</v>
          </cell>
          <cell r="D121" t="str">
            <v>CAT GUT CROMADO PARA HIGADO CALIBRE 0 AGUJA CURVA REDONDA ROMA DE 65 MM DE MEDIO CIRCULO. HEBRA DE 70 CM O MAS</v>
          </cell>
          <cell r="E121"/>
          <cell r="F121"/>
          <cell r="G121"/>
          <cell r="H121" t="str">
            <v>No cumple</v>
          </cell>
        </row>
        <row r="122">
          <cell r="A122">
            <v>101</v>
          </cell>
          <cell r="B122" t="str">
            <v>DM1124</v>
          </cell>
          <cell r="C122" t="str">
            <v>LOTE 2</v>
          </cell>
          <cell r="D122" t="str">
            <v>CAT GUT CROMADO CALIBRE 1 AGUJA CURVA REDONDA DE 34 A 37 MM DE MEDIO CIRCULO. HEBRA DE 90 CM O MAS</v>
          </cell>
          <cell r="E122"/>
          <cell r="F122"/>
          <cell r="G122"/>
          <cell r="H122" t="str">
            <v>No cumple</v>
          </cell>
        </row>
        <row r="123">
          <cell r="A123">
            <v>102</v>
          </cell>
          <cell r="B123" t="str">
            <v>DM1125</v>
          </cell>
          <cell r="C123" t="str">
            <v>LOTE 2</v>
          </cell>
          <cell r="D123" t="str">
            <v>CAT GUT CROMADO CALIBRE 2/0 AGUJA CURVA REDONDA DE 34 A 36 MM DE MEDIO CIRCULO. HEBRA DE 70 CM O MAS</v>
          </cell>
          <cell r="E123"/>
          <cell r="F123"/>
          <cell r="G123"/>
          <cell r="H123" t="str">
            <v>No cumple</v>
          </cell>
        </row>
        <row r="124">
          <cell r="A124">
            <v>103</v>
          </cell>
          <cell r="B124" t="str">
            <v>DM1127</v>
          </cell>
          <cell r="C124" t="str">
            <v>LOTE 2</v>
          </cell>
          <cell r="D124" t="str">
            <v>TRIPA QUIRURGICA CROMICO 4/0 AGUJA REDONDA 1/2 CIRCULO 17MM 70-75 CM RB1</v>
          </cell>
          <cell r="E124"/>
          <cell r="F124"/>
          <cell r="G124"/>
          <cell r="H124" t="str">
            <v>No cumple</v>
          </cell>
        </row>
        <row r="125">
          <cell r="A125">
            <v>104</v>
          </cell>
          <cell r="B125" t="str">
            <v>DM1129</v>
          </cell>
          <cell r="C125" t="str">
            <v>LOTE 2</v>
          </cell>
          <cell r="D125" t="str">
            <v>CAT GUT CROMADO CALIBRE 5/0 AGUJA CURVA REDONDA DE 15 A 17 MM DE MEDIO CIRCULO. HEBRA DE 70 CM O MAS</v>
          </cell>
          <cell r="E125"/>
          <cell r="F125"/>
          <cell r="G125"/>
          <cell r="H125" t="str">
            <v>No cumple</v>
          </cell>
        </row>
        <row r="126">
          <cell r="A126">
            <v>105</v>
          </cell>
          <cell r="B126" t="str">
            <v>DM1131</v>
          </cell>
          <cell r="C126" t="str">
            <v>LOTE 2</v>
          </cell>
          <cell r="D126" t="str">
            <v>TROCAR 12MM X 100MM DE CUCHILLA PROTEGIDA CANULA ROSCADA O LISA REF. CFV73/CTB73 UNIDAD</v>
          </cell>
          <cell r="E126"/>
          <cell r="F126"/>
          <cell r="G126"/>
          <cell r="H126" t="str">
            <v>No cumple</v>
          </cell>
        </row>
        <row r="127">
          <cell r="A127">
            <v>108</v>
          </cell>
          <cell r="B127" t="str">
            <v>DM1244</v>
          </cell>
          <cell r="C127" t="str">
            <v>LOTE 2</v>
          </cell>
          <cell r="D127" t="str">
            <v>KIT TROCAR 5 X 100MM REF CTB12</v>
          </cell>
          <cell r="E127"/>
          <cell r="F127"/>
          <cell r="G127"/>
          <cell r="H127" t="str">
            <v>Cumple</v>
          </cell>
        </row>
        <row r="128">
          <cell r="A128">
            <v>109</v>
          </cell>
          <cell r="B128" t="str">
            <v>DM1277</v>
          </cell>
          <cell r="C128" t="str">
            <v>LOTE 2</v>
          </cell>
          <cell r="D128" t="str">
            <v>FUNDA PROTECTORA DE CABLES VIDEO</v>
          </cell>
          <cell r="E128"/>
          <cell r="F128"/>
          <cell r="G128"/>
          <cell r="H128" t="str">
            <v>No cumple</v>
          </cell>
        </row>
        <row r="129">
          <cell r="A129">
            <v>117</v>
          </cell>
          <cell r="B129" t="str">
            <v>DM1391</v>
          </cell>
          <cell r="C129" t="str">
            <v>LOTE 2</v>
          </cell>
          <cell r="D129" t="str">
            <v>POLIDIOXANONA CALIBRE 1 AGUJA DE 34 A 37 MM CURVA REDONDA DE MEDIO CÍRCULO HEBRA DE 70 CM EN ADELANTE- ANTIBACTERIAL</v>
          </cell>
          <cell r="E129"/>
          <cell r="F129"/>
          <cell r="G129"/>
          <cell r="H129" t="str">
            <v>No cumple</v>
          </cell>
        </row>
        <row r="130">
          <cell r="A130">
            <v>119</v>
          </cell>
          <cell r="B130" t="str">
            <v>DM1406</v>
          </cell>
          <cell r="C130" t="str">
            <v>LOTE 2</v>
          </cell>
          <cell r="D130" t="str">
            <v>SUTURA QUIRURGICA NYLON CALIBRE 3/0 AGUJA CURVA CORTANTE DE 24-26 MM, 3/8 CIRCULO, HEBRA DE 45 CM O MAS</v>
          </cell>
          <cell r="E130"/>
          <cell r="F130"/>
          <cell r="G130"/>
          <cell r="H130" t="str">
            <v>No cumple</v>
          </cell>
        </row>
        <row r="131">
          <cell r="A131">
            <v>122</v>
          </cell>
          <cell r="B131" t="str">
            <v>DM1460</v>
          </cell>
          <cell r="C131" t="str">
            <v>LOTE 2</v>
          </cell>
          <cell r="D131" t="str">
            <v>MALLA POLIPROPILENO 30X30</v>
          </cell>
          <cell r="E131"/>
          <cell r="F131"/>
          <cell r="G131"/>
          <cell r="H131" t="str">
            <v>Cumple</v>
          </cell>
        </row>
        <row r="132">
          <cell r="A132">
            <v>123</v>
          </cell>
          <cell r="B132" t="str">
            <v>DM1470</v>
          </cell>
          <cell r="C132" t="str">
            <v>LOTE 2</v>
          </cell>
          <cell r="D132" t="str">
            <v>MALLA QUIRURGICA DE ALTA DENSIDAD DE 15 X 15 CM - 20 X 20 CM</v>
          </cell>
          <cell r="E132"/>
          <cell r="F132"/>
          <cell r="G132"/>
          <cell r="H132" t="str">
            <v>Cumple</v>
          </cell>
        </row>
        <row r="133">
          <cell r="A133">
            <v>126</v>
          </cell>
          <cell r="B133" t="str">
            <v>DM1516</v>
          </cell>
          <cell r="C133" t="str">
            <v>LOTE 2</v>
          </cell>
          <cell r="D133" t="str">
            <v>MONOFILAMENTO ABSORBIBLE DE POLIDIOXANONA. CALIBRE 3/0. AGUJA DE 16 A 19 MM CURVA CORTANTE DE 3/8.  HEBRA DE 45 CM DE LARGO O MAS</v>
          </cell>
          <cell r="E133"/>
          <cell r="F133"/>
          <cell r="G133"/>
          <cell r="H133" t="str">
            <v>No cumple</v>
          </cell>
        </row>
        <row r="134">
          <cell r="A134">
            <v>129</v>
          </cell>
          <cell r="B134" t="str">
            <v>DM1632</v>
          </cell>
          <cell r="C134" t="str">
            <v>LOTE 2</v>
          </cell>
          <cell r="D134" t="str">
            <v>ACIDO POLIGLICOLICO 1 C A C C 1/2 CIRCULO DE 37MM 75</v>
          </cell>
          <cell r="E134"/>
          <cell r="F134"/>
          <cell r="G134"/>
          <cell r="H134" t="str">
            <v>No cumple</v>
          </cell>
        </row>
        <row r="135">
          <cell r="A135"/>
          <cell r="B135"/>
          <cell r="C135"/>
          <cell r="D135" t="str">
            <v>CM</v>
          </cell>
          <cell r="E135"/>
          <cell r="F135"/>
          <cell r="G135"/>
          <cell r="H135"/>
        </row>
        <row r="136">
          <cell r="A136">
            <v>130</v>
          </cell>
          <cell r="B136" t="str">
            <v>DM1636</v>
          </cell>
          <cell r="C136" t="str">
            <v>LOTE 2</v>
          </cell>
          <cell r="D136" t="str">
            <v>MONOFILAMENTO POLIPROPILENO 2/0 CON AGUJA CURVA CORTANTE 3/8 CIRCULO 20-26MM 60-75CM</v>
          </cell>
          <cell r="E136"/>
          <cell r="F136"/>
          <cell r="G136"/>
          <cell r="H136" t="str">
            <v>No cumple</v>
          </cell>
        </row>
        <row r="137">
          <cell r="A137">
            <v>135</v>
          </cell>
          <cell r="B137" t="str">
            <v>DM1772</v>
          </cell>
          <cell r="C137" t="str">
            <v>LOTE 2</v>
          </cell>
          <cell r="D137" t="str">
            <v>HEMOSTATICO FIBRILAR ABSORBIBLE DE CELULOSA OXIDADA REGENERADA Y NO REGENERADA TIPO ALGODON
5 X 10 CM</v>
          </cell>
          <cell r="E137"/>
          <cell r="F137"/>
          <cell r="G137"/>
          <cell r="H137" t="str">
            <v>Cumple</v>
          </cell>
        </row>
        <row r="138">
          <cell r="A138">
            <v>138</v>
          </cell>
          <cell r="B138" t="str">
            <v>DM1784</v>
          </cell>
          <cell r="C138" t="str">
            <v>LOTE 2</v>
          </cell>
          <cell r="D138" t="str">
            <v>MONOFILAMENTO NO ABSORBIBLE DE POLIPROPILENO
CALIBRE 2/0 AGUJA CURVA REDONDA DE 24 A 26 MM. 1/2 CIRCULO. HEBRA DE 70 CM O MAS</v>
          </cell>
          <cell r="E138"/>
          <cell r="F138"/>
          <cell r="G138"/>
          <cell r="H138" t="str">
            <v>Cumple</v>
          </cell>
        </row>
        <row r="139">
          <cell r="A139">
            <v>139</v>
          </cell>
          <cell r="B139" t="str">
            <v>DM1789</v>
          </cell>
          <cell r="C139" t="str">
            <v>LOTE 2</v>
          </cell>
          <cell r="D139" t="str">
            <v>PINZA GRASPER DE 5 MM X 35 CM MANGO ERGO</v>
          </cell>
          <cell r="E139"/>
          <cell r="F139"/>
          <cell r="G139"/>
          <cell r="H139" t="str">
            <v>No cumple</v>
          </cell>
        </row>
        <row r="140">
          <cell r="A140">
            <v>142</v>
          </cell>
          <cell r="B140" t="str">
            <v>DM1804</v>
          </cell>
          <cell r="C140" t="str">
            <v>LOTE 2</v>
          </cell>
          <cell r="D140" t="str">
            <v>POLIPROPILENO MONOFILAMENTO 3/0 AGUJA RECTA CORTANTE 58-60 MM 70-75 CM</v>
          </cell>
          <cell r="E140"/>
          <cell r="F140"/>
          <cell r="G140"/>
          <cell r="H140" t="str">
            <v>Cumple</v>
          </cell>
        </row>
        <row r="141">
          <cell r="A141">
            <v>143</v>
          </cell>
          <cell r="B141" t="str">
            <v>DM1805</v>
          </cell>
          <cell r="C141" t="str">
            <v>LOTE 2</v>
          </cell>
          <cell r="D141" t="str">
            <v>MONOFILAMENTO NO ABSORBIBLE DE POLIPROPILENO
CALIBRE 4/0 AGUJA CURVA CORTANTE DE 19 A 20 MM. 3/8 CIRCULO. HEBRA DE 45 CM O MAS</v>
          </cell>
          <cell r="E141"/>
          <cell r="F141"/>
          <cell r="G141"/>
          <cell r="H141" t="str">
            <v>Cumple</v>
          </cell>
        </row>
        <row r="142">
          <cell r="A142">
            <v>144</v>
          </cell>
          <cell r="B142" t="str">
            <v>DM1806</v>
          </cell>
          <cell r="C142" t="str">
            <v>LOTE 2</v>
          </cell>
          <cell r="D142" t="str">
            <v>MONOFILAMENTO NO ABSORBIBLE DE POLIPROPILENO CALIBRE 5/0 AGUJA CURVA CORTANTE DE 13 A 17 MM. 3/8
CIRCULO. HEBRA DE 45 CM O MAS</v>
          </cell>
          <cell r="E142"/>
          <cell r="F142"/>
          <cell r="G142"/>
          <cell r="H142" t="str">
            <v>Cumple</v>
          </cell>
        </row>
        <row r="143">
          <cell r="A143">
            <v>145</v>
          </cell>
          <cell r="B143" t="str">
            <v>DM1807</v>
          </cell>
          <cell r="C143" t="str">
            <v>LOTE 2</v>
          </cell>
          <cell r="D143" t="str">
            <v>MONOFILAMENTO NO ABSORBIBLE DE POLIPROPILENO CALIBRE 5/0 AGUJA CURVA CORTANTE DE 18 A 20 MM. 3/8 CIRCULO. HEBRA DE 45 CM O MAS</v>
          </cell>
          <cell r="E143"/>
          <cell r="F143"/>
          <cell r="G143"/>
          <cell r="H143" t="str">
            <v>No cumple</v>
          </cell>
        </row>
        <row r="144">
          <cell r="A144">
            <v>146</v>
          </cell>
          <cell r="B144" t="str">
            <v>DM1808</v>
          </cell>
          <cell r="C144" t="str">
            <v>LOTE 2</v>
          </cell>
          <cell r="D144" t="str">
            <v>POLIPROPILENO MONOFILAMNETO 6/0 AGUJA CORTANTE 3/8 CRICULO 10-11MM 45-60CM CIRUGIA PLASTICA</v>
          </cell>
          <cell r="E144"/>
          <cell r="F144"/>
          <cell r="G144"/>
          <cell r="H144" t="str">
            <v>No cumple</v>
          </cell>
        </row>
        <row r="145">
          <cell r="A145">
            <v>150</v>
          </cell>
          <cell r="B145" t="str">
            <v>DM1851</v>
          </cell>
          <cell r="C145" t="str">
            <v>LOTE 2</v>
          </cell>
          <cell r="D145" t="str">
            <v>MONOFILAMENTO DE NYLON 5/0 C/A C/C P698T</v>
          </cell>
          <cell r="E145"/>
          <cell r="F145"/>
          <cell r="G145"/>
          <cell r="H145" t="str">
            <v>No cumple</v>
          </cell>
        </row>
        <row r="146">
          <cell r="A146">
            <v>151</v>
          </cell>
          <cell r="B146" t="str">
            <v>DM1867</v>
          </cell>
          <cell r="C146" t="str">
            <v>LOTE 2</v>
          </cell>
          <cell r="D146" t="str">
            <v>MONOFILAMENTO ABSORBIBLE DE POLIDIOXANONA. CALIBRE 6/0. DOBLE AGUJA DE 13 MM CURVA REDONDA DE 3/8. HEBRA DE 75 CM DE LARGO O MAS- ANTIBACTERIAL</v>
          </cell>
          <cell r="E146"/>
          <cell r="F146"/>
          <cell r="G146"/>
          <cell r="H146" t="str">
            <v>No cumple</v>
          </cell>
        </row>
        <row r="147">
          <cell r="A147">
            <v>152</v>
          </cell>
          <cell r="B147" t="str">
            <v>DM1910</v>
          </cell>
          <cell r="C147" t="str">
            <v>LOTE 2</v>
          </cell>
          <cell r="D147" t="str">
            <v>ESPONJA GELATINA HEMOSTATICA ABSORBIBLE DE COLAGENO PORCINO O BOVINO 6 - 8 X 5</v>
          </cell>
          <cell r="E147"/>
          <cell r="F147"/>
          <cell r="G147"/>
          <cell r="H147" t="str">
            <v>No cumple</v>
          </cell>
        </row>
        <row r="148">
          <cell r="A148">
            <v>155</v>
          </cell>
          <cell r="B148" t="str">
            <v>DM1919</v>
          </cell>
          <cell r="C148" t="str">
            <v>LOTE 2</v>
          </cell>
          <cell r="D148" t="str">
            <v>TRIPA QUIRURGICA CROMICO 2/0 AGUJA REDONDA 1/2 CIRCULO 24-26 MM HEBRA 70-75 CM</v>
          </cell>
          <cell r="E148"/>
          <cell r="F148"/>
          <cell r="G148"/>
          <cell r="H148" t="str">
            <v>Cumple</v>
          </cell>
        </row>
        <row r="149">
          <cell r="A149">
            <v>157</v>
          </cell>
          <cell r="B149" t="str">
            <v>DM1943</v>
          </cell>
          <cell r="C149" t="str">
            <v>LOTE 2</v>
          </cell>
          <cell r="D149" t="str">
            <v>TROCAR 12 MM X 100 MM (CON UNA CAMISAS Y UN PUNZON CON CUCHILLA) CON SISTEMA DE FIJACION AVANZADA</v>
          </cell>
          <cell r="E149"/>
          <cell r="F149"/>
          <cell r="G149"/>
          <cell r="H149" t="str">
            <v>No cumple</v>
          </cell>
        </row>
        <row r="150">
          <cell r="A150">
            <v>158</v>
          </cell>
          <cell r="B150" t="str">
            <v>DM1944</v>
          </cell>
          <cell r="C150" t="str">
            <v>LOTE 2</v>
          </cell>
          <cell r="D150" t="str">
            <v>TROCAR 5MM X 100 MM (CON UNA CAMISAS Y UN PUNZON CON CUCHILLA) CON SISTEMA DE FIJACION AVANZADA</v>
          </cell>
          <cell r="E150"/>
          <cell r="F150"/>
          <cell r="G150"/>
          <cell r="H150" t="str">
            <v>Cumple</v>
          </cell>
        </row>
        <row r="151">
          <cell r="A151">
            <v>160</v>
          </cell>
          <cell r="B151" t="str">
            <v>DM2017</v>
          </cell>
          <cell r="C151" t="str">
            <v>LOTE 2</v>
          </cell>
          <cell r="D151" t="str">
            <v>HEMOSTATICO ABSORBIBLE  CELULOSA OXIDADA 20X10</v>
          </cell>
          <cell r="E151"/>
          <cell r="F151"/>
          <cell r="G151"/>
          <cell r="H151" t="str">
            <v>No cumple</v>
          </cell>
        </row>
        <row r="152">
          <cell r="A152">
            <v>161</v>
          </cell>
          <cell r="B152" t="str">
            <v>DM2039</v>
          </cell>
          <cell r="C152" t="str">
            <v>LOTE 2</v>
          </cell>
          <cell r="D152" t="str">
            <v>HEMOSTATICO CELULOSA OXIDADA REGENERADA O NO REGENERADA PARA LAPAROSCOPIA  5.1 CM X 10.2 CM</v>
          </cell>
          <cell r="E152"/>
          <cell r="F152"/>
          <cell r="G152"/>
          <cell r="H152" t="str">
            <v>No cumple</v>
          </cell>
        </row>
        <row r="153">
          <cell r="A153">
            <v>162</v>
          </cell>
          <cell r="B153" t="str">
            <v>DM2055</v>
          </cell>
          <cell r="C153" t="str">
            <v>LOTE 2</v>
          </cell>
          <cell r="D153" t="str">
            <v>MONOFILAMENTO NO ABSORBIBLE DE POLIPROPILENO CALIBRE 0 CON AGUJA CURVA REDONDA. 1/2 CIRCULO. 26 A 27 MM. HEBRA DE 75 CM O MAS</v>
          </cell>
          <cell r="E153"/>
          <cell r="F153"/>
          <cell r="G153"/>
          <cell r="H153" t="str">
            <v>No cumple</v>
          </cell>
        </row>
        <row r="154">
          <cell r="A154">
            <v>163</v>
          </cell>
          <cell r="B154" t="str">
            <v>DM2062</v>
          </cell>
          <cell r="C154" t="str">
            <v>LOTE 2</v>
          </cell>
          <cell r="D154" t="str">
            <v>ACIDO POLIGLICOLICO CALIBRE 0.AGUJA CURVA REDONDA DE 24 A 26 MM 1/2 CIRCULO.HEBRA DE 70 CM O MAS- ANTIBACTERIAL</v>
          </cell>
          <cell r="E154"/>
          <cell r="F154"/>
          <cell r="G154"/>
          <cell r="H154" t="str">
            <v>No cumple</v>
          </cell>
        </row>
        <row r="155">
          <cell r="A155">
            <v>164</v>
          </cell>
          <cell r="B155" t="str">
            <v>DM2063</v>
          </cell>
          <cell r="C155" t="str">
            <v>LOTE 2</v>
          </cell>
          <cell r="D155" t="str">
            <v>SUTURA MONOFILAMENTO ABSORBIBLE POLIDIOXANONA 0 AGUJA REDONDA  1/2 CIRCULO 34-37MM HEBRA 90CM- ANTIBACTERIAL</v>
          </cell>
          <cell r="E155"/>
          <cell r="F155"/>
          <cell r="G155"/>
          <cell r="H155" t="str">
            <v>No cumple</v>
          </cell>
        </row>
        <row r="156">
          <cell r="A156">
            <v>166</v>
          </cell>
          <cell r="B156" t="str">
            <v>DM2068</v>
          </cell>
          <cell r="C156" t="str">
            <v>LOTE 2</v>
          </cell>
          <cell r="D156" t="str">
            <v>MONOFILAMENTO ABSORBIBLE DE POLIDIOXANONA. CALIBRE 0. AGUJA DE 34 A 37 MM CURVA REDONDA DE MEDIO CIRCULO. HEBRA DE 70 CM DE LARGO O MAS- ANTIBACTERIAL</v>
          </cell>
          <cell r="E156"/>
          <cell r="F156"/>
          <cell r="G156"/>
          <cell r="H156" t="str">
            <v>No cumple</v>
          </cell>
        </row>
        <row r="157">
          <cell r="A157">
            <v>169</v>
          </cell>
          <cell r="B157" t="str">
            <v>DM2109</v>
          </cell>
          <cell r="C157" t="str">
            <v>LOTE 2</v>
          </cell>
          <cell r="D157" t="str">
            <v>SUTURA ABSORBIBLE DE CATGUT CROMICO 1 AGUJA REDONDA 1/2CIRCULO 34-37 MM HEBRA 70-75CM</v>
          </cell>
          <cell r="E157"/>
          <cell r="F157"/>
          <cell r="G157"/>
          <cell r="H157" t="str">
            <v>No cumple</v>
          </cell>
        </row>
        <row r="158">
          <cell r="A158">
            <v>170</v>
          </cell>
          <cell r="B158" t="str">
            <v>DM2128</v>
          </cell>
          <cell r="C158" t="str">
            <v>LOTE 2</v>
          </cell>
          <cell r="D158" t="str">
            <v>MONOFILAMENTO ABSORBIBLE DE POLIPROPILENO 0 AGUJA REDONDA 1/2 CIRCULO 34 - 37MM  HEBRA 75CM</v>
          </cell>
          <cell r="E158"/>
          <cell r="F158"/>
          <cell r="G158"/>
          <cell r="H158" t="str">
            <v>Cumple</v>
          </cell>
        </row>
        <row r="159">
          <cell r="A159">
            <v>171</v>
          </cell>
          <cell r="B159" t="str">
            <v>DM2132</v>
          </cell>
          <cell r="C159" t="str">
            <v>LOTE 2</v>
          </cell>
          <cell r="D159" t="str">
            <v>ACIDO POLIGLICOLICO ANTIBACTERIAL CALIBRE 0.AGUJA CURVA REDONDA DE 36 A 37 MM 1/2 CIRCULO.HEBRA DE 70
CM O MAS</v>
          </cell>
          <cell r="E159"/>
          <cell r="F159"/>
          <cell r="G159"/>
          <cell r="H159" t="str">
            <v>No cumple</v>
          </cell>
        </row>
        <row r="160">
          <cell r="A160">
            <v>172</v>
          </cell>
          <cell r="B160" t="str">
            <v>DM2133</v>
          </cell>
          <cell r="C160" t="str">
            <v>LOTE 2</v>
          </cell>
          <cell r="D160" t="str">
            <v>ACIDO POLIGLICOLICO ANTIBACTERIAL CALIBRE 2/0. AGUJA CURVA REDONDA DE 36 A 37 MM 1/2 CIRCULO.HEBRA DE 70 CM O MAS</v>
          </cell>
          <cell r="E160"/>
          <cell r="F160"/>
          <cell r="G160"/>
          <cell r="H160" t="str">
            <v>No cumple</v>
          </cell>
        </row>
        <row r="161">
          <cell r="A161">
            <v>173</v>
          </cell>
          <cell r="B161" t="str">
            <v>DM2134</v>
          </cell>
          <cell r="C161" t="str">
            <v>LOTE 2</v>
          </cell>
          <cell r="D161" t="str">
            <v>PIEZA DE MANO HP054 HARMONIC</v>
          </cell>
          <cell r="E161"/>
          <cell r="F161"/>
          <cell r="G161"/>
          <cell r="H161" t="str">
            <v>Cumple</v>
          </cell>
        </row>
        <row r="162">
          <cell r="A162">
            <v>175</v>
          </cell>
          <cell r="B162" t="str">
            <v>DM2162</v>
          </cell>
          <cell r="C162" t="str">
            <v>LOTE 2</v>
          </cell>
          <cell r="D162" t="str">
            <v>ACIDO POLIGLICOLICO ANTIBACTERIAL CALIBRE 3/0. AGUJA CURVA REDONDA DE 19 A 22 MM 1/2 CIRCULO, HEBRA DE 70 CM O MAS</v>
          </cell>
          <cell r="E162"/>
          <cell r="F162"/>
          <cell r="G162"/>
          <cell r="H162" t="str">
            <v>No cumple</v>
          </cell>
        </row>
        <row r="163">
          <cell r="A163">
            <v>176</v>
          </cell>
          <cell r="B163" t="str">
            <v>DM2163</v>
          </cell>
          <cell r="C163" t="str">
            <v>LOTE 2</v>
          </cell>
          <cell r="D163" t="str">
            <v>MONOFILAMENTO NO ABSORBIBLE DE POLIPROPILENO CALIBRE 2/0 AGUJA CURVA REDONDA DE 34 A 39 MM. 1/2 CIRCULO. HEBRA DE 70 CM O MAS</v>
          </cell>
          <cell r="E163"/>
          <cell r="F163"/>
          <cell r="G163"/>
          <cell r="H163" t="str">
            <v>No cumple</v>
          </cell>
        </row>
        <row r="164">
          <cell r="A164">
            <v>178</v>
          </cell>
          <cell r="B164" t="str">
            <v>DM2179</v>
          </cell>
          <cell r="C164" t="str">
            <v>LOTE 2</v>
          </cell>
          <cell r="D164" t="str">
            <v>ACIDO POLIGLICOLICO ANTIBACTERIAL CALIBRE 5/0. AGUJA
CURVA REDONDA DE 17 A 20 MM 1/2 CIRCULO. HEBRA DE 70 CM O MAS</v>
          </cell>
          <cell r="E164"/>
          <cell r="F164"/>
          <cell r="G164"/>
          <cell r="H164" t="str">
            <v>No cumple</v>
          </cell>
        </row>
        <row r="165">
          <cell r="A165">
            <v>179</v>
          </cell>
          <cell r="B165" t="str">
            <v>DM2180</v>
          </cell>
          <cell r="C165" t="str">
            <v>LOTE 2</v>
          </cell>
          <cell r="D165" t="str">
            <v>ACIDO POLIGLICOLICO ANTIBACTERIAL CALIBRE 1. AGUJA
CURVA REDONDA DE 34 A 37 MM 1/2 CIRCULO. HEBRA DE 70 CM O MAS</v>
          </cell>
          <cell r="E165"/>
          <cell r="F165"/>
          <cell r="G165"/>
          <cell r="H165" t="str">
            <v>No cumple</v>
          </cell>
        </row>
        <row r="166">
          <cell r="A166">
            <v>180</v>
          </cell>
          <cell r="B166" t="str">
            <v>DM2181</v>
          </cell>
          <cell r="C166" t="str">
            <v>LOTE 2</v>
          </cell>
          <cell r="D166" t="str">
            <v>MULTIFILAMENTO NO ABSORBIBLE DE SEDA NEGRA
CALIBRE 4/0 AGUJA CURVA REDONDA DE 24 A 26 MM 1/2 DE CIRCULO. HEBRA DE 70 CM O MAS</v>
          </cell>
          <cell r="E166"/>
          <cell r="F166"/>
          <cell r="G166"/>
          <cell r="H166" t="str">
            <v>No cumple</v>
          </cell>
        </row>
        <row r="167">
          <cell r="A167">
            <v>182</v>
          </cell>
          <cell r="B167" t="str">
            <v>DM2190</v>
          </cell>
          <cell r="C167" t="str">
            <v>LOTE 2</v>
          </cell>
          <cell r="D167" t="str">
            <v>CATGUT CROMICO 2/0 CURVA REDO 1/2 CIRC  DE 37 HEBRA DE 70-90CM(SUTURA ABSORBIBL) C1117J-923T</v>
          </cell>
          <cell r="E167"/>
          <cell r="F167"/>
          <cell r="G167"/>
          <cell r="H167" t="str">
            <v>Cumple</v>
          </cell>
        </row>
        <row r="168">
          <cell r="A168">
            <v>183</v>
          </cell>
          <cell r="B168" t="str">
            <v>DM2282</v>
          </cell>
          <cell r="C168" t="str">
            <v>LOTE 2</v>
          </cell>
          <cell r="D168" t="str">
            <v>CINTA QUIRURGICA ABSORBIBLE. PARA SUTURAR ORGANOS PARENQUIMATOSOS.</v>
          </cell>
          <cell r="E168"/>
          <cell r="F168"/>
          <cell r="G168"/>
          <cell r="H168" t="str">
            <v>No cumple</v>
          </cell>
        </row>
        <row r="169">
          <cell r="A169">
            <v>184</v>
          </cell>
          <cell r="B169" t="str">
            <v>DM2285</v>
          </cell>
          <cell r="C169" t="str">
            <v>LOTE 2</v>
          </cell>
          <cell r="D169" t="str">
            <v>ACIDO POLIGLICOLICO CALIBRE 2/0. AGUJA CURVA REDONDA DE 24 A 27 MM 1/2 CIRCULO. HEBRA DE 70 CM O MAS- ANTIBACTERIAL</v>
          </cell>
          <cell r="E169"/>
          <cell r="F169"/>
          <cell r="G169"/>
          <cell r="H169" t="str">
            <v>No cumple</v>
          </cell>
        </row>
        <row r="170">
          <cell r="A170">
            <v>187</v>
          </cell>
          <cell r="B170" t="str">
            <v>DM2329</v>
          </cell>
          <cell r="C170" t="str">
            <v>LOTE 2</v>
          </cell>
          <cell r="D170" t="str">
            <v>ACIDO POLIGLICOLICO CALIBRE 7/0. DOBLE AGUJA ESPATULADA DE 6.4 A 6.5 MM 3/8 DE CIRCULO. HEBRA DE 30 CM O MAS</v>
          </cell>
          <cell r="E170"/>
          <cell r="F170"/>
          <cell r="G170"/>
          <cell r="H170" t="str">
            <v>No cumple</v>
          </cell>
        </row>
        <row r="171">
          <cell r="A171">
            <v>188</v>
          </cell>
          <cell r="B171" t="str">
            <v>DM2330</v>
          </cell>
          <cell r="C171" t="str">
            <v>LOTE 2</v>
          </cell>
          <cell r="D171" t="str">
            <v>ACIDO POLIGLICOLICO CALIBRE 8/0. DOBLE AGUJA ESPATULADA DE 6.4 A 6.5 MM 3/8 DE CIRCULO. HEBRA DE 20 CM O MAS</v>
          </cell>
          <cell r="E171"/>
          <cell r="F171"/>
          <cell r="G171"/>
          <cell r="H171" t="str">
            <v>No cumple</v>
          </cell>
        </row>
        <row r="172">
          <cell r="A172">
            <v>189</v>
          </cell>
          <cell r="B172" t="str">
            <v>DM2331</v>
          </cell>
          <cell r="C172" t="str">
            <v>LOTE 2</v>
          </cell>
          <cell r="D172" t="str">
            <v>ACIDO POLIGLICOLICO ANTIBACTERIAL CALIBRE 0. AGUJA CURVA REDONDA DE 24 A 26 MM 1/2 CIRCULO. HEBRA DE 70 CM O MAS</v>
          </cell>
          <cell r="E172"/>
          <cell r="F172"/>
          <cell r="G172"/>
          <cell r="H172" t="str">
            <v>No cumple</v>
          </cell>
        </row>
        <row r="173">
          <cell r="A173">
            <v>190</v>
          </cell>
          <cell r="B173" t="str">
            <v>DM2332</v>
          </cell>
          <cell r="C173" t="str">
            <v>LOTE 2</v>
          </cell>
          <cell r="D173" t="str">
            <v>ACIDO GLICOLICO Y ACIDO LACTICO O POLIGLACTINA 910 CALIBRE 4/0 CON AGUJA CURVA REDONDA DE 17 MM 1/2 CIRCULO. HEBRA DE 70 CM O MAS. DE CORTO TERMINO</v>
          </cell>
          <cell r="E173"/>
          <cell r="F173"/>
          <cell r="G173"/>
          <cell r="H173" t="str">
            <v>No cumple</v>
          </cell>
        </row>
        <row r="174">
          <cell r="A174">
            <v>191</v>
          </cell>
          <cell r="B174" t="str">
            <v>DM2333</v>
          </cell>
          <cell r="C174" t="str">
            <v>LOTE 2</v>
          </cell>
          <cell r="D174" t="str">
            <v>ACIDO POLIGLICOLICO ANTIBACTERIIAL CALIBRE 4/0. AGUJA CURVA REDONDA DE 17 MM 1/2 CIRCULO. HEBRA DE 70 CM O MAS</v>
          </cell>
          <cell r="E174"/>
          <cell r="F174"/>
          <cell r="G174"/>
          <cell r="H174" t="str">
            <v>No cumple</v>
          </cell>
        </row>
        <row r="175">
          <cell r="A175">
            <v>197</v>
          </cell>
          <cell r="B175" t="str">
            <v>DM2467</v>
          </cell>
          <cell r="C175" t="str">
            <v>LOTE 2</v>
          </cell>
          <cell r="D175" t="str">
            <v>MULTIFILAMENTO NO ABSORBIBLE DE POLIESTER TRENZADO CALIBRE 0 CON AGUJA DE 24 A 26 MM CURVA REDONDA DE MEDIO CIRCULO, HEBRA DE 70 CM O MAS</v>
          </cell>
          <cell r="E175"/>
          <cell r="F175"/>
          <cell r="G175"/>
          <cell r="H175" t="str">
            <v>No cumple</v>
          </cell>
        </row>
        <row r="176">
          <cell r="A176">
            <v>198</v>
          </cell>
          <cell r="B176" t="str">
            <v>DM2468</v>
          </cell>
          <cell r="C176" t="str">
            <v>LOTE 2</v>
          </cell>
          <cell r="D176" t="str">
            <v>MULTIFILAMENTO NO ABSORBIBLE DE POLIESTER
TRENZADO CALIBRE 1 CON AGUJA DE 35 A 39 MM CURVA REDONDA DE MEDIO CIRCULO, HEBRA DE 70 CM O MAS</v>
          </cell>
          <cell r="E176"/>
          <cell r="F176"/>
          <cell r="G176"/>
          <cell r="H176" t="str">
            <v>Cumple</v>
          </cell>
        </row>
        <row r="177">
          <cell r="A177">
            <v>220</v>
          </cell>
          <cell r="B177" t="str">
            <v>DM2529</v>
          </cell>
          <cell r="C177" t="str">
            <v>LOTE 2</v>
          </cell>
          <cell r="D177" t="str">
            <v>MULTIFILAMENTO NO ABSORBIBLE DE SEDA NEGRA CALIBRE 2/0 AGUJA CURVA CORTANTE DE 24 A 26 MM 3/8 DE CIRCULO, HEBRA DE 45 CM O MAS</v>
          </cell>
          <cell r="E177"/>
          <cell r="F177"/>
          <cell r="G177"/>
          <cell r="H177" t="str">
            <v>No cumple</v>
          </cell>
        </row>
        <row r="178">
          <cell r="A178">
            <v>221</v>
          </cell>
          <cell r="B178" t="str">
            <v>DM2531</v>
          </cell>
          <cell r="C178" t="str">
            <v>LOTE 2</v>
          </cell>
          <cell r="D178" t="str">
            <v>MULTIFILAMENTO NO ABSORBIBLE DE SEDA NEGRA CALIBRE 4/0 AGUJA CURVA CORTANTE DE 17 A 19 MM 3/8 DE CIRCULO, HEBRA DE 45 CM O MAS</v>
          </cell>
          <cell r="E178"/>
          <cell r="F178"/>
          <cell r="G178"/>
          <cell r="H178" t="str">
            <v>No cumple</v>
          </cell>
        </row>
      </sheetData>
      <sheetData sheetId="4">
        <row r="1">
          <cell r="A1" t="str">
            <v>ÍTEM</v>
          </cell>
          <cell r="B1" t="str">
            <v>CODIGO DINAMICA</v>
          </cell>
          <cell r="C1" t="str">
            <v>LOTE</v>
          </cell>
          <cell r="D1" t="str">
            <v>DESCRIPCIÓN</v>
          </cell>
          <cell r="E1" t="str">
            <v>CUMPLE</v>
          </cell>
          <cell r="F1" t="str">
            <v>NO CUMPLE</v>
          </cell>
          <cell r="G1" t="str">
            <v>OBSERVACIONES</v>
          </cell>
        </row>
        <row r="2">
          <cell r="A2">
            <v>222</v>
          </cell>
          <cell r="B2" t="str">
            <v>DM2533</v>
          </cell>
          <cell r="C2" t="str">
            <v>LOTE 2</v>
          </cell>
          <cell r="D2" t="str">
            <v>MULTIFILAMENTO NO ABSORBIBLE DE SEDA NEGRA SIN AGUJA CALIBRE 1, PAQUETE DE 10 HEBRAS POR 75 CM</v>
          </cell>
          <cell r="E2" t="str">
            <v>No cumple</v>
          </cell>
          <cell r="F2" t="str">
            <v>No cumple</v>
          </cell>
          <cell r="G2" t="str">
            <v>Cumple         con         las características     de     la ficha       técnica.       Sin embargo,   el    anexo   2 corresponde       a       un insumo diferente que no cumple  lo  solicitado.  No
queda clara la oferta.</v>
          </cell>
        </row>
        <row r="3">
          <cell r="A3">
            <v>223</v>
          </cell>
          <cell r="B3" t="str">
            <v>DM2534</v>
          </cell>
          <cell r="C3" t="str">
            <v>LOTE 2</v>
          </cell>
          <cell r="D3" t="str">
            <v>MULTIFILAMENTO NO ABSORBIBLE DE SEDA NEGRA SIN AGUJA CALIBRE 2/0, PAQUETE DE 10 HEBRAS POR 75 CM</v>
          </cell>
          <cell r="E3" t="str">
            <v>No cumple</v>
          </cell>
          <cell r="F3" t="str">
            <v>No cumple</v>
          </cell>
          <cell r="G3" t="str">
            <v>Cumple         con         las características     de     la ficha       técnica.       Sin embargo,   el    anexo   2 corresponde       a       un insumo diferente que no
cumple  lo  solicitado.  No queda clara la oferta.</v>
          </cell>
        </row>
        <row r="4">
          <cell r="A4">
            <v>226</v>
          </cell>
          <cell r="B4" t="str">
            <v>DM2569</v>
          </cell>
          <cell r="C4" t="str">
            <v>LOTE 2</v>
          </cell>
          <cell r="D4" t="str">
            <v>MONOFILAMENTO ABSORBIBLE DE GLICONATO, CALIBRE 3/0, AGUJA CURVA CORTANTE DE 26 MM DE MEDIO CIRCULO DE 45 CM EN ADELANTE</v>
          </cell>
          <cell r="E4" t="str">
            <v>No cumple</v>
          </cell>
          <cell r="F4" t="str">
            <v>No cumple</v>
          </cell>
          <cell r="G4" t="str">
            <v>La    ficha    técnica    es general,   no   detalla   el insumo        a        ofertar.
Cumple con el anexo 2.</v>
          </cell>
        </row>
        <row r="5">
          <cell r="A5">
            <v>227</v>
          </cell>
          <cell r="B5" t="str">
            <v>DM2638</v>
          </cell>
          <cell r="C5" t="str">
            <v>LOTE 2</v>
          </cell>
          <cell r="D5" t="str">
            <v>ESPONJA HEMOSTATICA (7-8 CM X 5 CM X 1CM)</v>
          </cell>
          <cell r="E5" t="str">
            <v>No cumple</v>
          </cell>
          <cell r="F5" t="str">
            <v>No cumple</v>
          </cell>
          <cell r="G5" t="str">
            <v>Según      revisión      con comité    evaluador    por tiempos   demorados   de
hemostasia.</v>
          </cell>
        </row>
        <row r="6">
          <cell r="A6">
            <v>228</v>
          </cell>
          <cell r="B6" t="str">
            <v>DM2575</v>
          </cell>
          <cell r="C6" t="str">
            <v>LOTE 2</v>
          </cell>
          <cell r="D6" t="str">
            <v>MULTIFILAMENTO NO ABSORBIBLE DE SEDA NEGRA
CALIBRE 5/0 AGUJA CURVA REDONDA DE 15 A 17 MM 1/2 DE CIRCULO, HEBRA DE 70 CM O MAS</v>
          </cell>
          <cell r="E6" t="str">
            <v>Cumple</v>
          </cell>
          <cell r="F6"/>
          <cell r="G6"/>
        </row>
        <row r="7">
          <cell r="A7">
            <v>232</v>
          </cell>
          <cell r="B7" t="str">
            <v>DM2589</v>
          </cell>
          <cell r="C7" t="str">
            <v>LOTE 2</v>
          </cell>
          <cell r="D7" t="str">
            <v>TROCAR DE 12 MM OPTICO SIN CUCHILLA CAMISA
ESTABILIZADORA LONGITUD 100MM</v>
          </cell>
          <cell r="E7" t="str">
            <v>Cumple</v>
          </cell>
          <cell r="F7"/>
          <cell r="G7"/>
        </row>
        <row r="8">
          <cell r="A8">
            <v>233</v>
          </cell>
          <cell r="B8" t="str">
            <v>DM2590</v>
          </cell>
          <cell r="C8" t="str">
            <v>LOTE 2</v>
          </cell>
          <cell r="D8" t="str">
            <v>TROCAR DE 5 MM OPTICO SIN CUCHILLA CAMISAS
ESTABILIZADORA LONGITUD 100MM</v>
          </cell>
          <cell r="E8" t="str">
            <v>Cumple</v>
          </cell>
          <cell r="F8"/>
          <cell r="G8"/>
        </row>
        <row r="9">
          <cell r="A9">
            <v>237</v>
          </cell>
          <cell r="B9" t="str">
            <v>DM2681</v>
          </cell>
          <cell r="C9" t="str">
            <v>LOTE 2</v>
          </cell>
          <cell r="D9" t="str">
            <v>HEMOSTATICO CELULOSA OXIDADA REGENERADA O NO REGENERADA PARA LAPAROSCOPIA 2,5 CM X 5 CM</v>
          </cell>
          <cell r="E9" t="str">
            <v>No cumple</v>
          </cell>
          <cell r="F9" t="str">
            <v>No cumple</v>
          </cell>
          <cell r="G9" t="str">
            <v>No     cumple     con     la medida    solicitada.    No cumple          con          la característica     de     ser
para  procedimientos  de laparoscopia.</v>
          </cell>
        </row>
        <row r="10">
          <cell r="A10">
            <v>238</v>
          </cell>
          <cell r="B10" t="str">
            <v>DM2683</v>
          </cell>
          <cell r="C10" t="str">
            <v>LOTE 2</v>
          </cell>
          <cell r="D10" t="str">
            <v>HEMOSTATICO DE CELULOSA REGENERADA O NO REGENERADA FIBRILAR 5.1 X 10.2CM</v>
          </cell>
          <cell r="E10" t="str">
            <v>No cumple</v>
          </cell>
          <cell r="F10" t="str">
            <v>No cumple</v>
          </cell>
          <cell r="G10" t="str">
            <v>No     cumple     con     la medida           ni           la
característica solicitada.</v>
          </cell>
        </row>
        <row r="11">
          <cell r="A11">
            <v>239</v>
          </cell>
          <cell r="B11" t="str">
            <v>DM2684</v>
          </cell>
          <cell r="C11" t="str">
            <v>LOTE 2</v>
          </cell>
          <cell r="D11" t="str">
            <v>HEMOSTATICO FIBRILAR ABSORBIBLE DE CELULOSA OXIDADA REGENERADA Y NO REGENERADA TIPO ALGODON
2.5 X 5CM</v>
          </cell>
          <cell r="E11" t="str">
            <v>No cumple</v>
          </cell>
          <cell r="F11" t="str">
            <v>No cumple</v>
          </cell>
          <cell r="G11" t="str">
            <v>No     cumple     con     la medida           ni           la
característica solicitada.</v>
          </cell>
        </row>
        <row r="12">
          <cell r="A12">
            <v>247</v>
          </cell>
          <cell r="B12" t="str">
            <v>DM2773</v>
          </cell>
          <cell r="C12" t="str">
            <v>LOTE 2</v>
          </cell>
          <cell r="D12" t="str">
            <v>TROCAR DE 12 MM OPTICO SIN CUCHILLA CAMISA ESTABILIZADORA LONGITUD 150MM BARIATRICA</v>
          </cell>
          <cell r="E12" t="str">
            <v>Cumple</v>
          </cell>
          <cell r="F12"/>
          <cell r="G12"/>
        </row>
        <row r="13">
          <cell r="A13">
            <v>250</v>
          </cell>
          <cell r="B13" t="str">
            <v>DM2809</v>
          </cell>
          <cell r="C13" t="str">
            <v>LOTE 2</v>
          </cell>
          <cell r="D13" t="str">
            <v>KIT TROCAR ( UN TROCAR OPTICO 12X100 DOBLE CAMISA,UN TROCAR OPTICO 12X100 UNA CAMISA, UN TROCAR OPTICO DE 5X100 DOBLE CAMISA, UNA FUNDA PROTECTORA DE CABLE DE VIDEO )</v>
          </cell>
          <cell r="E13" t="str">
            <v>No cumple</v>
          </cell>
          <cell r="F13" t="str">
            <v>No cumple</v>
          </cell>
          <cell r="G13" t="str">
            <v>No    cumple    con    las características solicitadas  en  el  anexo
en  la  configuración  del kit.</v>
          </cell>
        </row>
        <row r="14">
          <cell r="A14">
            <v>252</v>
          </cell>
          <cell r="B14" t="str">
            <v>DM2873</v>
          </cell>
          <cell r="C14" t="str">
            <v>LOTE 2</v>
          </cell>
          <cell r="D14" t="str">
            <v>CANULA DE 5MM DE DIAMETRO POR 33 CMS DE LARGO</v>
          </cell>
          <cell r="E14" t="str">
            <v>No cumple</v>
          </cell>
          <cell r="F14" t="str">
            <v>No cumple</v>
          </cell>
          <cell r="G14" t="str">
            <v>No  aporta  ficha  técnica.
El   anexo   2   no   detalla información requerida.</v>
          </cell>
        </row>
        <row r="15">
          <cell r="A15" t="str">
            <v>8. FECHA: Agosto de 2024</v>
          </cell>
          <cell r="B15"/>
          <cell r="C15"/>
          <cell r="D15"/>
          <cell r="E15"/>
          <cell r="F15"/>
          <cell r="G15"/>
          <cell r="H15"/>
        </row>
        <row r="16">
          <cell r="A16" t="str">
            <v>9. MARYSOL VILLOTA ESCANDÓN APOYO TÉCNICO A LA SUPERVISIÓN</v>
          </cell>
          <cell r="B16"/>
          <cell r="C16"/>
          <cell r="D16"/>
          <cell r="E16"/>
          <cell r="F16"/>
          <cell r="G16"/>
          <cell r="H16"/>
        </row>
      </sheetData>
      <sheetData sheetId="5">
        <row r="11">
          <cell r="A11">
            <v>1</v>
          </cell>
          <cell r="B11" t="str">
            <v>DM004</v>
          </cell>
          <cell r="C11" t="str">
            <v>LOTE 2</v>
          </cell>
          <cell r="D11" t="str">
            <v>SUTURA EN ACERO QUIRUGICO PARA ESTERNON CALIBRE 5 AGUJA PUNTA TROCAR DE 45 a 55 MM 1/2 CIRCULO 4 ALAMBRES X
LONGITUD DE 45 CM</v>
          </cell>
          <cell r="E11"/>
          <cell r="F11"/>
          <cell r="G11" t="str">
            <v>Cumple</v>
          </cell>
          <cell r="H11"/>
          <cell r="I11"/>
        </row>
        <row r="12">
          <cell r="A12">
            <v>2</v>
          </cell>
          <cell r="B12" t="str">
            <v>DM006</v>
          </cell>
          <cell r="C12" t="str">
            <v>LOTE 2</v>
          </cell>
          <cell r="D12" t="str">
            <v>ACIDO POLIGLICOLICO CALIBRE 4/0 AGUJA CURVA CORTANTE DE
17 A 19MM 3/8 CIRCULO. HEBRA DE 45CM O MAS</v>
          </cell>
          <cell r="E12"/>
          <cell r="F12"/>
          <cell r="G12" t="str">
            <v>Cumple</v>
          </cell>
          <cell r="H12"/>
          <cell r="I12"/>
        </row>
        <row r="13">
          <cell r="A13">
            <v>3</v>
          </cell>
          <cell r="B13" t="str">
            <v>DM007</v>
          </cell>
          <cell r="C13" t="str">
            <v>LOTE 2</v>
          </cell>
          <cell r="D13" t="str">
            <v>ACIDO POLIGLICOLICO CALIBRE 0. AGUJA CURVA REDONDA DE 36
A 37 MM 1/2 CIRCULO. HEBRA DE 70 CM O MAS</v>
          </cell>
          <cell r="E13"/>
          <cell r="F13"/>
          <cell r="G13" t="str">
            <v>Cumple</v>
          </cell>
          <cell r="H13"/>
          <cell r="I13"/>
        </row>
        <row r="14">
          <cell r="A14">
            <v>4</v>
          </cell>
          <cell r="B14" t="str">
            <v>DM008</v>
          </cell>
          <cell r="C14" t="str">
            <v>LOTE 2</v>
          </cell>
          <cell r="D14" t="str">
            <v>ACIDO POLIGLICOLICO CALIBRE 1. AGUJA CURVA REDONDA DE 34
A 37 MM 1/2 CIRCULO. HEBRA DE 70 CM O MAS</v>
          </cell>
          <cell r="E14"/>
          <cell r="F14"/>
          <cell r="G14" t="str">
            <v>Cumple</v>
          </cell>
          <cell r="H14"/>
          <cell r="I14"/>
        </row>
        <row r="15">
          <cell r="A15">
            <v>5</v>
          </cell>
          <cell r="B15" t="str">
            <v>DM009</v>
          </cell>
          <cell r="C15" t="str">
            <v>LOTE 2</v>
          </cell>
          <cell r="D15" t="str">
            <v>ACIDO POLIGLICOLICO ANTIBACTERIAL CALIBRE 2/0 AGUJA CURVA REDONDA DE 24 A 27 MM 1/2 CIRCULO HEBRA DE 70 CM O MAS</v>
          </cell>
          <cell r="E15"/>
          <cell r="F15"/>
          <cell r="G15" t="str">
            <v>Cumple</v>
          </cell>
          <cell r="H15"/>
          <cell r="I15"/>
        </row>
        <row r="16">
          <cell r="A16">
            <v>6</v>
          </cell>
          <cell r="B16" t="str">
            <v>DM010</v>
          </cell>
          <cell r="C16" t="str">
            <v>LOTE 2</v>
          </cell>
          <cell r="D16" t="str">
            <v>ACIDO POLIGLICOLICO CALIBRE 2/0. AGUJA CURVA REDONDA DE 36 A 37 MM 1/2 CIRCULO.HEBRA DE 70 CM O MAS</v>
          </cell>
          <cell r="E16"/>
          <cell r="F16"/>
          <cell r="G16" t="str">
            <v>Cumple</v>
          </cell>
          <cell r="H16"/>
          <cell r="I16"/>
        </row>
        <row r="17">
          <cell r="A17">
            <v>7</v>
          </cell>
          <cell r="B17" t="str">
            <v>DM012</v>
          </cell>
          <cell r="C17" t="str">
            <v>LOTE 2</v>
          </cell>
          <cell r="D17" t="str">
            <v>ACIDO POLIGLICOLICO 3/0 AGUJA REDONDA 1/2 CIRCULO 25-27MM 70-90 CM</v>
          </cell>
          <cell r="E17"/>
          <cell r="F17"/>
          <cell r="G17" t="str">
            <v>Cumple</v>
          </cell>
          <cell r="H17"/>
          <cell r="I17"/>
        </row>
        <row r="18">
          <cell r="A18">
            <v>8</v>
          </cell>
          <cell r="B18" t="str">
            <v>DM013</v>
          </cell>
          <cell r="C18" t="str">
            <v>LOTE 2</v>
          </cell>
          <cell r="D18" t="str">
            <v>ACIDO POLIGLICOLICO CALIBRE 3/0. AGUJA CURVA CORTANTE DE
17 A 19 MM 3/8 CIRCULO.HEBRA DE 70 CM O MAS</v>
          </cell>
          <cell r="E18"/>
          <cell r="F18"/>
          <cell r="G18" t="str">
            <v>Cumple</v>
          </cell>
          <cell r="H18"/>
          <cell r="I18"/>
        </row>
        <row r="19">
          <cell r="A19">
            <v>9</v>
          </cell>
          <cell r="B19" t="str">
            <v>DM014</v>
          </cell>
          <cell r="C19" t="str">
            <v>LOTE 2</v>
          </cell>
          <cell r="D19" t="str">
            <v>ACIDO POLIGLICOLICO CALIBRE 4/0. AGUJA CURVA REDONDA DE 17 MM 1/2 CIRCULO. HEBRA DE 70 CM O MAS</v>
          </cell>
          <cell r="E19"/>
          <cell r="F19"/>
          <cell r="G19" t="str">
            <v>Cumple</v>
          </cell>
          <cell r="H19"/>
          <cell r="I19"/>
        </row>
        <row r="20">
          <cell r="A20">
            <v>10</v>
          </cell>
          <cell r="B20" t="str">
            <v>DM015</v>
          </cell>
          <cell r="C20" t="str">
            <v>LOTE 2</v>
          </cell>
          <cell r="D20" t="str">
            <v>ACIDO POLIGLICOLICO CALIBRE 5 DOBLE AGUJA ESPATULADA DE 8
MM 1/4 DE CIRCULO. HEBRA DE 45 CM</v>
          </cell>
          <cell r="E20"/>
          <cell r="F20"/>
          <cell r="G20" t="str">
            <v>Cumple</v>
          </cell>
          <cell r="H20"/>
          <cell r="I20"/>
        </row>
        <row r="21">
          <cell r="A21">
            <v>11</v>
          </cell>
          <cell r="B21" t="str">
            <v>DM016</v>
          </cell>
          <cell r="C21" t="str">
            <v>LOTE 2</v>
          </cell>
          <cell r="D21" t="str">
            <v>ACIDO POLIGLICOLICO 5/0 AGUJA REDONDA 1/2 CIRCULO 15MM
A18MM 70 -75 CM</v>
          </cell>
          <cell r="E21"/>
          <cell r="F21"/>
          <cell r="G21" t="str">
            <v>Cumple</v>
          </cell>
          <cell r="H21"/>
          <cell r="I21"/>
        </row>
        <row r="22">
          <cell r="A22">
            <v>12</v>
          </cell>
          <cell r="B22" t="str">
            <v>DM018</v>
          </cell>
          <cell r="C22" t="str">
            <v>LOTE 2</v>
          </cell>
          <cell r="D22" t="str">
            <v>ACIDO POLIGLICOLICO CALIBRE 6 DOBLE AGUJA ESPATULADA DE 8 MM 1/4 DE CIRCULO. HEBRA DE 45 CM</v>
          </cell>
          <cell r="E22"/>
          <cell r="F22"/>
          <cell r="G22" t="str">
            <v>Cumple</v>
          </cell>
          <cell r="H22"/>
          <cell r="I22"/>
        </row>
        <row r="23">
          <cell r="A23">
            <v>13</v>
          </cell>
          <cell r="B23" t="str">
            <v>DM019</v>
          </cell>
          <cell r="C23" t="str">
            <v>LOTE 2</v>
          </cell>
          <cell r="D23" t="str">
            <v>ACIDO POLIGLICOLICO 6 AGUJA REDONDA 3/8 CIRCULO 45 CM</v>
          </cell>
          <cell r="E23"/>
          <cell r="F23"/>
          <cell r="G23" t="str">
            <v>Cumple</v>
          </cell>
          <cell r="H23"/>
          <cell r="I23"/>
        </row>
        <row r="24">
          <cell r="A24">
            <v>14</v>
          </cell>
          <cell r="B24" t="str">
            <v>DM020</v>
          </cell>
          <cell r="C24" t="str">
            <v>LOTE 2</v>
          </cell>
          <cell r="D24" t="str">
            <v>ACIDO POLIGLICOLICO CALIBRE 6. AGUJA CURVA CORTANTE DE 13
MM 3/8 CIRCULO.HEBRA DE 45 CM O MAS</v>
          </cell>
          <cell r="E24"/>
          <cell r="F24"/>
          <cell r="G24" t="str">
            <v>Cumple</v>
          </cell>
          <cell r="H24"/>
          <cell r="I24"/>
        </row>
        <row r="25">
          <cell r="A25">
            <v>15</v>
          </cell>
          <cell r="B25" t="str">
            <v>DM022</v>
          </cell>
          <cell r="C25" t="str">
            <v>LOTE 2</v>
          </cell>
          <cell r="D25" t="str">
            <v>ACIDO POLIGLICOLICO 7/0 DOBLE AGUJA ESPATULADA DE 6 A 8 MM 3/8 DE CÍRCULO LARGO DE LA HEBRA DE 45 A 70 CM SOBRE CAJA X
12 UND</v>
          </cell>
          <cell r="E25"/>
          <cell r="F25"/>
          <cell r="G25" t="str">
            <v>Cumple</v>
          </cell>
          <cell r="H25"/>
          <cell r="I25"/>
        </row>
        <row r="26">
          <cell r="A26">
            <v>16</v>
          </cell>
          <cell r="B26" t="str">
            <v>DM370</v>
          </cell>
          <cell r="C26" t="str">
            <v>LOTE 2</v>
          </cell>
          <cell r="D26" t="str">
            <v>CERA PARA HUESO 2.5 G</v>
          </cell>
          <cell r="E26"/>
          <cell r="F26"/>
          <cell r="G26" t="str">
            <v>Cumple</v>
          </cell>
          <cell r="H26"/>
          <cell r="I26"/>
        </row>
        <row r="27">
          <cell r="A27">
            <v>19</v>
          </cell>
          <cell r="B27" t="str">
            <v>DM509</v>
          </cell>
          <cell r="C27" t="str">
            <v>LOTE 2</v>
          </cell>
          <cell r="D27" t="str">
            <v>GANCHO DE HOOK</v>
          </cell>
          <cell r="E27"/>
          <cell r="F27"/>
          <cell r="G27" t="str">
            <v>Cumple</v>
          </cell>
          <cell r="H27"/>
          <cell r="I27"/>
        </row>
        <row r="28">
          <cell r="A28">
            <v>20</v>
          </cell>
          <cell r="B28" t="str">
            <v>DM520</v>
          </cell>
          <cell r="C28" t="str">
            <v>LOTE 2</v>
          </cell>
          <cell r="D28" t="str">
            <v>GRAPADORA CIRCULAR CURVA CORTANTE 29MM MANUAL-
ELÉCTRICA</v>
          </cell>
          <cell r="E28"/>
          <cell r="F28"/>
          <cell r="G28" t="str">
            <v>Cumple</v>
          </cell>
          <cell r="H28"/>
          <cell r="I28"/>
        </row>
        <row r="29">
          <cell r="A29">
            <v>21</v>
          </cell>
          <cell r="B29" t="str">
            <v>DM521</v>
          </cell>
          <cell r="C29" t="str">
            <v>LOTE 2</v>
          </cell>
          <cell r="D29" t="str">
            <v>GRAPADORA CIRCULAR CURV CORT 25MM (ELECTRICA)</v>
          </cell>
          <cell r="E29"/>
          <cell r="F29"/>
          <cell r="G29" t="str">
            <v>Cumple</v>
          </cell>
          <cell r="H29"/>
          <cell r="I29"/>
        </row>
        <row r="30">
          <cell r="A30">
            <v>22</v>
          </cell>
          <cell r="B30" t="str">
            <v>DM523</v>
          </cell>
          <cell r="C30" t="str">
            <v>LOTE 2</v>
          </cell>
          <cell r="D30" t="str">
            <v>GRAPADORA LINEAL CORTANTE DE 75 REF. 341-NTLC75</v>
          </cell>
          <cell r="E30"/>
          <cell r="F30"/>
          <cell r="G30" t="str">
            <v>Cumple</v>
          </cell>
          <cell r="H30"/>
          <cell r="I30"/>
        </row>
        <row r="31">
          <cell r="A31">
            <v>23</v>
          </cell>
          <cell r="B31" t="str">
            <v>DM549</v>
          </cell>
          <cell r="C31" t="str">
            <v>LOTE 2</v>
          </cell>
          <cell r="D31" t="str">
            <v>HARMONIC BLUE PIEZA DE MANO 1</v>
          </cell>
          <cell r="E31"/>
          <cell r="F31"/>
          <cell r="G31" t="str">
            <v>Cumple</v>
          </cell>
          <cell r="H31"/>
          <cell r="I31"/>
        </row>
        <row r="32">
          <cell r="A32">
            <v>31</v>
          </cell>
          <cell r="B32" t="str">
            <v>DM647</v>
          </cell>
          <cell r="C32" t="str">
            <v>LOTE 2</v>
          </cell>
          <cell r="D32" t="str">
            <v>PINZA DISECTOR CURVO MARYLAND, ROTACION 360, LONGITUD 350-360 MM, MANGO ERGONOMICO, CONECCION MONOPOLAR 5
MM DESCARTABLE</v>
          </cell>
          <cell r="E32"/>
          <cell r="F32"/>
          <cell r="G32" t="str">
            <v>Cumple</v>
          </cell>
          <cell r="H32"/>
          <cell r="I32"/>
        </row>
        <row r="33">
          <cell r="A33">
            <v>33</v>
          </cell>
          <cell r="B33" t="str">
            <v>DM681</v>
          </cell>
          <cell r="C33" t="str">
            <v>LOTE 2</v>
          </cell>
          <cell r="D33" t="str">
            <v>MALLA DE POLIPROPILENO PARA LA REPARACION DE LA PARED
ABDOMINAL 30CM X 30CM</v>
          </cell>
          <cell r="E33"/>
          <cell r="F33"/>
          <cell r="G33" t="str">
            <v>Cumple</v>
          </cell>
          <cell r="H33"/>
          <cell r="I33"/>
        </row>
        <row r="34">
          <cell r="A34">
            <v>34</v>
          </cell>
          <cell r="B34" t="str">
            <v>DM687</v>
          </cell>
          <cell r="C34" t="str">
            <v>LOTE 2</v>
          </cell>
          <cell r="D34" t="str">
            <v>MALLA POLIDIOXANONA (PROCEED) 30.5 X 30.5 CM SQUARE REF.
341-PCDL1 UNIDAD</v>
          </cell>
          <cell r="E34"/>
          <cell r="F34"/>
          <cell r="G34" t="str">
            <v>Cumple</v>
          </cell>
          <cell r="H34"/>
          <cell r="I34"/>
        </row>
        <row r="35">
          <cell r="A35">
            <v>35</v>
          </cell>
          <cell r="B35" t="str">
            <v>DM695</v>
          </cell>
          <cell r="C35" t="str">
            <v>LOTE 2</v>
          </cell>
          <cell r="D35" t="str">
            <v>MALLA QUIRURGICA DE MEDIA DENSIDAD DE 15X15 CM</v>
          </cell>
          <cell r="E35"/>
          <cell r="F35"/>
          <cell r="G35" t="str">
            <v>Cumple</v>
          </cell>
          <cell r="H35"/>
          <cell r="I35"/>
        </row>
        <row r="36">
          <cell r="A36">
            <v>36</v>
          </cell>
          <cell r="B36" t="str">
            <v>DM744</v>
          </cell>
          <cell r="C36" t="str">
            <v>LOTE 2</v>
          </cell>
          <cell r="D36" t="str">
            <v>MONOFILAMENTO DE COPOLIMERO DE POLIGLECAPROMA 25,
CALIBRE 4/0, AGUJA CURVA CORTANTE DE 17 A 19 MM, DE 3/8 DE CIRCULO, HEBRA DE 70 CM DE LARGO O MAS</v>
          </cell>
          <cell r="E36"/>
          <cell r="F36"/>
          <cell r="G36" t="str">
            <v>Cumple</v>
          </cell>
          <cell r="H36"/>
          <cell r="I36"/>
        </row>
        <row r="37">
          <cell r="A37">
            <v>37</v>
          </cell>
          <cell r="B37" t="str">
            <v>DM746</v>
          </cell>
          <cell r="C37" t="str">
            <v>LOTE 2</v>
          </cell>
          <cell r="D37" t="str">
            <v>MONOFILAMENTO NO ABSORBIBLE NYLON NEGRO CALIBRE 9/0 DOBLE AGUJA ESPATULADA DE 6-7MM DE  3/8 DE CIRCULO  HEBRA
30 CM O MAS</v>
          </cell>
          <cell r="E37"/>
          <cell r="F37"/>
          <cell r="G37" t="str">
            <v>Cumple</v>
          </cell>
          <cell r="H37"/>
          <cell r="I37"/>
        </row>
        <row r="38">
          <cell r="A38">
            <v>38</v>
          </cell>
          <cell r="B38" t="str">
            <v>DM747</v>
          </cell>
          <cell r="C38" t="str">
            <v>LOTE 2</v>
          </cell>
          <cell r="D38" t="str">
            <v>MONOFILAMENTO NO ABSORBIBLE NYLON NEGRO CALIBRE 10/0 DOBLE AGUJA ESPATULADA DE 6-7MM DE  3/8 DE CIRCULO  HEBRA
30 CM O MAS</v>
          </cell>
          <cell r="E38"/>
          <cell r="F38"/>
          <cell r="G38" t="str">
            <v>Cumple</v>
          </cell>
          <cell r="H38"/>
          <cell r="I38"/>
        </row>
        <row r="39">
          <cell r="A39">
            <v>39</v>
          </cell>
          <cell r="B39" t="str">
            <v>DM748</v>
          </cell>
          <cell r="C39" t="str">
            <v>LOTE 2</v>
          </cell>
          <cell r="D39" t="str">
            <v>MONOFILAMENTO DE POLIPROPILENO  CALIBRE 0 CON AGUJA
CURVA REDONDA , ½ CIRCULO, 34 A 39 MM, HEBRA DE 75 CM O MAS</v>
          </cell>
          <cell r="E39"/>
          <cell r="F39"/>
          <cell r="G39" t="str">
            <v>Cumple</v>
          </cell>
          <cell r="H39"/>
          <cell r="I39"/>
        </row>
        <row r="40">
          <cell r="A40">
            <v>40</v>
          </cell>
          <cell r="B40" t="str">
            <v>DM749</v>
          </cell>
          <cell r="C40" t="str">
            <v>LOTE 2</v>
          </cell>
          <cell r="D40" t="str">
            <v>MONOFILAMENTO NO ABSORBIBLE DE POLIPROPILENO CALIBRE 1 CON AGUJA CURVA REDONDA , ½ CIRCULO, 34 A 39 MM, HEBRA DE
75 CM O MAS</v>
          </cell>
          <cell r="E40"/>
          <cell r="F40"/>
          <cell r="G40" t="str">
            <v>Cumple</v>
          </cell>
          <cell r="H40"/>
          <cell r="I40"/>
        </row>
        <row r="41">
          <cell r="A41">
            <v>41</v>
          </cell>
          <cell r="B41" t="str">
            <v>DM750</v>
          </cell>
          <cell r="C41" t="str">
            <v>LOTE 2</v>
          </cell>
          <cell r="D41" t="str">
            <v>MONOFILAMENTO NO ABSORBIBLE DE POLIPROPILENO CALIBRE 2/0 AGUJA CURVA CORTANTE DE 24-26 MM, 3/8 CIRCULO, HEBRA
DE 45 CM O MAS</v>
          </cell>
          <cell r="E41"/>
          <cell r="F41"/>
          <cell r="G41" t="str">
            <v>Cumple</v>
          </cell>
          <cell r="H41"/>
          <cell r="I41"/>
        </row>
        <row r="42">
          <cell r="A42">
            <v>42</v>
          </cell>
          <cell r="B42" t="str">
            <v>DM751</v>
          </cell>
          <cell r="C42" t="str">
            <v>LOTE 2</v>
          </cell>
          <cell r="D42" t="str">
            <v>MONOFILAMENTO NO ABSORBIBLE DE POLIPROPILENO CALIBRE
2/0 AGUJA RECTA CORTANTE DE 58- 60 MM HEBRA DE 70 CM O MAS</v>
          </cell>
          <cell r="E42"/>
          <cell r="F42"/>
          <cell r="G42" t="str">
            <v>Cumple</v>
          </cell>
          <cell r="H42"/>
          <cell r="I42"/>
        </row>
        <row r="43">
          <cell r="A43">
            <v>43</v>
          </cell>
          <cell r="B43" t="str">
            <v>DM752</v>
          </cell>
          <cell r="C43" t="str">
            <v>LOTE 2</v>
          </cell>
          <cell r="D43" t="str">
            <v>MONOFILAMENTO NO ABSORBIBLE DE POLIPROPILENO CALIBRE 2/0 DOBLE AGUJA CARDIOVASCULAR DE 24 A 26 MM, 1/2 CIRCULO,
HEBRA DE 70 CM O MAS</v>
          </cell>
          <cell r="E43"/>
          <cell r="F43"/>
          <cell r="G43" t="str">
            <v>Cumple</v>
          </cell>
          <cell r="H43"/>
          <cell r="I43"/>
        </row>
        <row r="44">
          <cell r="A44">
            <v>44</v>
          </cell>
          <cell r="B44" t="str">
            <v>DM753</v>
          </cell>
          <cell r="C44" t="str">
            <v>LOTE 2</v>
          </cell>
          <cell r="D44" t="str">
            <v>MONOFILAMENTO NO ABSORBIBLE DE POLIPROPILENO CALIBRE
3/0 AGUJA CURVA CORTANTE DE 24-26 MM, 3/8 CIRCULO, HEBRA DE 45 CM O MAS</v>
          </cell>
          <cell r="E44"/>
          <cell r="F44"/>
          <cell r="G44" t="str">
            <v>Cumple</v>
          </cell>
          <cell r="H44"/>
          <cell r="I44"/>
        </row>
        <row r="45">
          <cell r="A45">
            <v>45</v>
          </cell>
          <cell r="B45" t="str">
            <v>DM755</v>
          </cell>
          <cell r="C45" t="str">
            <v>LOTE 2</v>
          </cell>
          <cell r="D45" t="str">
            <v>MONOFILAMENTO NO ABSORBIBLE DE POLIPROPILENO CALIBRE 3/0 AGUJA RECTA CORTANTE DE 58- 60 MM HEBRA DE 70 CM O MAS</v>
          </cell>
          <cell r="E45"/>
          <cell r="F45"/>
          <cell r="G45" t="str">
            <v>Cumple</v>
          </cell>
          <cell r="H45"/>
          <cell r="I45"/>
        </row>
        <row r="46">
          <cell r="A46">
            <v>46</v>
          </cell>
          <cell r="B46" t="str">
            <v>DM756</v>
          </cell>
          <cell r="C46" t="str">
            <v>LOTE 2</v>
          </cell>
          <cell r="D46" t="str">
            <v>MONOFILAMENTO NO ABSORBIBLE 4/0 AGUJA CURVA CORTANTE 3/8 CIRCULO 19-20MM HEBRA 70-75CM  SOBRE</v>
          </cell>
          <cell r="E46"/>
          <cell r="F46"/>
          <cell r="G46" t="str">
            <v>Cumple</v>
          </cell>
          <cell r="H46"/>
          <cell r="I46"/>
        </row>
        <row r="47">
          <cell r="A47">
            <v>47</v>
          </cell>
          <cell r="B47" t="str">
            <v>DM757</v>
          </cell>
          <cell r="C47" t="str">
            <v>LOTE 2</v>
          </cell>
          <cell r="D47" t="str">
            <v>MONOFILAMENTO NO ABSORBIBLE DE POLIPROPILENO CALIBRE
4/0 DOBLE AGUJA CARDIOVASCULAR DE 24 A 26 MM, 1/2 CIRCULO, HEBRA DE 70 CM O MAS</v>
          </cell>
          <cell r="E47"/>
          <cell r="F47"/>
          <cell r="G47" t="str">
            <v>Cumple</v>
          </cell>
          <cell r="H47"/>
          <cell r="I47"/>
        </row>
        <row r="48">
          <cell r="A48">
            <v>48</v>
          </cell>
          <cell r="B48" t="str">
            <v>DM758</v>
          </cell>
          <cell r="C48" t="str">
            <v>LOTE 2</v>
          </cell>
          <cell r="D48" t="str">
            <v>MONOFILAMENTO NO ABSORBIBLE 5/0 AGUJA CURVA CORTANTE 3/8 CIRCULO 19-20MM HEBRA 70-75CM SOBRE</v>
          </cell>
          <cell r="E48"/>
          <cell r="F48"/>
          <cell r="G48" t="str">
            <v>Cumple</v>
          </cell>
          <cell r="H48"/>
          <cell r="I48"/>
        </row>
        <row r="49">
          <cell r="A49">
            <v>49</v>
          </cell>
          <cell r="B49" t="str">
            <v>DM761</v>
          </cell>
          <cell r="C49" t="str">
            <v>LOTE 2</v>
          </cell>
          <cell r="D49" t="str">
            <v>MONOFILAMENTO NO ABSORBIBLE DE POLIPROPILENO CALIBRE
6/0 AGUJA CURVA CORTANTE DE 15 A 17 MM, DE 3/8 CIRCULO HEBRA 45 CM O MAS</v>
          </cell>
          <cell r="E49"/>
          <cell r="F49"/>
          <cell r="G49" t="str">
            <v>Cumple</v>
          </cell>
          <cell r="H49"/>
          <cell r="I49"/>
        </row>
        <row r="50">
          <cell r="A50">
            <v>50</v>
          </cell>
          <cell r="B50" t="str">
            <v>DM762</v>
          </cell>
          <cell r="C50" t="str">
            <v>LOTE 2</v>
          </cell>
          <cell r="D50" t="str">
            <v>MONOFILAMENTO DE POLIRPOPILENO 6/0 CON DOBLE AGUJA CARDIOVASCULAR DE 7 A 9,5 MM, DE 3/8 CIRCULO, HEBRA DE 60
CM O MAS</v>
          </cell>
          <cell r="E50"/>
          <cell r="F50"/>
          <cell r="G50" t="str">
            <v>Cumple</v>
          </cell>
          <cell r="H50"/>
          <cell r="I50"/>
        </row>
        <row r="51">
          <cell r="A51">
            <v>51</v>
          </cell>
          <cell r="B51" t="str">
            <v>DM763</v>
          </cell>
          <cell r="C51" t="str">
            <v>LOTE 2</v>
          </cell>
          <cell r="D51" t="str">
            <v>MONOFILAMENTO NO ABSORBIBLE DE POLIPROPILENO CALIBRE 7/0 DOBLE AGUJA CARDIOVASCULAR DE 7 A 9,5 MM, DE 3/8
CIRCULO, HEBRA DE 60 CM O MAS</v>
          </cell>
          <cell r="E51"/>
          <cell r="F51"/>
          <cell r="G51" t="str">
            <v>Cumple</v>
          </cell>
          <cell r="H51"/>
          <cell r="I51"/>
        </row>
        <row r="52">
          <cell r="A52">
            <v>52</v>
          </cell>
          <cell r="B52" t="str">
            <v>DM764</v>
          </cell>
          <cell r="C52" t="str">
            <v>LOTE 2</v>
          </cell>
          <cell r="D52" t="str">
            <v>MONOFILAMENTO ABSORBIBLE DE GLICONATO, CALIBRE 4/0,
AGUJA CURVA CORTANTE DE 19 A 20 MM DE 3/8 DE CIRCULO DE 45 CM EN ADELANTE</v>
          </cell>
          <cell r="E52"/>
          <cell r="F52"/>
          <cell r="G52" t="str">
            <v>Cumple</v>
          </cell>
          <cell r="H52"/>
          <cell r="I52"/>
        </row>
        <row r="53">
          <cell r="A53">
            <v>53</v>
          </cell>
          <cell r="B53" t="str">
            <v>DM766</v>
          </cell>
          <cell r="C53" t="str">
            <v>LOTE 2</v>
          </cell>
          <cell r="D53" t="str">
            <v>MONOFILAMENTO NO ABSORBIBLE NYLON NEGRO CALIBRE 8/0 AGUJA DE 6 A 6.5 MM CURVA REDONDA DE 3/8 DE CIRCULO, HEBRA
DE 12 CM O MAS</v>
          </cell>
          <cell r="E53"/>
          <cell r="F53"/>
          <cell r="G53" t="str">
            <v>Cumple</v>
          </cell>
          <cell r="H53"/>
          <cell r="I53"/>
        </row>
        <row r="54">
          <cell r="A54">
            <v>54</v>
          </cell>
          <cell r="B54" t="str">
            <v>DM767</v>
          </cell>
          <cell r="C54" t="str">
            <v>LOTE 2</v>
          </cell>
          <cell r="D54" t="str">
            <v>MONOFILAMENTO NO ABSORBIBLE NYLON CALIBRE 9/0 AGUJA DE 5 MM CURVA REDONDA DE 3/8 DE CIRCULO, HEBRA DE 12 CM O MAS</v>
          </cell>
          <cell r="E54"/>
          <cell r="F54"/>
          <cell r="G54" t="str">
            <v>Cumple</v>
          </cell>
          <cell r="H54"/>
          <cell r="I54"/>
        </row>
        <row r="55">
          <cell r="A55">
            <v>55</v>
          </cell>
          <cell r="B55" t="str">
            <v>DM769</v>
          </cell>
          <cell r="C55" t="str">
            <v>LOTE 2</v>
          </cell>
          <cell r="D55" t="str">
            <v>MONOFILAMENTO ABSORBIBLE DE POLIDIOXANONA, CALIBRE 3/0, AGUJA DE 24 A 26 MM CURVA REDONDA DE MEDIO CIRCULO,
HEBRA DE 70 CM DE LARGO O MAS</v>
          </cell>
          <cell r="E55"/>
          <cell r="F55"/>
          <cell r="G55" t="str">
            <v>Cumple</v>
          </cell>
          <cell r="H55"/>
          <cell r="I55"/>
        </row>
        <row r="56">
          <cell r="A56">
            <v>56</v>
          </cell>
          <cell r="B56" t="str">
            <v>DM770</v>
          </cell>
          <cell r="C56" t="str">
            <v>LOTE 2</v>
          </cell>
          <cell r="D56" t="str">
            <v>MONOFILAMENTO ABSORBIBLE DE POLIDIOXANONA, CALIBRE 4/0,
AGUJADE 24 A 26 MM CURVA REDONDA, DE MEDIO CIRCULO, HEBRA DE 70 CM EN ADELANTE</v>
          </cell>
          <cell r="E56"/>
          <cell r="F56"/>
          <cell r="G56" t="str">
            <v>Cumple</v>
          </cell>
          <cell r="H56"/>
          <cell r="I56"/>
        </row>
        <row r="57">
          <cell r="A57">
            <v>57</v>
          </cell>
          <cell r="B57" t="str">
            <v>DM773</v>
          </cell>
          <cell r="C57" t="str">
            <v>LOTE 2</v>
          </cell>
          <cell r="D57" t="str">
            <v>MONOFILAMENTO DE POLIDIOXANONA CALIBRE 1 AGUJA DE 24 A
26 MM CURVA REDONDA DE MEDIO CÍRCULO HEBRA DE 70 CM EN ADELANTE-ANTIBACTERIAL</v>
          </cell>
          <cell r="E57"/>
          <cell r="F57"/>
          <cell r="G57" t="str">
            <v>Cumple</v>
          </cell>
          <cell r="H57"/>
          <cell r="I57"/>
        </row>
        <row r="58">
          <cell r="A58">
            <v>58</v>
          </cell>
          <cell r="B58" t="str">
            <v>DM774</v>
          </cell>
          <cell r="C58" t="str">
            <v>LOTE 2</v>
          </cell>
          <cell r="D58" t="str">
            <v>MONOFILAMENTO DE POLIPROPILENO 7/0 3/8 CON DOBLE AGUJA CARDIOVASCULAR DE 10-13 MM DE 60-75 CM</v>
          </cell>
          <cell r="E58"/>
          <cell r="F58"/>
          <cell r="G58" t="str">
            <v>Cumple</v>
          </cell>
          <cell r="H58"/>
          <cell r="I58"/>
        </row>
        <row r="59">
          <cell r="A59">
            <v>59</v>
          </cell>
          <cell r="B59" t="str">
            <v>DM878</v>
          </cell>
          <cell r="C59" t="str">
            <v>LOTE 2</v>
          </cell>
          <cell r="D59" t="str">
            <v>POLIDIOXANONA 3/0 CON AGUJA CURVA REDONDA DE 1/2 CÍRCULO DE 24 A 26 MM HEBRA DE 70 CM EN ADELANTE SOBRE-
ANTIBACTERIAL</v>
          </cell>
          <cell r="E59"/>
          <cell r="F59"/>
          <cell r="G59" t="str">
            <v>Cumple</v>
          </cell>
          <cell r="H59"/>
          <cell r="I59"/>
        </row>
        <row r="60">
          <cell r="A60">
            <v>60</v>
          </cell>
          <cell r="B60" t="str">
            <v>DM880</v>
          </cell>
          <cell r="C60" t="str">
            <v>LOTE 2</v>
          </cell>
          <cell r="D60" t="str">
            <v>MONOFILAMENTO ABSORBIBLE DE POLIDIOXANONA, CALIBRE 2/0,AGUJA DE 35 A 39 MM CURVA REDONDA DE MEDIO
CIRCULO,HEBRA DE 70 CM DE LARGO O MAS- ANTIBACTERIAL</v>
          </cell>
          <cell r="E60"/>
          <cell r="F60"/>
          <cell r="G60" t="str">
            <v>Cumple</v>
          </cell>
          <cell r="H60"/>
          <cell r="I60"/>
        </row>
        <row r="61">
          <cell r="A61">
            <v>61</v>
          </cell>
          <cell r="B61" t="str">
            <v>DM881</v>
          </cell>
          <cell r="C61" t="str">
            <v>LOTE 2</v>
          </cell>
          <cell r="D61" t="str">
            <v>POLIDIOXANONA  4/0 CON AGUJA CURVA REDONDA DE 1/2
CÍRCULO DE 24 A 26 MM HEBRA DE 70 CM EN ADELANTE</v>
          </cell>
          <cell r="E61"/>
          <cell r="F61"/>
          <cell r="G61" t="str">
            <v>Cumple</v>
          </cell>
          <cell r="H61"/>
          <cell r="I61"/>
        </row>
        <row r="62">
          <cell r="A62">
            <v>62</v>
          </cell>
          <cell r="B62" t="str">
            <v>DM882</v>
          </cell>
          <cell r="C62" t="str">
            <v>LOTE 2</v>
          </cell>
          <cell r="D62" t="str">
            <v>MONOFILAMENTO ABSORBIBLE DE POLIDIOXANONA, CALIBRE 5/0, DOBLE AGUJA DE 17 MM CURVA REDONDA DE MEDIO CIRCULO,
HEBRA DE 70 CM DE LARGO O MAS</v>
          </cell>
          <cell r="E62"/>
          <cell r="F62"/>
          <cell r="G62" t="str">
            <v>Cumple</v>
          </cell>
          <cell r="H62"/>
          <cell r="I62"/>
        </row>
        <row r="63">
          <cell r="A63">
            <v>63</v>
          </cell>
          <cell r="B63" t="str">
            <v>DM885</v>
          </cell>
          <cell r="C63" t="str">
            <v>LOTE 2</v>
          </cell>
          <cell r="D63" t="str">
            <v>POLIESTER TRENZADO 0 CON AGUJA CURVA REDONDA DE 1/2
CIRCULO DE 24-26 MM Y HEBRA DE 70-90 CM</v>
          </cell>
          <cell r="E63"/>
          <cell r="F63"/>
          <cell r="G63" t="str">
            <v>Cumple</v>
          </cell>
          <cell r="H63"/>
          <cell r="I63"/>
        </row>
        <row r="64">
          <cell r="A64">
            <v>64</v>
          </cell>
          <cell r="B64" t="str">
            <v>DM887</v>
          </cell>
          <cell r="C64" t="str">
            <v>LOTE 2</v>
          </cell>
          <cell r="D64" t="str">
            <v>MULTIFILAMENTO NO ABSORBIBLE DE POLIESTER TRENZADO
CALIBRE 0 CON AGUJA DE 34 A 37 MM CURVA REDONDA DE MEDIO CIRCULO, HEBRA DE 70 CM O MAS</v>
          </cell>
          <cell r="E64"/>
          <cell r="F64"/>
          <cell r="G64" t="str">
            <v>Cumple</v>
          </cell>
          <cell r="H64"/>
          <cell r="I64"/>
        </row>
        <row r="65">
          <cell r="A65">
            <v>65</v>
          </cell>
          <cell r="B65" t="str">
            <v>DM888</v>
          </cell>
          <cell r="C65" t="str">
            <v>LOTE 2</v>
          </cell>
          <cell r="D65" t="str">
            <v>POLIESTER TRENZADO 1 TRENZADO RECUBIERTO</v>
          </cell>
          <cell r="E65"/>
          <cell r="F65"/>
          <cell r="G65" t="str">
            <v>Cumple</v>
          </cell>
          <cell r="H65"/>
          <cell r="I65"/>
        </row>
        <row r="66">
          <cell r="A66">
            <v>66</v>
          </cell>
          <cell r="B66" t="str">
            <v>DM889</v>
          </cell>
          <cell r="C66" t="str">
            <v>LOTE 2</v>
          </cell>
          <cell r="D66" t="str">
            <v>MULTIFILAMENTO NO ABSORBIBLE DE POLIESTER TRENZADO CALIBRE 2/0 CON AGUJA DE 24 A 26 MM CURVA REDONDA DE
MEDIO CIRCULO, HEBRA DE 70 CM O MAS</v>
          </cell>
          <cell r="E66"/>
          <cell r="F66"/>
          <cell r="G66" t="str">
            <v>Cumple</v>
          </cell>
          <cell r="H66"/>
          <cell r="I66"/>
        </row>
        <row r="67">
          <cell r="A67">
            <v>68</v>
          </cell>
          <cell r="B67" t="str">
            <v>DM892</v>
          </cell>
          <cell r="C67" t="str">
            <v>LOTE 2</v>
          </cell>
          <cell r="D67" t="str">
            <v>POLIESTER TRENZADO RECUBIERTO 3/0 CON AGUJA CURVA
REDONDA DE 1/2 CIRCULO DE 24-26 MM Y HEBRA DE 70-90 CM</v>
          </cell>
          <cell r="E67"/>
          <cell r="F67"/>
          <cell r="G67" t="str">
            <v>Cumple</v>
          </cell>
          <cell r="H67"/>
          <cell r="I67"/>
        </row>
        <row r="68">
          <cell r="A68">
            <v>69</v>
          </cell>
          <cell r="B68" t="str">
            <v>DM893</v>
          </cell>
          <cell r="C68" t="str">
            <v>LOTE 2</v>
          </cell>
          <cell r="D68" t="str">
            <v>POLIGLECAPRONE USP 4-0 3/8 CIRC REV CORTANTE 19 MM- ANTIBACTERIAL</v>
          </cell>
          <cell r="E68"/>
          <cell r="F68"/>
          <cell r="G68" t="str">
            <v>Cumple</v>
          </cell>
          <cell r="H68"/>
          <cell r="I68"/>
        </row>
        <row r="69">
          <cell r="A69">
            <v>70</v>
          </cell>
          <cell r="B69" t="str">
            <v>DM931</v>
          </cell>
          <cell r="C69" t="str">
            <v>LOTE 2</v>
          </cell>
          <cell r="D69" t="str">
            <v>RECARGA TEJIDO MEDIO DE 60MM  PARA ENDOGRAPADORA</v>
          </cell>
          <cell r="E69"/>
          <cell r="F69"/>
          <cell r="G69" t="str">
            <v>Cumple</v>
          </cell>
          <cell r="H69"/>
          <cell r="I69"/>
        </row>
        <row r="70">
          <cell r="A70">
            <v>71</v>
          </cell>
          <cell r="B70" t="str">
            <v>DM932</v>
          </cell>
          <cell r="C70" t="str">
            <v>LOTE 2</v>
          </cell>
          <cell r="D70" t="str">
            <v>RECARGA TEJIDO MEDIO 45MM PARA PISTOLA ARTICULADA</v>
          </cell>
          <cell r="E70"/>
          <cell r="F70"/>
          <cell r="G70" t="str">
            <v>Cumple</v>
          </cell>
          <cell r="H70"/>
          <cell r="I70"/>
        </row>
        <row r="71">
          <cell r="A71">
            <v>72</v>
          </cell>
          <cell r="B71" t="str">
            <v>DM934</v>
          </cell>
          <cell r="C71" t="str">
            <v>LOTE 2</v>
          </cell>
          <cell r="D71" t="str">
            <v>RECARGA TEJIDO DELGADO 45MM PARA PISTOLA ARTICULADA</v>
          </cell>
          <cell r="E71"/>
          <cell r="F71"/>
          <cell r="G71" t="str">
            <v>Cumple</v>
          </cell>
          <cell r="H71"/>
          <cell r="I71"/>
        </row>
        <row r="72">
          <cell r="A72">
            <v>73</v>
          </cell>
          <cell r="B72" t="str">
            <v>DM935</v>
          </cell>
          <cell r="C72" t="str">
            <v>LOTE 2</v>
          </cell>
          <cell r="D72" t="str">
            <v>RECARGA DE AUTOSUTURA PARA CIRUGIA LAPAROSCOPICA  PARA TEJIDO DELGADO  45-  60 CM</v>
          </cell>
          <cell r="E72"/>
          <cell r="F72"/>
          <cell r="G72" t="str">
            <v>Cumple</v>
          </cell>
          <cell r="H72"/>
          <cell r="I72"/>
        </row>
        <row r="73">
          <cell r="A73">
            <v>74</v>
          </cell>
          <cell r="B73" t="str">
            <v>DM936</v>
          </cell>
          <cell r="C73" t="str">
            <v>LOTE 2</v>
          </cell>
          <cell r="D73" t="str">
            <v>RECARGA 75-80 MM  3 ALTURAS (GRUESO, MEDIANO Y DELGADO) COMPATIBLE CON GRAPADORA LINEAL CORTANTE 75-80MM.</v>
          </cell>
          <cell r="E73"/>
          <cell r="F73"/>
          <cell r="G73" t="str">
            <v>Cumple</v>
          </cell>
          <cell r="H73"/>
          <cell r="I73"/>
        </row>
        <row r="74">
          <cell r="A74">
            <v>75</v>
          </cell>
          <cell r="B74" t="str">
            <v>DM938</v>
          </cell>
          <cell r="C74" t="str">
            <v>LOTE 2</v>
          </cell>
          <cell r="D74" t="str">
            <v>RECARGA VERDE 40MM REF. 341-CR40G UNIDAD</v>
          </cell>
          <cell r="E74"/>
          <cell r="F74"/>
          <cell r="G74" t="str">
            <v>Cumple</v>
          </cell>
          <cell r="H74"/>
          <cell r="I74"/>
        </row>
        <row r="75">
          <cell r="A75">
            <v>76</v>
          </cell>
          <cell r="B75" t="str">
            <v>DM939</v>
          </cell>
          <cell r="C75" t="str">
            <v>LOTE 2</v>
          </cell>
          <cell r="D75" t="str">
            <v>RECARGA VERDE 60MM PARA ENDOGRAPADORA UNIDAD</v>
          </cell>
          <cell r="E75"/>
          <cell r="F75"/>
          <cell r="G75" t="str">
            <v>Cumple</v>
          </cell>
          <cell r="H75"/>
          <cell r="I75"/>
        </row>
        <row r="76">
          <cell r="A76">
            <v>77</v>
          </cell>
          <cell r="B76" t="str">
            <v>DM961</v>
          </cell>
          <cell r="C76" t="str">
            <v>LOTE 2</v>
          </cell>
          <cell r="D76" t="str">
            <v>SEDA NEGRA 0 CON AGUJA CURVA CORTANTE DE 3/8 DE CÍRCULO
DE 28 A 34 MM LARGO DE LA HEBRA 70 CM O MÁS SOBRE CAJA POR 2 DOCENAS</v>
          </cell>
          <cell r="E76"/>
          <cell r="F76"/>
          <cell r="G76" t="str">
            <v>Cumple</v>
          </cell>
          <cell r="H76"/>
          <cell r="I76"/>
        </row>
        <row r="77">
          <cell r="A77">
            <v>78</v>
          </cell>
          <cell r="B77" t="str">
            <v>DM964</v>
          </cell>
          <cell r="C77" t="str">
            <v>LOTE 2</v>
          </cell>
          <cell r="D77" t="str">
            <v>MULTIFILAMENTO NO ABSORBIBLE DE SEDA NEGRA CALIBRE 0 AGUJA CURVA REDONDA DE 34 A 37 MM 1/2 DE CIRCULO, HEBRA
DE 70 CM O MAS</v>
          </cell>
          <cell r="E77"/>
          <cell r="F77"/>
          <cell r="G77" t="str">
            <v>Cumple</v>
          </cell>
          <cell r="H77"/>
          <cell r="I77"/>
        </row>
        <row r="78">
          <cell r="A78">
            <v>79</v>
          </cell>
          <cell r="B78" t="str">
            <v>DM965</v>
          </cell>
          <cell r="C78" t="str">
            <v>LOTE 2</v>
          </cell>
          <cell r="D78" t="str">
            <v>MULTIFILAMENTO NO ABSORBIBLE DE SEDA NEGRA CALIBRE 0 AGUJA CURVA REDONDA DE 24 A 26 MM 1/2 DE CIRCULO, HEBRA
DE 70 CM O MAS</v>
          </cell>
          <cell r="E78"/>
          <cell r="F78"/>
          <cell r="G78" t="str">
            <v>Cumple</v>
          </cell>
          <cell r="H78"/>
          <cell r="I78"/>
        </row>
        <row r="79">
          <cell r="A79">
            <v>80</v>
          </cell>
          <cell r="B79" t="str">
            <v>DM967</v>
          </cell>
          <cell r="C79" t="str">
            <v>LOTE 2</v>
          </cell>
          <cell r="D79" t="str">
            <v>MULTIFILAMENTO NO ABSORBIBLE DE SEDA NEGRA SIN AGUJA
CALIBRE 0, PAQUETE DE 10 HEBRAS POR 75 CM</v>
          </cell>
          <cell r="E79"/>
          <cell r="F79"/>
          <cell r="G79" t="str">
            <v>Cumple</v>
          </cell>
          <cell r="H79"/>
          <cell r="I79"/>
        </row>
        <row r="80">
          <cell r="A80">
            <v>81</v>
          </cell>
          <cell r="B80" t="str">
            <v>DM968</v>
          </cell>
          <cell r="C80" t="str">
            <v>LOTE 2</v>
          </cell>
          <cell r="D80" t="str">
            <v>SEDA NEGRA TRENZADA 1 S/A PRECORTADA 70-75 CM</v>
          </cell>
          <cell r="E80"/>
          <cell r="F80"/>
          <cell r="G80" t="str">
            <v>Cumple</v>
          </cell>
          <cell r="H80"/>
          <cell r="I80"/>
        </row>
        <row r="81">
          <cell r="A81">
            <v>82</v>
          </cell>
          <cell r="B81" t="str">
            <v>DM969</v>
          </cell>
          <cell r="C81" t="str">
            <v>LOTE 2</v>
          </cell>
          <cell r="D81" t="str">
            <v>MULTIFILAMENTO NO ABSORBIBLE DE SEDA NEGRA CALIBRE 1
AGUJA CURVA REDONDA DE 24 A 26 MM 1/2 DE CIRCULO, HEBRA DE 70 CM O MAS</v>
          </cell>
          <cell r="E81"/>
          <cell r="F81"/>
          <cell r="G81" t="str">
            <v>Cumple</v>
          </cell>
          <cell r="H81"/>
          <cell r="I81"/>
        </row>
        <row r="82">
          <cell r="A82">
            <v>83</v>
          </cell>
          <cell r="B82" t="str">
            <v>DM970</v>
          </cell>
          <cell r="C82" t="str">
            <v>LOTE 2</v>
          </cell>
          <cell r="D82" t="str">
            <v>MULTIFILAMENTO NO ABSORBIBLE DE SEDA NEGRA CALIBRE 2/0 AGUJA CURVA REDONDA DE 24 A 26 MM 1/2 DE CIRCULO, HEBRA
DE 70 CM O MAS</v>
          </cell>
          <cell r="E82"/>
          <cell r="F82"/>
          <cell r="G82" t="str">
            <v>Cumple</v>
          </cell>
          <cell r="H82"/>
          <cell r="I82"/>
        </row>
        <row r="83">
          <cell r="A83">
            <v>84</v>
          </cell>
          <cell r="B83" t="str">
            <v>DM971</v>
          </cell>
          <cell r="C83" t="str">
            <v>LOTE 2</v>
          </cell>
          <cell r="D83" t="str">
            <v>SEDA NEGRA TRENZADA 2/0 AGUJA CORTANTE 3/8 CIRCULO 34 -37
MM 45-60 CM</v>
          </cell>
          <cell r="E83"/>
          <cell r="F83"/>
          <cell r="G83" t="str">
            <v>Cumple</v>
          </cell>
          <cell r="H83"/>
          <cell r="I83"/>
        </row>
        <row r="84">
          <cell r="A84">
            <v>85</v>
          </cell>
          <cell r="B84" t="str">
            <v>DM973</v>
          </cell>
          <cell r="C84" t="str">
            <v>LOTE 2</v>
          </cell>
          <cell r="D84" t="str">
            <v>SEDA NEGRA TRENZADA 2/0 S/A PRECORTADA 70-75 CM</v>
          </cell>
          <cell r="E84"/>
          <cell r="F84"/>
          <cell r="G84" t="str">
            <v>Cumple</v>
          </cell>
          <cell r="H84"/>
          <cell r="I84"/>
        </row>
        <row r="85">
          <cell r="A85">
            <v>86</v>
          </cell>
          <cell r="B85" t="str">
            <v>DM974</v>
          </cell>
          <cell r="C85" t="str">
            <v>LOTE 2</v>
          </cell>
          <cell r="D85" t="str">
            <v>SEDA NEGRA TRENZADA 3/0 AGUJA CORTANTE 3/8CIRCULO 22-26 MM 45 CM A 70-75 CM</v>
          </cell>
          <cell r="E85"/>
          <cell r="F85"/>
          <cell r="G85" t="str">
            <v>Cumple</v>
          </cell>
          <cell r="H85"/>
          <cell r="I85"/>
        </row>
        <row r="86">
          <cell r="A86">
            <v>87</v>
          </cell>
          <cell r="B86" t="str">
            <v>DM976</v>
          </cell>
          <cell r="C86" t="str">
            <v>LOTE 2</v>
          </cell>
          <cell r="D86" t="str">
            <v>MULTIFILAMENTO NO ABSORBIBLE DE SEDA NEGRA CALIBRE 3/0
AGUJA RECTA CORTANTE DE 60 MM, HEBRA DE 75 CM O MAS</v>
          </cell>
          <cell r="E86"/>
          <cell r="F86"/>
          <cell r="G86" t="str">
            <v>Cumple</v>
          </cell>
          <cell r="H86"/>
          <cell r="I86"/>
        </row>
        <row r="87">
          <cell r="A87">
            <v>88</v>
          </cell>
          <cell r="B87" t="str">
            <v>DM977</v>
          </cell>
          <cell r="C87" t="str">
            <v>LOTE 2</v>
          </cell>
          <cell r="D87" t="str">
            <v>MULTIFILAMENTO NO ABSORBIBLE DE SEDA NEGRA SIN AGUJA
CALIBRE 3/0, PAQUETE DE 10 HEBRAS POR 75 CM</v>
          </cell>
          <cell r="E87"/>
          <cell r="F87"/>
          <cell r="G87" t="str">
            <v>Cumple</v>
          </cell>
          <cell r="H87"/>
          <cell r="I87"/>
        </row>
        <row r="88">
          <cell r="A88">
            <v>89</v>
          </cell>
          <cell r="B88" t="str">
            <v>DM978</v>
          </cell>
          <cell r="C88" t="str">
            <v>LOTE 2</v>
          </cell>
          <cell r="D88" t="str">
            <v>SEDA NEGRA TRENZADA 4/0 AGUJA CURVA CORTANTE 3/8 CIRCULO 19 MM 70-90 CM</v>
          </cell>
          <cell r="E88"/>
          <cell r="F88"/>
          <cell r="G88" t="str">
            <v>Cumple</v>
          </cell>
          <cell r="H88"/>
          <cell r="I88"/>
        </row>
        <row r="89">
          <cell r="A89">
            <v>90</v>
          </cell>
          <cell r="B89" t="str">
            <v>DM979</v>
          </cell>
          <cell r="C89" t="str">
            <v>LOTE 2</v>
          </cell>
          <cell r="D89" t="str">
            <v>SEDA NEGRA TRENZADA 4/0 AGUJA REDONDA 1/2 CIRCULO 15 MM 70-90 CM</v>
          </cell>
          <cell r="E89"/>
          <cell r="F89"/>
          <cell r="G89" t="str">
            <v>Cumple</v>
          </cell>
          <cell r="H89"/>
          <cell r="I89"/>
        </row>
        <row r="90">
          <cell r="A90">
            <v>91</v>
          </cell>
          <cell r="B90" t="str">
            <v>DM980</v>
          </cell>
          <cell r="C90" t="str">
            <v>LOTE 2</v>
          </cell>
          <cell r="D90" t="str">
            <v>MULTIFILAMENTO NO ABSORBIBLE DE SEDA NEGRA SIN AGUJA CALIBRE 4/0, PAQUETE DE 10 HEBRAS POR 75 CM</v>
          </cell>
          <cell r="E90"/>
          <cell r="F90"/>
          <cell r="G90" t="str">
            <v>Cumple</v>
          </cell>
          <cell r="H90"/>
          <cell r="I90"/>
        </row>
        <row r="91">
          <cell r="A91">
            <v>92</v>
          </cell>
          <cell r="B91" t="str">
            <v>DM981</v>
          </cell>
          <cell r="C91" t="str">
            <v>LOTE 2</v>
          </cell>
          <cell r="D91" t="str">
            <v>MULTIFILAMENTO NO ABSORBIBLE DE SEDA NEGRA CALIBRE 5/0
AGUJA CURVA CORTANTE DE 19 A 20 MM 3/8 DE CIRCULO, HEBRA DE 45 CM O MAS</v>
          </cell>
          <cell r="E91"/>
          <cell r="F91"/>
          <cell r="G91" t="str">
            <v>Cumple</v>
          </cell>
          <cell r="H91"/>
          <cell r="I91"/>
        </row>
        <row r="92">
          <cell r="A92">
            <v>93</v>
          </cell>
          <cell r="B92" t="str">
            <v>DM983</v>
          </cell>
          <cell r="C92" t="str">
            <v>LOTE 2</v>
          </cell>
          <cell r="D92" t="str">
            <v>MULTIFILAMENTO NO ABSORBIBLE DE SEDA NEGRA CALIBRE 6/0 DOBLE AGUJA ESPATULADA DE 8 MM 1/4 DE CIRCULO, HEBRA DE
45 CM O MAS</v>
          </cell>
          <cell r="E92"/>
          <cell r="F92"/>
          <cell r="G92" t="str">
            <v>Cumple</v>
          </cell>
          <cell r="H92"/>
          <cell r="I92"/>
        </row>
        <row r="93">
          <cell r="A93">
            <v>95</v>
          </cell>
          <cell r="B93" t="str">
            <v>DM1013</v>
          </cell>
          <cell r="C93" t="str">
            <v>LOTE 2</v>
          </cell>
          <cell r="D93" t="str">
            <v>SISTEMA TROCAR CON BALON O SIN BALON DE 12MM X 100MM
(CON CANULA LISA O ESTRIADA + OBTURADOR SIN CUCHILLA CON VALVULA PARA GAS)</v>
          </cell>
          <cell r="E93"/>
          <cell r="F93"/>
          <cell r="G93" t="str">
            <v>Cumple</v>
          </cell>
          <cell r="H93"/>
          <cell r="I93"/>
        </row>
        <row r="94">
          <cell r="A94">
            <v>96</v>
          </cell>
          <cell r="B94" t="str">
            <v>DM1093</v>
          </cell>
          <cell r="C94" t="str">
            <v>LOTE 2</v>
          </cell>
          <cell r="D94" t="str">
            <v>SUTURA PARA CERCLAJE DE CUELLO DE UTERO DOBLE AGUJA
REDONDA UNIDAD</v>
          </cell>
          <cell r="E94"/>
          <cell r="F94"/>
          <cell r="G94" t="str">
            <v>Cumple</v>
          </cell>
          <cell r="H94"/>
          <cell r="I94"/>
        </row>
        <row r="95">
          <cell r="A95">
            <v>97</v>
          </cell>
          <cell r="B95" t="str">
            <v>DM1108</v>
          </cell>
          <cell r="C95" t="str">
            <v>LOTE 2</v>
          </cell>
          <cell r="D95" t="str">
            <v>TIJERA ULTRASONICA DE ENERGIA AVANZADA. CURVA. DE 9 CM DE
LONGITUD PARA CIRUGIA DE CABEZA Y CUELLO (CON APOYO TECNOLOGICO CONSOLA DE ENERGIA Y PIEZA DE MANO)</v>
          </cell>
          <cell r="E95"/>
          <cell r="F95"/>
          <cell r="G95" t="str">
            <v>Cumple</v>
          </cell>
          <cell r="H95"/>
          <cell r="I95"/>
        </row>
        <row r="96">
          <cell r="A96">
            <v>98</v>
          </cell>
          <cell r="B96" t="str">
            <v>DM1109</v>
          </cell>
          <cell r="C96" t="str">
            <v>LOTE 2</v>
          </cell>
          <cell r="D96" t="str">
            <v>TIJERA DESECHABLE DE 5 MM X 35 MM UNIDAD</v>
          </cell>
          <cell r="E96"/>
          <cell r="F96"/>
          <cell r="G96" t="str">
            <v>Cumple</v>
          </cell>
          <cell r="H96"/>
          <cell r="I96"/>
        </row>
        <row r="97">
          <cell r="A97">
            <v>99</v>
          </cell>
          <cell r="B97" t="str">
            <v>DM1122</v>
          </cell>
          <cell r="C97" t="str">
            <v>LOTE 2</v>
          </cell>
          <cell r="D97" t="str">
            <v>CAT GUT CROMADO CALIBRE 0 AGUJA CURVA REDONDA DE 34 A 37 MM DE MEDIO CIRCULO HEBRA DE 90 CM O MAS</v>
          </cell>
          <cell r="E97"/>
          <cell r="F97"/>
          <cell r="G97" t="str">
            <v>Cumple</v>
          </cell>
          <cell r="H97"/>
          <cell r="I97"/>
        </row>
        <row r="98">
          <cell r="A98">
            <v>101</v>
          </cell>
          <cell r="B98" t="str">
            <v>DM1124</v>
          </cell>
          <cell r="C98" t="str">
            <v>LOTE 2</v>
          </cell>
          <cell r="D98" t="str">
            <v>CAT GUT CROMADO CALIBRE 1 AGUJA CURVA REDONDA DE 34 A 37 MM DE MEDIO CIRCULO. HEBRA DE 90 CM O MAS</v>
          </cell>
          <cell r="E98"/>
          <cell r="F98"/>
          <cell r="G98" t="str">
            <v>Cumple</v>
          </cell>
          <cell r="H98"/>
          <cell r="I98"/>
        </row>
        <row r="99">
          <cell r="A99">
            <v>102</v>
          </cell>
          <cell r="B99" t="str">
            <v>DM1125</v>
          </cell>
          <cell r="C99" t="str">
            <v>LOTE 2</v>
          </cell>
          <cell r="D99" t="str">
            <v>CAT GUT CROMADO CALIBRE 2/0 AGUJA CURVA REDONDA DE 34 A 36 MM DE MEDIO CIRCULO. HEBRA DE 70 CM O MAS</v>
          </cell>
          <cell r="E99"/>
          <cell r="F99"/>
          <cell r="G99" t="str">
            <v>Cumple</v>
          </cell>
          <cell r="H99"/>
          <cell r="I99"/>
        </row>
        <row r="100">
          <cell r="A100">
            <v>103</v>
          </cell>
          <cell r="B100" t="str">
            <v>DM1127</v>
          </cell>
          <cell r="C100" t="str">
            <v>LOTE 2</v>
          </cell>
          <cell r="D100" t="str">
            <v>TRIPA QUIRURGICA CROMICO 4/0 AGUJA REDONDA 1/2 CIRCULO
17MM 70-75 CM RB1</v>
          </cell>
          <cell r="E100"/>
          <cell r="F100"/>
          <cell r="G100" t="str">
            <v>Cumple</v>
          </cell>
          <cell r="H100"/>
          <cell r="I100"/>
        </row>
        <row r="101">
          <cell r="A101">
            <v>104</v>
          </cell>
          <cell r="B101" t="str">
            <v>DM1129</v>
          </cell>
          <cell r="C101" t="str">
            <v>LOTE 2</v>
          </cell>
          <cell r="D101" t="str">
            <v>CAT GUT CROMADO CALIBRE 5/0 AGUJA CURVA REDONDA DE 15 A
17 MM DE MEDIO CIRCULO. HEBRA DE 70 CM O MAS</v>
          </cell>
          <cell r="E101"/>
          <cell r="F101"/>
          <cell r="G101" t="str">
            <v>Cumple</v>
          </cell>
          <cell r="H101"/>
          <cell r="I101"/>
        </row>
        <row r="102">
          <cell r="A102">
            <v>105</v>
          </cell>
          <cell r="B102" t="str">
            <v>DM1131</v>
          </cell>
          <cell r="C102" t="str">
            <v>LOTE 2</v>
          </cell>
          <cell r="D102" t="str">
            <v>TROCAR 12MM X 100MM DE CUCHILLA PROTEGIDA CANULA
ROSCADA O LISA REF. CFV73/CTB73 UNIDAD</v>
          </cell>
          <cell r="E102"/>
          <cell r="F102"/>
          <cell r="G102" t="str">
            <v>Cumple</v>
          </cell>
          <cell r="H102"/>
          <cell r="I102"/>
        </row>
        <row r="103">
          <cell r="A103">
            <v>106</v>
          </cell>
          <cell r="B103" t="str">
            <v>DM1132</v>
          </cell>
          <cell r="C103" t="str">
            <v>LOTE 2</v>
          </cell>
          <cell r="D103" t="str">
            <v>TROCAR 5MM X 100MM - CON PUNTA DILATADORA</v>
          </cell>
          <cell r="E103"/>
          <cell r="F103"/>
          <cell r="G103" t="str">
            <v>Cumple</v>
          </cell>
          <cell r="H103"/>
          <cell r="I103"/>
        </row>
        <row r="104">
          <cell r="A104">
            <v>107</v>
          </cell>
          <cell r="B104" t="str">
            <v>DM1134</v>
          </cell>
          <cell r="C104" t="str">
            <v>LOTE 2</v>
          </cell>
          <cell r="D104" t="str">
            <v>TROCAR ROMO DE HASSAN DE 11MM CON VALVULA AUTOMATICA-
PUNZON ROMO PARA TROCAR DE HASSAM</v>
          </cell>
          <cell r="E104"/>
          <cell r="F104"/>
          <cell r="G104" t="str">
            <v>Cumple</v>
          </cell>
          <cell r="H104"/>
          <cell r="I104"/>
        </row>
        <row r="105">
          <cell r="A105">
            <v>108</v>
          </cell>
          <cell r="B105" t="str">
            <v>DM1244</v>
          </cell>
          <cell r="C105" t="str">
            <v>LOTE 2</v>
          </cell>
          <cell r="D105" t="str">
            <v>KIT TROCAR 5 X 100MM REF CTB12</v>
          </cell>
          <cell r="E105"/>
          <cell r="F105"/>
          <cell r="G105" t="str">
            <v>Cumple</v>
          </cell>
          <cell r="H105"/>
          <cell r="I105"/>
        </row>
        <row r="106">
          <cell r="A106">
            <v>110</v>
          </cell>
          <cell r="B106" t="str">
            <v>DM1279</v>
          </cell>
          <cell r="C106" t="str">
            <v>LOTE 2</v>
          </cell>
          <cell r="D106" t="str">
            <v>RECARGA TEJIDO DELGADO DE 60MM PARA ENDOGRAPADORA</v>
          </cell>
          <cell r="E106"/>
          <cell r="F106"/>
          <cell r="G106" t="str">
            <v>Cumple</v>
          </cell>
          <cell r="H106"/>
          <cell r="I106"/>
        </row>
        <row r="107">
          <cell r="A107">
            <v>111</v>
          </cell>
          <cell r="B107" t="str">
            <v>DM1310</v>
          </cell>
          <cell r="C107" t="str">
            <v>LOTE 2</v>
          </cell>
          <cell r="D107" t="str">
            <v>GRAPADORA CURVA 40 MM CONTOUR VERDE</v>
          </cell>
          <cell r="E107"/>
          <cell r="F107"/>
          <cell r="G107" t="str">
            <v>Cumple</v>
          </cell>
          <cell r="H107"/>
          <cell r="I107"/>
        </row>
        <row r="108">
          <cell r="A108">
            <v>112</v>
          </cell>
          <cell r="B108" t="str">
            <v>DM1349</v>
          </cell>
          <cell r="C108" t="str">
            <v>LOTE 2</v>
          </cell>
          <cell r="D108" t="str">
            <v>ENGRAPADORA ARTICULADA 360. 10 A 12MM ESTANDAR 60MM</v>
          </cell>
          <cell r="E108"/>
          <cell r="F108"/>
          <cell r="G108" t="str">
            <v>Cumple</v>
          </cell>
          <cell r="H108"/>
          <cell r="I108"/>
        </row>
        <row r="109">
          <cell r="A109">
            <v>113</v>
          </cell>
          <cell r="B109" t="str">
            <v>DM1379</v>
          </cell>
          <cell r="C109" t="str">
            <v>LOTE 2</v>
          </cell>
          <cell r="D109" t="str">
            <v>PINZA BIPOLAR AVANZADO PUNTA CURVA 3 MM DIAMETRO 5 MM LONGITUD 35 CM PARA LAPAROSCOPIA CON ARTICULACION DE 110
GRADOS</v>
          </cell>
          <cell r="E109"/>
          <cell r="F109"/>
          <cell r="G109" t="str">
            <v>Cumple</v>
          </cell>
          <cell r="H109"/>
          <cell r="I109"/>
        </row>
        <row r="110">
          <cell r="A110">
            <v>114</v>
          </cell>
          <cell r="B110" t="str">
            <v>DM1380</v>
          </cell>
          <cell r="C110" t="str">
            <v>LOTE 2</v>
          </cell>
          <cell r="D110" t="str">
            <v>PINZA BIPOLAR AVANZADO PUNTA RECTA  DIAMETRO 5MM LONGITUD 25CM  PARA LAPAROSCOPIA</v>
          </cell>
          <cell r="E110"/>
          <cell r="F110"/>
          <cell r="G110" t="str">
            <v>Cumple</v>
          </cell>
          <cell r="H110"/>
          <cell r="I110"/>
        </row>
        <row r="111">
          <cell r="A111">
            <v>115</v>
          </cell>
          <cell r="B111" t="str">
            <v>DM1381</v>
          </cell>
          <cell r="C111" t="str">
            <v>LOTE 2</v>
          </cell>
          <cell r="D111" t="str">
            <v>PINZA BIPOLAR AVANZADO PUNTA RECTA DIAMETRO 5 MM LONGITUD 35 CM PARA LAPAROSCOPIA</v>
          </cell>
          <cell r="E111"/>
          <cell r="F111"/>
          <cell r="G111" t="str">
            <v>Cumple</v>
          </cell>
          <cell r="H111"/>
          <cell r="I111"/>
        </row>
        <row r="112">
          <cell r="A112">
            <v>117</v>
          </cell>
          <cell r="B112" t="str">
            <v>DM1391</v>
          </cell>
          <cell r="C112" t="str">
            <v>LOTE 2</v>
          </cell>
          <cell r="D112" t="str">
            <v>POLIDIOXANONA CALIBRE 1 AGUJA DE 34 A 37 MM CURVA REDONDA DE MEDIO CÍRCULO HEBRA DE 70 CM EN ADELANTE-
ANTIBACTERIAL</v>
          </cell>
          <cell r="E112"/>
          <cell r="F112"/>
          <cell r="G112" t="str">
            <v>Cumple</v>
          </cell>
          <cell r="H112"/>
          <cell r="I112"/>
        </row>
        <row r="113">
          <cell r="A113">
            <v>118</v>
          </cell>
          <cell r="B113" t="str">
            <v>DM1404</v>
          </cell>
          <cell r="C113" t="str">
            <v>LOTE 2</v>
          </cell>
          <cell r="D113" t="str">
            <v>RECARGA TEJIDO GRUESO - EXTRA GRUEDO 60MM PARA PISTOLA ARTICULADA</v>
          </cell>
          <cell r="E113"/>
          <cell r="F113"/>
          <cell r="G113" t="str">
            <v>Cumple</v>
          </cell>
          <cell r="H113"/>
          <cell r="I113"/>
        </row>
        <row r="114">
          <cell r="A114">
            <v>119</v>
          </cell>
          <cell r="B114" t="str">
            <v>DM1406</v>
          </cell>
          <cell r="C114" t="str">
            <v>LOTE 2</v>
          </cell>
          <cell r="D114" t="str">
            <v>SUTURA QUIRURGICA NYLON CALIBRE 3/0 AGUJA CURVA CORTANTE DE 24-26 MM, 3/8 CIRCULO, HEBRA DE 45 CM O MAS</v>
          </cell>
          <cell r="E114"/>
          <cell r="F114"/>
          <cell r="G114" t="str">
            <v>Cumple</v>
          </cell>
          <cell r="H114"/>
          <cell r="I114"/>
        </row>
        <row r="115">
          <cell r="A115">
            <v>122</v>
          </cell>
          <cell r="B115" t="str">
            <v>DM1460</v>
          </cell>
          <cell r="C115" t="str">
            <v>LOTE 2</v>
          </cell>
          <cell r="D115" t="str">
            <v>MALLA POLIPROPILENO 30X30</v>
          </cell>
          <cell r="E115"/>
          <cell r="F115"/>
          <cell r="G115" t="str">
            <v>Cumple</v>
          </cell>
          <cell r="H115"/>
          <cell r="I115"/>
        </row>
        <row r="116">
          <cell r="A116">
            <v>123</v>
          </cell>
          <cell r="B116" t="str">
            <v>DM1470</v>
          </cell>
          <cell r="C116" t="str">
            <v>LOTE 2</v>
          </cell>
          <cell r="D116" t="str">
            <v>MALLA QUIRURGICA DE ALTA DENSIDAD DE 15 X 15 CM - 20 X 20 CM</v>
          </cell>
          <cell r="E116"/>
          <cell r="F116"/>
          <cell r="G116" t="str">
            <v>Cumple</v>
          </cell>
          <cell r="H116"/>
          <cell r="I116"/>
        </row>
        <row r="117">
          <cell r="A117">
            <v>125</v>
          </cell>
          <cell r="B117" t="str">
            <v>DM1501</v>
          </cell>
          <cell r="C117" t="str">
            <v>LOTE 2</v>
          </cell>
          <cell r="D117" t="str">
            <v>TROCAR 12 MM X 100 MM (CON UNA CAMISAS Y UN PUNZON SIN
CUCHILLA) CON SISTEMA DE FIJACION AVANZADA</v>
          </cell>
          <cell r="E117"/>
          <cell r="F117"/>
          <cell r="G117" t="str">
            <v>Cumple</v>
          </cell>
          <cell r="H117"/>
          <cell r="I117"/>
        </row>
        <row r="118">
          <cell r="A118">
            <v>126</v>
          </cell>
          <cell r="B118" t="str">
            <v>DM1516</v>
          </cell>
          <cell r="C118" t="str">
            <v>LOTE 2</v>
          </cell>
          <cell r="D118" t="str">
            <v>MONOFILAMENTO ABSORBIBLE DE POLIDIOXANONA. CALIBRE 3/0.
AGUJA DE 16 A 19 MM CURVA CORTANTE DE 3/8.  HEBRA DE 45 CM DE LARGO O MAS</v>
          </cell>
          <cell r="E118"/>
          <cell r="F118"/>
          <cell r="G118" t="str">
            <v>Cumple</v>
          </cell>
          <cell r="H118"/>
          <cell r="I118"/>
        </row>
        <row r="119">
          <cell r="A119">
            <v>127</v>
          </cell>
          <cell r="B119" t="str">
            <v>DM1586</v>
          </cell>
          <cell r="C119" t="str">
            <v>LOTE 2</v>
          </cell>
          <cell r="D119" t="str">
            <v>INSERTO ESPATULA INTERCAMBIABLE PARA ELECTRODO MONOPOLAR</v>
          </cell>
          <cell r="E119"/>
          <cell r="F119"/>
          <cell r="G119" t="str">
            <v>Cumple</v>
          </cell>
          <cell r="H119"/>
          <cell r="I119"/>
        </row>
        <row r="120">
          <cell r="A120">
            <v>128</v>
          </cell>
          <cell r="B120" t="str">
            <v>DM1604</v>
          </cell>
          <cell r="C120" t="str">
            <v>LOTE 2</v>
          </cell>
          <cell r="D120" t="str">
            <v>PINZA BIPOLAR AVANZADO PUNTA CURVA 3MM DIAMETRO 5MM
LONGITUD 25CM  PARA LAPAROSCOPIA</v>
          </cell>
          <cell r="E120"/>
          <cell r="F120"/>
          <cell r="G120" t="str">
            <v>Cumple</v>
          </cell>
          <cell r="H120"/>
          <cell r="I120"/>
        </row>
        <row r="121">
          <cell r="A121">
            <v>129</v>
          </cell>
          <cell r="B121" t="str">
            <v>DM1632</v>
          </cell>
          <cell r="C121" t="str">
            <v>LOTE 2</v>
          </cell>
          <cell r="D121" t="str">
            <v>ACIDO POLIGLICOLICO 1 C A C C 1/2 CIRCULO DE 37MM 75 CM</v>
          </cell>
          <cell r="E121"/>
          <cell r="F121"/>
          <cell r="G121" t="str">
            <v>Cumple</v>
          </cell>
          <cell r="H121"/>
          <cell r="I121"/>
        </row>
        <row r="122">
          <cell r="A122">
            <v>130</v>
          </cell>
          <cell r="B122" t="str">
            <v>DM1636</v>
          </cell>
          <cell r="C122" t="str">
            <v>LOTE 2</v>
          </cell>
          <cell r="D122" t="str">
            <v>MONOFILAMENTO POLIPROPILENO 2/0 CON AGUJA CURVA CORTANTE 3/8 CIRCULO 20-26MM 60-75CM</v>
          </cell>
          <cell r="E122"/>
          <cell r="F122"/>
          <cell r="G122" t="str">
            <v>Cumple</v>
          </cell>
          <cell r="H122"/>
          <cell r="I122"/>
        </row>
        <row r="123">
          <cell r="A123">
            <v>131</v>
          </cell>
          <cell r="B123" t="str">
            <v>DM1643</v>
          </cell>
          <cell r="C123" t="str">
            <v>LOTE 2</v>
          </cell>
          <cell r="D123" t="str">
            <v>PISTOLA PARA CIRUGIA LAPAROSCOPICA ARTICULADA 45 MM SIN
BATERIA</v>
          </cell>
          <cell r="E123"/>
          <cell r="F123"/>
          <cell r="G123" t="str">
            <v>Cumple</v>
          </cell>
          <cell r="H123"/>
          <cell r="I123"/>
        </row>
        <row r="124">
          <cell r="A124">
            <v>132</v>
          </cell>
          <cell r="B124" t="str">
            <v>DM1677</v>
          </cell>
          <cell r="C124" t="str">
            <v>LOTE 2</v>
          </cell>
          <cell r="D124" t="str">
            <v>POLIDIOXANONA CALIBRE 4.0 CON AGUJA AGUJA CURVA CORTANTE DE 24-26 MM, 3/8 CIRCULO, HEBRA DE 45 CM O MAS-
ANTIBACTERIAL</v>
          </cell>
          <cell r="E124"/>
          <cell r="F124"/>
          <cell r="G124" t="str">
            <v>Cumple</v>
          </cell>
          <cell r="H124"/>
          <cell r="I124"/>
        </row>
        <row r="125">
          <cell r="A125">
            <v>133</v>
          </cell>
          <cell r="B125" t="str">
            <v>DM1678</v>
          </cell>
          <cell r="C125" t="str">
            <v>LOTE 2</v>
          </cell>
          <cell r="D125" t="str">
            <v>POLIDIOXANONA CALIBRE 4/0 DOBLE AGUJA CARDIOVASCULAR DE
22 A 26 MM, 1/2 CIRCULO, HEBRA DE 70 CM O MAS</v>
          </cell>
          <cell r="E125"/>
          <cell r="F125"/>
          <cell r="G125" t="str">
            <v>Cumple</v>
          </cell>
          <cell r="H125"/>
          <cell r="I125"/>
        </row>
        <row r="126">
          <cell r="A126">
            <v>134</v>
          </cell>
          <cell r="B126" t="str">
            <v>DM1704</v>
          </cell>
          <cell r="C126" t="str">
            <v>LOTE 2</v>
          </cell>
          <cell r="D126" t="str">
            <v>GRAPADORA CURVA CORTANTE 40 MM R-VERDE</v>
          </cell>
          <cell r="E126"/>
          <cell r="F126"/>
          <cell r="G126" t="str">
            <v>Cumple</v>
          </cell>
          <cell r="H126"/>
          <cell r="I126"/>
        </row>
        <row r="127">
          <cell r="A127">
            <v>135</v>
          </cell>
          <cell r="B127" t="str">
            <v>DM1772</v>
          </cell>
          <cell r="C127" t="str">
            <v>LOTE 2</v>
          </cell>
          <cell r="D127" t="str">
            <v>HEMOSTATICO FIBRILAR ABSORBIBLE DE CELULOSA OXIDADA REGENERADA Y NO REGENERADA TIPO ALGODON 5 X 10 CM</v>
          </cell>
          <cell r="E127"/>
          <cell r="F127"/>
          <cell r="G127" t="str">
            <v>Cumple</v>
          </cell>
          <cell r="H127"/>
          <cell r="I127"/>
        </row>
        <row r="128">
          <cell r="A128">
            <v>136</v>
          </cell>
          <cell r="B128" t="str">
            <v>DM1781</v>
          </cell>
          <cell r="C128" t="str">
            <v>LOTE 2</v>
          </cell>
          <cell r="D128" t="str">
            <v>MALLA DE POLIGLECAPRONE Y POLIPROPILENO DE BAJA
DENSIDAD PESO DE 28GR. MACROPOROSA  CON PORO DE 3 X 4
MM. PARCIALMENTE ABSORBIBLE.10X15CM</v>
          </cell>
          <cell r="E128"/>
          <cell r="F128"/>
          <cell r="G128" t="str">
            <v>Cumple</v>
          </cell>
          <cell r="H128"/>
          <cell r="I128"/>
        </row>
        <row r="129">
          <cell r="A129">
            <v>137</v>
          </cell>
          <cell r="B129" t="str">
            <v>DM1728</v>
          </cell>
          <cell r="C129" t="str">
            <v>LOTE 2</v>
          </cell>
          <cell r="D129" t="str">
            <v>DISPOSITIVO DE FIJACION DE CORREA ABSORBIBLE STRAP12</v>
          </cell>
          <cell r="E129"/>
          <cell r="F129"/>
          <cell r="G129" t="str">
            <v>Cumple</v>
          </cell>
          <cell r="H129"/>
          <cell r="I129"/>
        </row>
        <row r="130">
          <cell r="A130">
            <v>138</v>
          </cell>
          <cell r="B130" t="str">
            <v>DM1784</v>
          </cell>
          <cell r="C130" t="str">
            <v>LOTE 2</v>
          </cell>
          <cell r="D130" t="str">
            <v>MONOFILAMENTO NO ABSORBIBLE DE POLIPROPILENO CALIBRE
2/0 AGUJA CURVA REDONDA DE 24 A 26 MM. 1/2 CIRCULO. HEBRA DE 70 CM O MAS</v>
          </cell>
          <cell r="E130"/>
          <cell r="F130"/>
          <cell r="G130" t="str">
            <v>Cumple</v>
          </cell>
          <cell r="H130"/>
          <cell r="I130"/>
        </row>
        <row r="131">
          <cell r="A131">
            <v>139</v>
          </cell>
          <cell r="B131" t="str">
            <v>DM1789</v>
          </cell>
          <cell r="C131" t="str">
            <v>LOTE 2</v>
          </cell>
          <cell r="D131" t="str">
            <v>PINZA GRASPER DE 5 MM X 35 CM MANGO ERGO</v>
          </cell>
          <cell r="E131"/>
          <cell r="F131"/>
          <cell r="G131" t="str">
            <v>Cumple</v>
          </cell>
          <cell r="H131"/>
          <cell r="I131"/>
        </row>
        <row r="132">
          <cell r="A132">
            <v>140</v>
          </cell>
          <cell r="B132" t="str">
            <v>DM1791</v>
          </cell>
          <cell r="C132" t="str">
            <v>LOTE 2</v>
          </cell>
          <cell r="D132" t="str">
            <v>PISTOLA PARA CIRUGIA LAPAROSCOPICA ARTICULADA 60 MM SIN BATERIA LONG</v>
          </cell>
          <cell r="E132"/>
          <cell r="F132"/>
          <cell r="G132" t="str">
            <v>Cumple</v>
          </cell>
          <cell r="H132"/>
          <cell r="I132"/>
        </row>
        <row r="133">
          <cell r="A133">
            <v>141</v>
          </cell>
          <cell r="B133" t="str">
            <v>DM1792</v>
          </cell>
          <cell r="C133" t="str">
            <v>LOTE 2</v>
          </cell>
          <cell r="D133" t="str">
            <v>PISTOLA  GRAPADORA LINEAL ARTICULABLE PARA CIRUGIA RECTAL DE 45MM</v>
          </cell>
          <cell r="E133"/>
          <cell r="F133"/>
          <cell r="G133" t="str">
            <v>Cumple</v>
          </cell>
          <cell r="H133"/>
          <cell r="I133"/>
        </row>
        <row r="134">
          <cell r="A134">
            <v>142</v>
          </cell>
          <cell r="B134" t="str">
            <v>DM1804</v>
          </cell>
          <cell r="C134" t="str">
            <v>LOTE 2</v>
          </cell>
          <cell r="D134" t="str">
            <v>POLIPROPILENO MONOFILAMENTO 3/0 AGUJA RECTA CORTANTE 58-60 MM 70-75 CM</v>
          </cell>
          <cell r="E134"/>
          <cell r="F134"/>
          <cell r="G134" t="str">
            <v>Cumple</v>
          </cell>
          <cell r="H134"/>
          <cell r="I134"/>
        </row>
        <row r="135">
          <cell r="A135">
            <v>143</v>
          </cell>
          <cell r="B135" t="str">
            <v>DM1805</v>
          </cell>
          <cell r="C135" t="str">
            <v>LOTE 2</v>
          </cell>
          <cell r="D135" t="str">
            <v>MONOFILAMENTO NO ABSORBIBLE DE POLIPROPILENO CALIBRE
4/0 AGUJA CURVA CORTANTE DE 19 A 20 MM. 3/8 CIRCULO. HEBRA DE 45 CM O MAS</v>
          </cell>
          <cell r="E135"/>
          <cell r="F135"/>
          <cell r="G135" t="str">
            <v>Cumple</v>
          </cell>
          <cell r="H135"/>
          <cell r="I135"/>
        </row>
        <row r="136">
          <cell r="A136">
            <v>144</v>
          </cell>
          <cell r="B136" t="str">
            <v>DM1806</v>
          </cell>
          <cell r="C136" t="str">
            <v>LOTE 2</v>
          </cell>
          <cell r="D136" t="str">
            <v>MONOFILAMENTO NO ABSORBIBLE DE POLIPROPILENO CALIBRE 5/0 AGUJA CURVA CORTANTE DE 13 A 17 MM. 3/8 CIRCULO. HEBRA
DE 45 CM O MAS</v>
          </cell>
          <cell r="E136"/>
          <cell r="F136"/>
          <cell r="G136" t="str">
            <v>Cumple</v>
          </cell>
          <cell r="H136"/>
          <cell r="I136"/>
        </row>
        <row r="137">
          <cell r="A137">
            <v>145</v>
          </cell>
          <cell r="B137" t="str">
            <v>DM1807</v>
          </cell>
          <cell r="C137" t="str">
            <v>LOTE 2</v>
          </cell>
          <cell r="D137" t="str">
            <v>MONOFILAMENTO NO ABSORBIBLE DE POLIPROPILENO CALIBRE 5/0 AGUJA CURVA CORTANTE DE 18 A 20 MM. 3/8 CIRCULO. HEBRA
DE 45 CM O MAS</v>
          </cell>
          <cell r="E137"/>
          <cell r="F137"/>
          <cell r="G137" t="str">
            <v>Cumple</v>
          </cell>
          <cell r="H137"/>
          <cell r="I137"/>
        </row>
        <row r="138">
          <cell r="A138">
            <v>146</v>
          </cell>
          <cell r="B138" t="str">
            <v>DM1808</v>
          </cell>
          <cell r="C138" t="str">
            <v>LOTE 2</v>
          </cell>
          <cell r="D138" t="str">
            <v>POLIPROPILENO MONOFILAMNETO 6/0 AGUJA CORTANTE 3/8
CRICULO 10-11MM 45-60CM CIRUGIA PLASTICA</v>
          </cell>
          <cell r="E138"/>
          <cell r="F138"/>
          <cell r="G138" t="str">
            <v>Cumple</v>
          </cell>
          <cell r="H138"/>
          <cell r="I138"/>
        </row>
        <row r="139">
          <cell r="A139">
            <v>147</v>
          </cell>
          <cell r="B139" t="str">
            <v>DM1837</v>
          </cell>
          <cell r="C139" t="str">
            <v>LOTE 2</v>
          </cell>
          <cell r="D139" t="str">
            <v>TIJERA DE LAPAROSCOPIA DESCARTABLE DE 5 MM X 350 A 360 MM. CON ROTACION DE 360 GRADOS. CURVA. SIN BLOQUEO. CON
CONEXION PARA MONOPOLAR Y MANDIBULA DE DOBLE ACCION</v>
          </cell>
          <cell r="E139"/>
          <cell r="F139"/>
          <cell r="G139" t="str">
            <v>Cumple</v>
          </cell>
          <cell r="H139"/>
          <cell r="I139"/>
        </row>
        <row r="140">
          <cell r="A140">
            <v>148</v>
          </cell>
          <cell r="B140" t="str">
            <v>DM1838</v>
          </cell>
          <cell r="C140" t="str">
            <v>LOTE 2</v>
          </cell>
          <cell r="D140" t="str">
            <v>PINZA DE LAPAROSCOPIA DE ARMONICO ACE DE 36 CMS
ACTIVACION MANUAL</v>
          </cell>
          <cell r="E140"/>
          <cell r="F140"/>
          <cell r="G140" t="str">
            <v>Cumple</v>
          </cell>
          <cell r="H140"/>
          <cell r="I140"/>
        </row>
        <row r="141">
          <cell r="A141">
            <v>149</v>
          </cell>
          <cell r="B141" t="str">
            <v>DM1839</v>
          </cell>
          <cell r="C141" t="str">
            <v>LOTE 2</v>
          </cell>
          <cell r="D141" t="str">
            <v>PINZA BIPOLAR AVANZADO AVANZADA DIAMETRO 5MM LONGITUD
25CM CURVA PARA CIRUGIA ABIERTA</v>
          </cell>
          <cell r="E141"/>
          <cell r="F141"/>
          <cell r="G141" t="str">
            <v>Cumple</v>
          </cell>
          <cell r="H141"/>
          <cell r="I141"/>
        </row>
        <row r="142">
          <cell r="A142">
            <v>150</v>
          </cell>
          <cell r="B142" t="str">
            <v>DM1851</v>
          </cell>
          <cell r="C142" t="str">
            <v>LOTE 2</v>
          </cell>
          <cell r="D142" t="str">
            <v>MONOFILAMENTO DE NYLON 5/0 C/A C/C P698T</v>
          </cell>
          <cell r="E142"/>
          <cell r="F142"/>
          <cell r="G142" t="str">
            <v>Cumple</v>
          </cell>
          <cell r="H142"/>
          <cell r="I142"/>
        </row>
        <row r="143">
          <cell r="A143">
            <v>151</v>
          </cell>
          <cell r="B143" t="str">
            <v>DM1867</v>
          </cell>
          <cell r="C143" t="str">
            <v>LOTE 2</v>
          </cell>
          <cell r="D143" t="str">
            <v>MONOFILAMENTO ABSORBIBLE DE POLIDIOXANONA. CALIBRE 6/0.
DOBLE AGUJA DE 13 MM CURVA REDONDA DE 3/8. HEBRA DE 75 CM DE LARGO O MAS- ANTIBACTERIAL</v>
          </cell>
          <cell r="E143"/>
          <cell r="F143"/>
          <cell r="G143" t="str">
            <v>Cumple</v>
          </cell>
          <cell r="H143"/>
          <cell r="I143"/>
        </row>
        <row r="144">
          <cell r="A144">
            <v>152</v>
          </cell>
          <cell r="B144" t="str">
            <v>DM1910</v>
          </cell>
          <cell r="C144" t="str">
            <v>LOTE 2</v>
          </cell>
          <cell r="D144" t="str">
            <v>ESPONJA GELATINA HEMOSTATICA ABSORBIBLE DE COLAGENO PORCINO O BOVINO 6 - 8 X 5</v>
          </cell>
          <cell r="E144"/>
          <cell r="F144"/>
          <cell r="G144" t="str">
            <v>Cumple</v>
          </cell>
          <cell r="H144"/>
          <cell r="I144"/>
        </row>
        <row r="145">
          <cell r="A145">
            <v>153</v>
          </cell>
          <cell r="B145" t="str">
            <v>DM1915</v>
          </cell>
          <cell r="C145" t="str">
            <v>LOTE 2</v>
          </cell>
          <cell r="D145" t="str">
            <v>PISTOLA PARA CIRUGIA LAPAROSCOPICA ARTICULADA 60 MM CON BATERIA</v>
          </cell>
          <cell r="E145"/>
          <cell r="F145"/>
          <cell r="G145" t="str">
            <v>Cumple</v>
          </cell>
          <cell r="H145"/>
          <cell r="I145"/>
        </row>
        <row r="146">
          <cell r="A146">
            <v>154</v>
          </cell>
          <cell r="B146" t="str">
            <v>DM1916</v>
          </cell>
          <cell r="C146" t="str">
            <v>LOTE 2</v>
          </cell>
          <cell r="D146" t="str">
            <v>MALLA SEPARADORA TEJIDOS CON LÁMINA DE CELULOSA OXIDADA REGENERADA 20 X 30 CM</v>
          </cell>
          <cell r="E146"/>
          <cell r="F146"/>
          <cell r="G146" t="str">
            <v>Cumple</v>
          </cell>
          <cell r="H146"/>
          <cell r="I146"/>
        </row>
        <row r="147">
          <cell r="A147">
            <v>155</v>
          </cell>
          <cell r="B147" t="str">
            <v>DM1919</v>
          </cell>
          <cell r="C147" t="str">
            <v>LOTE 2</v>
          </cell>
          <cell r="D147" t="str">
            <v>TRIPA QUIRURGICA CROMICO 2/0 AGUJA REDONDA 1/2 CIRCULO
24-26 MM HEBRA 70-75 CM</v>
          </cell>
          <cell r="E147"/>
          <cell r="F147"/>
          <cell r="G147" t="str">
            <v>Cumple</v>
          </cell>
          <cell r="H147"/>
          <cell r="I147"/>
        </row>
        <row r="148">
          <cell r="A148">
            <v>156</v>
          </cell>
          <cell r="B148" t="str">
            <v>DM1923</v>
          </cell>
          <cell r="C148" t="str">
            <v>LOTE 2</v>
          </cell>
          <cell r="D148" t="str">
            <v>TRIPA QUIRURGICA CROMICO 0 26 MM 75 CM</v>
          </cell>
          <cell r="E148"/>
          <cell r="F148"/>
          <cell r="G148" t="str">
            <v>Cumple</v>
          </cell>
          <cell r="H148"/>
          <cell r="I148"/>
        </row>
        <row r="149">
          <cell r="A149">
            <v>157</v>
          </cell>
          <cell r="B149" t="str">
            <v>DM1943</v>
          </cell>
          <cell r="C149" t="str">
            <v>LOTE 2</v>
          </cell>
          <cell r="D149" t="str">
            <v>TROCAR 12 MM X 100 MM (CON UNA CAMISAS Y UN PUNZON CON CUCHILLA) CON SISTEMA DE FIJACION AVANZADA</v>
          </cell>
          <cell r="E149"/>
          <cell r="F149"/>
          <cell r="G149" t="str">
            <v>Cumple</v>
          </cell>
          <cell r="H149"/>
          <cell r="I149"/>
        </row>
        <row r="150">
          <cell r="A150">
            <v>158</v>
          </cell>
          <cell r="B150" t="str">
            <v>DM1944</v>
          </cell>
          <cell r="C150" t="str">
            <v>LOTE 2</v>
          </cell>
          <cell r="D150" t="str">
            <v>TROCAR 5MM X 100 MM (CON UNA CAMISAS Y UN PUNZON CON
CUCHILLA) CON SISTEMA DE FIJACION AVANZADA</v>
          </cell>
          <cell r="E150"/>
          <cell r="F150"/>
          <cell r="G150" t="str">
            <v>Cumple</v>
          </cell>
          <cell r="H150"/>
          <cell r="I150"/>
        </row>
        <row r="151">
          <cell r="A151">
            <v>159</v>
          </cell>
          <cell r="B151" t="str">
            <v>DM1979</v>
          </cell>
          <cell r="C151" t="str">
            <v>LOTE 2</v>
          </cell>
          <cell r="D151" t="str">
            <v>FIJADOR ABSORBIBLE PARA MALLA DE 25 A 30 DISPAROS</v>
          </cell>
          <cell r="E151"/>
          <cell r="F151"/>
          <cell r="G151" t="str">
            <v>Cumple</v>
          </cell>
          <cell r="H151"/>
          <cell r="I151"/>
        </row>
        <row r="152">
          <cell r="A152">
            <v>160</v>
          </cell>
          <cell r="B152" t="str">
            <v>DM2017</v>
          </cell>
          <cell r="C152" t="str">
            <v>LOTE 2</v>
          </cell>
          <cell r="D152" t="str">
            <v>HEMOSTATICO ABSORBIBLE  CELULOSA OXIDADA 20X10</v>
          </cell>
          <cell r="E152"/>
          <cell r="F152"/>
          <cell r="G152" t="str">
            <v>Cumple</v>
          </cell>
          <cell r="H152"/>
          <cell r="I152"/>
        </row>
        <row r="153">
          <cell r="A153">
            <v>161</v>
          </cell>
          <cell r="B153" t="str">
            <v>DM2039</v>
          </cell>
          <cell r="C153" t="str">
            <v>LOTE 2</v>
          </cell>
          <cell r="D153" t="str">
            <v>HEMOSTATICO CELULOSA OXIDADA REGENERADA O NO REGENERADA PARA LAPAROSCOPIA  5.1 CM X 10.2 CM</v>
          </cell>
          <cell r="E153"/>
          <cell r="F153"/>
          <cell r="G153" t="str">
            <v>Cumple</v>
          </cell>
          <cell r="H153"/>
          <cell r="I153"/>
        </row>
        <row r="154">
          <cell r="A154">
            <v>162</v>
          </cell>
          <cell r="B154" t="str">
            <v>DM2055</v>
          </cell>
          <cell r="C154" t="str">
            <v>LOTE 2</v>
          </cell>
          <cell r="D154" t="str">
            <v>MONOFILAMENTO NO ABSORBIBLE DE POLIPROPILENO CALIBRE 0 CON AGUJA CURVA REDONDA. 1/2 CIRCULO. 26 A 27 MM. HEBRA DE
75 CM O MAS</v>
          </cell>
          <cell r="E154"/>
          <cell r="F154"/>
          <cell r="G154" t="str">
            <v>Cumple</v>
          </cell>
          <cell r="H154"/>
          <cell r="I154"/>
        </row>
        <row r="155">
          <cell r="A155">
            <v>163</v>
          </cell>
          <cell r="B155" t="str">
            <v>DM2062</v>
          </cell>
          <cell r="C155" t="str">
            <v>LOTE 2</v>
          </cell>
          <cell r="D155" t="str">
            <v>ACIDO POLIGLICOLICO CALIBRE 0.AGUJA CURVA REDONDA DE 24 A
26 MM 1/2 CIRCULO.HEBRA DE 70 CM O MAS- ANTIBACTERIAL</v>
          </cell>
          <cell r="E155"/>
          <cell r="F155"/>
          <cell r="G155" t="str">
            <v>Cumple</v>
          </cell>
          <cell r="H155"/>
          <cell r="I155"/>
        </row>
        <row r="156">
          <cell r="A156">
            <v>164</v>
          </cell>
          <cell r="B156" t="str">
            <v>DM2063</v>
          </cell>
          <cell r="C156" t="str">
            <v>LOTE 2</v>
          </cell>
          <cell r="D156" t="str">
            <v>SUTURA MONOFILAMENTO ABSORBIBLE POLIDIOXANONA 0 AGUJA REDONDA  1/2 CIRCULO 34-37MM HEBRA 90CM- ANTIBACTERIAL</v>
          </cell>
          <cell r="E156"/>
          <cell r="F156"/>
          <cell r="G156" t="str">
            <v>Cumple</v>
          </cell>
          <cell r="H156"/>
          <cell r="I156"/>
        </row>
        <row r="157">
          <cell r="A157">
            <v>165</v>
          </cell>
          <cell r="B157" t="str">
            <v>DM2067</v>
          </cell>
          <cell r="C157" t="str">
            <v>LOTE 2</v>
          </cell>
          <cell r="D157" t="str">
            <v>PINZA BIPOLAR PUNTA CURVA 40 MM DIAMETRO 12 MM LONGITUD</v>
          </cell>
          <cell r="E157"/>
          <cell r="F157"/>
          <cell r="G157" t="str">
            <v>Cumple</v>
          </cell>
          <cell r="H157"/>
          <cell r="I157"/>
        </row>
        <row r="158">
          <cell r="A158"/>
          <cell r="B158"/>
          <cell r="C158"/>
          <cell r="D158" t="str">
            <v>22 CM</v>
          </cell>
          <cell r="E158"/>
          <cell r="F158"/>
          <cell r="G158"/>
          <cell r="H158"/>
          <cell r="I158"/>
        </row>
        <row r="159">
          <cell r="A159">
            <v>166</v>
          </cell>
          <cell r="B159" t="str">
            <v>DM2068</v>
          </cell>
          <cell r="C159" t="str">
            <v>LOTE 2</v>
          </cell>
          <cell r="D159" t="str">
            <v>MONOFILAMENTO ABSORBIBLE DE POLIDIOXANONA. CALIBRE 0. AGUJA DE 34 A 37 MM CURVA REDONDA DE MEDIO CIRCULO.
HEBRA DE 70 CM DE LARGO O MAS- ANTIBACTERIAL</v>
          </cell>
          <cell r="E159"/>
          <cell r="F159"/>
          <cell r="G159" t="str">
            <v>Cumple</v>
          </cell>
          <cell r="H159"/>
          <cell r="I159"/>
        </row>
        <row r="160">
          <cell r="A160">
            <v>167</v>
          </cell>
          <cell r="B160" t="str">
            <v>DM2074</v>
          </cell>
          <cell r="C160" t="str">
            <v>LOTE 2</v>
          </cell>
          <cell r="D160" t="str">
            <v>MONOFILAMENTO DE POLIPROPILENO CALIBRE 3/0 AGUJA CURVA
REDONDA DE 1/2 CÍRCULO DE 24 A 27 MM HEBRA DE 70 CM O MÁS</v>
          </cell>
          <cell r="E160"/>
          <cell r="F160"/>
          <cell r="G160" t="str">
            <v>Cumple</v>
          </cell>
          <cell r="H160"/>
          <cell r="I160"/>
        </row>
        <row r="161">
          <cell r="A161">
            <v>168</v>
          </cell>
          <cell r="B161" t="str">
            <v>DM2076</v>
          </cell>
          <cell r="C161" t="str">
            <v>LOTE 2</v>
          </cell>
          <cell r="D161" t="str">
            <v>MALLA DE POLIPROPILENO SUAVE DE MEDIANA DENSIDAD CON PESO DE 45 A 90G/M2. MACROPOROSA PORO DE 2.38 A 3.6 X 2.38 A
3.6 MM. NO ABSORBIBLE. 7CM A 8CM X 15CM</v>
          </cell>
          <cell r="E161"/>
          <cell r="F161"/>
          <cell r="G161" t="str">
            <v>Cumple</v>
          </cell>
          <cell r="H161"/>
          <cell r="I161"/>
        </row>
        <row r="162">
          <cell r="A162">
            <v>169</v>
          </cell>
          <cell r="B162" t="str">
            <v>DM2109</v>
          </cell>
          <cell r="C162" t="str">
            <v>LOTE 2</v>
          </cell>
          <cell r="D162" t="str">
            <v>SUTURA ABSORBIBLE DE CATGUT CROMICO 1 AGUJA REDONDA
1/2CIRCULO 34-37 MM HEBRA 70-75CM</v>
          </cell>
          <cell r="E162"/>
          <cell r="F162"/>
          <cell r="G162" t="str">
            <v>Cumple</v>
          </cell>
          <cell r="H162"/>
          <cell r="I162"/>
        </row>
        <row r="163">
          <cell r="A163">
            <v>170</v>
          </cell>
          <cell r="B163" t="str">
            <v>DM2128</v>
          </cell>
          <cell r="C163" t="str">
            <v>LOTE 2</v>
          </cell>
          <cell r="D163" t="str">
            <v>MONOFILAMENTO ABSORBIBLE DE POLIPROPILENO 0 AGUJA
REDONDA 1/2 CIRCULO 34 - 37MM  HEBRA 75CM</v>
          </cell>
          <cell r="E163"/>
          <cell r="F163"/>
          <cell r="G163" t="str">
            <v>Cumple</v>
          </cell>
          <cell r="H163"/>
          <cell r="I163"/>
        </row>
        <row r="164">
          <cell r="A164">
            <v>171</v>
          </cell>
          <cell r="B164" t="str">
            <v>DM2132</v>
          </cell>
          <cell r="C164" t="str">
            <v>LOTE 2</v>
          </cell>
          <cell r="D164" t="str">
            <v>ACIDO POLIGLICOLICO ANTIBACTERIAL CALIBRE 0.AGUJA CURVA REDONDA DE 36 A 37 MM 1/2 CIRCULO.HEBRA DE 70 CM O MAS</v>
          </cell>
          <cell r="E164"/>
          <cell r="F164"/>
          <cell r="G164" t="str">
            <v>Cumple</v>
          </cell>
          <cell r="H164"/>
          <cell r="I164"/>
        </row>
        <row r="165">
          <cell r="A165">
            <v>172</v>
          </cell>
          <cell r="B165" t="str">
            <v>DM2133</v>
          </cell>
          <cell r="C165" t="str">
            <v>LOTE 2</v>
          </cell>
          <cell r="D165" t="str">
            <v>ACIDO POLIGLICOLICO ANTIBACTERIAL CALIBRE 2/0. AGUJA CURVA REDONDA DE 36 A 37 MM 1/2 CIRCULO.HEBRA DE 70 CM O MAS</v>
          </cell>
          <cell r="E165"/>
          <cell r="F165"/>
          <cell r="G165" t="str">
            <v>Cumple</v>
          </cell>
          <cell r="H165"/>
          <cell r="I165"/>
        </row>
        <row r="166">
          <cell r="A166">
            <v>173</v>
          </cell>
          <cell r="B166" t="str">
            <v>DM2134</v>
          </cell>
          <cell r="C166" t="str">
            <v>LOTE 2</v>
          </cell>
          <cell r="D166" t="str">
            <v>PIEZA DE MANO HP054 HARMONIC</v>
          </cell>
          <cell r="E166"/>
          <cell r="F166"/>
          <cell r="G166" t="str">
            <v>Cumple</v>
          </cell>
          <cell r="H166"/>
          <cell r="I166"/>
        </row>
        <row r="167">
          <cell r="A167">
            <v>174</v>
          </cell>
          <cell r="B167" t="str">
            <v>DM2161</v>
          </cell>
          <cell r="C167" t="str">
            <v>LOTE 2</v>
          </cell>
          <cell r="D167" t="str">
            <v>TROCAR DE 5 MM CON PUNTA DILATADORA CON CUCHILLA LONGITUD 100MM KIT 2 CAMISAS ESTABILIZADORA 1 TROCAR</v>
          </cell>
          <cell r="E167"/>
          <cell r="F167"/>
          <cell r="G167" t="str">
            <v>Cumple</v>
          </cell>
          <cell r="H167"/>
          <cell r="I167"/>
        </row>
        <row r="168">
          <cell r="A168">
            <v>175</v>
          </cell>
          <cell r="B168" t="str">
            <v>DM2162</v>
          </cell>
          <cell r="C168" t="str">
            <v>LOTE 2</v>
          </cell>
          <cell r="D168" t="str">
            <v>ACIDO POLIGLICOLICO ANTIBACTERIAL CALIBRE 3/0. AGUJA CURVA REDONDA DE 19 A 22 MM 1/2 CIRCULO, HEBRA DE 70 CM O MAS</v>
          </cell>
          <cell r="E168"/>
          <cell r="F168"/>
          <cell r="G168" t="str">
            <v>Cumple</v>
          </cell>
          <cell r="H168"/>
          <cell r="I168"/>
        </row>
        <row r="169">
          <cell r="A169">
            <v>176</v>
          </cell>
          <cell r="B169" t="str">
            <v>DM2163</v>
          </cell>
          <cell r="C169" t="str">
            <v>LOTE 2</v>
          </cell>
          <cell r="D169" t="str">
            <v>MONOFILAMENTO NO ABSORBIBLE DE POLIPROPILENO CALIBRE 2/0 AGUJA CURVA REDONDA DE 34 A 39 MM. 1/2 CIRCULO. HEBRA
DE 70 CM O MAS</v>
          </cell>
          <cell r="E169"/>
          <cell r="F169"/>
          <cell r="G169" t="str">
            <v>Cumple</v>
          </cell>
          <cell r="H169"/>
          <cell r="I169"/>
        </row>
        <row r="170">
          <cell r="A170">
            <v>178</v>
          </cell>
          <cell r="B170" t="str">
            <v>DM2179</v>
          </cell>
          <cell r="C170" t="str">
            <v>LOTE 2</v>
          </cell>
          <cell r="D170" t="str">
            <v>ACIDO POLIGLICOLICO ANTIBACTERIAL CALIBRE 5/0. AGUJA CURVA REDONDA DE 17 A 20 MM 1/2 CIRCULO. HEBRA DE 70 CM O MAS</v>
          </cell>
          <cell r="E170"/>
          <cell r="F170"/>
          <cell r="G170" t="str">
            <v>Cumple</v>
          </cell>
          <cell r="H170"/>
          <cell r="I170"/>
        </row>
        <row r="171">
          <cell r="A171">
            <v>179</v>
          </cell>
          <cell r="B171" t="str">
            <v>DM2180</v>
          </cell>
          <cell r="C171" t="str">
            <v>LOTE 2</v>
          </cell>
          <cell r="D171" t="str">
            <v>ACIDO POLIGLICOLICO ANTIBACTERIAL CALIBRE 1. AGUJA CURVA REDONDA DE 34 A 37 MM 1/2 CIRCULO. HEBRA DE 70 CM O MAS</v>
          </cell>
          <cell r="E171"/>
          <cell r="F171"/>
          <cell r="G171" t="str">
            <v>Cumple</v>
          </cell>
          <cell r="H171"/>
          <cell r="I171"/>
        </row>
        <row r="172">
          <cell r="A172">
            <v>180</v>
          </cell>
          <cell r="B172" t="str">
            <v>DM2181</v>
          </cell>
          <cell r="C172" t="str">
            <v>LOTE 2</v>
          </cell>
          <cell r="D172" t="str">
            <v>MULTIFILAMENTO NO ABSORBIBLE DE SEDA NEGRA CALIBRE 4/0 AGUJA CURVA REDONDA DE 24 A 26 MM 1/2 DE CIRCULO. HEBRA
DE 70 CM O MAS</v>
          </cell>
          <cell r="E172"/>
          <cell r="F172"/>
          <cell r="G172" t="str">
            <v>Cumple</v>
          </cell>
          <cell r="H172"/>
          <cell r="I172"/>
        </row>
        <row r="173">
          <cell r="A173">
            <v>181</v>
          </cell>
          <cell r="B173" t="str">
            <v>DM2182</v>
          </cell>
          <cell r="C173" t="str">
            <v>LOTE 2</v>
          </cell>
          <cell r="D173" t="str">
            <v>SUTURA DISPOSITIVO DE CONTROL DE TEJIDOS SIN NUDOS CALIBRE 2/0 COMPUESTO DE POLIDIOXANONA AGUJA CURVA
REDONDA 1/2 CIRCULO UNIDIRECCIONAL HEBRA DE 30CM</v>
          </cell>
          <cell r="E173"/>
          <cell r="F173"/>
          <cell r="G173" t="str">
            <v>Cumple</v>
          </cell>
          <cell r="H173"/>
          <cell r="I173"/>
        </row>
        <row r="174">
          <cell r="A174">
            <v>182</v>
          </cell>
          <cell r="B174" t="str">
            <v>DM2190</v>
          </cell>
          <cell r="C174" t="str">
            <v>LOTE 2</v>
          </cell>
          <cell r="D174" t="str">
            <v>CATGUT CROMICO 2/0 CURVA REDO 1/2 CIRC  DE 37 HEBRA DE 70-
90CM(SUTURA ABSORBIBL) C1117J-923T</v>
          </cell>
          <cell r="E174"/>
          <cell r="F174"/>
          <cell r="G174" t="str">
            <v>Cumple</v>
          </cell>
          <cell r="H174"/>
          <cell r="I174"/>
        </row>
        <row r="175">
          <cell r="A175">
            <v>184</v>
          </cell>
          <cell r="B175" t="str">
            <v>DM2285</v>
          </cell>
          <cell r="C175" t="str">
            <v>LOTE 2</v>
          </cell>
          <cell r="D175" t="str">
            <v>ACIDO POLIGLICOLICO CALIBRE 2/0. AGUJA CURVA REDONDA DE
24 A 27 MM 1/2 CIRCULO. HEBRA DE 70 CM O MAS- ANTIBACTERIAL</v>
          </cell>
          <cell r="E175"/>
          <cell r="F175"/>
          <cell r="G175" t="str">
            <v>Cumple</v>
          </cell>
          <cell r="H175"/>
          <cell r="I175"/>
        </row>
        <row r="176">
          <cell r="A176">
            <v>185</v>
          </cell>
          <cell r="B176" t="str">
            <v>DM2328</v>
          </cell>
          <cell r="C176" t="str">
            <v>LOTE 2</v>
          </cell>
          <cell r="D176" t="str">
            <v>ACIDO POLIGLICOLICO CALIBRE 6/0. AGUJA CURVA REDONDA DE 15 A 16 MM 1/2 CIRCULO. HEBRA DE 70 CM O MAS</v>
          </cell>
          <cell r="E176"/>
          <cell r="F176"/>
          <cell r="G176" t="str">
            <v>Cumple</v>
          </cell>
          <cell r="H176"/>
          <cell r="I176"/>
        </row>
        <row r="177">
          <cell r="A177">
            <v>186</v>
          </cell>
          <cell r="B177" t="str">
            <v>DM2426</v>
          </cell>
          <cell r="C177" t="str">
            <v>LOTE 2</v>
          </cell>
          <cell r="D177" t="str">
            <v>MONOFILAMENTO DE COPOLIMERO DE POLIGLECAPROMA 25, CALIBRE 5/0, AGUJA CURVA CORTANTE DE 10 A 11 MM, DE 3/8 DE
CIRCULO, HEBRA DE 40 CM DE LARGO O MAS- ANTIBACTERIAL</v>
          </cell>
          <cell r="E177"/>
          <cell r="F177"/>
          <cell r="G177" t="str">
            <v>Cumple</v>
          </cell>
          <cell r="H177"/>
          <cell r="I177"/>
        </row>
        <row r="178">
          <cell r="A178">
            <v>187</v>
          </cell>
          <cell r="B178" t="str">
            <v>DM2329</v>
          </cell>
          <cell r="C178" t="str">
            <v>LOTE 2</v>
          </cell>
          <cell r="D178" t="str">
            <v>ACIDO POLIGLICOLICO CALIBRE 7/0. DOBLE AGUJA ESPATULADA
DE 6.4 A 6.5 MM 3/8 DE CIRCULO. HEBRA DE 30 CM O MAS</v>
          </cell>
          <cell r="E178"/>
          <cell r="F178"/>
          <cell r="G178" t="str">
            <v>Cumple</v>
          </cell>
          <cell r="H178"/>
          <cell r="I178"/>
        </row>
        <row r="179">
          <cell r="A179">
            <v>188</v>
          </cell>
          <cell r="B179" t="str">
            <v>DM2330</v>
          </cell>
          <cell r="C179" t="str">
            <v>LOTE 2</v>
          </cell>
          <cell r="D179" t="str">
            <v>ACIDO POLIGLICOLICO CALIBRE 8/0. DOBLE AGUJA ESPATULADA DE 6.4 A 6.5 MM 3/8 DE CIRCULO. HEBRA DE 20 CM O MAS</v>
          </cell>
          <cell r="E179"/>
          <cell r="F179"/>
          <cell r="G179" t="str">
            <v>Cumple</v>
          </cell>
          <cell r="H179"/>
          <cell r="I179"/>
        </row>
        <row r="180">
          <cell r="A180">
            <v>189</v>
          </cell>
          <cell r="B180" t="str">
            <v>DM2331</v>
          </cell>
          <cell r="C180" t="str">
            <v>LOTE 2</v>
          </cell>
          <cell r="D180" t="str">
            <v>ACIDO POLIGLICOLICO ANTIBACTERIAL CALIBRE 0. AGUJA CURVA REDONDA DE 24 A 26 MM 1/2 CIRCULO. HEBRA DE 70 CM O MAS</v>
          </cell>
          <cell r="E180"/>
          <cell r="F180"/>
          <cell r="G180" t="str">
            <v>Cumple</v>
          </cell>
          <cell r="H180"/>
          <cell r="I180"/>
        </row>
        <row r="181">
          <cell r="A181">
            <v>190</v>
          </cell>
          <cell r="B181" t="str">
            <v>DM2332</v>
          </cell>
          <cell r="C181" t="str">
            <v>LOTE 2</v>
          </cell>
          <cell r="D181" t="str">
            <v>ACIDO GLICOLICO Y ACIDO LACTICO O POLIGLACTINA 910 CALIBRE 4/0 CON AGUJA CURVA REDONDA DE 17 MM 1/2 CIRCULO. HEBRA
DE 70 CM O MAS. DE CORTO TERMINO</v>
          </cell>
          <cell r="E181"/>
          <cell r="F181"/>
          <cell r="G181" t="str">
            <v>Cumple</v>
          </cell>
          <cell r="H181"/>
          <cell r="I181"/>
        </row>
        <row r="182">
          <cell r="A182">
            <v>191</v>
          </cell>
          <cell r="B182" t="str">
            <v>DM2333</v>
          </cell>
          <cell r="C182" t="str">
            <v>LOTE 2</v>
          </cell>
          <cell r="D182" t="str">
            <v>ACIDO POLIGLICOLICO ANTIBACTERIIAL CALIBRE 4/0. AGUJA CURVA REDONDA DE 17 MM 1/2 CIRCULO. HEBRA DE 70 CM O MAS</v>
          </cell>
          <cell r="E182"/>
          <cell r="F182"/>
          <cell r="G182" t="str">
            <v>Cumple</v>
          </cell>
          <cell r="H182"/>
          <cell r="I182"/>
        </row>
        <row r="183">
          <cell r="A183">
            <v>192</v>
          </cell>
          <cell r="B183" t="str">
            <v>DM2451</v>
          </cell>
          <cell r="C183" t="str">
            <v>LOTE 2</v>
          </cell>
          <cell r="D183" t="str">
            <v>PIEZA DE MANO BLUE HP BLUE HARMONIC</v>
          </cell>
          <cell r="E183"/>
          <cell r="F183"/>
          <cell r="G183" t="str">
            <v>Cumple</v>
          </cell>
          <cell r="H183"/>
          <cell r="I183"/>
        </row>
        <row r="184">
          <cell r="A184">
            <v>193</v>
          </cell>
          <cell r="B184" t="str">
            <v>DM2452</v>
          </cell>
          <cell r="C184" t="str">
            <v>LOTE 2</v>
          </cell>
          <cell r="D184" t="str">
            <v>PIEZA DE MANO PARA LAPAROSCOPIA COMPATIBLE CON EQUIPO
DE ENERGIA ULTRASONIDO</v>
          </cell>
          <cell r="E184"/>
          <cell r="F184"/>
          <cell r="G184" t="str">
            <v>Cumple</v>
          </cell>
          <cell r="H184"/>
          <cell r="I184"/>
        </row>
        <row r="185">
          <cell r="A185">
            <v>194</v>
          </cell>
          <cell r="B185" t="str">
            <v>DM2463</v>
          </cell>
          <cell r="C185" t="str">
            <v>LOTE 2</v>
          </cell>
          <cell r="D185" t="str">
            <v>PISTOLA   GRAPADORA PARA CIRUGIA  ABIERTA UNIVERSAL PARA RECARGAS DE 75-80 MM</v>
          </cell>
          <cell r="E185"/>
          <cell r="F185"/>
          <cell r="G185" t="str">
            <v>Cumple</v>
          </cell>
          <cell r="H185"/>
          <cell r="I185"/>
        </row>
        <row r="186">
          <cell r="A186">
            <v>195</v>
          </cell>
          <cell r="B186" t="str">
            <v>DM2464</v>
          </cell>
          <cell r="C186" t="str">
            <v>LOTE 2</v>
          </cell>
          <cell r="D186" t="str">
            <v>PISTOLA GRAPADORA PARA CIRUGIA  ABIERTA UNIVERSAL PARA RECARGAS DE 55-60 MM</v>
          </cell>
          <cell r="E186"/>
          <cell r="F186"/>
          <cell r="G186" t="str">
            <v>Cumple</v>
          </cell>
          <cell r="H186"/>
          <cell r="I186"/>
        </row>
        <row r="187">
          <cell r="A187">
            <v>196</v>
          </cell>
          <cell r="B187" t="str">
            <v>DM2465</v>
          </cell>
          <cell r="C187" t="str">
            <v>LOTE 2</v>
          </cell>
          <cell r="D187" t="str">
            <v>PISTOLA GRAPADORA PARA CIRUGIA ABIERTA CIRCULAR  29 MM</v>
          </cell>
          <cell r="E187"/>
          <cell r="F187"/>
          <cell r="G187" t="str">
            <v>Cumple</v>
          </cell>
          <cell r="H187"/>
          <cell r="I187"/>
        </row>
        <row r="188">
          <cell r="A188">
            <v>197</v>
          </cell>
          <cell r="B188" t="str">
            <v>DM2467</v>
          </cell>
          <cell r="C188" t="str">
            <v>LOTE 2</v>
          </cell>
          <cell r="D188" t="str">
            <v>MULTIFILAMENTO NO ABSORBIBLE DE POLIESTER TRENZADO CALIBRE 0 CON AGUJA DE 24 A 26 MM CURVA REDONDA DE MEDIO
CIRCULO, HEBRA DE 70 CM O MAS</v>
          </cell>
          <cell r="E188"/>
          <cell r="F188"/>
          <cell r="G188" t="str">
            <v>Cumple</v>
          </cell>
          <cell r="H188"/>
          <cell r="I188"/>
        </row>
        <row r="189">
          <cell r="A189">
            <v>198</v>
          </cell>
          <cell r="B189" t="str">
            <v>DM2468</v>
          </cell>
          <cell r="C189" t="str">
            <v>LOTE 2</v>
          </cell>
          <cell r="D189" t="str">
            <v>MULTIFILAMENTO NO ABSORBIBLE DE POLIESTER TRENZADO
CALIBRE 1 CON AGUJA DE 35 A 39 MM CURVA REDONDA DE MEDIO CIRCULO, HEBRA DE 70 CM O MAS</v>
          </cell>
          <cell r="E189"/>
          <cell r="F189"/>
          <cell r="G189" t="str">
            <v>Cumple</v>
          </cell>
          <cell r="H189"/>
          <cell r="I189"/>
        </row>
        <row r="190">
          <cell r="A190">
            <v>200</v>
          </cell>
          <cell r="B190" t="str">
            <v>DM2474</v>
          </cell>
          <cell r="C190" t="str">
            <v>LOTE 2</v>
          </cell>
          <cell r="D190" t="str">
            <v>PORTA-AGUJAS CON MANGO AXIAL CON BLOQUEO DE DOS POSICIONES CON PRINCIPO DE BOLIGRAFO PUNTAS DUROGRIP RECTO 5MM DIAMETRO LOGITUD 330 CM EMBUTIDO DE CARBURO
DE TUGSTENO</v>
          </cell>
          <cell r="E190"/>
          <cell r="F190"/>
          <cell r="G190" t="str">
            <v>Cumple</v>
          </cell>
          <cell r="H190"/>
          <cell r="I190"/>
        </row>
        <row r="191">
          <cell r="A191">
            <v>201</v>
          </cell>
          <cell r="B191" t="str">
            <v>DM2506</v>
          </cell>
          <cell r="C191" t="str">
            <v>LOTE 2</v>
          </cell>
          <cell r="D191" t="str">
            <v>RECARGA 55-60 MM 3 ALTURAS (GRUESO, MEDIANO Y DELGADO) COMPATIBLE CON GRAPADORA LINEAL CORTANTE 75-80MM.</v>
          </cell>
          <cell r="E191"/>
          <cell r="F191"/>
          <cell r="G191" t="str">
            <v>Cumple</v>
          </cell>
          <cell r="H191"/>
          <cell r="I191"/>
        </row>
        <row r="192">
          <cell r="A192">
            <v>202</v>
          </cell>
          <cell r="B192" t="str">
            <v>DM2508</v>
          </cell>
          <cell r="C192" t="str">
            <v>LOTE 2</v>
          </cell>
          <cell r="D192" t="str">
            <v>RECARGA DE AUTOSUTURA LINEAL PARA TEJIDO GRUESO 55 -60
CM</v>
          </cell>
          <cell r="E192"/>
          <cell r="F192"/>
          <cell r="G192" t="str">
            <v>Cumple</v>
          </cell>
          <cell r="H192"/>
          <cell r="I192"/>
        </row>
        <row r="193">
          <cell r="A193">
            <v>203</v>
          </cell>
          <cell r="B193" t="str">
            <v>DM2509</v>
          </cell>
          <cell r="C193" t="str">
            <v>LOTE 2</v>
          </cell>
          <cell r="D193" t="str">
            <v>RECARGA DE AUTOSUTURA LINEAL PARA TEJIDO GRUESO 75 80
CM</v>
          </cell>
          <cell r="E193"/>
          <cell r="F193"/>
          <cell r="G193" t="str">
            <v>Cumple</v>
          </cell>
          <cell r="H193"/>
          <cell r="I193"/>
        </row>
        <row r="194">
          <cell r="A194">
            <v>204</v>
          </cell>
          <cell r="B194" t="str">
            <v>DM2510</v>
          </cell>
          <cell r="C194" t="str">
            <v>LOTE 2</v>
          </cell>
          <cell r="D194" t="str">
            <v>RECARGA DE AUTOSUTURA LINEAL PARA TEJIDO MEDIANA  55 -60 CM</v>
          </cell>
          <cell r="E194"/>
          <cell r="F194"/>
          <cell r="G194" t="str">
            <v>Cumple</v>
          </cell>
          <cell r="H194"/>
          <cell r="I194"/>
        </row>
        <row r="195">
          <cell r="A195">
            <v>205</v>
          </cell>
          <cell r="B195" t="str">
            <v>DM2511</v>
          </cell>
          <cell r="C195" t="str">
            <v>LOTE 2</v>
          </cell>
          <cell r="D195" t="str">
            <v>RECARGA DE AUTOSUTURA LINEAL PARA TEJIDO MEDIANA  75 80 CM</v>
          </cell>
          <cell r="E195"/>
          <cell r="F195"/>
          <cell r="G195" t="str">
            <v>Cumple</v>
          </cell>
          <cell r="H195"/>
          <cell r="I195"/>
        </row>
        <row r="196">
          <cell r="A196">
            <v>206</v>
          </cell>
          <cell r="B196" t="str">
            <v>DM2512</v>
          </cell>
          <cell r="C196" t="str">
            <v>LOTE 2</v>
          </cell>
          <cell r="D196" t="str">
            <v>RECARGA DE AUTOSUTURA PARA CIRUGIA LAPAROSCOPICA  PARA TEJIDO GRUESO   45-  60 CM</v>
          </cell>
          <cell r="E196"/>
          <cell r="F196"/>
          <cell r="G196" t="str">
            <v>Cumple</v>
          </cell>
          <cell r="H196"/>
          <cell r="I196"/>
        </row>
        <row r="197">
          <cell r="A197">
            <v>207</v>
          </cell>
          <cell r="B197" t="str">
            <v>DM2513</v>
          </cell>
          <cell r="C197" t="str">
            <v>LOTE 2</v>
          </cell>
          <cell r="D197" t="str">
            <v>RECARGA DE AUTOSUTURA PARA CIRUGIA LAPAROSCOPICA  PARA TEJIDO MEDIANO   45-  60 CM</v>
          </cell>
          <cell r="E197"/>
          <cell r="F197"/>
          <cell r="G197" t="str">
            <v>Cumple</v>
          </cell>
          <cell r="H197"/>
          <cell r="I197"/>
        </row>
        <row r="198">
          <cell r="A198">
            <v>208</v>
          </cell>
          <cell r="B198" t="str">
            <v>DM2514</v>
          </cell>
          <cell r="C198" t="str">
            <v>LOTE 2</v>
          </cell>
          <cell r="D198" t="str">
            <v>RECARGA PARA ENDOCORTADORA LINEAL CORTANTE TEJIDO
GRUESO 6 LINEAS DE GRAPA 60MM COMPATIBLE CON ENDOGRAPADORA</v>
          </cell>
          <cell r="E198"/>
          <cell r="F198"/>
          <cell r="G198" t="str">
            <v>Cumple</v>
          </cell>
          <cell r="H198"/>
          <cell r="I198"/>
        </row>
        <row r="199">
          <cell r="A199">
            <v>209</v>
          </cell>
          <cell r="B199" t="str">
            <v>DM2399</v>
          </cell>
          <cell r="C199" t="str">
            <v>LOTE 2</v>
          </cell>
          <cell r="D199" t="str">
            <v>CERVIX-SET HEBRA X CERCLAJE</v>
          </cell>
          <cell r="E199"/>
          <cell r="F199"/>
          <cell r="G199" t="str">
            <v>Cumple</v>
          </cell>
          <cell r="H199"/>
          <cell r="I199"/>
        </row>
        <row r="200">
          <cell r="A200">
            <v>211</v>
          </cell>
          <cell r="B200" t="str">
            <v>DM2515</v>
          </cell>
          <cell r="C200" t="str">
            <v>LOTE 2</v>
          </cell>
          <cell r="D200" t="str">
            <v>RECARGA PARA  ENDOCORTADORA  LINEAL CORTANTE TEJIDO NORMAL 6 LINEAS DE GRAPA 45MM COMPATIBLE CON
ENDOGRAPADORA</v>
          </cell>
          <cell r="E200"/>
          <cell r="F200"/>
          <cell r="G200" t="str">
            <v>Cumple</v>
          </cell>
          <cell r="H200"/>
          <cell r="I200"/>
        </row>
        <row r="201">
          <cell r="A201">
            <v>212</v>
          </cell>
          <cell r="B201" t="str">
            <v>DM2516</v>
          </cell>
          <cell r="C201" t="str">
            <v>LOTE 2</v>
          </cell>
          <cell r="D201" t="str">
            <v>RECARGA PARA  ENDOCORTADORA  LINEAL CORTANTE TEJIDO
NORMAL 6 LINEAS DE GRAPA 60MM COMPATIBLE CON ENDOGRAPADORA</v>
          </cell>
          <cell r="E201"/>
          <cell r="F201"/>
          <cell r="G201" t="str">
            <v>Cumple</v>
          </cell>
          <cell r="H201"/>
          <cell r="I201"/>
        </row>
        <row r="202">
          <cell r="A202">
            <v>213</v>
          </cell>
          <cell r="B202" t="str">
            <v>DM2517</v>
          </cell>
          <cell r="C202" t="str">
            <v>LOTE 2</v>
          </cell>
          <cell r="D202" t="str">
            <v>RECARGA PARA  ENDOCORTADORA LINEAL CORTANTE  TEJIDO GRUESO 6 LINEAS DE GRAPA 45MM COMPATIBLE CON
ENDOGRAPADORA</v>
          </cell>
          <cell r="E202"/>
          <cell r="F202"/>
          <cell r="G202" t="str">
            <v>Cumple</v>
          </cell>
          <cell r="H202"/>
          <cell r="I202"/>
        </row>
        <row r="203">
          <cell r="A203">
            <v>214</v>
          </cell>
          <cell r="B203" t="str">
            <v>DM2518</v>
          </cell>
          <cell r="C203" t="str">
            <v>LOTE 2</v>
          </cell>
          <cell r="D203" t="str">
            <v>RECARGA PARA  ENDOCORTADORA LINEAL CORTANTE TEJIDO INTERMEDIO 6 LINEAS DE GRAPA 45MM COMPATIBLE CON
ENDOGRAPADORA</v>
          </cell>
          <cell r="E203"/>
          <cell r="F203"/>
          <cell r="G203" t="str">
            <v>Cumple</v>
          </cell>
          <cell r="H203"/>
          <cell r="I203"/>
        </row>
        <row r="204">
          <cell r="A204">
            <v>215</v>
          </cell>
          <cell r="B204" t="str">
            <v>DM2519</v>
          </cell>
          <cell r="C204" t="str">
            <v>LOTE 2</v>
          </cell>
          <cell r="D204" t="str">
            <v>RECARGA PARA  ENDOCORTADORA LINEAL CORTANTE TEJIDO
INTERMEDIO 6 LINEAS DE GRAPA 60MM  CON ENDOGRAPADORA</v>
          </cell>
          <cell r="E204"/>
          <cell r="F204"/>
          <cell r="G204" t="str">
            <v>Cumple</v>
          </cell>
          <cell r="H204"/>
          <cell r="I204"/>
        </row>
        <row r="205">
          <cell r="A205">
            <v>216</v>
          </cell>
          <cell r="B205" t="str">
            <v>DM2520</v>
          </cell>
          <cell r="C205" t="str">
            <v>LOTE 2</v>
          </cell>
          <cell r="D205" t="str">
            <v>RECARGA PARA ENDOCORTADORA  LINEAL CORTANTE TEJIDO VASCULAR 6 LINEAS DE GRAPA 45MM CON ENDOGRAPADORA</v>
          </cell>
          <cell r="E205"/>
          <cell r="F205"/>
          <cell r="G205" t="str">
            <v>Cumple</v>
          </cell>
          <cell r="H205"/>
          <cell r="I205"/>
        </row>
        <row r="206">
          <cell r="A206">
            <v>217</v>
          </cell>
          <cell r="B206" t="str">
            <v>DM2521</v>
          </cell>
          <cell r="C206" t="str">
            <v>LOTE 2</v>
          </cell>
          <cell r="D206" t="str">
            <v>RECARGA TEJIDO GRUESO 45MM PARA PISTOLA ARTICULADA</v>
          </cell>
          <cell r="E206"/>
          <cell r="F206"/>
          <cell r="G206" t="str">
            <v>Cumple</v>
          </cell>
          <cell r="H206"/>
          <cell r="I206"/>
        </row>
        <row r="207">
          <cell r="A207">
            <v>218</v>
          </cell>
          <cell r="B207" t="str">
            <v>DM2527</v>
          </cell>
          <cell r="C207" t="str">
            <v>LOTE 2</v>
          </cell>
          <cell r="D207" t="str">
            <v>ENGRAPADORA LAPAROSCOPICA DE 5 MM CON 12 CLIPS
ABSORBIBLES PARA FIJACION DE MALLAS DESECHABLE</v>
          </cell>
          <cell r="E207"/>
          <cell r="F207"/>
          <cell r="G207" t="str">
            <v>Cumple</v>
          </cell>
          <cell r="H207"/>
          <cell r="I207"/>
        </row>
        <row r="208">
          <cell r="A208">
            <v>219</v>
          </cell>
          <cell r="B208" t="str">
            <v>DM2528</v>
          </cell>
          <cell r="C208" t="str">
            <v>LOTE 2</v>
          </cell>
          <cell r="D208" t="str">
            <v>ENGRAPADORA LAPAROSCOPICA DE 5 MM CON 25 CLIPS
ABSORBIBLES PARA FIJACION DE MALLAS DESECHABLE</v>
          </cell>
          <cell r="E208"/>
          <cell r="F208"/>
          <cell r="G208" t="str">
            <v>Cumple</v>
          </cell>
          <cell r="H208"/>
          <cell r="I208"/>
        </row>
        <row r="209">
          <cell r="A209">
            <v>220</v>
          </cell>
          <cell r="B209" t="str">
            <v>DM2529</v>
          </cell>
          <cell r="C209" t="str">
            <v>LOTE 2</v>
          </cell>
          <cell r="D209" t="str">
            <v>MULTIFILAMENTO NO ABSORBIBLE DE SEDA NEGRA CALIBRE 2/0 AGUJA CURVA CORTANTE DE 24 A 26 MM 3/8 DE CIRCULO, HEBRA
DE 45 CM O MAS</v>
          </cell>
          <cell r="E209"/>
          <cell r="F209"/>
          <cell r="G209" t="str">
            <v>Cumple</v>
          </cell>
          <cell r="H209"/>
          <cell r="I209"/>
        </row>
        <row r="210">
          <cell r="A210">
            <v>221</v>
          </cell>
          <cell r="B210" t="str">
            <v>DM2531</v>
          </cell>
          <cell r="C210" t="str">
            <v>LOTE 2</v>
          </cell>
          <cell r="D210" t="str">
            <v>MULTIFILAMENTO NO ABSORBIBLE DE SEDA NEGRA CALIBRE 4/0
AGUJA CURVA CORTANTE DE 17 A 19 MM 3/8 DE CIRCULO, HEBRA DE 45 CM O MAS</v>
          </cell>
          <cell r="E210"/>
          <cell r="F210"/>
          <cell r="G210" t="str">
            <v>Cumple</v>
          </cell>
          <cell r="H210"/>
          <cell r="I210"/>
        </row>
        <row r="211">
          <cell r="A211">
            <v>222</v>
          </cell>
          <cell r="B211" t="str">
            <v>DM2533</v>
          </cell>
          <cell r="C211" t="str">
            <v>LOTE 2</v>
          </cell>
          <cell r="D211" t="str">
            <v>MULTIFILAMENTO NO ABSORBIBLE DE SEDA NEGRA SIN AGUJA CALIBRE 1, PAQUETE DE 10 HEBRAS POR 75 CM</v>
          </cell>
          <cell r="E211"/>
          <cell r="F211"/>
          <cell r="G211" t="str">
            <v>Cumple</v>
          </cell>
          <cell r="H211"/>
          <cell r="I211"/>
        </row>
        <row r="212">
          <cell r="A212">
            <v>223</v>
          </cell>
          <cell r="B212" t="str">
            <v>DM2534</v>
          </cell>
          <cell r="C212" t="str">
            <v>LOTE 2</v>
          </cell>
          <cell r="D212" t="str">
            <v>MULTIFILAMENTO NO ABSORBIBLE DE SEDA NEGRA SIN AGUJA
CALIBRE 2/0, PAQUETE DE 10 HEBRAS POR 75 CM</v>
          </cell>
          <cell r="E212"/>
          <cell r="F212"/>
          <cell r="G212" t="str">
            <v>Cumple</v>
          </cell>
          <cell r="H212"/>
          <cell r="I212"/>
        </row>
        <row r="213">
          <cell r="A213">
            <v>224</v>
          </cell>
          <cell r="B213" t="str">
            <v>DM2422</v>
          </cell>
          <cell r="C213" t="str">
            <v>LOTE 2</v>
          </cell>
          <cell r="D213" t="str">
            <v>MONOFILAMENTO ABSORBIBLE DE COPOLIMERO DE ACIDO GLICOLICO Y CARBONATO DE TRIMETILENO CALIBRE 2/0 -AGUJA CURVA DE 37 MM REDONDA DE MEDIO CIRCULO- LARGO DE LA
HEBRA 45 CM EN ADELANTE</v>
          </cell>
          <cell r="E213"/>
          <cell r="F213"/>
          <cell r="G213" t="str">
            <v>Cumple</v>
          </cell>
          <cell r="H213"/>
          <cell r="I213"/>
        </row>
        <row r="214">
          <cell r="A214">
            <v>225</v>
          </cell>
          <cell r="B214" t="str">
            <v>DM2423</v>
          </cell>
          <cell r="C214" t="str">
            <v>LOTE 2</v>
          </cell>
          <cell r="D214" t="str">
            <v>MONOFILAMENTO ABSORBIBLE DE COPOLIMERO DE ACIDO GLICOLICO Y CARBONATO DE TRIMETILENO CALIBRE 0 -AGUJA CURVA DE 37 MM REDONDA DE MEDIO CIRCULO- LARGO DE LA
HEBRA 30 A 45 CM CM EN ADELANTE ( V-LOC 180</v>
          </cell>
          <cell r="E214"/>
          <cell r="F214"/>
          <cell r="G214" t="str">
            <v>Cumple</v>
          </cell>
          <cell r="H214"/>
          <cell r="I214"/>
        </row>
        <row r="215">
          <cell r="A215">
            <v>226</v>
          </cell>
          <cell r="B215" t="str">
            <v>DM2569</v>
          </cell>
          <cell r="C215" t="str">
            <v>LOTE 2</v>
          </cell>
          <cell r="D215" t="str">
            <v>MONOFILAMENTO ABSORBIBLE DE GLICONATO, CALIBRE 3/0, AGUJA CURVA CORTANTE DE 26 MM DE MEDIO CIRCULO DE 45 CM
EN ADELANTE</v>
          </cell>
          <cell r="E215"/>
          <cell r="F215"/>
          <cell r="G215" t="str">
            <v>Cumple</v>
          </cell>
          <cell r="H215"/>
          <cell r="I215"/>
        </row>
        <row r="216">
          <cell r="A216">
            <v>227</v>
          </cell>
          <cell r="B216" t="str">
            <v>DM2638</v>
          </cell>
          <cell r="C216" t="str">
            <v>LOTE 2</v>
          </cell>
          <cell r="D216" t="str">
            <v>ESPONJA HEMOSTATICA (7-8 CM X 5 CM X 1CM)</v>
          </cell>
          <cell r="E216"/>
          <cell r="F216"/>
          <cell r="G216" t="str">
            <v>Cumple</v>
          </cell>
          <cell r="H216"/>
          <cell r="I216"/>
        </row>
        <row r="217">
          <cell r="A217">
            <v>228</v>
          </cell>
          <cell r="B217" t="str">
            <v>DM2575</v>
          </cell>
          <cell r="C217" t="str">
            <v>LOTE 2</v>
          </cell>
          <cell r="D217" t="str">
            <v>MULTIFILAMENTO NO ABSORBIBLE DE SEDA NEGRA CALIBRE 5/0
AGUJA CURVA REDONDA DE 15 A 17 MM 1/2 DE CIRCULO, HEBRA DE 70 CM O MAS</v>
          </cell>
          <cell r="E217"/>
          <cell r="F217"/>
          <cell r="G217" t="str">
            <v>Cumple</v>
          </cell>
          <cell r="H217"/>
          <cell r="I217"/>
        </row>
        <row r="218">
          <cell r="A218">
            <v>229</v>
          </cell>
          <cell r="B218" t="str">
            <v>DM2578</v>
          </cell>
          <cell r="C218" t="str">
            <v>LOTE 2</v>
          </cell>
          <cell r="D218" t="str">
            <v>TIJERA ULTRASONICA DE ENERGIA AVANZADA, CURVA, DIAMETRO 5 MM, LARGO 17 A 19 CM PARA CIRUGIA ABIERTA (CON APOYO
TECNOLOGICO CONSOLA DE ENERGIA Y PIEZA DE MANO)</v>
          </cell>
          <cell r="E218"/>
          <cell r="F218"/>
          <cell r="G218" t="str">
            <v>Cumple</v>
          </cell>
          <cell r="H218"/>
          <cell r="I218"/>
        </row>
        <row r="219">
          <cell r="A219">
            <v>230</v>
          </cell>
          <cell r="B219" t="str">
            <v>DM2581</v>
          </cell>
          <cell r="C219" t="str">
            <v>LOTE 2</v>
          </cell>
          <cell r="D219" t="str">
            <v>TIJERA ULTRASONICA DE ENERGIA AVANZADA, CURVA, DIAMETRO 5 MM, LARGO 35 A 37 CM PARA CIRUGIA LAPAROSCOPICA (CON
APOYO TECNOLOGICO CONSOLA DE ENERGIA Y PIEZA DE MANO)</v>
          </cell>
          <cell r="E219"/>
          <cell r="F219"/>
          <cell r="G219" t="str">
            <v>Cumple</v>
          </cell>
          <cell r="H219"/>
          <cell r="I219"/>
        </row>
        <row r="220">
          <cell r="A220">
            <v>231</v>
          </cell>
          <cell r="B220" t="str">
            <v>DM2582</v>
          </cell>
          <cell r="C220" t="str">
            <v>LOTE 2</v>
          </cell>
          <cell r="D220" t="str">
            <v>TIJERA ULTRASONICA DE ENERGIA AVANZADA, CURVA, DIAMETRO
5 MM, LARGO 22 A 24 CM PARA CIRUGIA LAPAROSCOPICA O ABIERTA (CON APOYO TECNOLOGICO CONSOLA DE ENERGIA Y</v>
          </cell>
          <cell r="E220"/>
          <cell r="F220"/>
          <cell r="G220" t="str">
            <v>Cumple</v>
          </cell>
          <cell r="H220"/>
          <cell r="I220"/>
        </row>
        <row r="221">
          <cell r="A221"/>
          <cell r="B221"/>
          <cell r="C221"/>
          <cell r="D221" t="str">
            <v>PIEZA DE MANO)</v>
          </cell>
          <cell r="E221"/>
          <cell r="F221"/>
          <cell r="G221"/>
          <cell r="H221"/>
          <cell r="I221"/>
        </row>
        <row r="222">
          <cell r="A222">
            <v>232</v>
          </cell>
          <cell r="B222" t="str">
            <v>DM2589</v>
          </cell>
          <cell r="C222" t="str">
            <v>LOTE 2</v>
          </cell>
          <cell r="D222" t="str">
            <v>TROCAR DE 12 MM OPTICO SIN CUCHILLA CAMISA ESTABILIZADORA LONGITUD 100MM</v>
          </cell>
          <cell r="E222"/>
          <cell r="F222"/>
          <cell r="G222" t="str">
            <v>Cumple</v>
          </cell>
          <cell r="H222"/>
          <cell r="I222"/>
        </row>
        <row r="223">
          <cell r="A223">
            <v>233</v>
          </cell>
          <cell r="B223" t="str">
            <v>DM2590</v>
          </cell>
          <cell r="C223" t="str">
            <v>LOTE 2</v>
          </cell>
          <cell r="D223" t="str">
            <v>TROCAR DE 5 MM OPTICO SIN CUCHILLA CAMISAS ESTABILIZADORA LONGITUD 100MM</v>
          </cell>
          <cell r="E223"/>
          <cell r="F223"/>
          <cell r="G223" t="str">
            <v>Cumple</v>
          </cell>
          <cell r="H223"/>
          <cell r="I223"/>
        </row>
        <row r="224">
          <cell r="A224">
            <v>235</v>
          </cell>
          <cell r="B224" t="str">
            <v>DM2674</v>
          </cell>
          <cell r="C224" t="str">
            <v>LOTE 2</v>
          </cell>
          <cell r="D224" t="str">
            <v>GRAPADORA CIRCULAR 25 MM CON AJUSTE DE ALTURA DE GRAPA DE 1,0MM A 2,5 MM (MANUAL)</v>
          </cell>
          <cell r="E224"/>
          <cell r="F224"/>
          <cell r="G224" t="str">
            <v>Cumple</v>
          </cell>
          <cell r="H224"/>
          <cell r="I224"/>
        </row>
        <row r="225">
          <cell r="A225">
            <v>236</v>
          </cell>
          <cell r="B225" t="str">
            <v>DM2676</v>
          </cell>
          <cell r="C225" t="str">
            <v>LOTE 2</v>
          </cell>
          <cell r="D225" t="str">
            <v>GRAPADORA LINEAL CORTANTE DE 55 -60 MM CON AJUSTE DE
ALTURA DE GRAPA</v>
          </cell>
          <cell r="E225"/>
          <cell r="F225"/>
          <cell r="G225" t="str">
            <v>Cumple</v>
          </cell>
          <cell r="H225"/>
          <cell r="I225"/>
        </row>
        <row r="226">
          <cell r="A226">
            <v>237</v>
          </cell>
          <cell r="B226" t="str">
            <v>DM2681</v>
          </cell>
          <cell r="C226" t="str">
            <v>LOTE 2</v>
          </cell>
          <cell r="D226" t="str">
            <v>HEMOSTATICO CELULOSA OXIDADA REGENERADA O NO
REGENERADA PARA LAPAROSCOPIA 2,5 CM X 5 CM</v>
          </cell>
          <cell r="E226"/>
          <cell r="F226"/>
          <cell r="G226" t="str">
            <v>Cumple</v>
          </cell>
          <cell r="H226"/>
          <cell r="I226"/>
        </row>
        <row r="227">
          <cell r="A227">
            <v>238</v>
          </cell>
          <cell r="B227" t="str">
            <v>DM2683</v>
          </cell>
          <cell r="C227" t="str">
            <v>LOTE 2</v>
          </cell>
          <cell r="D227" t="str">
            <v>HEMOSTATICO DE CELULOSA REGENERADA O NO REGENERADA
FIBRILAR 5.1 X 10.2CM</v>
          </cell>
          <cell r="E227"/>
          <cell r="F227"/>
          <cell r="G227" t="str">
            <v>Cumple</v>
          </cell>
          <cell r="H227"/>
          <cell r="I227"/>
        </row>
        <row r="228">
          <cell r="A228">
            <v>239</v>
          </cell>
          <cell r="B228" t="str">
            <v>DM2684</v>
          </cell>
          <cell r="C228" t="str">
            <v>LOTE 2</v>
          </cell>
          <cell r="D228" t="str">
            <v>HEMOSTATICO FIBRILAR ABSORBIBLE DE CELULOSA OXIDADA REGENERADA Y NO REGENERADA TIPO ALGODON 2.5 X 5CM</v>
          </cell>
          <cell r="E228"/>
          <cell r="F228"/>
          <cell r="G228" t="str">
            <v>Cumple</v>
          </cell>
          <cell r="H228"/>
          <cell r="I228"/>
        </row>
        <row r="229">
          <cell r="A229">
            <v>241</v>
          </cell>
          <cell r="B229" t="str">
            <v>DM2717</v>
          </cell>
          <cell r="C229" t="str">
            <v>LOTE 2</v>
          </cell>
          <cell r="D229" t="str">
            <v>MALLA HEMOSTATICA DE CELULOSA OXIDADA NO REGENERADA 35 CM X 5CM</v>
          </cell>
          <cell r="E229"/>
          <cell r="F229"/>
          <cell r="G229" t="str">
            <v>Cumple</v>
          </cell>
          <cell r="H229"/>
          <cell r="I229"/>
        </row>
        <row r="230">
          <cell r="A230">
            <v>242</v>
          </cell>
          <cell r="B230" t="str">
            <v>DM2733</v>
          </cell>
          <cell r="C230" t="str">
            <v>LOTE 2</v>
          </cell>
          <cell r="D230" t="str">
            <v>PISTOLA GRAPADORAPARA CIRUGIA ABIERTA CIRCULAR 25 MM (ELÉCTRICA)</v>
          </cell>
          <cell r="E230"/>
          <cell r="F230"/>
          <cell r="G230" t="str">
            <v>Cumple</v>
          </cell>
          <cell r="H230"/>
          <cell r="I230"/>
        </row>
        <row r="231">
          <cell r="A231">
            <v>243</v>
          </cell>
          <cell r="B231" t="str">
            <v>DM2734</v>
          </cell>
          <cell r="C231" t="str">
            <v>LOTE 2</v>
          </cell>
          <cell r="D231" t="str">
            <v>TROCAR DE 12 MM CON PUNTA DILATADORA CON CUCHILLA LONGITUD 100MM KIT 2 CAMISAS ESTABILIZADORA 1 TROCAR</v>
          </cell>
          <cell r="E231"/>
          <cell r="F231"/>
          <cell r="G231" t="str">
            <v>Cumple</v>
          </cell>
          <cell r="H231"/>
          <cell r="I231"/>
        </row>
        <row r="232">
          <cell r="A232">
            <v>244</v>
          </cell>
          <cell r="B232" t="str">
            <v>DM2735</v>
          </cell>
          <cell r="C232" t="str">
            <v>LOTE 2</v>
          </cell>
          <cell r="D232" t="str">
            <v>TROCAR OPTICO 15 MM X 100 MM(CON UNA CAMISAS Y UN
PUNZON SIN CUCHILLA) CON SISTEMA DE FIJACION AVANZADA</v>
          </cell>
          <cell r="E232"/>
          <cell r="F232"/>
          <cell r="G232" t="str">
            <v>Cumple</v>
          </cell>
          <cell r="H232"/>
          <cell r="I232"/>
        </row>
        <row r="233">
          <cell r="A233">
            <v>247</v>
          </cell>
          <cell r="B233" t="str">
            <v>DM2773</v>
          </cell>
          <cell r="C233" t="str">
            <v>LOTE 2</v>
          </cell>
          <cell r="D233" t="str">
            <v>TROCAR DE 12 MM OPTICO SIN CUCHILLA CAMISA
ESTABILIZADORA LONGITUD 150MM BARIATRICA</v>
          </cell>
          <cell r="E233"/>
          <cell r="F233"/>
          <cell r="G233" t="str">
            <v>Cumple</v>
          </cell>
          <cell r="H233"/>
          <cell r="I233"/>
        </row>
        <row r="234">
          <cell r="A234">
            <v>248</v>
          </cell>
          <cell r="B234" t="str">
            <v>DM2777</v>
          </cell>
          <cell r="C234" t="str">
            <v>LOTE 2</v>
          </cell>
          <cell r="D234" t="str">
            <v>KIT DE 3 TROCARES DE LAS SIGUIENTES CARATERISTICAS: 1 TROCARES DE 10-12 X 100 MM (1 CAMISA Y 1 PUNZON CON
CUCHILLA) + 2 TROCARES DE 5 X 100 MM (2 CAMISAS Y 1 PUNZON CON CUCHILLA)</v>
          </cell>
          <cell r="E234"/>
          <cell r="F234"/>
          <cell r="G234" t="str">
            <v>Cumple</v>
          </cell>
          <cell r="H234"/>
          <cell r="I234"/>
        </row>
        <row r="235">
          <cell r="A235">
            <v>249</v>
          </cell>
          <cell r="B235" t="str">
            <v>DM2778</v>
          </cell>
          <cell r="C235" t="str">
            <v>LOTE 2</v>
          </cell>
          <cell r="D235" t="str">
            <v>KIT DE 3 TROCARES DE LAS SIGUIENTES CARATERISTICAS: 2 TROCARES DE 10-12 X 100 MM (2 CAMISA Y 1 PUNZON CON
CUCHILLA) + 1 TROCARES DE 5 X 100 MM (1 CAMISAS Y 1 PUNZON CON CUCHILLA)</v>
          </cell>
          <cell r="E235"/>
          <cell r="F235"/>
          <cell r="G235" t="str">
            <v>Cumple</v>
          </cell>
          <cell r="H235"/>
          <cell r="I235"/>
        </row>
        <row r="236">
          <cell r="A236">
            <v>250</v>
          </cell>
          <cell r="B236" t="str">
            <v>DM2809</v>
          </cell>
          <cell r="C236" t="str">
            <v>LOTE 2</v>
          </cell>
          <cell r="D236" t="str">
            <v>KIT TROCAR ( UN TROCAR OPTICO 12X100 DOBLE CAMISA,UN TROCAR OPTICO 12X100 UNA CAMISA, UN TROCAR OPTICO DE 5X100 DOBLE CAMISA, UNA FUNDA PROTECTORA DE CABLE DE
VIDEO )</v>
          </cell>
          <cell r="E236"/>
          <cell r="F236"/>
          <cell r="G236" t="str">
            <v>Cumple</v>
          </cell>
          <cell r="H236"/>
          <cell r="I236"/>
        </row>
        <row r="237">
          <cell r="A237">
            <v>251</v>
          </cell>
          <cell r="B237" t="str">
            <v>DM2872</v>
          </cell>
          <cell r="C237" t="str">
            <v>LOTE 2</v>
          </cell>
          <cell r="D237" t="str">
            <v>SISTEMA DE IRRIGACION SUCCION</v>
          </cell>
          <cell r="E237"/>
          <cell r="F237"/>
          <cell r="G237" t="str">
            <v>Cumple</v>
          </cell>
          <cell r="H237"/>
          <cell r="I237"/>
        </row>
        <row r="238">
          <cell r="A238">
            <v>252</v>
          </cell>
          <cell r="B238" t="str">
            <v>DM2873</v>
          </cell>
          <cell r="C238" t="str">
            <v>LOTE 2</v>
          </cell>
          <cell r="D238" t="str">
            <v>CANULA DE 5MM DE DIAMETRO POR 33 CMS DE LARGO</v>
          </cell>
          <cell r="E238"/>
          <cell r="F238"/>
          <cell r="G238" t="str">
            <v>Cumple</v>
          </cell>
          <cell r="H238"/>
          <cell r="I238"/>
        </row>
        <row r="239">
          <cell r="A239" t="str">
            <v>8. FECHA: Agosto de 2024</v>
          </cell>
          <cell r="B239"/>
          <cell r="C239"/>
          <cell r="D239"/>
          <cell r="E239"/>
          <cell r="F239"/>
          <cell r="G239"/>
          <cell r="H239"/>
          <cell r="I239"/>
          <cell r="J239"/>
        </row>
        <row r="240">
          <cell r="A240" t="str">
            <v>9. MARYSOL VILLOTA ESCANDÓN APOYO TÉCNICO A LA SUPERVISIÓN</v>
          </cell>
          <cell r="B240"/>
          <cell r="C240"/>
          <cell r="D240"/>
          <cell r="E240"/>
          <cell r="F240"/>
          <cell r="G240"/>
          <cell r="H240"/>
          <cell r="I240"/>
          <cell r="J240"/>
        </row>
      </sheetData>
      <sheetData sheetId="6"/>
      <sheetData sheetId="7">
        <row r="32">
          <cell r="A32" t="str">
            <v>ÍTEM</v>
          </cell>
          <cell r="B32" t="str">
            <v>CODIGO DINAMICA</v>
          </cell>
          <cell r="C32" t="str">
            <v>LOTE</v>
          </cell>
          <cell r="D32" t="str">
            <v>DESCRIPCIÓN</v>
          </cell>
          <cell r="E32"/>
          <cell r="F32"/>
          <cell r="G32"/>
          <cell r="H32" t="str">
            <v>CUMPLE</v>
          </cell>
          <cell r="I32" t="str">
            <v>NO CUMPLE</v>
          </cell>
          <cell r="J32"/>
          <cell r="K32"/>
          <cell r="L32" t="str">
            <v>OBSERVACIONES</v>
          </cell>
          <cell r="M32"/>
        </row>
        <row r="33">
          <cell r="A33">
            <v>2</v>
          </cell>
          <cell r="B33" t="str">
            <v>DM006</v>
          </cell>
          <cell r="C33" t="str">
            <v>LOTE 2</v>
          </cell>
          <cell r="D33" t="str">
            <v>ACIDO POLIGLICOLICO CALIBRE 4/0 AGUJA CURVA CORTANTE DE 17 A 19MM 3/8 CIRCULO. HEBRA DE 45CM O MAS</v>
          </cell>
          <cell r="E33"/>
          <cell r="F33"/>
          <cell r="G33"/>
          <cell r="H33" t="str">
            <v>No cumple</v>
          </cell>
          <cell r="I33" t="str">
            <v>No cumple</v>
          </cell>
          <cell r="J33"/>
          <cell r="K33"/>
          <cell r="L33" t="str">
            <v>La  ficha  técnica  y  el anexo  2  es  general. No  detalla  el  insumo a     ofertar     ni     las
características técnicas solicitadas.</v>
          </cell>
          <cell r="M33"/>
        </row>
        <row r="34">
          <cell r="A34">
            <v>7</v>
          </cell>
          <cell r="B34" t="str">
            <v>DM012</v>
          </cell>
          <cell r="C34" t="str">
            <v>LOTE 2</v>
          </cell>
          <cell r="D34" t="str">
            <v>ACIDO POLIGLICOLICO 3/0 AGUJA REDONDA 1/2 CIRCULO 25- 27MM 70-90 CM</v>
          </cell>
          <cell r="E34"/>
          <cell r="F34"/>
          <cell r="G34"/>
          <cell r="H34" t="str">
            <v>No cumple</v>
          </cell>
          <cell r="I34" t="str">
            <v>No cumple</v>
          </cell>
          <cell r="J34"/>
          <cell r="K34"/>
          <cell r="L34" t="str">
            <v>La  ficha  técnica  y  el anexo  2  es  general. No  detalla  el  insumo a     ofertar     ni     las
características técnicas solicitadas</v>
          </cell>
          <cell r="M34"/>
        </row>
        <row r="35">
          <cell r="A35">
            <v>9</v>
          </cell>
          <cell r="B35" t="str">
            <v>DM014</v>
          </cell>
          <cell r="C35" t="str">
            <v>LOTE 2</v>
          </cell>
          <cell r="D35" t="str">
            <v>ACIDO POLIGLICOLICO CALIBRE 4/0. AGUJA CURVA REDONDA DE 17 MM 1/2 CIRCULO. HEBRA DE 70 CM O MAS</v>
          </cell>
          <cell r="E35"/>
          <cell r="F35"/>
          <cell r="G35"/>
          <cell r="H35" t="str">
            <v>No cumple</v>
          </cell>
          <cell r="I35" t="str">
            <v>No cumple</v>
          </cell>
          <cell r="J35"/>
          <cell r="K35"/>
          <cell r="L35" t="str">
            <v>La  ficha  técnica  y  el anexo  2  es  general. No  detalla  el  insumo a     ofertar     ni     las
características</v>
          </cell>
          <cell r="M35"/>
        </row>
        <row r="36">
          <cell r="A36"/>
          <cell r="B36"/>
          <cell r="C36"/>
          <cell r="D36"/>
          <cell r="E36"/>
          <cell r="F36"/>
          <cell r="G36"/>
          <cell r="H36"/>
          <cell r="I36"/>
          <cell r="J36"/>
          <cell r="K36"/>
          <cell r="L36" t="str">
            <v>técnicas solicitadas</v>
          </cell>
          <cell r="M36"/>
        </row>
        <row r="37">
          <cell r="A37">
            <v>10</v>
          </cell>
          <cell r="B37" t="str">
            <v>DM015</v>
          </cell>
          <cell r="C37" t="str">
            <v>LOTE 2</v>
          </cell>
          <cell r="D37" t="str">
            <v>ACIDO POLIGLICOLICO CALIBRE 5 DOBLE AGUJA ESPATULADA DE 8 MM 1/4 DE CIRCULO. HEBRA DE 45 CM</v>
          </cell>
          <cell r="E37"/>
          <cell r="F37"/>
          <cell r="G37"/>
          <cell r="H37" t="str">
            <v>No cumple</v>
          </cell>
          <cell r="I37" t="str">
            <v>No cumple</v>
          </cell>
          <cell r="J37"/>
          <cell r="K37"/>
          <cell r="L37" t="str">
            <v>La  ficha  técnica  y  el anexo  2  es  general. No  detalla  el  insumo a     ofertar     ni     las
características técnicas solicitadas</v>
          </cell>
          <cell r="M37"/>
        </row>
        <row r="38">
          <cell r="A38">
            <v>11</v>
          </cell>
          <cell r="B38" t="str">
            <v>DM016</v>
          </cell>
          <cell r="C38" t="str">
            <v>LOTE 2</v>
          </cell>
          <cell r="D38" t="str">
            <v>ACIDO POLIGLICOLICO 5/0 AGUJA REDONDA 1/2 CIRCULO 15MM A18MM 70 -75 CM</v>
          </cell>
          <cell r="E38"/>
          <cell r="F38"/>
          <cell r="G38"/>
          <cell r="H38" t="str">
            <v>No cumple</v>
          </cell>
          <cell r="I38" t="str">
            <v>No cumple</v>
          </cell>
          <cell r="J38"/>
          <cell r="K38"/>
          <cell r="L38" t="str">
            <v>La  ficha  técnica  y  el anexo  2  es  general. No  detalla  el  insumo a     ofertar     ni     las
características técnicas solicitadas</v>
          </cell>
          <cell r="M38"/>
        </row>
        <row r="39">
          <cell r="A39">
            <v>12</v>
          </cell>
          <cell r="B39" t="str">
            <v>DM018</v>
          </cell>
          <cell r="C39" t="str">
            <v>LOTE 2</v>
          </cell>
          <cell r="D39" t="str">
            <v>ACIDO POLIGLICOLICO CALIBRE 6 DOBLE AGUJA ESPATULADA DE 8 MM 1/4 DE CIRCULO. HEBRA DE 45 CM</v>
          </cell>
          <cell r="E39"/>
          <cell r="F39"/>
          <cell r="G39"/>
          <cell r="H39" t="str">
            <v>No cumple</v>
          </cell>
          <cell r="I39" t="str">
            <v>No cumple</v>
          </cell>
          <cell r="J39"/>
          <cell r="K39"/>
          <cell r="L39" t="str">
            <v>La  ficha  técnica  y  el anexo  2  es  general. No  detalla  el  insumo a     ofertar     ni     las características
técnicas solicitadas</v>
          </cell>
          <cell r="M39"/>
        </row>
        <row r="40">
          <cell r="A40">
            <v>36</v>
          </cell>
          <cell r="B40" t="str">
            <v>DM744</v>
          </cell>
          <cell r="C40" t="str">
            <v>LOTE 2</v>
          </cell>
          <cell r="D40" t="str">
            <v>MONOFILAMENTO DE COPOLIMERO DE POLIGLECAPROMA 25, CALIBRE 4/0, AGUJA CURVA CORTANTE DE 17 A 19 MM, DE 3/8 DE CIRCULO, HEBRA DE 70 CM DE LARGO O MAS</v>
          </cell>
          <cell r="E40"/>
          <cell r="F40"/>
          <cell r="G40"/>
          <cell r="H40" t="str">
            <v>No cumple</v>
          </cell>
          <cell r="I40" t="str">
            <v>No cumple</v>
          </cell>
          <cell r="J40"/>
          <cell r="K40"/>
          <cell r="L40" t="str">
            <v>La  ficha  técnica  y  el anexo  2  es  general. No  detalla  el  insumo a     ofertar     ni     las características
técnicas solicitadas</v>
          </cell>
          <cell r="M40"/>
        </row>
        <row r="41">
          <cell r="A41">
            <v>52</v>
          </cell>
          <cell r="B41" t="str">
            <v>DM764</v>
          </cell>
          <cell r="C41" t="str">
            <v>LOTE 2</v>
          </cell>
          <cell r="D41" t="str">
            <v>MONOFILAMENTO ABSORBIBLE DE GLICONATO, CALIBRE 4/0, AGUJA CURVA CORTANTE DE 19 A 20 MM DE 3/8 DE CIRCULO DE 45 CM EN ADELANTE</v>
          </cell>
          <cell r="E41"/>
          <cell r="F41"/>
          <cell r="G41"/>
          <cell r="H41" t="str">
            <v>No cumple</v>
          </cell>
          <cell r="I41" t="str">
            <v>No cumple</v>
          </cell>
          <cell r="J41"/>
          <cell r="K41"/>
          <cell r="L41" t="str">
            <v>La  ficha  técnica  y  el anexo  2  es  general. No  detalla  el  insumo a     ofertar     ni     las
características técnicas solicitadas</v>
          </cell>
          <cell r="M41"/>
        </row>
        <row r="42">
          <cell r="A42">
            <v>53</v>
          </cell>
          <cell r="B42" t="str">
            <v>DM766</v>
          </cell>
          <cell r="C42" t="str">
            <v>LOTE 2</v>
          </cell>
          <cell r="D42" t="str">
            <v>MONOFILAMENTO NO ABSORBIBLE NYLON NEGRO CALIBRE 8/0 AGUJA DE 6 A 6.5 MM CURVA REDONDA DE 3/8 DE CIRCULO, HEBRA DE 12 CM O MAS</v>
          </cell>
          <cell r="E42"/>
          <cell r="F42"/>
          <cell r="G42"/>
          <cell r="H42" t="str">
            <v>No cumple</v>
          </cell>
          <cell r="I42" t="str">
            <v>No cumple</v>
          </cell>
          <cell r="J42"/>
          <cell r="K42"/>
          <cell r="L42" t="str">
            <v>La  ficha  técnica  y  el anexo  2  es  general. No  detalla  el  insumo a     ofertar     ni     las características
técnicas solicitadas</v>
          </cell>
          <cell r="M42"/>
        </row>
        <row r="43">
          <cell r="A43">
            <v>57</v>
          </cell>
          <cell r="B43" t="str">
            <v>DM773</v>
          </cell>
          <cell r="C43" t="str">
            <v>LOTE 2</v>
          </cell>
          <cell r="D43" t="str">
            <v>MONOFILAMENTO DE POLIDIOXANONA CALIBRE 1 AGUJA DE 24 A 26 MM CURVA REDONDA DE MEDIO CÍRCULO HEBRA DE 70 CM EN ADELANTE-ANTIBACTERIAL</v>
          </cell>
          <cell r="E43"/>
          <cell r="F43"/>
          <cell r="G43"/>
          <cell r="H43" t="str">
            <v>No cumple</v>
          </cell>
          <cell r="I43" t="str">
            <v>No cumple</v>
          </cell>
          <cell r="J43"/>
          <cell r="K43"/>
          <cell r="L43" t="str">
            <v>La  ficha  técnica  y  el anexo  2  es  general. No  detalla  el  insumo a     ofertar     ni     las características
técnicas solicitadas</v>
          </cell>
          <cell r="M43"/>
        </row>
        <row r="44">
          <cell r="A44">
            <v>59</v>
          </cell>
          <cell r="B44" t="str">
            <v>DM878</v>
          </cell>
          <cell r="C44" t="str">
            <v>LOTE 2</v>
          </cell>
          <cell r="D44" t="str">
            <v>POLIDIOXANONA 3/0 CON AGUJA CURVA REDONDA DE 1/2 CÍRCULO DE 24 A 26 MM HEBRA DE 70 CM EN ADELANTE SOBRE-ANTIBACTERIAL</v>
          </cell>
          <cell r="E44"/>
          <cell r="F44"/>
          <cell r="G44"/>
          <cell r="H44" t="str">
            <v>No cumple</v>
          </cell>
          <cell r="I44" t="str">
            <v>No cumple</v>
          </cell>
          <cell r="J44"/>
          <cell r="K44"/>
          <cell r="L44" t="str">
            <v>La  ficha  técnica  y  el anexo  2  es  general. No  detalla  el  insumo a     ofertar     ni     las
características técnicas solicitadas</v>
          </cell>
          <cell r="M44"/>
        </row>
        <row r="45">
          <cell r="A45">
            <v>60</v>
          </cell>
          <cell r="B45" t="str">
            <v>DM880</v>
          </cell>
          <cell r="C45" t="str">
            <v>LOTE 2</v>
          </cell>
          <cell r="D45" t="str">
            <v>MONOFILAMENTO ABSORBIBLE DE POLIDIOXANONA, CALIBRE 2/0,AGUJA DE 35 A 39 MM CURVA REDONDA DE MEDIO CIRCULO,HEBRA DE 70 CM DE LARGO O MAS- ANTIBACTERIAL</v>
          </cell>
          <cell r="E45"/>
          <cell r="F45"/>
          <cell r="G45"/>
          <cell r="H45" t="str">
            <v>No cumple</v>
          </cell>
          <cell r="I45" t="str">
            <v>No cumple</v>
          </cell>
          <cell r="J45"/>
          <cell r="K45"/>
          <cell r="L45" t="str">
            <v>La  ficha  técnica  y  el anexo  2  es  general. No  detalla  el  insumo a     ofertar     ni     las características
técnicas solicitadas</v>
          </cell>
          <cell r="M45"/>
        </row>
        <row r="46">
          <cell r="A46">
            <v>61</v>
          </cell>
          <cell r="B46" t="str">
            <v>DM881</v>
          </cell>
          <cell r="C46" t="str">
            <v>LOTE 2</v>
          </cell>
          <cell r="D46" t="str">
            <v>POLIDIOXANONA  4/0 CON AGUJA CURVA REDONDA DE 1/2 CÍRCULO DE 24 A 26 MM HEBRA DE 70 CM EN ADELANTE</v>
          </cell>
          <cell r="E46"/>
          <cell r="F46"/>
          <cell r="G46"/>
          <cell r="H46" t="str">
            <v>No cumple</v>
          </cell>
          <cell r="I46" t="str">
            <v>No cumple</v>
          </cell>
          <cell r="J46"/>
          <cell r="K46"/>
          <cell r="L46" t="str">
            <v>La  ficha  técnica  y  el anexo  2  es  general. No  detalla  el  insumo a     ofertar     ni     las características
técnicas solicitadas</v>
          </cell>
          <cell r="M46"/>
        </row>
        <row r="47">
          <cell r="A47">
            <v>62</v>
          </cell>
          <cell r="B47" t="str">
            <v>DM882</v>
          </cell>
          <cell r="C47" t="str">
            <v>LOTE 2</v>
          </cell>
          <cell r="D47" t="str">
            <v>MONOFILAMENTO ABSORBIBLE DE POLIDIOXANONA, CALIBRE 5/0, DOBLE AGUJA DE 17 MM CURVA REDONDA DE MEDIO CIRCULO,  HEBRA DE 70 CM DE LARGO O MAS</v>
          </cell>
          <cell r="E47"/>
          <cell r="F47"/>
          <cell r="G47"/>
          <cell r="H47" t="str">
            <v>No cumple</v>
          </cell>
          <cell r="I47" t="str">
            <v>No cumple</v>
          </cell>
          <cell r="J47"/>
          <cell r="K47"/>
          <cell r="L47" t="str">
            <v>La  ficha  técnica  y  el anexo  2  es  general. No  detalla  el  insumo a     ofertar     ni     las
características técnicas solicitadas</v>
          </cell>
          <cell r="M47"/>
        </row>
        <row r="48">
          <cell r="A48">
            <v>69</v>
          </cell>
          <cell r="B48" t="str">
            <v>DM893</v>
          </cell>
          <cell r="C48" t="str">
            <v>LOTE 2</v>
          </cell>
          <cell r="D48" t="str">
            <v>POLIGLECAPRONE USP 4-0 3/8 CIRC REV CORTANTE 19 MM- ANTIBACTERIAL</v>
          </cell>
          <cell r="E48"/>
          <cell r="F48"/>
          <cell r="G48"/>
          <cell r="H48" t="str">
            <v>No cumple</v>
          </cell>
          <cell r="I48" t="str">
            <v>No cumple</v>
          </cell>
          <cell r="J48"/>
          <cell r="K48"/>
          <cell r="L48" t="str">
            <v>La  ficha  técnica  y  el anexo  2  es  general. No  detalla  el  insumo a     ofertar     ni     las
características técnicas solicitadas</v>
          </cell>
          <cell r="M48"/>
        </row>
        <row r="49">
          <cell r="A49">
            <v>77</v>
          </cell>
          <cell r="B49" t="str">
            <v>DM961</v>
          </cell>
          <cell r="C49" t="str">
            <v>LOTE 2</v>
          </cell>
          <cell r="D49" t="str">
            <v>SEDA NEGRA 0 CON AGUJA CURVA CORTANTE DE 3/8 DE CÍRCULO DE 28 A 34 MM LARGO DE LA HEBRA 70 CM O MÁS SOBRE CAJA POR 2 DOCENAS</v>
          </cell>
          <cell r="E49"/>
          <cell r="F49"/>
          <cell r="G49"/>
          <cell r="H49" t="str">
            <v>No cumple</v>
          </cell>
          <cell r="I49" t="str">
            <v>No cumple</v>
          </cell>
          <cell r="J49"/>
          <cell r="K49"/>
          <cell r="L49" t="str">
            <v>La  ficha  técnica  y  el anexo  2  es  general. No  detalla  el  insumo a     ofertar     ni     las
características técnicas solicitadas</v>
          </cell>
          <cell r="M49"/>
        </row>
        <row r="50">
          <cell r="A50">
            <v>80</v>
          </cell>
          <cell r="B50" t="str">
            <v>DM967</v>
          </cell>
          <cell r="C50" t="str">
            <v>LOTE 2</v>
          </cell>
          <cell r="D50" t="str">
            <v>MULTIFILAMENTO NO ABSORBIBLE DE SEDA NEGRA SIN AGUJA CALIBRE 0, PAQUETE DE 10 HEBRAS POR 75 CM</v>
          </cell>
          <cell r="E50"/>
          <cell r="F50"/>
          <cell r="G50"/>
          <cell r="H50" t="str">
            <v>No cumple</v>
          </cell>
          <cell r="I50" t="str">
            <v>No cumple</v>
          </cell>
          <cell r="J50"/>
          <cell r="K50"/>
          <cell r="L50" t="str">
            <v>La  ficha  técnica  y  el anexo  2  es  general. No  detalla  el  insumo a     ofertar     ni     las
características técnicas solicitadas</v>
          </cell>
          <cell r="M50"/>
        </row>
        <row r="51">
          <cell r="A51">
            <v>86</v>
          </cell>
          <cell r="B51" t="str">
            <v>DM974</v>
          </cell>
          <cell r="C51" t="str">
            <v>LOTE 2</v>
          </cell>
          <cell r="D51" t="str">
            <v>SEDA NEGRA TRENZADA 3/0 AGUJA CORTANTE 3/8CIRCULO 22- 26 MM 45 CM A 70-75 CM</v>
          </cell>
          <cell r="E51"/>
          <cell r="F51"/>
          <cell r="G51"/>
          <cell r="H51" t="str">
            <v>No cumple</v>
          </cell>
          <cell r="I51" t="str">
            <v>No cumple</v>
          </cell>
          <cell r="J51"/>
          <cell r="K51"/>
          <cell r="L51" t="str">
            <v>La  ficha  técnica  y  el anexo  2  es  general. No  detalla  el  insumo a     ofertar     ni     las características
técnicas solicitadas</v>
          </cell>
          <cell r="M51"/>
        </row>
        <row r="52">
          <cell r="A52">
            <v>88</v>
          </cell>
          <cell r="B52" t="str">
            <v>DM977</v>
          </cell>
          <cell r="C52" t="str">
            <v>LOTE 2</v>
          </cell>
          <cell r="D52" t="str">
            <v>MULTIFILAMENTO NO ABSORBIBLE DE SEDA NEGRA SIN AGUJA CALIBRE 3/0, PAQUETE DE 10 HEBRAS POR 75 CM</v>
          </cell>
          <cell r="E52"/>
          <cell r="F52"/>
          <cell r="G52"/>
          <cell r="H52" t="str">
            <v>No cumple</v>
          </cell>
          <cell r="I52" t="str">
            <v>No cumple</v>
          </cell>
          <cell r="J52"/>
          <cell r="K52"/>
          <cell r="L52" t="str">
            <v>La  ficha  técnica  y  el anexo  2  es  general. No  detalla  el  insumo a     ofertar     ni     las características
técnicas solicitadas</v>
          </cell>
          <cell r="M52"/>
        </row>
        <row r="53">
          <cell r="A53">
            <v>89</v>
          </cell>
          <cell r="B53" t="str">
            <v>DM978</v>
          </cell>
          <cell r="C53" t="str">
            <v>LOTE 2</v>
          </cell>
          <cell r="D53" t="str">
            <v>SEDA NEGRA TRENZADA 4/0 AGUJA CURVA CORTANTE 3/8 CIRCULO 19 MM 70-90 CM</v>
          </cell>
          <cell r="E53"/>
          <cell r="F53"/>
          <cell r="G53"/>
          <cell r="H53" t="str">
            <v>No cumple</v>
          </cell>
          <cell r="I53" t="str">
            <v>No cumple</v>
          </cell>
          <cell r="J53"/>
          <cell r="K53"/>
          <cell r="L53" t="str">
            <v>La  ficha  técnica  y  el anexo  2  es  general. No  detalla  el  insumo a     ofertar     ni     las
características técnicas solicitadas</v>
          </cell>
          <cell r="M53"/>
        </row>
        <row r="54">
          <cell r="A54">
            <v>91</v>
          </cell>
          <cell r="B54" t="str">
            <v>DM980</v>
          </cell>
          <cell r="C54" t="str">
            <v>LOTE 2</v>
          </cell>
          <cell r="D54" t="str">
            <v>MULTIFILAMENTO NO ABSORBIBLE DE SEDA NEGRA SIN AGUJA CALIBRE 4/0, PAQUETE DE 10 HEBRAS POR 75 CM</v>
          </cell>
          <cell r="E54"/>
          <cell r="F54"/>
          <cell r="G54"/>
          <cell r="H54" t="str">
            <v>No cumple</v>
          </cell>
          <cell r="I54" t="str">
            <v>No cumple</v>
          </cell>
          <cell r="J54"/>
          <cell r="K54"/>
          <cell r="L54" t="str">
            <v>La  ficha  técnica  y  el anexo  2  es  general. No  detalla  el  insumo a     ofertar     ni     las características
técnicas solicitadas</v>
          </cell>
          <cell r="M54"/>
        </row>
        <row r="55">
          <cell r="A55">
            <v>92</v>
          </cell>
          <cell r="B55" t="str">
            <v>DM981</v>
          </cell>
          <cell r="C55" t="str">
            <v>LOTE 2</v>
          </cell>
          <cell r="D55" t="str">
            <v>MULTIFILAMENTO NO ABSORBIBLE DE SEDA NEGRA CALIBRE 5/0 AGUJA CURVA CORTANTE DE 19 A 20 MM 3/8 DE CIRCULO, HEBRA DE 45 CM O MAS</v>
          </cell>
          <cell r="E55"/>
          <cell r="F55"/>
          <cell r="G55"/>
          <cell r="H55" t="str">
            <v>No cumple</v>
          </cell>
          <cell r="I55" t="str">
            <v>No cumple</v>
          </cell>
          <cell r="J55"/>
          <cell r="K55"/>
          <cell r="L55" t="str">
            <v>La  ficha  técnica  y  el anexo  2  es  general. No  detalla  el  insumo a     ofertar     ni     las
características técnicas solicitadas</v>
          </cell>
          <cell r="M55"/>
        </row>
        <row r="56">
          <cell r="A56">
            <v>96</v>
          </cell>
          <cell r="B56" t="str">
            <v>DM1093</v>
          </cell>
          <cell r="C56" t="str">
            <v>LOTE 2</v>
          </cell>
          <cell r="D56" t="str">
            <v>SUTURA PARA CERCLAJE DE CUELLO DE UTERO DOBLE AGUJA REDONDA UNIDAD</v>
          </cell>
          <cell r="E56"/>
          <cell r="F56"/>
          <cell r="G56"/>
          <cell r="H56" t="str">
            <v>No cumple</v>
          </cell>
          <cell r="I56" t="str">
            <v>No cumple</v>
          </cell>
          <cell r="J56"/>
          <cell r="K56"/>
          <cell r="L56" t="str">
            <v>La  ficha  técnica  y  el anexo  2  es  general. No  detalla  el  insumo a     ofertar     ni     las
características técnicas solicitadas</v>
          </cell>
          <cell r="M56"/>
        </row>
        <row r="57">
          <cell r="A57">
            <v>100</v>
          </cell>
          <cell r="B57" t="str">
            <v>DM1123</v>
          </cell>
          <cell r="C57" t="str">
            <v>LOTE 2</v>
          </cell>
          <cell r="D57" t="str">
            <v>CAT GUT CROMADO PARA HIGADO CALIBRE 0 AGUJA CURVA REDONDA ROMA DE 65 MM DE MEDIO CIRCULO. HEBRA DE 70 CM O MAS</v>
          </cell>
          <cell r="E57"/>
          <cell r="F57"/>
          <cell r="G57"/>
          <cell r="H57" t="str">
            <v>No cumple</v>
          </cell>
          <cell r="I57" t="str">
            <v>No cumple</v>
          </cell>
          <cell r="J57"/>
          <cell r="K57"/>
          <cell r="L57" t="str">
            <v>La  ficha  técnica  y  el anexo  2  es  general. No  detalla  el  insumo a     ofertar     ni     las características
técnicas solicitadas</v>
          </cell>
          <cell r="M57"/>
        </row>
        <row r="58">
          <cell r="A58">
            <v>104</v>
          </cell>
          <cell r="B58" t="str">
            <v>DM1129</v>
          </cell>
          <cell r="C58" t="str">
            <v>LOTE 2</v>
          </cell>
          <cell r="D58" t="str">
            <v>CAT GUT CROMADO CALIBRE 5/0 AGUJA CURVA REDONDA DE 15 A 17 MM DE MEDIO CIRCULO. HEBRA DE 70 CM O MAS</v>
          </cell>
          <cell r="E58"/>
          <cell r="F58"/>
          <cell r="G58"/>
          <cell r="H58" t="str">
            <v>No cumple</v>
          </cell>
          <cell r="I58" t="str">
            <v>No cumple</v>
          </cell>
          <cell r="J58"/>
          <cell r="K58"/>
          <cell r="L58" t="str">
            <v>La  ficha  técnica  y  el anexo  2  es  general. No  detalla  el  insumo a     ofertar     ni     las
características técnicas solicitadas</v>
          </cell>
          <cell r="M58"/>
        </row>
        <row r="59">
          <cell r="A59">
            <v>151</v>
          </cell>
          <cell r="B59" t="str">
            <v>DM1867</v>
          </cell>
          <cell r="C59" t="str">
            <v>LOTE 2</v>
          </cell>
          <cell r="D59" t="str">
            <v>MONOFILAMENTO ABSORBIBLE DE POLIDIOXANONA. CALIBRE 6/0. DOBLE AGUJA DE 13 MM CURVA REDONDA DE 3/8. HEBRA DE 75 CM DE LARGO O MAS- ANTIBACTERIAL</v>
          </cell>
          <cell r="E59"/>
          <cell r="F59"/>
          <cell r="G59"/>
          <cell r="H59" t="str">
            <v>No cumple</v>
          </cell>
          <cell r="I59" t="str">
            <v>No cumple</v>
          </cell>
          <cell r="J59"/>
          <cell r="K59"/>
          <cell r="L59" t="str">
            <v>La  ficha  técnica  y  el anexo  2  es  general. No  detalla  el  insumo a     ofertar     ni     las
características técnicas solicitadas</v>
          </cell>
          <cell r="M59"/>
        </row>
        <row r="60">
          <cell r="A60">
            <v>155</v>
          </cell>
          <cell r="B60" t="str">
            <v>DM1919</v>
          </cell>
          <cell r="C60" t="str">
            <v>LOTE 2</v>
          </cell>
          <cell r="D60" t="str">
            <v>TRIPA QUIRURGICA CROMICO 2/0 AGUJA REDONDA 1/2 CIRCULO 24-26 MM HEBRA 70-75 CM</v>
          </cell>
          <cell r="E60"/>
          <cell r="F60"/>
          <cell r="G60"/>
          <cell r="H60" t="str">
            <v>No cumple</v>
          </cell>
          <cell r="I60" t="str">
            <v>No cumple</v>
          </cell>
          <cell r="J60"/>
          <cell r="K60"/>
          <cell r="L60" t="str">
            <v>La  ficha  técnica  y  el anexo  2  es  general. No  detalla  el  insumo a     ofertar     ni     las características
técnicas solicitadas</v>
          </cell>
          <cell r="M60"/>
        </row>
        <row r="61">
          <cell r="A61">
            <v>167</v>
          </cell>
          <cell r="B61" t="str">
            <v>DM2074</v>
          </cell>
          <cell r="C61" t="str">
            <v>LOTE 2</v>
          </cell>
          <cell r="D61" t="str">
            <v>MONOFILAMENTO DE POLIPROPILENO CALIBRE 3/0 AGUJA CURVA REDONDA DE 1/2 CÍRCULO DE 24 A 27 MM HEBRA DE 70</v>
          </cell>
          <cell r="E61"/>
          <cell r="F61"/>
          <cell r="G61"/>
          <cell r="H61" t="str">
            <v>No cumple</v>
          </cell>
          <cell r="I61" t="str">
            <v>No cumple</v>
          </cell>
          <cell r="J61"/>
          <cell r="K61"/>
          <cell r="L61" t="str">
            <v>La  ficha  técnica  y  el anexo  2  es  general.</v>
          </cell>
          <cell r="M61"/>
        </row>
        <row r="62">
          <cell r="A62"/>
          <cell r="B62"/>
          <cell r="C62"/>
          <cell r="D62" t="str">
            <v>CM O MÁS</v>
          </cell>
          <cell r="E62"/>
          <cell r="F62"/>
          <cell r="G62"/>
          <cell r="H62"/>
          <cell r="I62"/>
          <cell r="J62"/>
          <cell r="K62"/>
          <cell r="L62" t="str">
            <v>No  detalla  el  insumo a     ofertar     ni     las características
técnicas solicitadas</v>
          </cell>
          <cell r="M62"/>
        </row>
        <row r="63">
          <cell r="A63">
            <v>174</v>
          </cell>
          <cell r="B63" t="str">
            <v>DM2161</v>
          </cell>
          <cell r="C63" t="str">
            <v>LOTE 2</v>
          </cell>
          <cell r="D63" t="str">
            <v>TROCAR DE 5 MM CON PUNTA DILATADORA CON CUCHILLA LONGITUD 100MM KIT 2 CAMISAS ESTABILIZADORA 1 TROCAR</v>
          </cell>
          <cell r="E63"/>
          <cell r="F63"/>
          <cell r="G63"/>
          <cell r="H63" t="str">
            <v>No cumple</v>
          </cell>
          <cell r="I63" t="str">
            <v>No cumple</v>
          </cell>
          <cell r="J63"/>
          <cell r="K63"/>
          <cell r="L63" t="str">
            <v>La  ficha  técnica  y  el anexo  2  es  general. No  detalla  el  insumo a     ofertar     ni     las características técnicas    solicitadas. El  registro  Invima  no corresponde     a     la
configuración de kit.</v>
          </cell>
          <cell r="M63"/>
        </row>
        <row r="64">
          <cell r="A64">
            <v>184</v>
          </cell>
          <cell r="B64" t="str">
            <v>DM2285</v>
          </cell>
          <cell r="C64" t="str">
            <v>LOTE 2</v>
          </cell>
          <cell r="D64" t="str">
            <v>ACIDO POLIGLICOLICO CALIBRE 2/0. AGUJA CURVA REDONDA DE 24 A 27 MM 1/2 CIRCULO. HEBRA DE 70 CM O MAS- ANTIBACTERIAL</v>
          </cell>
          <cell r="E64"/>
          <cell r="F64"/>
          <cell r="G64"/>
          <cell r="H64" t="str">
            <v>No cumple</v>
          </cell>
          <cell r="I64" t="str">
            <v>No cumple</v>
          </cell>
          <cell r="J64"/>
          <cell r="K64"/>
          <cell r="L64" t="str">
            <v>La  ficha  técnica  y  el anexo  2  es  general. No  detalla  el  insumo a     ofertar     ni     las
características técnicas solicitadas</v>
          </cell>
          <cell r="M64"/>
        </row>
        <row r="65">
          <cell r="A65">
            <v>187</v>
          </cell>
          <cell r="B65" t="str">
            <v>DM2329</v>
          </cell>
          <cell r="C65" t="str">
            <v>LOTE 2</v>
          </cell>
          <cell r="D65" t="str">
            <v>ACIDO POLIGLICOLICO CALIBRE 7/0. DOBLE AGUJA ESPATULADA DE 6.4 A 6.5 MM 3/8 DE CIRCULO. HEBRA DE 30 CM O MAS</v>
          </cell>
          <cell r="E65"/>
          <cell r="F65"/>
          <cell r="G65"/>
          <cell r="H65" t="str">
            <v>No cumple</v>
          </cell>
          <cell r="I65" t="str">
            <v>No cumple</v>
          </cell>
          <cell r="J65"/>
          <cell r="K65"/>
          <cell r="L65" t="str">
            <v>La  ficha  técnica  y  el anexo  2  es  general. No  detalla  el  insumo a     ofertar     ni     las características
técnicas solicitadas</v>
          </cell>
          <cell r="M65"/>
        </row>
        <row r="66">
          <cell r="A66">
            <v>188</v>
          </cell>
          <cell r="B66" t="str">
            <v>DM2330</v>
          </cell>
          <cell r="C66" t="str">
            <v>LOTE 2</v>
          </cell>
          <cell r="D66" t="str">
            <v>ACIDO POLIGLICOLICO CALIBRE 8/0. DOBLE AGUJA ESPATULADA DE 6.4 A 6.5 MM 3/8 DE CIRCULO. HEBRA DE 20 CM O MAS</v>
          </cell>
          <cell r="E66"/>
          <cell r="F66"/>
          <cell r="G66"/>
          <cell r="H66" t="str">
            <v>No cumple</v>
          </cell>
          <cell r="I66" t="str">
            <v>No cumple</v>
          </cell>
          <cell r="J66"/>
          <cell r="K66"/>
          <cell r="L66" t="str">
            <v>La  ficha  técnica  y  el anexo  2  es  general. No  detalla  el  insumo a     ofertar     ni     las características
técnicas solicitadas</v>
          </cell>
          <cell r="M66"/>
        </row>
        <row r="67">
          <cell r="A67">
            <v>190</v>
          </cell>
          <cell r="B67" t="str">
            <v>DM2332</v>
          </cell>
          <cell r="C67" t="str">
            <v>LOTE 2</v>
          </cell>
          <cell r="D67" t="str">
            <v>ACIDO GLICOLICO Y ACIDO LACTICO O POLIGLACTINA 910 CALIBRE 4/0 CON AGUJA CURVA REDONDA DE 17 MM 1/2 CIRCULO. HEBRA DE 70 CM O MAS. DE CORTO TERMINO</v>
          </cell>
          <cell r="E67"/>
          <cell r="F67"/>
          <cell r="G67"/>
          <cell r="H67" t="str">
            <v>No cumple</v>
          </cell>
          <cell r="I67" t="str">
            <v>No cumple</v>
          </cell>
          <cell r="J67"/>
          <cell r="K67"/>
          <cell r="L67" t="str">
            <v>La  ficha  técnica  y  el anexo  2  es  general. No  detalla  el  insumo a     ofertar     ni     las características
técnicas solicitadas</v>
          </cell>
          <cell r="M67"/>
        </row>
        <row r="68">
          <cell r="A68">
            <v>199</v>
          </cell>
          <cell r="B68" t="str">
            <v>DM2469</v>
          </cell>
          <cell r="C68" t="str">
            <v>LOTE 2</v>
          </cell>
          <cell r="D68" t="str">
            <v>MULTIFILAMENTO NO ABSORBIBLE DE POLIESTER TRENZADO CALIBRE 4/0 CON AGUJA DE 17 A 19 MM CURVA REDONDA DE MEDIO CIRCULO, HEBRA DE 70 CM O MAS</v>
          </cell>
          <cell r="E68"/>
          <cell r="F68"/>
          <cell r="G68"/>
          <cell r="H68" t="str">
            <v>No cumple</v>
          </cell>
          <cell r="I68" t="str">
            <v>No cumple</v>
          </cell>
          <cell r="J68"/>
          <cell r="K68"/>
          <cell r="L68" t="str">
            <v>La  ficha  técnica  y  el anexo  2  es  general. No  detalla  el  insumo a     ofertar     ni     las características
técnicas solicitadas</v>
          </cell>
          <cell r="M68"/>
        </row>
        <row r="69">
          <cell r="A69">
            <v>209</v>
          </cell>
          <cell r="B69" t="str">
            <v>DM2399</v>
          </cell>
          <cell r="C69" t="str">
            <v>LOTE 2</v>
          </cell>
          <cell r="D69" t="str">
            <v>CERVIX-SET HEBRA X CERCLAJE</v>
          </cell>
          <cell r="E69"/>
          <cell r="F69"/>
          <cell r="G69"/>
          <cell r="H69" t="str">
            <v>No cumple</v>
          </cell>
          <cell r="I69" t="str">
            <v>No cumple</v>
          </cell>
          <cell r="J69"/>
          <cell r="K69"/>
          <cell r="L69" t="str">
            <v>La  ficha  técnica  y  el anexo  2  es  general. No  detalla  el  insumo a     ofertar     ni     las características
técnicas solicitadas</v>
          </cell>
          <cell r="M69"/>
        </row>
        <row r="70">
          <cell r="A70">
            <v>220</v>
          </cell>
          <cell r="B70" t="str">
            <v>DM2529</v>
          </cell>
          <cell r="C70" t="str">
            <v>LOTE 2</v>
          </cell>
          <cell r="D70" t="str">
            <v>MULTIFILAMENTO NO ABSORBIBLE DE SEDA NEGRA CALIBRE 2/0 AGUJA CURVA CORTANTE DE 24 A 26 MM 3/8 DE CIRCULO, HEBRA DE 45 CM O MAS</v>
          </cell>
          <cell r="E70"/>
          <cell r="F70"/>
          <cell r="G70"/>
          <cell r="H70" t="str">
            <v>No cumple</v>
          </cell>
          <cell r="I70" t="str">
            <v>No cumple</v>
          </cell>
          <cell r="J70"/>
          <cell r="K70"/>
          <cell r="L70" t="str">
            <v>La  ficha  técnica  y  el anexo  2  es  general. No  detalla  el  insumo a     ofertar     ni     las características
técnicas solicitadas</v>
          </cell>
          <cell r="M70"/>
        </row>
        <row r="71">
          <cell r="A71">
            <v>221</v>
          </cell>
          <cell r="B71" t="str">
            <v>DM2531</v>
          </cell>
          <cell r="C71" t="str">
            <v>LOTE 2</v>
          </cell>
          <cell r="D71" t="str">
            <v>MULTIFILAMENTO NO ABSORBIBLE DE SEDA NEGRA CALIBRE 4/0 AGUJA CURVA CORTANTE DE 17 A 19 MM 3/8 DE CIRCULO, HEBRA DE 45 CM O MAS</v>
          </cell>
          <cell r="E71"/>
          <cell r="F71"/>
          <cell r="G71"/>
          <cell r="H71" t="str">
            <v>No cumple</v>
          </cell>
          <cell r="I71" t="str">
            <v>No cumple</v>
          </cell>
          <cell r="J71"/>
          <cell r="K71"/>
          <cell r="L71" t="str">
            <v>La  ficha  técnica  y  el anexo  2  es  general. No  detalla  el  insumo a     ofertar     ni     las características
técnicas solicitadas</v>
          </cell>
          <cell r="M71"/>
        </row>
        <row r="72">
          <cell r="A72">
            <v>222</v>
          </cell>
          <cell r="B72" t="str">
            <v>DM2533</v>
          </cell>
          <cell r="C72" t="str">
            <v>LOTE 2</v>
          </cell>
          <cell r="D72" t="str">
            <v>MULTIFILAMENTO NO ABSORBIBLE DE SEDA NEGRA SIN AGUJA CALIBRE 1, PAQUETE DE 10 HEBRAS POR 75 CM</v>
          </cell>
          <cell r="E72"/>
          <cell r="F72"/>
          <cell r="G72"/>
          <cell r="H72" t="str">
            <v>No cumple</v>
          </cell>
          <cell r="I72" t="str">
            <v>No cumple</v>
          </cell>
          <cell r="J72"/>
          <cell r="K72"/>
          <cell r="L72" t="str">
            <v>La  ficha  técnica  y  el anexo  2  es  general. No  detalla  el  insumo a     ofertar     ni     las características
técnicas solicitadas</v>
          </cell>
          <cell r="M72"/>
        </row>
        <row r="73">
          <cell r="A73">
            <v>223</v>
          </cell>
          <cell r="B73" t="str">
            <v>DM2534</v>
          </cell>
          <cell r="C73" t="str">
            <v>LOTE 2</v>
          </cell>
          <cell r="D73" t="str">
            <v>MULTIFILAMENTO NO ABSORBIBLE DE SEDA NEGRA SIN AGUJA CALIBRE 2/0, PAQUETE DE 10 HEBRAS POR 75 CM</v>
          </cell>
          <cell r="E73"/>
          <cell r="F73"/>
          <cell r="G73"/>
          <cell r="H73" t="str">
            <v>No cumple</v>
          </cell>
          <cell r="I73" t="str">
            <v>No cumple</v>
          </cell>
          <cell r="J73"/>
          <cell r="K73"/>
          <cell r="L73" t="str">
            <v>La  ficha  técnica  y  el anexo  2  es  general. No  detalla  el  insumo a     ofertar     ni     las
características técnicas solicitadas</v>
          </cell>
          <cell r="M73"/>
        </row>
        <row r="74">
          <cell r="A74">
            <v>243</v>
          </cell>
          <cell r="B74" t="str">
            <v>DM2734</v>
          </cell>
          <cell r="C74" t="str">
            <v>LOTE 2</v>
          </cell>
          <cell r="D74" t="str">
            <v>TROCAR DE 12 MM CON PUNTA DILATADORA CON CUCHILLA LONGITUD 100MM KIT 2 CAMISAS ESTABILIZADORA 1 TROCAR</v>
          </cell>
          <cell r="E74"/>
          <cell r="F74"/>
          <cell r="G74"/>
          <cell r="H74" t="str">
            <v>No cumple</v>
          </cell>
          <cell r="I74" t="str">
            <v>No cumple</v>
          </cell>
          <cell r="J74"/>
          <cell r="K74"/>
          <cell r="L74" t="str">
            <v>La  ficha  técnica  y  el anexo  2  es  general. No  detalla  el  insumo a     ofertar     ni     las
características técnicas solicitadas.</v>
          </cell>
          <cell r="M74"/>
        </row>
        <row r="75">
          <cell r="A75">
            <v>248</v>
          </cell>
          <cell r="B75" t="str">
            <v>DM2777</v>
          </cell>
          <cell r="C75" t="str">
            <v>LOTE 2</v>
          </cell>
          <cell r="D75" t="str">
            <v>KIT DE 3 TROCARES DE LAS SIGUIENTES CARATERISTICAS: 1 TROCARES DE 10-12 X 100 MM (1 CAMISA Y 1 PUNZON CON
CUCHILLA) + 2 TROCARES DE 5 X 100 MM (2 CAMISAS Y 1 PUNZON CON CUCHILLA)</v>
          </cell>
          <cell r="E75"/>
          <cell r="F75"/>
          <cell r="G75"/>
          <cell r="H75" t="str">
            <v>No cumple</v>
          </cell>
          <cell r="I75" t="str">
            <v>No cumple</v>
          </cell>
          <cell r="J75"/>
          <cell r="K75"/>
          <cell r="L75" t="str">
            <v>La  ficha  técnica  y  el anexo  2  es  general. No  detalla  el  insumo a     ofertar     ni     las características técnicas    solicitadas. El  registro  Invima  no corresponde     a     la
configuración de kit.</v>
          </cell>
          <cell r="M75"/>
        </row>
        <row r="76">
          <cell r="A76">
            <v>249</v>
          </cell>
          <cell r="B76" t="str">
            <v>DM2778</v>
          </cell>
          <cell r="C76" t="str">
            <v>LOTE 2</v>
          </cell>
          <cell r="D76" t="str">
            <v>KIT DE 3 TROCARES DE LAS SIGUIENTES CARATERISTICAS: 2 TROCARES DE 10-12 X 100 MM (2 CAMISA Y 1 PUNZON CON
CUCHILLA) + 1 TROCARES DE 5 X 100 MM (1 CAMISAS Y 1 PUNZON CON CUCHILLA)</v>
          </cell>
          <cell r="E76"/>
          <cell r="F76"/>
          <cell r="G76"/>
          <cell r="H76" t="str">
            <v>No cumple</v>
          </cell>
          <cell r="I76" t="str">
            <v>No cumple</v>
          </cell>
          <cell r="J76"/>
          <cell r="K76"/>
          <cell r="L76" t="str">
            <v>La  ficha  técnica  y  el anexo  2  es  general. No  detalla  el  insumo a     ofertar     ni     las características técnicas    solicitadas. El  registro  Invima  no corresponde     a     la
configuración de kit.</v>
          </cell>
          <cell r="M76"/>
        </row>
        <row r="77">
          <cell r="A77" t="str">
            <v>8. FECHA: Agosto de 2024</v>
          </cell>
          <cell r="B77"/>
          <cell r="C77"/>
          <cell r="D77"/>
          <cell r="E77"/>
          <cell r="F77"/>
          <cell r="G77"/>
          <cell r="H77"/>
          <cell r="I77"/>
          <cell r="J77"/>
          <cell r="K77"/>
          <cell r="L77"/>
          <cell r="M77"/>
          <cell r="N77"/>
          <cell r="O77"/>
        </row>
        <row r="78">
          <cell r="A78" t="str">
            <v>9. MARYSOL VILLOTA ESCANDÓN APOYO TÉCNICO A LA SUPERVISIÓN</v>
          </cell>
          <cell r="B78"/>
          <cell r="C78"/>
          <cell r="D78"/>
          <cell r="E78"/>
          <cell r="F78"/>
          <cell r="G78"/>
          <cell r="H78"/>
          <cell r="I78"/>
          <cell r="J78"/>
          <cell r="K78"/>
          <cell r="L78"/>
          <cell r="M78"/>
          <cell r="N78"/>
          <cell r="O78"/>
        </row>
      </sheetData>
      <sheetData sheetId="8">
        <row r="11">
          <cell r="A11" t="str">
            <v>ÍTEM</v>
          </cell>
          <cell r="B11" t="str">
            <v>CODIGO DINAMICA</v>
          </cell>
          <cell r="C11" t="str">
            <v>LOTE</v>
          </cell>
          <cell r="D11" t="str">
            <v>DESCRIPCIÓN</v>
          </cell>
          <cell r="E11"/>
          <cell r="F11"/>
          <cell r="G11"/>
          <cell r="H11" t="str">
            <v>CUMPLE</v>
          </cell>
          <cell r="I11" t="str">
            <v>NO CUMPLE</v>
          </cell>
          <cell r="J11"/>
          <cell r="K11"/>
          <cell r="L11" t="str">
            <v>OBSERVACIONES</v>
          </cell>
          <cell r="M11"/>
        </row>
        <row r="12">
          <cell r="A12">
            <v>3</v>
          </cell>
          <cell r="B12" t="str">
            <v>DM007</v>
          </cell>
          <cell r="C12" t="str">
            <v>LOTE 2</v>
          </cell>
          <cell r="D12" t="str">
            <v>ACIDO POLIGLICOLICO CALIBRE 0. AGUJA CURVA REDONDA DE 36 A 37 MM 1/2 CIRCULO. HEBRA DE 70 CM O MAS</v>
          </cell>
          <cell r="E12"/>
          <cell r="F12"/>
          <cell r="G12"/>
          <cell r="H12" t="str">
            <v>Cumple</v>
          </cell>
          <cell r="I12"/>
          <cell r="J12"/>
          <cell r="K12"/>
          <cell r="L12"/>
          <cell r="M12"/>
        </row>
        <row r="13">
          <cell r="A13">
            <v>4</v>
          </cell>
          <cell r="B13" t="str">
            <v>DM008</v>
          </cell>
          <cell r="C13" t="str">
            <v>LOTE 2</v>
          </cell>
          <cell r="D13" t="str">
            <v>ACIDO POLIGLICOLICO CALIBRE 1. AGUJA CURVA REDONDA DE 34 A 37 MM 1/2 CIRCULO. HEBRA DE 70 CM O MAS</v>
          </cell>
          <cell r="E13"/>
          <cell r="F13"/>
          <cell r="G13"/>
          <cell r="H13" t="str">
            <v>Cumple</v>
          </cell>
          <cell r="I13"/>
          <cell r="J13"/>
          <cell r="K13"/>
          <cell r="L13"/>
          <cell r="M13"/>
        </row>
        <row r="14">
          <cell r="A14">
            <v>6</v>
          </cell>
          <cell r="B14" t="str">
            <v>DM010</v>
          </cell>
          <cell r="C14" t="str">
            <v>LOTE 2</v>
          </cell>
          <cell r="D14" t="str">
            <v>ACIDO POLIGLICOLICO CALIBRE 2/0. AGUJA CURVA REDONDA DE 36 A 37 MM 1/2 CIRCULO.HEBRA DE 70 CM O MAS</v>
          </cell>
          <cell r="E14"/>
          <cell r="F14"/>
          <cell r="G14"/>
          <cell r="H14" t="str">
            <v>Cumple</v>
          </cell>
          <cell r="I14"/>
          <cell r="J14"/>
          <cell r="K14"/>
          <cell r="L14"/>
          <cell r="M14"/>
        </row>
        <row r="15">
          <cell r="A15">
            <v>7</v>
          </cell>
          <cell r="B15" t="str">
            <v>DM012</v>
          </cell>
          <cell r="C15" t="str">
            <v>LOTE 2</v>
          </cell>
          <cell r="D15" t="str">
            <v>ACIDO POLIGLICOLICO 3/0 AGUJA REDONDA 1/2 CIRCULO 25- 27MM 70-90 CM</v>
          </cell>
          <cell r="E15"/>
          <cell r="F15"/>
          <cell r="G15"/>
          <cell r="H15" t="str">
            <v>Cumple</v>
          </cell>
          <cell r="I15"/>
          <cell r="J15"/>
          <cell r="K15"/>
          <cell r="L15"/>
          <cell r="M15"/>
        </row>
        <row r="16">
          <cell r="A16">
            <v>9</v>
          </cell>
          <cell r="B16" t="str">
            <v>DM014</v>
          </cell>
          <cell r="C16" t="str">
            <v>LOTE 2</v>
          </cell>
          <cell r="D16" t="str">
            <v>ACIDO POLIGLICOLICO CALIBRE 4/0. AGUJA CURVA REDONDA DE 17 MM 1/2 CIRCULO. HEBRA DE 70 CM O MAS</v>
          </cell>
          <cell r="E16"/>
          <cell r="F16"/>
          <cell r="G16"/>
          <cell r="H16" t="str">
            <v>Cumple</v>
          </cell>
          <cell r="I16"/>
          <cell r="J16"/>
          <cell r="K16"/>
          <cell r="L16"/>
          <cell r="M16"/>
        </row>
        <row r="17">
          <cell r="A17">
            <v>11</v>
          </cell>
          <cell r="B17" t="str">
            <v>DM016</v>
          </cell>
          <cell r="C17" t="str">
            <v>LOTE
2</v>
          </cell>
          <cell r="D17" t="str">
            <v>ACIDO POLIGLICOLICO 5/0 AGUJA REDONDA 1/2 CIRCULO 15MM
A18MM 70 -75 CM</v>
          </cell>
          <cell r="E17"/>
          <cell r="F17"/>
          <cell r="G17"/>
          <cell r="H17" t="str">
            <v>Cumple</v>
          </cell>
          <cell r="I17"/>
          <cell r="J17"/>
          <cell r="K17"/>
          <cell r="L17"/>
          <cell r="M17"/>
        </row>
        <row r="18">
          <cell r="A18">
            <v>16</v>
          </cell>
          <cell r="B18" t="str">
            <v>DM370</v>
          </cell>
          <cell r="C18" t="str">
            <v>LOTE 2</v>
          </cell>
          <cell r="D18" t="str">
            <v>CERA PARA HUESO 2.5 G</v>
          </cell>
          <cell r="E18"/>
          <cell r="F18"/>
          <cell r="G18"/>
          <cell r="H18" t="str">
            <v>Cumple</v>
          </cell>
          <cell r="I18"/>
          <cell r="J18"/>
          <cell r="K18"/>
          <cell r="L18"/>
          <cell r="M18"/>
        </row>
        <row r="19">
          <cell r="A19">
            <v>17</v>
          </cell>
          <cell r="B19" t="str">
            <v>DM375</v>
          </cell>
          <cell r="C19" t="str">
            <v>LOTE 2</v>
          </cell>
          <cell r="D19" t="str">
            <v>CINTA UMBILICAL DE ALGODON DOS TIRAS 0.30 X 45CM</v>
          </cell>
          <cell r="E19"/>
          <cell r="F19"/>
          <cell r="G19"/>
          <cell r="H19" t="str">
            <v>Cumple</v>
          </cell>
          <cell r="I19"/>
          <cell r="J19"/>
          <cell r="K19"/>
          <cell r="L19"/>
          <cell r="M19"/>
        </row>
        <row r="20">
          <cell r="A20">
            <v>19</v>
          </cell>
          <cell r="B20" t="str">
            <v>DM509</v>
          </cell>
          <cell r="C20" t="str">
            <v>LOTE 2</v>
          </cell>
          <cell r="D20" t="str">
            <v>GANCHO DE HOOK</v>
          </cell>
          <cell r="E20"/>
          <cell r="F20"/>
          <cell r="G20"/>
          <cell r="H20" t="str">
            <v>Cumple</v>
          </cell>
          <cell r="I20"/>
          <cell r="J20"/>
          <cell r="K20"/>
          <cell r="L20"/>
          <cell r="M20"/>
        </row>
        <row r="21">
          <cell r="A21">
            <v>20</v>
          </cell>
          <cell r="B21" t="str">
            <v>DM520</v>
          </cell>
          <cell r="C21" t="str">
            <v>LOTE 2</v>
          </cell>
          <cell r="D21" t="str">
            <v>GRAPADORA CIRCULAR CURVA CORTANTE 29MM MANUAL- ELÉCTRICA</v>
          </cell>
          <cell r="E21"/>
          <cell r="F21"/>
          <cell r="G21"/>
          <cell r="H21" t="str">
            <v>No cumple</v>
          </cell>
          <cell r="I21" t="str">
            <v>No cumple</v>
          </cell>
          <cell r="J21"/>
          <cell r="K21"/>
          <cell r="L21" t="str">
            <v>No  cumple  con  la  medida solicitada.
El    documento    aportado
como  registro  sanitario  no se puede visualizar.</v>
          </cell>
          <cell r="M21"/>
        </row>
        <row r="22">
          <cell r="A22">
            <v>31</v>
          </cell>
          <cell r="B22" t="str">
            <v>DM647</v>
          </cell>
          <cell r="C22" t="str">
            <v>LOTE 2</v>
          </cell>
          <cell r="D22" t="str">
            <v>PINZA DISECTOR CURVO MARYLAND, ROTACION 360, LONGITUD
350-360 MM, MANGO ERGONOMICO, CONECCION MONOPOLAR 5 MM DESCARTABLE</v>
          </cell>
          <cell r="E22"/>
          <cell r="F22"/>
          <cell r="G22"/>
          <cell r="H22" t="str">
            <v>Cumple</v>
          </cell>
          <cell r="I22"/>
          <cell r="J22"/>
          <cell r="K22"/>
          <cell r="L22"/>
          <cell r="M22"/>
        </row>
        <row r="23">
          <cell r="A23">
            <v>34</v>
          </cell>
          <cell r="B23" t="str">
            <v>DM687</v>
          </cell>
          <cell r="C23" t="str">
            <v>LOTE 2</v>
          </cell>
          <cell r="D23" t="str">
            <v>MALLA POLIDIOXANONA (PROCEED) 30.5 X 30.5 CM SQUARE REF. 341-PCDL1 UNIDAD</v>
          </cell>
          <cell r="E23"/>
          <cell r="F23"/>
          <cell r="G23"/>
          <cell r="H23" t="str">
            <v>No cumple</v>
          </cell>
          <cell r="I23" t="str">
            <v>No cumple</v>
          </cell>
          <cell r="J23"/>
          <cell r="K23"/>
          <cell r="L23" t="str">
            <v>No  cumple  con  la  medida ni         la         composición solicitada.   El   documento aportado    como    registro sanitario    no    se    puede
visualizar.</v>
          </cell>
          <cell r="M23"/>
        </row>
        <row r="24">
          <cell r="A24">
            <v>35</v>
          </cell>
          <cell r="B24" t="str">
            <v>DM695</v>
          </cell>
          <cell r="C24" t="str">
            <v>LOTE 2</v>
          </cell>
          <cell r="D24" t="str">
            <v>MALLA QUIRURGICA DE MEDIA DENSIDAD DE 15X15 CM</v>
          </cell>
          <cell r="E24"/>
          <cell r="F24"/>
          <cell r="G24"/>
          <cell r="H24" t="str">
            <v>Cumple</v>
          </cell>
          <cell r="I24"/>
          <cell r="J24"/>
          <cell r="K24"/>
          <cell r="L24"/>
          <cell r="M24"/>
        </row>
        <row r="25">
          <cell r="A25">
            <v>53</v>
          </cell>
          <cell r="B25" t="str">
            <v>DM766</v>
          </cell>
          <cell r="C25" t="str">
            <v>LOTE 2</v>
          </cell>
          <cell r="D25" t="str">
            <v>MONOFILAMENTO NO ABSORBIBLE NYLON NEGRO CALIBRE 8/0
AGUJA DE 6 A 6.5 MM CURVA REDONDA DE 3/8 DE CIRCULO, HEBRA DE 12 CM O MAS</v>
          </cell>
          <cell r="E25"/>
          <cell r="F25"/>
          <cell r="G25"/>
          <cell r="H25" t="str">
            <v>Cumple</v>
          </cell>
          <cell r="I25"/>
          <cell r="J25"/>
          <cell r="K25"/>
          <cell r="L25"/>
          <cell r="M25"/>
        </row>
        <row r="26">
          <cell r="A26">
            <v>55</v>
          </cell>
          <cell r="B26" t="str">
            <v>DM769</v>
          </cell>
          <cell r="C26" t="str">
            <v>LOTE 2</v>
          </cell>
          <cell r="D26" t="str">
            <v>MONOFILAMENTO ABSORBIBLE DE POLIDIOXANONA, CALIBRE 3/0, AGUJA DE 24 A 26 MM CURVA REDONDA DE MEDIO
CIRCULO,  HEBRA DE 70 CM DE LARGO O MAS</v>
          </cell>
          <cell r="E26"/>
          <cell r="F26"/>
          <cell r="G26"/>
          <cell r="H26" t="str">
            <v>Cumple</v>
          </cell>
          <cell r="I26"/>
          <cell r="J26"/>
          <cell r="K26"/>
          <cell r="L26"/>
          <cell r="M26"/>
        </row>
        <row r="27">
          <cell r="A27">
            <v>56</v>
          </cell>
          <cell r="B27" t="str">
            <v>DM770</v>
          </cell>
          <cell r="C27" t="str">
            <v>LOTE 2</v>
          </cell>
          <cell r="D27" t="str">
            <v>MONOFILAMENTO ABSORBIBLE DE POLIDIOXANONA, CALIBRE 4/0, AGUJADE 24 A 26 MM CURVA REDONDA, DE MEDIO
CIRCULO, HEBRA DE 70 CM EN ADELANTE</v>
          </cell>
          <cell r="E27"/>
          <cell r="F27"/>
          <cell r="G27"/>
          <cell r="H27" t="str">
            <v>Cumple</v>
          </cell>
          <cell r="I27"/>
          <cell r="J27"/>
          <cell r="K27"/>
          <cell r="L27"/>
          <cell r="M27"/>
        </row>
        <row r="28">
          <cell r="A28">
            <v>60</v>
          </cell>
          <cell r="B28" t="str">
            <v>DM880</v>
          </cell>
          <cell r="C28" t="str">
            <v>LOTE 2</v>
          </cell>
          <cell r="D28" t="str">
            <v>MONOFILAMENTO ABSORBIBLE DE POLIDIOXANONA, CALIBRE
2/0,AGUJA DE 35 A 39 MM CURVA REDONDA DE MEDIO CIRCULO,HEBRA DE 70 CM DE LARGO O MAS- ANTIBACTERIAL</v>
          </cell>
          <cell r="E28"/>
          <cell r="F28"/>
          <cell r="G28"/>
          <cell r="H28" t="str">
            <v>No cumple</v>
          </cell>
          <cell r="I28" t="str">
            <v>No cumple</v>
          </cell>
          <cell r="J28"/>
          <cell r="K28"/>
          <cell r="L28" t="str">
            <v>No      cumple      con      la característica antibacterial.</v>
          </cell>
          <cell r="M28"/>
        </row>
        <row r="29">
          <cell r="A29">
            <v>62</v>
          </cell>
          <cell r="B29" t="str">
            <v>DM882</v>
          </cell>
          <cell r="C29" t="str">
            <v>LOTE 2</v>
          </cell>
          <cell r="D29" t="str">
            <v>MONOFILAMENTO ABSORBIBLE DE POLIDIOXANONA, CALIBRE
5/0, DOBLE AGUJA DE 17 MM CURVA REDONDA DE MEDIO CIRCULO,  HEBRA DE 70 CM DE LARGO O MAS</v>
          </cell>
          <cell r="E29"/>
          <cell r="F29"/>
          <cell r="G29"/>
          <cell r="H29" t="str">
            <v>Cumple</v>
          </cell>
          <cell r="I29"/>
          <cell r="J29"/>
          <cell r="K29"/>
          <cell r="L29"/>
          <cell r="M29"/>
        </row>
        <row r="30">
          <cell r="A30">
            <v>70</v>
          </cell>
          <cell r="B30" t="str">
            <v>DM931</v>
          </cell>
          <cell r="C30" t="str">
            <v>LOTE 2</v>
          </cell>
          <cell r="D30" t="str">
            <v>RECARGA TEJIDO MEDIO DE 60MM  PARA ENDOGRAPADORA</v>
          </cell>
          <cell r="E30"/>
          <cell r="F30"/>
          <cell r="G30"/>
          <cell r="H30" t="str">
            <v>No cumple</v>
          </cell>
          <cell r="I30" t="str">
            <v>No cumple</v>
          </cell>
          <cell r="J30"/>
          <cell r="K30"/>
          <cell r="L30" t="str">
            <v>El     insumo     debe     ser compatible    con    el    ítem 140,  del  cuál  no  aportan ficha  técnica  y el  anexo  2
no detalla información.  No aporta registro sanitario.</v>
          </cell>
          <cell r="M30"/>
        </row>
        <row r="31">
          <cell r="A31">
            <v>73</v>
          </cell>
          <cell r="B31" t="str">
            <v>DM935</v>
          </cell>
          <cell r="C31" t="str">
            <v>LOTE 2</v>
          </cell>
          <cell r="D31" t="str">
            <v>RECARGA DE AUTOSUTURA PARA CIRUGIA LAPAROSCOPICA PARA TEJIDO DELGADO  45- 60 CM</v>
          </cell>
          <cell r="E31"/>
          <cell r="F31"/>
          <cell r="G31"/>
          <cell r="H31" t="str">
            <v>No cumple</v>
          </cell>
          <cell r="I31" t="str">
            <v>No cumple</v>
          </cell>
          <cell r="J31"/>
          <cell r="K31"/>
          <cell r="L31" t="str">
            <v>El    documento    aportado como  ficha  técnica  no  se puede visualizar. Debe ser compatible    con    el    ítem 131, del cual aportan ficha técnica pero el anexo 2 no detalla    información.    No
aporta registro sanitario.</v>
          </cell>
          <cell r="M31"/>
        </row>
        <row r="32">
          <cell r="A32">
            <v>79</v>
          </cell>
          <cell r="B32" t="str">
            <v>DM965</v>
          </cell>
          <cell r="C32" t="str">
            <v>LOTE 2</v>
          </cell>
          <cell r="D32" t="str">
            <v>MULTIFILAMENTO NO ABSORBIBLE DE SEDA NEGRA CALIBRE 0 AGUJA CURVA REDONDA DE 24 A 26 MM 1/2 DE CIRCULO, HEBRA DE 70 CM O MAS</v>
          </cell>
          <cell r="E32"/>
          <cell r="F32"/>
          <cell r="G32"/>
          <cell r="H32" t="str">
            <v>No cumple</v>
          </cell>
          <cell r="I32" t="str">
            <v>No cumple</v>
          </cell>
          <cell r="J32"/>
          <cell r="K32"/>
          <cell r="L32" t="str">
            <v>Cumple con la información del  anexo  2  pero  la  ficha técnica  no  corresponde  al
material solicitado.</v>
          </cell>
          <cell r="M32"/>
        </row>
        <row r="33">
          <cell r="A33">
            <v>80</v>
          </cell>
          <cell r="B33" t="str">
            <v>DM967</v>
          </cell>
          <cell r="C33" t="str">
            <v>LOTE 2</v>
          </cell>
          <cell r="D33" t="str">
            <v>MULTIFILAMENTO NO ABSORBIBLE DE SEDA NEGRA SIN AGUJA CALIBRE 0, PAQUETE DE 10 HEBRAS POR 75 CM</v>
          </cell>
          <cell r="E33"/>
          <cell r="F33"/>
          <cell r="G33"/>
          <cell r="H33" t="str">
            <v>No cumple</v>
          </cell>
          <cell r="I33" t="str">
            <v>No cumple</v>
          </cell>
          <cell r="J33"/>
          <cell r="K33"/>
          <cell r="L33" t="str">
            <v>Cumple con la información del  anexo  2  pero  la  ficha técnica  no  corresponde  al
material solicitado.</v>
          </cell>
          <cell r="M33"/>
        </row>
        <row r="34">
          <cell r="A34">
            <v>81</v>
          </cell>
          <cell r="B34" t="str">
            <v>DM968</v>
          </cell>
          <cell r="C34" t="str">
            <v>LOTE 2</v>
          </cell>
          <cell r="D34" t="str">
            <v>SEDA NEGRA TRENZADA 1 S/A PRECORTADA 70-75 CM</v>
          </cell>
          <cell r="E34"/>
          <cell r="F34"/>
          <cell r="G34"/>
          <cell r="H34" t="str">
            <v>No cumple</v>
          </cell>
          <cell r="I34" t="str">
            <v>No cumple</v>
          </cell>
          <cell r="J34"/>
          <cell r="K34"/>
          <cell r="L34" t="str">
            <v>Cumple con la información del  anexo  2  pero  la  ficha
técnica  no  corresponde  al material solicitado.</v>
          </cell>
          <cell r="M34"/>
        </row>
        <row r="35">
          <cell r="A35">
            <v>85</v>
          </cell>
          <cell r="B35" t="str">
            <v>DM973</v>
          </cell>
          <cell r="C35" t="str">
            <v>LOTE 2</v>
          </cell>
          <cell r="D35" t="str">
            <v>SEDA NEGRA TRENZADA 2/0 S/A PRECORTADA 70-75 CM</v>
          </cell>
          <cell r="E35"/>
          <cell r="F35"/>
          <cell r="G35"/>
          <cell r="H35" t="str">
            <v>No cumple</v>
          </cell>
          <cell r="I35" t="str">
            <v>No cumple</v>
          </cell>
          <cell r="J35"/>
          <cell r="K35"/>
          <cell r="L35" t="str">
            <v>Cumple con la información del  anexo  2  pero  la  ficha técnica  no  corresponde  al
material solicitado.</v>
          </cell>
          <cell r="M35"/>
        </row>
        <row r="36">
          <cell r="A36">
            <v>86</v>
          </cell>
          <cell r="B36" t="str">
            <v>DM974</v>
          </cell>
          <cell r="C36" t="str">
            <v>LOTE 2</v>
          </cell>
          <cell r="D36" t="str">
            <v>SEDA NEGRA TRENZADA 3/0 AGUJA CORTANTE 3/8CIRCULO 22- 26 MM 45 CM A 70-75 CM</v>
          </cell>
          <cell r="E36"/>
          <cell r="F36"/>
          <cell r="G36"/>
          <cell r="H36" t="str">
            <v>No cumple</v>
          </cell>
          <cell r="I36" t="str">
            <v>No cumple</v>
          </cell>
          <cell r="J36"/>
          <cell r="K36"/>
          <cell r="L36" t="str">
            <v>Cumple con la información del  anexo  2  pero  la  ficha técnica  no  corresponde  al
material solicitado.</v>
          </cell>
          <cell r="M36"/>
        </row>
        <row r="37">
          <cell r="A37">
            <v>87</v>
          </cell>
          <cell r="B37" t="str">
            <v>DM976</v>
          </cell>
          <cell r="C37" t="str">
            <v>LOTE 2</v>
          </cell>
          <cell r="D37" t="str">
            <v>MULTIFILAMENTO NO ABSORBIBLE DE SEDA NEGRA CALIBRE 3/0 AGUJA RECTA CORTANTE DE 60 MM, HEBRA DE 75 CM O
MAS</v>
          </cell>
          <cell r="E37"/>
          <cell r="F37"/>
          <cell r="G37"/>
          <cell r="H37" t="str">
            <v>Cumple</v>
          </cell>
          <cell r="I37"/>
          <cell r="J37"/>
          <cell r="K37"/>
          <cell r="L37"/>
          <cell r="M37"/>
        </row>
        <row r="38">
          <cell r="A38">
            <v>88</v>
          </cell>
          <cell r="B38" t="str">
            <v>DM977</v>
          </cell>
          <cell r="C38" t="str">
            <v>LOTE 2</v>
          </cell>
          <cell r="D38" t="str">
            <v>MULTIFILAMENTO NO ABSORBIBLE DE SEDA NEGRA SIN AGUJA CALIBRE 3/0, PAQUETE DE 10 HEBRAS POR 75 CM</v>
          </cell>
          <cell r="E38"/>
          <cell r="F38"/>
          <cell r="G38"/>
          <cell r="H38" t="str">
            <v>No cumple</v>
          </cell>
          <cell r="I38" t="str">
            <v>No cumple</v>
          </cell>
          <cell r="J38"/>
          <cell r="K38"/>
          <cell r="L38" t="str">
            <v>Cumple con la información del  anexo  2  pero  la  ficha
técnica  no  corresponde  al material solicitado.</v>
          </cell>
          <cell r="M38"/>
        </row>
        <row r="39">
          <cell r="A39">
            <v>89</v>
          </cell>
          <cell r="B39" t="str">
            <v>DM978</v>
          </cell>
          <cell r="C39" t="str">
            <v>LOTE 2</v>
          </cell>
          <cell r="D39" t="str">
            <v>SEDA NEGRA TRENZADA 4/0 AGUJA CURVA CORTANTE 3/8 CIRCULO 19 MM 70-90 CM</v>
          </cell>
          <cell r="E39"/>
          <cell r="F39"/>
          <cell r="G39"/>
          <cell r="H39" t="str">
            <v>Cumple</v>
          </cell>
          <cell r="I39"/>
          <cell r="J39"/>
          <cell r="K39"/>
          <cell r="L39"/>
          <cell r="M39"/>
        </row>
        <row r="40">
          <cell r="A40">
            <v>91</v>
          </cell>
          <cell r="B40" t="str">
            <v>DM980</v>
          </cell>
          <cell r="C40" t="str">
            <v>LOTE 2</v>
          </cell>
          <cell r="D40" t="str">
            <v>MULTIFILAMENTO NO ABSORBIBLE DE SEDA NEGRA SIN AGUJA CALIBRE 4/0, PAQUETE DE 10 HEBRAS POR 75 CM</v>
          </cell>
          <cell r="E40"/>
          <cell r="F40"/>
          <cell r="G40"/>
          <cell r="H40" t="str">
            <v>No cumple</v>
          </cell>
          <cell r="I40" t="str">
            <v>No cumple</v>
          </cell>
          <cell r="J40"/>
          <cell r="K40"/>
          <cell r="L40" t="str">
            <v>Cumple con la información del  anexo  2  pero  la  ficha
técnica  no  corresponde  al material solicitado.</v>
          </cell>
          <cell r="M40"/>
        </row>
        <row r="41">
          <cell r="A41">
            <v>98</v>
          </cell>
          <cell r="B41" t="str">
            <v>DM1109</v>
          </cell>
          <cell r="C41" t="str">
            <v>LOTE 2</v>
          </cell>
          <cell r="D41" t="str">
            <v>TIJERA DESECHABLE DE 5 MM X 35 MM UNIDAD</v>
          </cell>
          <cell r="E41"/>
          <cell r="F41"/>
          <cell r="G41"/>
          <cell r="H41" t="str">
            <v>Cumple</v>
          </cell>
          <cell r="I41"/>
          <cell r="J41"/>
          <cell r="K41"/>
          <cell r="L41"/>
          <cell r="M41"/>
        </row>
        <row r="42">
          <cell r="A42">
            <v>99</v>
          </cell>
          <cell r="B42" t="str">
            <v>DM1122</v>
          </cell>
          <cell r="C42" t="str">
            <v>LOTE 2</v>
          </cell>
          <cell r="D42" t="str">
            <v>CAT GUT CROMADO CALIBRE 0 AGUJA CURVA REDONDA DE 34 A 37 MM DE MEDIO CIRCULO HEBRA DE 90 CM O MAS</v>
          </cell>
          <cell r="E42"/>
          <cell r="F42"/>
          <cell r="G42"/>
          <cell r="H42" t="str">
            <v>Cumple</v>
          </cell>
          <cell r="I42"/>
          <cell r="J42"/>
          <cell r="K42"/>
          <cell r="L42"/>
          <cell r="M42"/>
        </row>
        <row r="43">
          <cell r="A43">
            <v>100</v>
          </cell>
          <cell r="B43" t="str">
            <v>DM1123</v>
          </cell>
          <cell r="C43" t="str">
            <v>LOTE 2</v>
          </cell>
          <cell r="D43" t="str">
            <v>CAT GUT CROMADO PARA HIGADO CALIBRE 0 AGUJA CURVA REDONDA ROMA DE 65 MM DE MEDIO CIRCULO. HEBRA DE 70
CM O MAS</v>
          </cell>
          <cell r="E43"/>
          <cell r="F43"/>
          <cell r="G43"/>
          <cell r="H43" t="str">
            <v>Cumple</v>
          </cell>
          <cell r="I43"/>
          <cell r="J43"/>
          <cell r="K43"/>
          <cell r="L43"/>
          <cell r="M43"/>
        </row>
        <row r="44">
          <cell r="A44">
            <v>101</v>
          </cell>
          <cell r="B44" t="str">
            <v>DM1124</v>
          </cell>
          <cell r="C44" t="str">
            <v>LOTE 2</v>
          </cell>
          <cell r="D44" t="str">
            <v>CAT GUT CROMADO CALIBRE 1 AGUJA CURVA REDONDA DE 34 A 37 MM DE MEDIO CIRCULO. HEBRA DE 90 CM O MAS</v>
          </cell>
          <cell r="E44"/>
          <cell r="F44"/>
          <cell r="G44"/>
          <cell r="H44" t="str">
            <v>Cumple</v>
          </cell>
          <cell r="I44"/>
          <cell r="J44"/>
          <cell r="K44"/>
          <cell r="L44"/>
          <cell r="M44"/>
        </row>
        <row r="45">
          <cell r="A45">
            <v>102</v>
          </cell>
          <cell r="B45" t="str">
            <v>DM1125</v>
          </cell>
          <cell r="C45" t="str">
            <v>LOTE 2</v>
          </cell>
          <cell r="D45" t="str">
            <v>CAT GUT CROMADO CALIBRE 2/0 AGUJA CURVA REDONDA DE 34 A 36 MM DE MEDIO CIRCULO. HEBRA DE 70 CM O MAS</v>
          </cell>
          <cell r="E45"/>
          <cell r="F45"/>
          <cell r="G45"/>
          <cell r="H45" t="str">
            <v>Cumple</v>
          </cell>
          <cell r="I45"/>
          <cell r="J45"/>
          <cell r="K45"/>
          <cell r="L45"/>
          <cell r="M45"/>
        </row>
        <row r="46">
          <cell r="A46">
            <v>103</v>
          </cell>
          <cell r="B46" t="str">
            <v>DM1127</v>
          </cell>
          <cell r="C46" t="str">
            <v>LOTE 2</v>
          </cell>
          <cell r="D46" t="str">
            <v>TRIPA QUIRURGICA CROMICO 4/0 AGUJA REDONDA 1/2 CIRCULO 17MM 70-75 CM RB1</v>
          </cell>
          <cell r="E46"/>
          <cell r="F46"/>
          <cell r="G46"/>
          <cell r="H46" t="str">
            <v>Cumple</v>
          </cell>
          <cell r="I46"/>
          <cell r="J46"/>
          <cell r="K46"/>
          <cell r="L46"/>
          <cell r="M46"/>
        </row>
        <row r="47">
          <cell r="A47">
            <v>104</v>
          </cell>
          <cell r="B47" t="str">
            <v>DM1129</v>
          </cell>
          <cell r="C47" t="str">
            <v>LOTE 2</v>
          </cell>
          <cell r="D47" t="str">
            <v>CAT GUT CROMADO CALIBRE 5/0 AGUJA CURVA REDONDA DE 15 A 17 MM DE MEDIO CIRCULO. HEBRA DE 70 CM O MAS</v>
          </cell>
          <cell r="E47"/>
          <cell r="F47"/>
          <cell r="G47"/>
          <cell r="H47" t="str">
            <v>Cumple</v>
          </cell>
          <cell r="I47"/>
          <cell r="J47"/>
          <cell r="K47"/>
          <cell r="L47"/>
          <cell r="M47"/>
        </row>
        <row r="48">
          <cell r="A48">
            <v>105</v>
          </cell>
          <cell r="B48" t="str">
            <v>DM1131</v>
          </cell>
          <cell r="C48" t="str">
            <v>LOTE 2</v>
          </cell>
          <cell r="D48" t="str">
            <v>TROCAR 12MM X 100MM DE CUCHILLA PROTEGIDA CANULA ROSCADA O LISA REF. CFV73/CTB73 UNIDAD</v>
          </cell>
          <cell r="E48"/>
          <cell r="F48"/>
          <cell r="G48"/>
          <cell r="H48" t="str">
            <v>No cumple</v>
          </cell>
          <cell r="I48" t="str">
            <v>No cumple</v>
          </cell>
          <cell r="J48"/>
          <cell r="K48"/>
          <cell r="L48" t="str">
            <v>No  aportan  ficha  técnica. La información del anexo 2 no     corresponde     a     lo solicitado.      No      aporta
registro sanitario.</v>
          </cell>
          <cell r="M48"/>
        </row>
        <row r="49">
          <cell r="A49">
            <v>106</v>
          </cell>
          <cell r="B49" t="str">
            <v>DM1132</v>
          </cell>
          <cell r="C49" t="str">
            <v>LOTE
2</v>
          </cell>
          <cell r="D49" t="str">
            <v>TROCAR 5MM X 100MM - CON PUNTA DILATADORA</v>
          </cell>
          <cell r="E49"/>
          <cell r="F49"/>
          <cell r="G49"/>
          <cell r="H49" t="str">
            <v>Cumple</v>
          </cell>
          <cell r="I49"/>
          <cell r="J49"/>
          <cell r="K49"/>
          <cell r="L49"/>
          <cell r="M49"/>
        </row>
        <row r="50">
          <cell r="A50">
            <v>110</v>
          </cell>
          <cell r="B50" t="str">
            <v>DM1279</v>
          </cell>
          <cell r="C50" t="str">
            <v>LOTE 2</v>
          </cell>
          <cell r="D50" t="str">
            <v>RECARGA TEJIDO DELGADO DE 60MM PARA ENDOGRAPADORA</v>
          </cell>
          <cell r="E50"/>
          <cell r="F50"/>
          <cell r="G50"/>
          <cell r="H50" t="str">
            <v>No cumple</v>
          </cell>
          <cell r="I50" t="str">
            <v>No cumple</v>
          </cell>
          <cell r="J50"/>
          <cell r="K50"/>
          <cell r="L50" t="str">
            <v>El    documento    aportado como  ficha  técnica  no  se puede       visualizar.       El insumo          debe          ser compatible    con    el    ítem 140,  del  cual  no  aportan ficha  técnica  y el  anexo  2 no  detalla  información.  No
aporta registro sanitario.</v>
          </cell>
          <cell r="M50"/>
        </row>
        <row r="51">
          <cell r="A51">
            <v>121</v>
          </cell>
          <cell r="B51" t="str">
            <v>DM1443</v>
          </cell>
          <cell r="C51" t="str">
            <v>LOTE 2</v>
          </cell>
          <cell r="D51" t="str">
            <v>CABLE MONOPOLAR PARA ELECTRODOS DE LAPAROSCOPIA CONEXION  PARA UNIDAD ELECTRO QUIRURGICA  REUSABLE</v>
          </cell>
          <cell r="E51"/>
          <cell r="F51"/>
          <cell r="G51"/>
          <cell r="H51" t="str">
            <v>No cumple</v>
          </cell>
          <cell r="I51" t="str">
            <v>No cumple</v>
          </cell>
          <cell r="J51"/>
          <cell r="K51"/>
          <cell r="L51" t="str">
            <v>Cumple con la información del    anexo    2    pero    los documentos        aportados como     ficha     técnica     y
registro   sanitario   no   se pueden visualizar.</v>
          </cell>
          <cell r="M51"/>
        </row>
        <row r="52">
          <cell r="A52">
            <v>129</v>
          </cell>
          <cell r="B52" t="str">
            <v>DM1632</v>
          </cell>
          <cell r="C52" t="str">
            <v>LOTE 2</v>
          </cell>
          <cell r="D52" t="str">
            <v>ACIDO POLIGLICOLICO 1 C A C C 1/2 CIRCULO DE 37MM 75 CM</v>
          </cell>
          <cell r="E52"/>
          <cell r="F52"/>
          <cell r="G52"/>
          <cell r="H52" t="str">
            <v>Cumple</v>
          </cell>
          <cell r="I52"/>
          <cell r="J52"/>
          <cell r="K52"/>
          <cell r="L52"/>
          <cell r="M52"/>
        </row>
        <row r="53">
          <cell r="A53">
            <v>131</v>
          </cell>
          <cell r="B53" t="str">
            <v>DM1643</v>
          </cell>
          <cell r="C53" t="str">
            <v>LOTE 2</v>
          </cell>
          <cell r="D53" t="str">
            <v>PISTOLA PARA CIRUGIA LAPAROSCOPICA ARTICULADA 45 MM SIN BATERIA</v>
          </cell>
          <cell r="E53"/>
          <cell r="F53"/>
          <cell r="G53"/>
          <cell r="H53" t="str">
            <v>No cumple</v>
          </cell>
          <cell r="I53" t="str">
            <v>No cumple</v>
          </cell>
          <cell r="J53"/>
          <cell r="K53"/>
          <cell r="L53" t="str">
            <v>Aportan  ficha  técnica  pero el    anexo    2    no    detalla información requerida.   No
aporta registro sanitario.</v>
          </cell>
          <cell r="M53"/>
        </row>
        <row r="54">
          <cell r="A54">
            <v>139</v>
          </cell>
          <cell r="B54" t="str">
            <v>DM1789</v>
          </cell>
          <cell r="C54" t="str">
            <v>LOTE
2</v>
          </cell>
          <cell r="D54" t="str">
            <v>PINZA GRASPER DE 5 MM X 35 CM MANGO ERGO</v>
          </cell>
          <cell r="E54"/>
          <cell r="F54"/>
          <cell r="G54"/>
          <cell r="H54" t="str">
            <v>Cumple</v>
          </cell>
          <cell r="I54"/>
          <cell r="J54"/>
          <cell r="K54"/>
          <cell r="L54"/>
          <cell r="M54"/>
        </row>
        <row r="55">
          <cell r="A55">
            <v>140</v>
          </cell>
          <cell r="B55" t="str">
            <v>DM1791</v>
          </cell>
          <cell r="C55" t="str">
            <v>LOTE 2</v>
          </cell>
          <cell r="D55" t="str">
            <v>PISTOLA PARA CIRUGIA LAPAROSCOPICA ARTICULADA 60 MM SIN BATERIA LONG</v>
          </cell>
          <cell r="E55"/>
          <cell r="F55"/>
          <cell r="G55"/>
          <cell r="H55" t="str">
            <v>No cumple</v>
          </cell>
          <cell r="I55" t="str">
            <v>No cumple</v>
          </cell>
          <cell r="J55"/>
          <cell r="K55"/>
          <cell r="L55" t="str">
            <v>No aportan ficha técnica  y el    anexo    2    no    detalla información.     No     aporta
registro sanitario.</v>
          </cell>
          <cell r="M55"/>
        </row>
        <row r="56">
          <cell r="A56">
            <v>151</v>
          </cell>
          <cell r="B56" t="str">
            <v>DM1867</v>
          </cell>
          <cell r="C56" t="str">
            <v>LOTE 2</v>
          </cell>
          <cell r="D56" t="str">
            <v>MONOFILAMENTO ABSORBIBLE DE POLIDIOXANONA. CALIBRE 6/0. DOBLE AGUJA DE 13 MM CURVA REDONDA DE 3/8. HEBRA
DE 75 CM DE LARGO O MAS- ANTIBACTERIAL</v>
          </cell>
          <cell r="E56"/>
          <cell r="F56"/>
          <cell r="G56"/>
          <cell r="H56" t="str">
            <v>No cumple</v>
          </cell>
          <cell r="I56" t="str">
            <v>No cumple</v>
          </cell>
          <cell r="J56"/>
          <cell r="K56"/>
          <cell r="L56" t="str">
            <v>No           cumple           con característica
antibacterial.</v>
          </cell>
          <cell r="M56"/>
        </row>
        <row r="57">
          <cell r="A57">
            <v>155</v>
          </cell>
          <cell r="B57" t="str">
            <v>DM1919</v>
          </cell>
          <cell r="C57" t="str">
            <v>LOTE
2</v>
          </cell>
          <cell r="D57" t="str">
            <v>TRIPA QUIRURGICA CROMICO 2/0 AGUJA REDONDA 1/2 CIRCULO
24-26 MM HEBRA 70-75 CM</v>
          </cell>
          <cell r="E57"/>
          <cell r="F57"/>
          <cell r="G57"/>
          <cell r="H57" t="str">
            <v>Cumple</v>
          </cell>
          <cell r="I57"/>
          <cell r="J57"/>
          <cell r="K57"/>
          <cell r="L57"/>
          <cell r="M57"/>
        </row>
        <row r="58">
          <cell r="A58">
            <v>156</v>
          </cell>
          <cell r="B58" t="str">
            <v>DM1923</v>
          </cell>
          <cell r="C58" t="str">
            <v>LOTE
2</v>
          </cell>
          <cell r="D58" t="str">
            <v>TRIPA QUIRURGICA CROMICO 0 26 MM 75 CM</v>
          </cell>
          <cell r="E58"/>
          <cell r="F58"/>
          <cell r="G58"/>
          <cell r="H58" t="str">
            <v>Cumple</v>
          </cell>
          <cell r="I58"/>
          <cell r="J58"/>
          <cell r="K58"/>
          <cell r="L58"/>
          <cell r="M58"/>
        </row>
        <row r="59">
          <cell r="A59">
            <v>163</v>
          </cell>
          <cell r="B59" t="str">
            <v>DM2062</v>
          </cell>
          <cell r="C59" t="str">
            <v>LOTE 2</v>
          </cell>
          <cell r="D59" t="str">
            <v>ACIDO POLIGLICOLICO CALIBRE 0.AGUJA CURVA REDONDA DE 24 A 26 MM 1/2 CIRCULO.HEBRA DE 70 CM O MAS-
ANTIBACTERIAL</v>
          </cell>
          <cell r="E59"/>
          <cell r="F59"/>
          <cell r="G59"/>
          <cell r="H59" t="str">
            <v>No cumple</v>
          </cell>
          <cell r="I59" t="str">
            <v>No cumple</v>
          </cell>
          <cell r="J59"/>
          <cell r="K59"/>
          <cell r="L59" t="str">
            <v>No           cumple           con característica
antibacterial.</v>
          </cell>
          <cell r="M59"/>
        </row>
        <row r="60">
          <cell r="A60">
            <v>166</v>
          </cell>
          <cell r="B60" t="str">
            <v>DM2068</v>
          </cell>
          <cell r="C60" t="str">
            <v>LOTE 2</v>
          </cell>
          <cell r="D60" t="str">
            <v>MONOFILAMENTO ABSORBIBLE DE POLIDIOXANONA. CALIBRE 0. AGUJA DE 34 A 37 MM CURVA REDONDA DE MEDIO CIRCULO.
HEBRA DE 70 CM DE LARGO O MAS- ANTIBACTERIAL</v>
          </cell>
          <cell r="E60"/>
          <cell r="F60"/>
          <cell r="G60"/>
          <cell r="H60" t="str">
            <v>No cumple</v>
          </cell>
          <cell r="I60" t="str">
            <v>No cumple</v>
          </cell>
          <cell r="J60"/>
          <cell r="K60"/>
          <cell r="L60" t="str">
            <v>No           cumple           con característica
antibacterial.</v>
          </cell>
          <cell r="M60"/>
        </row>
        <row r="61">
          <cell r="A61">
            <v>169</v>
          </cell>
          <cell r="B61" t="str">
            <v>DM2109</v>
          </cell>
          <cell r="C61" t="str">
            <v>LOTE 2</v>
          </cell>
          <cell r="D61" t="str">
            <v>SUTURA ABSORBIBLE DE CATGUT CROMICO 1 AGUJA REDONDA 1/2CIRCULO 34-37 MM HEBRA 70-75CM</v>
          </cell>
          <cell r="E61"/>
          <cell r="F61"/>
          <cell r="G61"/>
          <cell r="H61" t="str">
            <v>Cumple</v>
          </cell>
          <cell r="I61"/>
          <cell r="J61"/>
          <cell r="K61"/>
          <cell r="L61"/>
          <cell r="M61"/>
        </row>
        <row r="62">
          <cell r="A62">
            <v>182</v>
          </cell>
          <cell r="B62" t="str">
            <v>DM2190</v>
          </cell>
          <cell r="C62" t="str">
            <v>LOTE 2</v>
          </cell>
          <cell r="D62" t="str">
            <v>CATGUT CROMICO 2/0 CURVA REDO 1/2 CIRC  DE 37 HEBRA DE 70-90CM(SUTURA ABSORBIBL) C1117J-923T</v>
          </cell>
          <cell r="E62"/>
          <cell r="F62"/>
          <cell r="G62"/>
          <cell r="H62" t="str">
            <v>No cumple</v>
          </cell>
          <cell r="I62" t="str">
            <v>No cumple</v>
          </cell>
          <cell r="J62"/>
          <cell r="K62"/>
          <cell r="L62" t="str">
            <v>Cumple     con     la     ficha técnica pero el anexo 2 no cumple   lo   solicitado   en cuanto   al   calibre   de   la
hebra.</v>
          </cell>
          <cell r="M62"/>
        </row>
        <row r="63">
          <cell r="A63">
            <v>220</v>
          </cell>
          <cell r="B63" t="str">
            <v>DM2529</v>
          </cell>
          <cell r="C63" t="str">
            <v>LOTE 2</v>
          </cell>
          <cell r="D63" t="str">
            <v>MULTIFILAMENTO NO ABSORBIBLE DE SEDA NEGRA CALIBRE 2/0 AGUJA CURVA CORTANTE DE 24 A 26 MM 3/8 DE CIRCULO, HEBRA DE 45 CM O MAS</v>
          </cell>
          <cell r="E63"/>
          <cell r="F63"/>
          <cell r="G63"/>
          <cell r="H63" t="str">
            <v>No cumple</v>
          </cell>
          <cell r="I63" t="str">
            <v>No cumple</v>
          </cell>
          <cell r="J63"/>
          <cell r="K63"/>
          <cell r="L63" t="str">
            <v>Cumple     con     la     ficha técnica pero el anexo 2 no cumple   lo   solicitado   en cuanto a las características
de la aguja.</v>
          </cell>
          <cell r="M63"/>
        </row>
        <row r="64">
          <cell r="A64">
            <v>221</v>
          </cell>
          <cell r="B64" t="str">
            <v>DM2531</v>
          </cell>
          <cell r="C64" t="str">
            <v>LOTE 2</v>
          </cell>
          <cell r="D64" t="str">
            <v>MULTIFILAMENTO NO ABSORBIBLE DE SEDA NEGRA CALIBRE
4/0 AGUJA CURVA CORTANTE DE 17 A 19 MM 3/8 DE CIRCULO, HEBRA DE 45 CM O MAS</v>
          </cell>
          <cell r="E64"/>
          <cell r="F64"/>
          <cell r="G64"/>
          <cell r="H64" t="str">
            <v>Cumple</v>
          </cell>
          <cell r="I64"/>
          <cell r="J64"/>
          <cell r="K64"/>
          <cell r="L64"/>
          <cell r="M64"/>
        </row>
        <row r="65">
          <cell r="A65">
            <v>222</v>
          </cell>
          <cell r="B65" t="str">
            <v>DM2533</v>
          </cell>
          <cell r="C65" t="str">
            <v>LOTE 2</v>
          </cell>
          <cell r="D65" t="str">
            <v>MULTIFILAMENTO NO ABSORBIBLE DE SEDA NEGRA SIN AGUJA CALIBRE 1, PAQUETE DE 10 HEBRAS POR 75 CM</v>
          </cell>
          <cell r="E65"/>
          <cell r="F65"/>
          <cell r="G65"/>
          <cell r="H65" t="str">
            <v>No cumple</v>
          </cell>
          <cell r="I65" t="str">
            <v>No cumple</v>
          </cell>
          <cell r="J65"/>
          <cell r="K65"/>
          <cell r="L65" t="str">
            <v>Cumple   con   el   anexo   2 pero   la   ficha   técnica   no cumple   lo   solicitado   en
cuanto a la materia prima.</v>
          </cell>
          <cell r="M65"/>
        </row>
        <row r="66">
          <cell r="A66">
            <v>223</v>
          </cell>
          <cell r="B66" t="str">
            <v>DM2534</v>
          </cell>
          <cell r="C66" t="str">
            <v>LOTE 2</v>
          </cell>
          <cell r="D66" t="str">
            <v>MULTIFILAMENTO NO ABSORBIBLE DE SEDA NEGRA SIN AGUJA CALIBRE 2/0, PAQUETE DE 10 HEBRAS POR 75 CM</v>
          </cell>
          <cell r="E66"/>
          <cell r="F66"/>
          <cell r="G66"/>
          <cell r="H66" t="str">
            <v>No cumple</v>
          </cell>
          <cell r="I66" t="str">
            <v>No cumple</v>
          </cell>
          <cell r="J66"/>
          <cell r="K66"/>
          <cell r="L66" t="str">
            <v>Cumple   con   el   anexo   2 pero   la   ficha   técnica   no cumple   lo   solicitado   en
cuanto a la materia prima.</v>
          </cell>
          <cell r="M66"/>
        </row>
        <row r="67">
          <cell r="A67">
            <v>232</v>
          </cell>
          <cell r="B67" t="str">
            <v>DM2589</v>
          </cell>
          <cell r="C67" t="str">
            <v>LOTE 2</v>
          </cell>
          <cell r="D67" t="str">
            <v>TROCAR DE 12 MM OPTICO SIN CUCHILLA CAMISA ESTABILIZADORA LONGITUD 100MM</v>
          </cell>
          <cell r="E67"/>
          <cell r="F67"/>
          <cell r="G67"/>
          <cell r="H67" t="str">
            <v>No cumple</v>
          </cell>
          <cell r="I67" t="str">
            <v>No cumple</v>
          </cell>
          <cell r="J67"/>
          <cell r="K67"/>
          <cell r="L67" t="str">
            <v>Cumple                requisitos técnicos,   pero   no   aporta
registro sanitario.</v>
          </cell>
          <cell r="M67"/>
        </row>
        <row r="68">
          <cell r="A68">
            <v>233</v>
          </cell>
          <cell r="B68" t="str">
            <v>DM2590</v>
          </cell>
          <cell r="C68" t="str">
            <v>LOTE
2</v>
          </cell>
          <cell r="D68" t="str">
            <v>TROCAR DE 5 MM OPTICO SIN CUCHILLA CAMISAS
ESTABILIZADORA LONGITUD 100MM</v>
          </cell>
          <cell r="E68"/>
          <cell r="F68"/>
          <cell r="G68"/>
          <cell r="H68" t="str">
            <v>No
cumple</v>
          </cell>
          <cell r="I68" t="str">
            <v>No
cumple</v>
          </cell>
          <cell r="J68"/>
          <cell r="K68"/>
          <cell r="L68" t="str">
            <v>No aporta ficha técnica. No
aporta registro sanitario.</v>
          </cell>
          <cell r="M68"/>
        </row>
        <row r="69">
          <cell r="A69">
            <v>234</v>
          </cell>
          <cell r="B69" t="str">
            <v>DM2592</v>
          </cell>
          <cell r="C69" t="str">
            <v>LOTE
2</v>
          </cell>
          <cell r="D69" t="str">
            <v>TROCAR TORAXICO RIGIDO 10/12 MM</v>
          </cell>
          <cell r="E69"/>
          <cell r="F69"/>
          <cell r="G69"/>
          <cell r="H69" t="str">
            <v>Cumple</v>
          </cell>
          <cell r="I69"/>
          <cell r="J69"/>
          <cell r="K69"/>
          <cell r="L69"/>
          <cell r="M69"/>
        </row>
        <row r="70">
          <cell r="A70">
            <v>235</v>
          </cell>
          <cell r="B70" t="str">
            <v>DM2674</v>
          </cell>
          <cell r="C70" t="str">
            <v>LOTE
2</v>
          </cell>
          <cell r="D70" t="str">
            <v>GRAPADORA CIRCULAR 25 MM CON AJUSTE DE ALTURA DE
GRAPA DE 1,0MM A 2,5 MM (MANUAL)</v>
          </cell>
          <cell r="E70"/>
          <cell r="F70"/>
          <cell r="G70"/>
          <cell r="H70" t="str">
            <v>No
cumple</v>
          </cell>
          <cell r="I70" t="str">
            <v>No
cumple</v>
          </cell>
          <cell r="J70"/>
          <cell r="K70"/>
          <cell r="L70" t="str">
            <v>No aporta ficha técnica. No
aporta registro sanitario.</v>
          </cell>
          <cell r="M70"/>
        </row>
        <row r="71">
          <cell r="A71">
            <v>247</v>
          </cell>
          <cell r="B71" t="str">
            <v>DM2773</v>
          </cell>
          <cell r="C71" t="str">
            <v>LOTE 2</v>
          </cell>
          <cell r="D71" t="str">
            <v>TROCAR DE 12 MM OPTICO SIN CUCHILLA CAMISA ESTABILIZADORA LONGITUD 150MM BARIATRICA</v>
          </cell>
          <cell r="E71"/>
          <cell r="F71"/>
          <cell r="G71"/>
          <cell r="H71" t="str">
            <v>No cumple</v>
          </cell>
          <cell r="I71" t="str">
            <v>No cumple</v>
          </cell>
          <cell r="J71"/>
          <cell r="K71"/>
          <cell r="L71" t="str">
            <v>No aporta ficha técnica. El anexo   2   no   proporciona
información  solicitada.  No aporta registro sanitario.</v>
          </cell>
          <cell r="M71"/>
        </row>
        <row r="72">
          <cell r="A72" t="str">
            <v>8. FECHA: Agosto de 2024</v>
          </cell>
          <cell r="B72"/>
          <cell r="C72"/>
          <cell r="D72"/>
          <cell r="E72"/>
          <cell r="F72"/>
          <cell r="G72"/>
          <cell r="H72"/>
          <cell r="I72"/>
          <cell r="J72"/>
          <cell r="K72"/>
          <cell r="L72"/>
          <cell r="M72"/>
          <cell r="N72"/>
          <cell r="O72"/>
        </row>
        <row r="73">
          <cell r="A73" t="str">
            <v>9. MARYSOL VILLOTA ESCANDÓN
APOYO TÉCNICO A LA SUPERVISIÓN</v>
          </cell>
          <cell r="B73"/>
          <cell r="C73"/>
          <cell r="D73"/>
          <cell r="E73"/>
          <cell r="F73"/>
          <cell r="G73"/>
          <cell r="H73"/>
          <cell r="I73"/>
          <cell r="J73"/>
          <cell r="K73"/>
          <cell r="L73"/>
          <cell r="M73"/>
          <cell r="N73"/>
          <cell r="O73"/>
        </row>
      </sheetData>
      <sheetData sheetId="9">
        <row r="11">
          <cell r="A11" t="str">
            <v>ÍTEM</v>
          </cell>
          <cell r="B11" t="str">
            <v>CODIGO DINAMICA</v>
          </cell>
          <cell r="C11" t="str">
            <v>LOTE</v>
          </cell>
          <cell r="D11" t="str">
            <v>DESCRIPCIÓN</v>
          </cell>
          <cell r="E11"/>
          <cell r="F11"/>
          <cell r="G11"/>
          <cell r="H11" t="str">
            <v>CUMPLE</v>
          </cell>
          <cell r="I11" t="str">
            <v>NO CUMPLE</v>
          </cell>
          <cell r="J11"/>
          <cell r="K11"/>
          <cell r="L11" t="str">
            <v>OBSERVACIONES</v>
          </cell>
          <cell r="M11"/>
          <cell r="N11"/>
        </row>
        <row r="12">
          <cell r="A12">
            <v>20</v>
          </cell>
          <cell r="B12" t="str">
            <v>DM520</v>
          </cell>
          <cell r="C12" t="str">
            <v>LOTE 2</v>
          </cell>
          <cell r="D12" t="str">
            <v>GRAPADORA CIRCULAR CURVA CORTANTE 29MM</v>
          </cell>
          <cell r="E12"/>
          <cell r="F12"/>
          <cell r="G12"/>
          <cell r="H12" t="str">
            <v>No cumple</v>
          </cell>
          <cell r="I12" t="str">
            <v>No cumple</v>
          </cell>
          <cell r="J12"/>
          <cell r="K12"/>
          <cell r="L12" t="str">
            <v>No  aporta  fichas  técnicas, solo   portafolios   generales que no detallan la oferta. El anexo      2      no      aporta
información suficiente.</v>
          </cell>
          <cell r="M12"/>
          <cell r="N12"/>
        </row>
        <row r="13">
          <cell r="A13">
            <v>22</v>
          </cell>
          <cell r="B13" t="str">
            <v>DM523</v>
          </cell>
          <cell r="C13" t="str">
            <v>LOTE 2</v>
          </cell>
          <cell r="D13" t="str">
            <v>GRAPADORA LINEAL CORTANTE DE 75 REF. 341-NTLC75</v>
          </cell>
          <cell r="E13"/>
          <cell r="F13"/>
          <cell r="G13"/>
          <cell r="H13" t="str">
            <v>No cumple</v>
          </cell>
          <cell r="I13" t="str">
            <v>No cumple</v>
          </cell>
          <cell r="J13"/>
          <cell r="K13"/>
          <cell r="L13" t="str">
            <v>No  aporta  fichas  técnicas, solo   portafolios   generales que no detallan la oferta. El anexo      2      no      aporta
información suficiente.</v>
          </cell>
          <cell r="M13"/>
          <cell r="N13"/>
        </row>
        <row r="14">
          <cell r="A14">
            <v>70</v>
          </cell>
          <cell r="B14" t="str">
            <v>DM931</v>
          </cell>
          <cell r="C14" t="str">
            <v>LOTE 2</v>
          </cell>
          <cell r="D14" t="str">
            <v>RECARGA TEJIDO MEDIO DE 60MM  PARA ENDOGRAPADORA</v>
          </cell>
          <cell r="E14"/>
          <cell r="F14"/>
          <cell r="G14"/>
          <cell r="H14" t="str">
            <v>No cumple</v>
          </cell>
          <cell r="I14" t="str">
            <v>No cumple</v>
          </cell>
          <cell r="J14"/>
          <cell r="K14"/>
          <cell r="L14" t="str">
            <v>No  aporta  fichas  técnicas, solo   portafolios   generales que no detallan la oferta. El
anexo      2      no      aporta información suficiente.</v>
          </cell>
          <cell r="M14"/>
          <cell r="N14"/>
        </row>
        <row r="15">
          <cell r="A15">
            <v>74</v>
          </cell>
          <cell r="B15" t="str">
            <v>DM936</v>
          </cell>
          <cell r="C15" t="str">
            <v>LOTE 2</v>
          </cell>
          <cell r="D15" t="str">
            <v>RECARGA 75-80 MM  3 ALTURAS (GRUESO, MEDIANO Y DELGADO) COMPATIBLE CON GRAPADORA LINEAL CORTANTE 75-80MM.</v>
          </cell>
          <cell r="E15"/>
          <cell r="F15"/>
          <cell r="G15"/>
          <cell r="H15" t="str">
            <v>No cumple</v>
          </cell>
          <cell r="I15" t="str">
            <v>No cumple</v>
          </cell>
          <cell r="J15"/>
          <cell r="K15"/>
          <cell r="L15" t="str">
            <v>No  aporta  fichas  técnicas, solo   portafolios   generales que no detallan la oferta. El anexo      2      no      aporta
información suficiente.</v>
          </cell>
          <cell r="M15"/>
          <cell r="N15"/>
        </row>
        <row r="16">
          <cell r="A16">
            <v>76</v>
          </cell>
          <cell r="B16" t="str">
            <v>DM939</v>
          </cell>
          <cell r="C16" t="str">
            <v>LOTE 2</v>
          </cell>
          <cell r="D16" t="str">
            <v>RECARGA VERDE 60MM PARA ENDOGRAPADORA UNIDAD</v>
          </cell>
          <cell r="E16"/>
          <cell r="F16"/>
          <cell r="G16"/>
          <cell r="H16" t="str">
            <v>No cumple</v>
          </cell>
          <cell r="I16" t="str">
            <v>No cumple</v>
          </cell>
          <cell r="J16"/>
          <cell r="K16"/>
          <cell r="L16" t="str">
            <v>No  aporta  fichas  técnicas, solo   portafolios   generales que no detallan la oferta. El anexo      2      no      aporta
información suficiente.</v>
          </cell>
          <cell r="M16"/>
          <cell r="N16"/>
        </row>
        <row r="17">
          <cell r="A17">
            <v>95</v>
          </cell>
          <cell r="B17" t="str">
            <v>DM1013</v>
          </cell>
          <cell r="C17" t="str">
            <v>LOTE 2</v>
          </cell>
          <cell r="D17" t="str">
            <v>SISTEMA TROCAR CON BALON O SIN BALON DE 12MM X 100MM (CON CANULA LISA O ESTRIADA + OBTURADOR SIN CUCHILLA CON VALVULA PARA GAS)</v>
          </cell>
          <cell r="E17"/>
          <cell r="F17"/>
          <cell r="G17"/>
          <cell r="H17" t="str">
            <v>No cumple</v>
          </cell>
          <cell r="I17" t="str">
            <v>No cumple</v>
          </cell>
          <cell r="J17"/>
          <cell r="K17"/>
          <cell r="L17" t="str">
            <v>No  aporta  fichas  técnicas, solo   portafolios   generales que no detallan la oferta. El anexo      2      no      aporta
información suficiente.</v>
          </cell>
          <cell r="M17"/>
          <cell r="N17"/>
        </row>
        <row r="18">
          <cell r="A18">
            <v>131</v>
          </cell>
          <cell r="B18" t="str">
            <v>DM1643</v>
          </cell>
          <cell r="C18" t="str">
            <v>LOTE 2</v>
          </cell>
          <cell r="D18" t="str">
            <v>PISTOLA PARA CIRUGIA LAPAROSCOPICA ARTICULADA 45 MM SIN BATERIA</v>
          </cell>
          <cell r="E18"/>
          <cell r="F18"/>
          <cell r="G18"/>
          <cell r="H18" t="str">
            <v>No cumple</v>
          </cell>
          <cell r="I18" t="str">
            <v>No cumple</v>
          </cell>
          <cell r="J18"/>
          <cell r="K18"/>
          <cell r="L18" t="str">
            <v>No  aporta  fichas  técnicas, solo   portafolios   generales que no detallan la oferta. El
anexo      2      no      aporta información suficiente.</v>
          </cell>
          <cell r="M18"/>
          <cell r="N18"/>
        </row>
        <row r="19">
          <cell r="A19">
            <v>140</v>
          </cell>
          <cell r="B19" t="str">
            <v>DM1791</v>
          </cell>
          <cell r="C19" t="str">
            <v>LOTE 2</v>
          </cell>
          <cell r="D19" t="str">
            <v>PISTOLA PARA CIRUGIA LAPAROSCOPICA ARTICULADA 60 MM SIN BATERIA LONG</v>
          </cell>
          <cell r="E19"/>
          <cell r="F19"/>
          <cell r="G19"/>
          <cell r="H19" t="str">
            <v>No cumple</v>
          </cell>
          <cell r="I19" t="str">
            <v>No cumple</v>
          </cell>
          <cell r="J19"/>
          <cell r="K19"/>
          <cell r="L19" t="str">
            <v>No  aporta  fichas  técnicas, solo   portafolios   generales que no detallan la oferta. El
anexo      2      no      aporta información suficiente.</v>
          </cell>
          <cell r="M19"/>
          <cell r="N19"/>
        </row>
        <row r="20">
          <cell r="A20">
            <v>141</v>
          </cell>
          <cell r="B20" t="str">
            <v>DM1792</v>
          </cell>
          <cell r="C20" t="str">
            <v>LOTE 2</v>
          </cell>
          <cell r="D20" t="str">
            <v>PISTOLA  GRAPADORA LINEAL ARTICULABLE PARA CIRUGIA RECTAL</v>
          </cell>
          <cell r="E20"/>
          <cell r="F20"/>
          <cell r="G20"/>
          <cell r="H20" t="str">
            <v>No cumple</v>
          </cell>
          <cell r="I20" t="str">
            <v>No cumple</v>
          </cell>
          <cell r="J20"/>
          <cell r="K20"/>
          <cell r="L20" t="str">
            <v>No  aporta  fichas  técnicas, solo   portafolios   generales que no detallan la oferta. El anexo      2      no      aporta
información suficiente.</v>
          </cell>
          <cell r="M20"/>
          <cell r="N20"/>
        </row>
        <row r="21">
          <cell r="A21">
            <v>153</v>
          </cell>
          <cell r="B21" t="str">
            <v>DM1915</v>
          </cell>
          <cell r="C21" t="str">
            <v>LOTE 2</v>
          </cell>
          <cell r="D21" t="str">
            <v>PISTOLA PARA CIRUGIA LAPAROSCOPICA ARTICULADA 60 MM CON BATERIA</v>
          </cell>
          <cell r="E21"/>
          <cell r="F21"/>
          <cell r="G21"/>
          <cell r="H21" t="str">
            <v>No cumple</v>
          </cell>
          <cell r="I21" t="str">
            <v>No cumple</v>
          </cell>
          <cell r="J21"/>
          <cell r="K21"/>
          <cell r="L21" t="str">
            <v>No  aporta  fichas  técnicas, solo   portafolios   generales que no detallan la oferta. El anexo      2      no      aporta
información suficiente.</v>
          </cell>
          <cell r="M21"/>
          <cell r="N21"/>
        </row>
        <row r="22">
          <cell r="A22">
            <v>194</v>
          </cell>
          <cell r="B22" t="str">
            <v>DM2463</v>
          </cell>
          <cell r="C22" t="str">
            <v>LOTE 2</v>
          </cell>
          <cell r="D22" t="str">
            <v>PISTOLA   GRAPADORA PARA CIRUGIA  ABIERTA UNIVERSAL PARA RECARGAS DE 75-80 MM</v>
          </cell>
          <cell r="E22"/>
          <cell r="F22"/>
          <cell r="G22"/>
          <cell r="H22" t="str">
            <v>No cumple</v>
          </cell>
          <cell r="I22" t="str">
            <v>No cumple</v>
          </cell>
          <cell r="J22"/>
          <cell r="K22"/>
          <cell r="L22" t="str">
            <v>No  aporta  fichas  técnicas, solo   portafolios   generales que no detallan la oferta. El
anexo      2      no      aporta información suficiente.</v>
          </cell>
          <cell r="M22"/>
          <cell r="N22"/>
        </row>
        <row r="23">
          <cell r="A23">
            <v>196</v>
          </cell>
          <cell r="B23" t="str">
            <v>DM2465</v>
          </cell>
          <cell r="C23" t="str">
            <v>LOTE 2</v>
          </cell>
          <cell r="D23" t="str">
            <v>PISTOLA GRAPADORA PARA CIRUGIA ABIERTA CIRCULAR 29 MM</v>
          </cell>
          <cell r="E23"/>
          <cell r="F23"/>
          <cell r="G23"/>
          <cell r="H23" t="str">
            <v>No cumple</v>
          </cell>
          <cell r="I23" t="str">
            <v>No cumple</v>
          </cell>
          <cell r="J23"/>
          <cell r="K23"/>
          <cell r="L23" t="str">
            <v>No  aporta  fichas  técnicas, solo   portafolios   generales que no detallan la oferta. El
anexo      2      no      aporta información suficiente.</v>
          </cell>
          <cell r="M23"/>
          <cell r="N23"/>
        </row>
        <row r="24">
          <cell r="A24">
            <v>201</v>
          </cell>
          <cell r="B24" t="str">
            <v>DM2506</v>
          </cell>
          <cell r="C24" t="str">
            <v>LOTE 2</v>
          </cell>
          <cell r="D24" t="str">
            <v>RECARGA 55-60 MM 3 ALTURAS (GRUESO, MEDIANO Y DELGADO) COMPATIBLE CON GRAPADORA LINEAL CORTANTE 75-80MM.</v>
          </cell>
          <cell r="E24"/>
          <cell r="F24"/>
          <cell r="G24"/>
          <cell r="H24" t="str">
            <v>No cumple</v>
          </cell>
          <cell r="I24" t="str">
            <v>No cumple</v>
          </cell>
          <cell r="J24"/>
          <cell r="K24"/>
          <cell r="L24" t="str">
            <v>No  aporta  fichas  técnicas, solo   portafolios   generales que no detallan la oferta. El anexo      2      no      aporta
información suficiente.</v>
          </cell>
          <cell r="M24"/>
          <cell r="N24"/>
        </row>
        <row r="25">
          <cell r="A25" t="str">
            <v>8. FECHA: Agosto de 2024</v>
          </cell>
          <cell r="B25"/>
          <cell r="C25"/>
          <cell r="D25"/>
          <cell r="E25"/>
          <cell r="F25"/>
          <cell r="G25"/>
          <cell r="H25"/>
          <cell r="I25"/>
          <cell r="J25"/>
          <cell r="K25"/>
          <cell r="L25"/>
          <cell r="M25"/>
          <cell r="N25"/>
          <cell r="O25"/>
        </row>
        <row r="26">
          <cell r="A26" t="str">
            <v>9. MARYSOL VILLOTA ESCANDÓN
APOYO TÉCNICO A LA SUPERVISIÓN</v>
          </cell>
          <cell r="B26"/>
          <cell r="C26"/>
          <cell r="D26"/>
          <cell r="E26"/>
          <cell r="F26"/>
          <cell r="G26"/>
          <cell r="H26"/>
          <cell r="I26"/>
          <cell r="J26"/>
          <cell r="K26"/>
          <cell r="L26"/>
          <cell r="M26"/>
          <cell r="N26"/>
          <cell r="O26"/>
        </row>
      </sheetData>
      <sheetData sheetId="10">
        <row r="11">
          <cell r="A11" t="str">
            <v>ÍTEM</v>
          </cell>
          <cell r="B11" t="str">
            <v>CODIGO DINAMICA</v>
          </cell>
          <cell r="C11" t="str">
            <v>LOTE</v>
          </cell>
          <cell r="D11" t="str">
            <v>DESCRIPCIÓN</v>
          </cell>
          <cell r="E11"/>
          <cell r="F11"/>
          <cell r="G11"/>
          <cell r="H11" t="str">
            <v>CUMPLE</v>
          </cell>
          <cell r="I11"/>
          <cell r="J11" t="str">
            <v>NO CUMPLE</v>
          </cell>
          <cell r="K11" t="str">
            <v>OBSERVACIONES</v>
          </cell>
          <cell r="L11"/>
          <cell r="M11"/>
        </row>
        <row r="12">
          <cell r="A12">
            <v>34</v>
          </cell>
          <cell r="B12" t="str">
            <v>DM687</v>
          </cell>
          <cell r="C12" t="str">
            <v>LOTE 2</v>
          </cell>
          <cell r="D12" t="str">
            <v>MALLA POLIDIOXANONA (PROCEED) 30.5 X 30.5 CM SQUARE REF. 341- PCDL1 UNIDAD</v>
          </cell>
          <cell r="E12"/>
          <cell r="F12"/>
          <cell r="G12"/>
          <cell r="H12" t="str">
            <v>No cumple</v>
          </cell>
          <cell r="I12"/>
          <cell r="J12" t="str">
            <v>No cumple</v>
          </cell>
          <cell r="K12" t="str">
            <v>No   cumple   con   las medidas         ni         la composición
solicitada.</v>
          </cell>
          <cell r="L12"/>
          <cell r="M12"/>
        </row>
        <row r="13">
          <cell r="A13">
            <v>35</v>
          </cell>
          <cell r="B13" t="str">
            <v>DM695</v>
          </cell>
          <cell r="C13" t="str">
            <v>LOTE 2</v>
          </cell>
          <cell r="D13" t="str">
            <v>MALLA QUIRURGICA DE MEDIA DENSIDAD DE 15X15 CM</v>
          </cell>
          <cell r="E13"/>
          <cell r="F13"/>
          <cell r="G13"/>
          <cell r="H13" t="str">
            <v>No cumple</v>
          </cell>
          <cell r="I13"/>
          <cell r="J13" t="str">
            <v>No cumple</v>
          </cell>
          <cell r="K13" t="str">
            <v>No    cumple    con    la densidad solicitada.</v>
          </cell>
          <cell r="L13"/>
          <cell r="M13"/>
        </row>
        <row r="14">
          <cell r="A14">
            <v>94</v>
          </cell>
          <cell r="B14" t="str">
            <v>DM1012</v>
          </cell>
          <cell r="C14" t="str">
            <v>LOTE 2</v>
          </cell>
          <cell r="D14" t="str">
            <v>SISTEMA DE IRRIGACION SUCCION CON CANULA DE 5MM DE DIAMETRO X 33 CM DE LARGO</v>
          </cell>
          <cell r="E14"/>
          <cell r="F14"/>
          <cell r="G14"/>
          <cell r="H14" t="str">
            <v>Cumple</v>
          </cell>
          <cell r="I14"/>
          <cell r="J14"/>
          <cell r="K14"/>
          <cell r="L14"/>
          <cell r="M14"/>
        </row>
        <row r="15">
          <cell r="A15">
            <v>95</v>
          </cell>
          <cell r="B15" t="str">
            <v>DM1013</v>
          </cell>
          <cell r="C15" t="str">
            <v>LOTE 2</v>
          </cell>
          <cell r="D15" t="str">
            <v>SISTEMA TROCAR CON BALON O SIN BALON DE 12MM X 100MM (CON
CANULA LISA O ESTRIADA + OBTURADOR SIN CUCHILLA CON VALVULA PARA GAS)</v>
          </cell>
          <cell r="E15"/>
          <cell r="F15"/>
          <cell r="G15"/>
          <cell r="H15" t="str">
            <v>Cumple</v>
          </cell>
          <cell r="I15"/>
          <cell r="J15"/>
          <cell r="K15"/>
          <cell r="L15"/>
          <cell r="M15"/>
        </row>
        <row r="16">
          <cell r="A16">
            <v>105</v>
          </cell>
          <cell r="B16" t="str">
            <v>DM1131</v>
          </cell>
          <cell r="C16" t="str">
            <v>LOTE 2</v>
          </cell>
          <cell r="D16" t="str">
            <v>TROCAR 12MM X 100MM DE CUCHILLA PROTEGIDA CANULA ROSCADA O LISA REF. CFV73/CTB73 UNIDAD</v>
          </cell>
          <cell r="E16"/>
          <cell r="F16"/>
          <cell r="G16"/>
          <cell r="H16" t="str">
            <v>Cumple</v>
          </cell>
          <cell r="I16"/>
          <cell r="J16"/>
          <cell r="K16"/>
          <cell r="L16"/>
          <cell r="M16"/>
        </row>
        <row r="17">
          <cell r="A17">
            <v>108</v>
          </cell>
          <cell r="B17" t="str">
            <v>DM1244</v>
          </cell>
          <cell r="C17" t="str">
            <v>LOTE 2</v>
          </cell>
          <cell r="D17" t="str">
            <v>KIT TROCAR 5 X 100MM REF CTB12</v>
          </cell>
          <cell r="E17"/>
          <cell r="F17"/>
          <cell r="G17"/>
          <cell r="H17" t="str">
            <v>Cumple</v>
          </cell>
          <cell r="I17"/>
          <cell r="J17"/>
          <cell r="K17"/>
          <cell r="L17"/>
          <cell r="M17"/>
        </row>
        <row r="18">
          <cell r="A18">
            <v>109</v>
          </cell>
          <cell r="B18" t="str">
            <v>DM1277</v>
          </cell>
          <cell r="C18" t="str">
            <v>LOTE 2</v>
          </cell>
          <cell r="D18" t="str">
            <v>FUNDA PROTECTORA DE CABLES VIDEO</v>
          </cell>
          <cell r="E18"/>
          <cell r="F18"/>
          <cell r="G18"/>
          <cell r="H18" t="str">
            <v>Cumple</v>
          </cell>
          <cell r="I18"/>
          <cell r="J18"/>
          <cell r="K18"/>
          <cell r="L18"/>
          <cell r="M18"/>
        </row>
        <row r="19">
          <cell r="A19">
            <v>125</v>
          </cell>
          <cell r="B19" t="str">
            <v>DM1501</v>
          </cell>
          <cell r="C19" t="str">
            <v>LOTE 2</v>
          </cell>
          <cell r="D19" t="str">
            <v>TROCAR 12 MM X 100 MM (CON UNA CAMISAS Y UN PUNZON SIN CUCHILLA) CON SISTEMA DE FIJACION AVANZADA</v>
          </cell>
          <cell r="E19"/>
          <cell r="F19"/>
          <cell r="G19"/>
          <cell r="H19" t="str">
            <v>Cumple</v>
          </cell>
          <cell r="I19"/>
          <cell r="J19"/>
          <cell r="K19"/>
          <cell r="L19"/>
          <cell r="M19"/>
        </row>
        <row r="20">
          <cell r="A20">
            <v>157</v>
          </cell>
          <cell r="B20" t="str">
            <v>DM1943</v>
          </cell>
          <cell r="C20" t="str">
            <v>LOTE 2</v>
          </cell>
          <cell r="D20" t="str">
            <v>TROCAR 12 MM X 100 MM (CON UNA CAMISAS Y UN PUNZON CON CUCHILLA) CON SISTEMA DE FIJACION AVANZADA</v>
          </cell>
          <cell r="E20"/>
          <cell r="F20"/>
          <cell r="G20"/>
          <cell r="H20" t="str">
            <v>Cumple</v>
          </cell>
          <cell r="I20"/>
          <cell r="J20"/>
          <cell r="K20"/>
          <cell r="L20"/>
          <cell r="M20"/>
        </row>
        <row r="21">
          <cell r="A21">
            <v>160</v>
          </cell>
          <cell r="B21" t="str">
            <v>DM2017</v>
          </cell>
          <cell r="C21" t="str">
            <v>LOTE 2</v>
          </cell>
          <cell r="D21" t="str">
            <v>HEMOSTATICO ABSORBIBLE  CELULOSA OXIDADA 20X10</v>
          </cell>
          <cell r="E21"/>
          <cell r="F21"/>
          <cell r="G21"/>
          <cell r="H21" t="str">
            <v>Cumple</v>
          </cell>
          <cell r="I21"/>
          <cell r="J21"/>
          <cell r="K21"/>
          <cell r="L21"/>
          <cell r="M21"/>
        </row>
        <row r="22">
          <cell r="A22">
            <v>168</v>
          </cell>
          <cell r="B22" t="str">
            <v>DM2076</v>
          </cell>
          <cell r="C22" t="str">
            <v>LOTE 2</v>
          </cell>
          <cell r="D22" t="str">
            <v>MALLA DE POLIPROPILENO SUAVE DE MEDIANA DENSIDAD CON PESO DE 45 A 90G/M2. MACROPOROSA PORO DE 2.38 A 3.6 X 2.38 A 3.6 MM. NO ABSORBIBLE. 7CM A 8CM X 15CM</v>
          </cell>
          <cell r="E22"/>
          <cell r="F22"/>
          <cell r="G22"/>
          <cell r="H22" t="str">
            <v>No cumple</v>
          </cell>
          <cell r="I22"/>
          <cell r="J22" t="str">
            <v>No cumple</v>
          </cell>
          <cell r="K22" t="str">
            <v>No    cumple    con    la densidad solicitada</v>
          </cell>
          <cell r="L22"/>
          <cell r="M22"/>
        </row>
        <row r="23">
          <cell r="A23">
            <v>174</v>
          </cell>
          <cell r="B23" t="str">
            <v>DM2161</v>
          </cell>
          <cell r="C23" t="str">
            <v>LOTE 2</v>
          </cell>
          <cell r="D23" t="str">
            <v>TROCAR DE 5 MM CON PUNTA DILATADORA CON CUCHILLA LONGITUD 100MM KIT 2 CAMISAS ESTABILIZADORA 1 TROCAR</v>
          </cell>
          <cell r="E23"/>
          <cell r="F23"/>
          <cell r="G23"/>
          <cell r="H23" t="str">
            <v>No cumple</v>
          </cell>
          <cell r="I23"/>
          <cell r="J23" t="str">
            <v>No cumple</v>
          </cell>
          <cell r="K23" t="str">
            <v>El  anexo  2  no  brinda información   detallada del    insumo   que   se
está ofertando.</v>
          </cell>
          <cell r="L23"/>
          <cell r="M23"/>
        </row>
        <row r="24">
          <cell r="A24">
            <v>232</v>
          </cell>
          <cell r="B24" t="str">
            <v>DM2589</v>
          </cell>
          <cell r="C24" t="str">
            <v>LOTE 2</v>
          </cell>
          <cell r="D24" t="str">
            <v>TROCAR DE 12 MM OPTICO SIN CUCHILLA CAMISA ESTABILIZADORA LONGITUD 100MM</v>
          </cell>
          <cell r="E24"/>
          <cell r="F24"/>
          <cell r="G24"/>
          <cell r="H24" t="str">
            <v>Cumple</v>
          </cell>
          <cell r="I24"/>
          <cell r="J24"/>
          <cell r="K24"/>
          <cell r="L24"/>
          <cell r="M24"/>
        </row>
        <row r="25">
          <cell r="A25">
            <v>233</v>
          </cell>
          <cell r="B25" t="str">
            <v>DM2590</v>
          </cell>
          <cell r="C25" t="str">
            <v>LOTE 2</v>
          </cell>
          <cell r="D25" t="str">
            <v>TROCAR DE 5 MM OPTICO SIN CUCHILLA CAMISAS ESTABILIZADORA LONGITUD 100MM</v>
          </cell>
          <cell r="E25"/>
          <cell r="F25"/>
          <cell r="G25"/>
          <cell r="H25" t="str">
            <v>Cumple</v>
          </cell>
          <cell r="I25"/>
          <cell r="J25"/>
          <cell r="K25"/>
          <cell r="L25"/>
          <cell r="M25"/>
        </row>
        <row r="26">
          <cell r="A26">
            <v>251</v>
          </cell>
          <cell r="B26" t="str">
            <v>DM2872</v>
          </cell>
          <cell r="C26" t="str">
            <v>LOTE 2</v>
          </cell>
          <cell r="D26" t="str">
            <v>SISTEMA DE IRRIGACION SUCCION</v>
          </cell>
          <cell r="E26"/>
          <cell r="F26"/>
          <cell r="G26"/>
          <cell r="H26" t="str">
            <v>Cumple</v>
          </cell>
          <cell r="I26"/>
          <cell r="J26"/>
          <cell r="K26"/>
          <cell r="L26"/>
          <cell r="M26"/>
        </row>
        <row r="27">
          <cell r="A27" t="str">
            <v>8. FECHA: Agosto de 2024</v>
          </cell>
          <cell r="B27"/>
          <cell r="C27"/>
          <cell r="D27"/>
          <cell r="E27"/>
          <cell r="F27"/>
          <cell r="G27"/>
          <cell r="H27"/>
          <cell r="I27"/>
          <cell r="J27"/>
          <cell r="K27"/>
          <cell r="L27"/>
          <cell r="M27"/>
          <cell r="N27"/>
        </row>
        <row r="28">
          <cell r="A28" t="str">
            <v>9. MARYSOL VILLOTA ESCANDÓN APOYO TÉCNICO A LA SUPERVISIÓN</v>
          </cell>
          <cell r="B28"/>
          <cell r="C28"/>
          <cell r="D28"/>
          <cell r="E28"/>
          <cell r="F28"/>
          <cell r="G28"/>
          <cell r="H28"/>
          <cell r="I28"/>
          <cell r="J28"/>
          <cell r="K28"/>
          <cell r="L28"/>
          <cell r="M28"/>
          <cell r="N28"/>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ceList"/>
    </sheetNames>
    <sheetDataSet>
      <sheetData sheetId="0">
        <row r="2">
          <cell r="A2" t="str">
            <v xml:space="preserve">ÍTEM </v>
          </cell>
          <cell r="B2" t="str">
            <v>CODIGO DINAMICA</v>
          </cell>
          <cell r="C2" t="str">
            <v xml:space="preserve">LOTE </v>
          </cell>
          <cell r="D2" t="str">
            <v>DESCRIPCIÓN</v>
          </cell>
          <cell r="E2" t="str">
            <v xml:space="preserve">CPM </v>
          </cell>
          <cell r="F2" t="str">
            <v>CANTIDAD</v>
          </cell>
          <cell r="G2" t="str">
            <v>Unidad</v>
          </cell>
          <cell r="H2" t="str">
            <v xml:space="preserve">PRECIO UNITARIO </v>
          </cell>
          <cell r="I2" t="str">
            <v>IVA</v>
          </cell>
        </row>
        <row r="3">
          <cell r="A3">
            <v>1</v>
          </cell>
          <cell r="B3" t="str">
            <v>DM004</v>
          </cell>
          <cell r="C3" t="str">
            <v>LOTE 2</v>
          </cell>
          <cell r="D3" t="str">
            <v>SUTURA EN ACERO QUIRUGICO PARA ESTERNON CALIBRE 5 AGUJA PUNTA TROCAR DE 45 a 55 MM 1/2 CIRCULO 4 ALAMBRES X LONGITUD DE 45 CM</v>
          </cell>
          <cell r="E3">
            <v>6</v>
          </cell>
          <cell r="F3">
            <v>1</v>
          </cell>
          <cell r="G3" t="str">
            <v>UN</v>
          </cell>
          <cell r="H3"/>
          <cell r="I3"/>
        </row>
        <row r="4">
          <cell r="A4">
            <v>2</v>
          </cell>
          <cell r="B4" t="str">
            <v>DM006</v>
          </cell>
          <cell r="C4" t="str">
            <v>LOTE 2</v>
          </cell>
          <cell r="D4" t="str">
            <v>ACIDO POLIGLICOLICO CALIBRE 4/0 AGUJA CURVA CORTANTE DE 17 A 19MM 3/8 CIRCULO. HEBRA DE 45CM O MAS</v>
          </cell>
          <cell r="E4">
            <v>18</v>
          </cell>
          <cell r="F4">
            <v>1</v>
          </cell>
          <cell r="G4" t="str">
            <v>UN</v>
          </cell>
          <cell r="H4"/>
          <cell r="I4"/>
        </row>
        <row r="5">
          <cell r="A5">
            <v>3</v>
          </cell>
          <cell r="B5" t="str">
            <v>DM007</v>
          </cell>
          <cell r="C5" t="str">
            <v>LOTE 2</v>
          </cell>
          <cell r="D5" t="str">
            <v>ACIDO POLIGLICOLICO CALIBRE 0. AGUJA CURVA REDONDA DE 36 A 37 MM 1/2 CIRCULO. HEBRA DE 70 CM O MAS</v>
          </cell>
          <cell r="E5">
            <v>336</v>
          </cell>
          <cell r="F5">
            <v>1</v>
          </cell>
          <cell r="G5" t="str">
            <v>UN</v>
          </cell>
          <cell r="H5">
            <v>7340</v>
          </cell>
          <cell r="I5">
            <v>0</v>
          </cell>
        </row>
        <row r="6">
          <cell r="A6">
            <v>4</v>
          </cell>
          <cell r="B6" t="str">
            <v>DM008</v>
          </cell>
          <cell r="C6" t="str">
            <v>LOTE 2</v>
          </cell>
          <cell r="D6" t="str">
            <v>ACIDO POLIGLICOLICO CALIBRE 1. AGUJA CURVA REDONDA DE 34 A 37 MM 1/2 CIRCULO. HEBRA DE 70 CM O MAS</v>
          </cell>
          <cell r="E6">
            <v>488</v>
          </cell>
          <cell r="F6">
            <v>1</v>
          </cell>
          <cell r="G6" t="str">
            <v>UN</v>
          </cell>
          <cell r="H6">
            <v>7280</v>
          </cell>
          <cell r="I6">
            <v>0</v>
          </cell>
        </row>
        <row r="7">
          <cell r="A7">
            <v>5</v>
          </cell>
          <cell r="B7" t="str">
            <v>DM009</v>
          </cell>
          <cell r="C7" t="str">
            <v>LOTE 2</v>
          </cell>
          <cell r="D7" t="str">
            <v>ACIDO POLIGLICOLICO ANTIBACTERIAL CALIBRE 2/0 AGUJA CURVA REDONDA DE 24 A 27 MM 1/2 CIRCULO HEBRA DE 70 CM O MAS</v>
          </cell>
          <cell r="E7">
            <v>337</v>
          </cell>
          <cell r="F7">
            <v>1</v>
          </cell>
          <cell r="G7" t="str">
            <v>UN</v>
          </cell>
          <cell r="H7"/>
          <cell r="I7"/>
        </row>
        <row r="8">
          <cell r="A8">
            <v>6</v>
          </cell>
          <cell r="B8" t="str">
            <v>DM010</v>
          </cell>
          <cell r="C8" t="str">
            <v>LOTE 2</v>
          </cell>
          <cell r="D8" t="str">
            <v>ACIDO POLIGLICOLICO CALIBRE 2/0. AGUJA CURVA REDONDA DE 36 A 37 MM 1/2 CIRCULO.HEBRA DE 70 CM O MAS</v>
          </cell>
          <cell r="E8">
            <v>352</v>
          </cell>
          <cell r="F8">
            <v>1</v>
          </cell>
          <cell r="G8" t="str">
            <v>UN</v>
          </cell>
          <cell r="H8">
            <v>7800</v>
          </cell>
          <cell r="I8">
            <v>0</v>
          </cell>
        </row>
        <row r="9">
          <cell r="A9">
            <v>7</v>
          </cell>
          <cell r="B9" t="str">
            <v>DM012</v>
          </cell>
          <cell r="C9" t="str">
            <v>LOTE 2</v>
          </cell>
          <cell r="D9" t="str">
            <v>ACIDO POLIGLICOLICO 3/0 AGUJA REDONDA 1/2 CIRCULO 25-27MM 70-90 CM</v>
          </cell>
          <cell r="E9">
            <v>47</v>
          </cell>
          <cell r="F9">
            <v>1</v>
          </cell>
          <cell r="G9" t="str">
            <v>UN</v>
          </cell>
          <cell r="H9">
            <v>7780</v>
          </cell>
          <cell r="I9">
            <v>0</v>
          </cell>
        </row>
        <row r="10">
          <cell r="A10">
            <v>8</v>
          </cell>
          <cell r="B10" t="str">
            <v>DM013</v>
          </cell>
          <cell r="C10" t="str">
            <v>LOTE 2</v>
          </cell>
          <cell r="D10" t="str">
            <v>ACIDO POLIGLICOLICO CALIBRE 3/0. AGUJA CURVA CORTANTE DE 17 A 19 MM 3/8 CIRCULO.HEBRA DE 70 CM O MAS</v>
          </cell>
          <cell r="E10">
            <v>131</v>
          </cell>
          <cell r="F10">
            <v>1</v>
          </cell>
          <cell r="G10" t="str">
            <v>UN</v>
          </cell>
          <cell r="H10"/>
          <cell r="I10"/>
        </row>
        <row r="11">
          <cell r="A11">
            <v>9</v>
          </cell>
          <cell r="B11" t="str">
            <v>DM014</v>
          </cell>
          <cell r="C11" t="str">
            <v>LOTE 2</v>
          </cell>
          <cell r="D11" t="str">
            <v>ACIDO POLIGLICOLICO CALIBRE 4/0. AGUJA CURVA REDONDA DE 17 MM 1/2 CIRCULO. HEBRA DE 70 CM O MAS</v>
          </cell>
          <cell r="E11">
            <v>370</v>
          </cell>
          <cell r="F11">
            <v>1</v>
          </cell>
          <cell r="G11" t="str">
            <v>UN</v>
          </cell>
          <cell r="H11">
            <v>8120</v>
          </cell>
          <cell r="I11">
            <v>0</v>
          </cell>
        </row>
        <row r="12">
          <cell r="A12">
            <v>10</v>
          </cell>
          <cell r="B12" t="str">
            <v>DM015</v>
          </cell>
          <cell r="C12" t="str">
            <v>LOTE 2</v>
          </cell>
          <cell r="D12" t="str">
            <v>ACIDO POLIGLICOLICO CALIBRE 5 DOBLE AGUJA ESPATULADA DE 8 MM 1/4 DE CIRCULO. HEBRA DE 45 CM</v>
          </cell>
          <cell r="E12">
            <v>11</v>
          </cell>
          <cell r="F12">
            <v>1</v>
          </cell>
          <cell r="G12" t="str">
            <v>UN</v>
          </cell>
          <cell r="H12"/>
          <cell r="I12"/>
        </row>
        <row r="13">
          <cell r="A13">
            <v>11</v>
          </cell>
          <cell r="B13" t="str">
            <v>DM016</v>
          </cell>
          <cell r="C13" t="str">
            <v>LOTE 2</v>
          </cell>
          <cell r="D13" t="str">
            <v>ACIDO POLIGLICOLICO 5/0 AGUJA REDONDA 1/2 CIRCULO 15MM A18MM 70 -75 CM</v>
          </cell>
          <cell r="E13">
            <v>24</v>
          </cell>
          <cell r="F13">
            <v>1</v>
          </cell>
          <cell r="G13" t="str">
            <v>UN</v>
          </cell>
          <cell r="H13">
            <v>8200</v>
          </cell>
          <cell r="I13">
            <v>0</v>
          </cell>
        </row>
        <row r="14">
          <cell r="A14">
            <v>12</v>
          </cell>
          <cell r="B14" t="str">
            <v>DM018</v>
          </cell>
          <cell r="C14" t="str">
            <v>LOTE 2</v>
          </cell>
          <cell r="D14" t="str">
            <v>ACIDO POLIGLICOLICO CALIBRE 6 DOBLE AGUJA ESPATULADA DE 8 MM 1/4 DE CIRCULO. HEBRA DE 45 CM</v>
          </cell>
          <cell r="E14">
            <v>106</v>
          </cell>
          <cell r="F14">
            <v>1</v>
          </cell>
          <cell r="G14" t="str">
            <v>UN</v>
          </cell>
          <cell r="H14"/>
          <cell r="I14"/>
        </row>
        <row r="15">
          <cell r="A15">
            <v>13</v>
          </cell>
          <cell r="B15" t="str">
            <v>DM019</v>
          </cell>
          <cell r="C15" t="str">
            <v>LOTE 2</v>
          </cell>
          <cell r="D15" t="str">
            <v>ACIDO POLIGLICOLICO 6 AGUJA REDONDA 3/8 CIRCULO 45 CM</v>
          </cell>
          <cell r="E15">
            <v>6</v>
          </cell>
          <cell r="F15">
            <v>1</v>
          </cell>
          <cell r="G15" t="str">
            <v>UN</v>
          </cell>
          <cell r="H15"/>
          <cell r="I15"/>
        </row>
        <row r="16">
          <cell r="A16">
            <v>14</v>
          </cell>
          <cell r="B16" t="str">
            <v>DM020</v>
          </cell>
          <cell r="C16" t="str">
            <v>LOTE 2</v>
          </cell>
          <cell r="D16" t="str">
            <v>ACIDO POLIGLICOLICO CALIBRE 6. AGUJA CURVA CORTANTE DE 13 MM 3/8 CIRCULO.HEBRA DE 45 CM O MAS</v>
          </cell>
          <cell r="E16">
            <v>6</v>
          </cell>
          <cell r="F16">
            <v>1</v>
          </cell>
          <cell r="G16" t="str">
            <v>UN</v>
          </cell>
          <cell r="H16"/>
          <cell r="I16"/>
        </row>
        <row r="17">
          <cell r="A17">
            <v>15</v>
          </cell>
          <cell r="B17" t="str">
            <v>DM022</v>
          </cell>
          <cell r="C17" t="str">
            <v>LOTE 2</v>
          </cell>
          <cell r="D17" t="str">
            <v>ACIDO POLIGLICOLICO 7/0 DOBLE AGUJA ESPATULADA DE 6 A 8 MM 3/8 DE CÍRCULO LARGO DE LA HEBRA DE 45 A 70 CM SOBRE CAJA X 12 UND</v>
          </cell>
          <cell r="E17">
            <v>68</v>
          </cell>
          <cell r="F17">
            <v>1</v>
          </cell>
          <cell r="G17" t="str">
            <v>UN</v>
          </cell>
          <cell r="H17"/>
          <cell r="I17"/>
        </row>
        <row r="18">
          <cell r="A18">
            <v>16</v>
          </cell>
          <cell r="B18" t="str">
            <v>DM370</v>
          </cell>
          <cell r="C18" t="str">
            <v>LOTE 2</v>
          </cell>
          <cell r="D18" t="str">
            <v>CERA PARA HUESO 2.5 G</v>
          </cell>
          <cell r="E18">
            <v>49</v>
          </cell>
          <cell r="F18">
            <v>1</v>
          </cell>
          <cell r="G18" t="str">
            <v>UN</v>
          </cell>
          <cell r="H18">
            <v>7443</v>
          </cell>
          <cell r="I18">
            <v>0</v>
          </cell>
        </row>
        <row r="19">
          <cell r="A19">
            <v>17</v>
          </cell>
          <cell r="B19" t="str">
            <v>DM375</v>
          </cell>
          <cell r="C19" t="str">
            <v>LOTE 2</v>
          </cell>
          <cell r="D19" t="str">
            <v>CINTA UMBILICAL DE ALGODON DOS TIRAS 0.30 X 45CM</v>
          </cell>
          <cell r="E19">
            <v>109</v>
          </cell>
          <cell r="F19">
            <v>1</v>
          </cell>
          <cell r="G19" t="str">
            <v>UN</v>
          </cell>
          <cell r="H19">
            <v>7890</v>
          </cell>
          <cell r="I19">
            <v>0</v>
          </cell>
        </row>
        <row r="20">
          <cell r="A20">
            <v>18</v>
          </cell>
          <cell r="B20" t="str">
            <v>DM399</v>
          </cell>
          <cell r="C20" t="str">
            <v>LOTE 2</v>
          </cell>
          <cell r="D20" t="str">
            <v>LIGACLIP PARA LIGADURA EN POLIMERO NO ABSORBIBLE  TAMAÑO M (CIERRE DE VASOS DE 2-7CM) CARTUCHO POR 6 UNIDADES (HEM-O-LOCK)</v>
          </cell>
          <cell r="E20">
            <v>28</v>
          </cell>
          <cell r="F20">
            <v>1</v>
          </cell>
          <cell r="G20" t="str">
            <v>UN</v>
          </cell>
          <cell r="H20"/>
          <cell r="I20"/>
        </row>
        <row r="21">
          <cell r="A21">
            <v>19</v>
          </cell>
          <cell r="B21" t="str">
            <v>DM509</v>
          </cell>
          <cell r="C21" t="str">
            <v>LOTE 2</v>
          </cell>
          <cell r="D21" t="str">
            <v>GANCHO DE HOOK</v>
          </cell>
          <cell r="E21">
            <v>10</v>
          </cell>
          <cell r="F21">
            <v>1</v>
          </cell>
          <cell r="G21" t="str">
            <v>UN</v>
          </cell>
          <cell r="H21">
            <v>186000</v>
          </cell>
          <cell r="I21">
            <v>0.19</v>
          </cell>
        </row>
        <row r="22">
          <cell r="A22">
            <v>20</v>
          </cell>
          <cell r="B22" t="str">
            <v>DM520</v>
          </cell>
          <cell r="C22" t="str">
            <v>LOTE 2</v>
          </cell>
          <cell r="D22" t="str">
            <v>GRAPADORA CIRCULAR CURVA CORTANTE 29MM MANUAL- ELÉCTRICA</v>
          </cell>
          <cell r="E22">
            <v>1</v>
          </cell>
          <cell r="F22">
            <v>1</v>
          </cell>
          <cell r="G22" t="str">
            <v>UN</v>
          </cell>
          <cell r="H22">
            <v>1250000</v>
          </cell>
          <cell r="I22">
            <v>0.19</v>
          </cell>
        </row>
        <row r="23">
          <cell r="A23">
            <v>21</v>
          </cell>
          <cell r="B23" t="str">
            <v>DM521</v>
          </cell>
          <cell r="C23" t="str">
            <v>LOTE 2</v>
          </cell>
          <cell r="D23" t="str">
            <v>GRAPADORA CIRCULAR CURV CORT 25MM (ELECTRICA)</v>
          </cell>
          <cell r="E23">
            <v>4</v>
          </cell>
          <cell r="F23">
            <v>1</v>
          </cell>
          <cell r="G23" t="str">
            <v>UN</v>
          </cell>
          <cell r="H23"/>
          <cell r="I23"/>
        </row>
        <row r="24">
          <cell r="A24">
            <v>22</v>
          </cell>
          <cell r="B24" t="str">
            <v>DM523</v>
          </cell>
          <cell r="C24" t="str">
            <v>LOTE 2</v>
          </cell>
          <cell r="D24" t="str">
            <v>GRAPADORA LINEAL CORTANTE DE 75 REF. 341-NTLC75</v>
          </cell>
          <cell r="E24">
            <v>35</v>
          </cell>
          <cell r="F24">
            <v>1</v>
          </cell>
          <cell r="G24" t="str">
            <v>UN</v>
          </cell>
          <cell r="H24"/>
          <cell r="I24"/>
        </row>
        <row r="25">
          <cell r="A25">
            <v>23</v>
          </cell>
          <cell r="B25" t="str">
            <v>DM549</v>
          </cell>
          <cell r="C25" t="str">
            <v>LOTE 2</v>
          </cell>
          <cell r="D25" t="str">
            <v>HARMONIC BLUE PIEZA DE MANO 1</v>
          </cell>
          <cell r="E25">
            <v>2</v>
          </cell>
          <cell r="F25">
            <v>1</v>
          </cell>
          <cell r="G25" t="str">
            <v>UN</v>
          </cell>
          <cell r="H25"/>
          <cell r="I25"/>
        </row>
        <row r="26">
          <cell r="A26">
            <v>24</v>
          </cell>
          <cell r="B26" t="str">
            <v>DM553</v>
          </cell>
          <cell r="C26" t="str">
            <v>LOTE 2</v>
          </cell>
          <cell r="D26" t="str">
            <v>HOJA DE BISTURI N 11</v>
          </cell>
          <cell r="E26">
            <v>804</v>
          </cell>
          <cell r="F26">
            <v>1</v>
          </cell>
          <cell r="G26" t="str">
            <v>UN</v>
          </cell>
          <cell r="H26"/>
          <cell r="I26"/>
        </row>
        <row r="27">
          <cell r="A27">
            <v>25</v>
          </cell>
          <cell r="B27" t="str">
            <v>DM554</v>
          </cell>
          <cell r="C27" t="str">
            <v>LOTE 2</v>
          </cell>
          <cell r="D27" t="str">
            <v>HOJA DE BISTURI N 12</v>
          </cell>
          <cell r="E27">
            <v>903</v>
          </cell>
          <cell r="F27">
            <v>1</v>
          </cell>
          <cell r="G27" t="str">
            <v>UN</v>
          </cell>
          <cell r="H27"/>
          <cell r="I27"/>
        </row>
        <row r="28">
          <cell r="A28">
            <v>26</v>
          </cell>
          <cell r="B28" t="str">
            <v>DM555</v>
          </cell>
          <cell r="C28" t="str">
            <v>LOTE 2</v>
          </cell>
          <cell r="D28" t="str">
            <v>HOJA DE BISTURI N 15</v>
          </cell>
          <cell r="E28">
            <v>2494</v>
          </cell>
          <cell r="F28">
            <v>1</v>
          </cell>
          <cell r="G28" t="str">
            <v>UN</v>
          </cell>
          <cell r="H28"/>
          <cell r="I28"/>
        </row>
        <row r="29">
          <cell r="A29">
            <v>27</v>
          </cell>
          <cell r="B29" t="str">
            <v>DM556</v>
          </cell>
          <cell r="C29" t="str">
            <v>LOTE 2</v>
          </cell>
          <cell r="D29" t="str">
            <v>HOJA DE BISTURI N 20</v>
          </cell>
          <cell r="E29">
            <v>1546</v>
          </cell>
          <cell r="F29">
            <v>1</v>
          </cell>
          <cell r="G29" t="str">
            <v>UN</v>
          </cell>
          <cell r="H29"/>
          <cell r="I29"/>
        </row>
        <row r="30">
          <cell r="A30">
            <v>28</v>
          </cell>
          <cell r="B30" t="str">
            <v>DM557</v>
          </cell>
          <cell r="C30" t="str">
            <v>LOTE 2</v>
          </cell>
          <cell r="D30" t="str">
            <v>HOJA DE BISTURI N 21</v>
          </cell>
          <cell r="E30">
            <v>1010</v>
          </cell>
          <cell r="F30">
            <v>1</v>
          </cell>
          <cell r="G30" t="str">
            <v>UN</v>
          </cell>
          <cell r="H30"/>
          <cell r="I30"/>
        </row>
        <row r="31">
          <cell r="A31">
            <v>29</v>
          </cell>
          <cell r="B31" t="str">
            <v>DM558</v>
          </cell>
          <cell r="C31" t="str">
            <v>LOTE 2</v>
          </cell>
          <cell r="D31" t="str">
            <v>HOJA DE BISTURI N 22</v>
          </cell>
          <cell r="E31">
            <v>200</v>
          </cell>
          <cell r="F31">
            <v>1</v>
          </cell>
          <cell r="G31" t="str">
            <v>UN</v>
          </cell>
          <cell r="H31"/>
          <cell r="I31"/>
        </row>
        <row r="32">
          <cell r="A32">
            <v>30</v>
          </cell>
          <cell r="B32" t="str">
            <v>DM559</v>
          </cell>
          <cell r="C32" t="str">
            <v>LOTE 2</v>
          </cell>
          <cell r="D32" t="str">
            <v>HOJA DE BISTURI N 23</v>
          </cell>
          <cell r="E32">
            <v>1064</v>
          </cell>
          <cell r="F32">
            <v>1</v>
          </cell>
          <cell r="G32" t="str">
            <v>UN</v>
          </cell>
          <cell r="H32"/>
          <cell r="I32"/>
        </row>
        <row r="33">
          <cell r="A33">
            <v>31</v>
          </cell>
          <cell r="B33" t="str">
            <v>DM647</v>
          </cell>
          <cell r="C33" t="str">
            <v>LOTE 2</v>
          </cell>
          <cell r="D33" t="str">
            <v>PINZA DISECTOR CURVO MARYLAND, ROTACION 360, LONGITUD 350-360 MM, MANGO ERGONOMICO, CONECCION MONOPOLAR 5 MM DESCARTABLE</v>
          </cell>
          <cell r="E33">
            <v>9</v>
          </cell>
          <cell r="F33">
            <v>1</v>
          </cell>
          <cell r="G33" t="str">
            <v>UN</v>
          </cell>
          <cell r="H33">
            <v>380000</v>
          </cell>
          <cell r="I33">
            <v>0.19</v>
          </cell>
        </row>
        <row r="34">
          <cell r="A34">
            <v>32</v>
          </cell>
          <cell r="B34" t="str">
            <v>DM678</v>
          </cell>
          <cell r="C34" t="str">
            <v>LOTE 2</v>
          </cell>
          <cell r="D34" t="str">
            <v>MALLA CORRECCION DE PROLAPSO 20 X 25 ANTERIOR</v>
          </cell>
          <cell r="E34">
            <v>1</v>
          </cell>
          <cell r="F34">
            <v>1</v>
          </cell>
          <cell r="G34" t="str">
            <v>UN</v>
          </cell>
          <cell r="H34"/>
          <cell r="I34"/>
        </row>
        <row r="35">
          <cell r="A35">
            <v>33</v>
          </cell>
          <cell r="B35" t="str">
            <v>DM681</v>
          </cell>
          <cell r="C35" t="str">
            <v>LOTE 2</v>
          </cell>
          <cell r="D35" t="str">
            <v>MALLA DE POLIPROPILENO PARA LA REPARACION DE LA PARED ABDOMINAL 30CM X 30CM</v>
          </cell>
          <cell r="E35">
            <v>5</v>
          </cell>
          <cell r="F35">
            <v>1</v>
          </cell>
          <cell r="G35" t="str">
            <v>UN</v>
          </cell>
          <cell r="H35"/>
          <cell r="I35"/>
        </row>
        <row r="36">
          <cell r="A36">
            <v>34</v>
          </cell>
          <cell r="B36" t="str">
            <v>DM687</v>
          </cell>
          <cell r="C36" t="str">
            <v>LOTE 2</v>
          </cell>
          <cell r="D36" t="str">
            <v>MALLA POLIDIOXANONA (PROCEED) 30.5 X 30.5 CM SQUARE REF. 341-PCDL1 UNIDAD</v>
          </cell>
          <cell r="E36">
            <v>1</v>
          </cell>
          <cell r="F36">
            <v>1</v>
          </cell>
          <cell r="G36" t="str">
            <v>UN</v>
          </cell>
          <cell r="H36">
            <v>5300000</v>
          </cell>
          <cell r="I36">
            <v>0</v>
          </cell>
        </row>
        <row r="37">
          <cell r="A37">
            <v>35</v>
          </cell>
          <cell r="B37" t="str">
            <v>DM695</v>
          </cell>
          <cell r="C37" t="str">
            <v>LOTE 2</v>
          </cell>
          <cell r="D37" t="str">
            <v>MALLA QUIRURGICA DE MEDIA DENSIDAD DE 15X15 CM</v>
          </cell>
          <cell r="E37">
            <v>3</v>
          </cell>
          <cell r="F37">
            <v>1</v>
          </cell>
          <cell r="G37" t="str">
            <v>UN</v>
          </cell>
          <cell r="H37">
            <v>110000</v>
          </cell>
          <cell r="I37">
            <v>0</v>
          </cell>
        </row>
        <row r="38">
          <cell r="A38">
            <v>36</v>
          </cell>
          <cell r="B38" t="str">
            <v>DM744</v>
          </cell>
          <cell r="C38" t="str">
            <v>LOTE 2</v>
          </cell>
          <cell r="D38" t="str">
            <v>MONOFILAMENTO DE COPOLIMERO DE POLIGLECAPROMA 25, CALIBRE 4/0, AGUJA CURVA CORTANTE DE 17 A 19 MM, DE 3/8 DE CIRCULO, HEBRA DE 70 CM DE LARGO O MAS</v>
          </cell>
          <cell r="E38">
            <v>10</v>
          </cell>
          <cell r="F38">
            <v>1</v>
          </cell>
          <cell r="G38" t="str">
            <v>UN</v>
          </cell>
          <cell r="H38"/>
          <cell r="I38"/>
        </row>
        <row r="39">
          <cell r="A39">
            <v>37</v>
          </cell>
          <cell r="B39" t="str">
            <v>DM746</v>
          </cell>
          <cell r="C39" t="str">
            <v>LOTE 2</v>
          </cell>
          <cell r="D39" t="str">
            <v>MONOFILAMENTO NO ABSORBIBLE NYLON NEGRO CALIBRE 9/0 DOBLE AGUJA ESPATULADA DE 6-7MM DE  3/8 DE CIRCULO  HEBRA 30 CM O MAS</v>
          </cell>
          <cell r="E39">
            <v>12</v>
          </cell>
          <cell r="F39">
            <v>1</v>
          </cell>
          <cell r="G39" t="str">
            <v>UN</v>
          </cell>
          <cell r="H39"/>
          <cell r="I39"/>
        </row>
        <row r="40">
          <cell r="A40">
            <v>38</v>
          </cell>
          <cell r="B40" t="str">
            <v>DM747</v>
          </cell>
          <cell r="C40" t="str">
            <v>LOTE 2</v>
          </cell>
          <cell r="D40" t="str">
            <v>MONOFILAMENTO NO ABSORBIBLE NYLON NEGRO CALIBRE 10/0 DOBLE AGUJA ESPATULADA DE 6-7MM DE  3/8 DE CIRCULO  HEBRA 30 CM O MAS</v>
          </cell>
          <cell r="E40">
            <v>31</v>
          </cell>
          <cell r="F40">
            <v>1</v>
          </cell>
          <cell r="G40" t="str">
            <v>UN</v>
          </cell>
          <cell r="H40"/>
          <cell r="I40"/>
        </row>
        <row r="41">
          <cell r="A41">
            <v>39</v>
          </cell>
          <cell r="B41" t="str">
            <v>DM748</v>
          </cell>
          <cell r="C41" t="str">
            <v>LOTE 2</v>
          </cell>
          <cell r="D41" t="str">
            <v>MONOFILAMENTO DE POLIPROPILENO  CALIBRE 0 CON AGUJA CURVA REDONDA , ½ CIRCULO, 34 A 39 MM, HEBRA DE 75 CM O MAS</v>
          </cell>
          <cell r="E41">
            <v>185</v>
          </cell>
          <cell r="F41">
            <v>1</v>
          </cell>
          <cell r="G41" t="str">
            <v>UN</v>
          </cell>
          <cell r="H41"/>
          <cell r="I41"/>
        </row>
        <row r="42">
          <cell r="A42">
            <v>40</v>
          </cell>
          <cell r="B42" t="str">
            <v>DM749</v>
          </cell>
          <cell r="C42" t="str">
            <v>LOTE 2</v>
          </cell>
          <cell r="D42" t="str">
            <v>MONOFILAMENTO NO ABSORBIBLE DE POLIPROPILENO CALIBRE 1 CON AGUJA CURVA REDONDA , ½ CIRCULO, 34 A 39 MM, HEBRA DE 75 CM O MAS</v>
          </cell>
          <cell r="E42">
            <v>47</v>
          </cell>
          <cell r="F42">
            <v>1</v>
          </cell>
          <cell r="G42" t="str">
            <v>UN</v>
          </cell>
          <cell r="H42"/>
          <cell r="I42"/>
        </row>
        <row r="43">
          <cell r="A43">
            <v>41</v>
          </cell>
          <cell r="B43" t="str">
            <v>DM750</v>
          </cell>
          <cell r="C43" t="str">
            <v>LOTE 2</v>
          </cell>
          <cell r="D43" t="str">
            <v>MONOFILAMENTO NO ABSORBIBLE DE POLIPROPILENO CALIBRE 2/0 AGUJA CURVA CORTANTE DE 24-26 MM, 3/8 CIRCULO, HEBRA DE 45 CM O MAS</v>
          </cell>
          <cell r="E43">
            <v>1273</v>
          </cell>
          <cell r="F43">
            <v>1</v>
          </cell>
          <cell r="G43" t="str">
            <v>UN</v>
          </cell>
          <cell r="H43"/>
          <cell r="I43"/>
        </row>
        <row r="44">
          <cell r="A44">
            <v>42</v>
          </cell>
          <cell r="B44" t="str">
            <v>DM751</v>
          </cell>
          <cell r="C44" t="str">
            <v>LOTE 2</v>
          </cell>
          <cell r="D44" t="str">
            <v>MONOFILAMENTO NO ABSORBIBLE DE POLIPROPILENO CALIBRE 2/0 AGUJA RECTA CORTANTE DE 58- 60 MM HEBRA DE 70 CM O MAS</v>
          </cell>
          <cell r="E44">
            <v>789</v>
          </cell>
          <cell r="F44">
            <v>1</v>
          </cell>
          <cell r="G44" t="str">
            <v>UN</v>
          </cell>
          <cell r="H44"/>
          <cell r="I44"/>
        </row>
        <row r="45">
          <cell r="A45">
            <v>43</v>
          </cell>
          <cell r="B45" t="str">
            <v>DM752</v>
          </cell>
          <cell r="C45" t="str">
            <v>LOTE 2</v>
          </cell>
          <cell r="D45" t="str">
            <v>MONOFILAMENTO NO ABSORBIBLE DE POLIPROPILENO CALIBRE 2/0 DOBLE AGUJA CARDIOVASCULAR DE 24 A 26 MM, 1/2 CIRCULO, HEBRA DE 70 CM O MAS</v>
          </cell>
          <cell r="E45">
            <v>180</v>
          </cell>
          <cell r="F45">
            <v>1</v>
          </cell>
          <cell r="G45" t="str">
            <v>UN</v>
          </cell>
          <cell r="H45"/>
          <cell r="I45"/>
        </row>
        <row r="46">
          <cell r="A46">
            <v>44</v>
          </cell>
          <cell r="B46" t="str">
            <v>DM753</v>
          </cell>
          <cell r="C46" t="str">
            <v>LOTE 2</v>
          </cell>
          <cell r="D46" t="str">
            <v>MONOFILAMENTO NO ABSORBIBLE DE POLIPROPILENO CALIBRE 3/0 AGUJA CURVA CORTANTE DE 24-26 MM, 3/8 CIRCULO, HEBRA DE 45 CM O MAS</v>
          </cell>
          <cell r="E46">
            <v>967</v>
          </cell>
          <cell r="F46">
            <v>1</v>
          </cell>
          <cell r="G46" t="str">
            <v>UN</v>
          </cell>
          <cell r="H46"/>
          <cell r="I46"/>
        </row>
        <row r="47">
          <cell r="A47">
            <v>45</v>
          </cell>
          <cell r="B47" t="str">
            <v>DM755</v>
          </cell>
          <cell r="C47" t="str">
            <v>LOTE 2</v>
          </cell>
          <cell r="D47" t="str">
            <v>MONOFILAMENTO NO ABSORBIBLE DE POLIPROPILENO CALIBRE 3/0 AGUJA RECTA CORTANTE DE 58- 60 MM HEBRA DE 70 CM O MAS</v>
          </cell>
          <cell r="E47">
            <v>437</v>
          </cell>
          <cell r="F47">
            <v>1</v>
          </cell>
          <cell r="G47" t="str">
            <v>UN</v>
          </cell>
          <cell r="H47"/>
          <cell r="I47"/>
        </row>
        <row r="48">
          <cell r="A48">
            <v>46</v>
          </cell>
          <cell r="B48" t="str">
            <v>DM756</v>
          </cell>
          <cell r="C48" t="str">
            <v>LOTE 2</v>
          </cell>
          <cell r="D48" t="str">
            <v>MONOFILAMENTO NO ABSORBIBLE 4/0 AGUJA CURVA CORTANTE 3/8 CIRCULO 19-20MM HEBRA 70-75CM  SOBRE</v>
          </cell>
          <cell r="E48">
            <v>132</v>
          </cell>
          <cell r="F48">
            <v>1</v>
          </cell>
          <cell r="G48" t="str">
            <v>UN</v>
          </cell>
          <cell r="H48"/>
          <cell r="I48"/>
        </row>
        <row r="49">
          <cell r="A49">
            <v>47</v>
          </cell>
          <cell r="B49" t="str">
            <v>DM757</v>
          </cell>
          <cell r="C49" t="str">
            <v>LOTE 2</v>
          </cell>
          <cell r="D49" t="str">
            <v>MONOFILAMENTO NO ABSORBIBLE DE POLIPROPILENO CALIBRE 4/0 DOBLE AGUJA CARDIOVASCULAR DE 24 A 26 MM, 1/2 CIRCULO, HEBRA DE 70 CM O MAS</v>
          </cell>
          <cell r="E49">
            <v>52</v>
          </cell>
          <cell r="F49">
            <v>1</v>
          </cell>
          <cell r="G49" t="str">
            <v>UN</v>
          </cell>
          <cell r="H49"/>
          <cell r="I49"/>
        </row>
        <row r="50">
          <cell r="A50">
            <v>48</v>
          </cell>
          <cell r="B50" t="str">
            <v>DM758</v>
          </cell>
          <cell r="C50" t="str">
            <v>LOTE 2</v>
          </cell>
          <cell r="D50" t="str">
            <v>MONOFILAMENTO NO ABSORBIBLE 5/0 AGUJA CURVA CORTANTE 3/8 CIRCULO 19-20MM HEBRA 70-75CM SOBRE</v>
          </cell>
          <cell r="E50">
            <v>114</v>
          </cell>
          <cell r="F50">
            <v>1</v>
          </cell>
          <cell r="G50" t="str">
            <v>UN</v>
          </cell>
          <cell r="H50"/>
          <cell r="I50"/>
        </row>
        <row r="51">
          <cell r="A51">
            <v>49</v>
          </cell>
          <cell r="B51" t="str">
            <v>DM761</v>
          </cell>
          <cell r="C51" t="str">
            <v>LOTE 2</v>
          </cell>
          <cell r="D51" t="str">
            <v>MONOFILAMENTO NO ABSORBIBLE DE POLIPROPILENO CALIBRE 6/0 AGUJA CURVA CORTANTE DE 15 A 17 MM, DE 3/8 CIRCULO  HEBRA 45 CM O MAS</v>
          </cell>
          <cell r="E51">
            <v>104</v>
          </cell>
          <cell r="F51">
            <v>1</v>
          </cell>
          <cell r="G51" t="str">
            <v>UN</v>
          </cell>
          <cell r="H51"/>
          <cell r="I51"/>
        </row>
        <row r="52">
          <cell r="A52">
            <v>50</v>
          </cell>
          <cell r="B52" t="str">
            <v>DM762</v>
          </cell>
          <cell r="C52" t="str">
            <v>LOTE 2</v>
          </cell>
          <cell r="D52" t="str">
            <v>MONOFILAMENTO DE POLIRPOPILENO 6/0 CON DOBLE AGUJA CARDIOVASCULAR DE 7 A 9,5 MM, DE 3/8 CIRCULO, HEBRA DE 60 CM O MAS</v>
          </cell>
          <cell r="E52">
            <v>32</v>
          </cell>
          <cell r="F52">
            <v>1</v>
          </cell>
          <cell r="G52" t="str">
            <v>UN</v>
          </cell>
          <cell r="H52"/>
          <cell r="I52"/>
        </row>
        <row r="53">
          <cell r="A53">
            <v>51</v>
          </cell>
          <cell r="B53" t="str">
            <v>DM763</v>
          </cell>
          <cell r="C53" t="str">
            <v>LOTE 2</v>
          </cell>
          <cell r="D53" t="str">
            <v>MONOFILAMENTO NO ABSORBIBLE DE POLIPROPILENO CALIBRE 7/0 DOBLE AGUJA CARDIOVASCULAR DE 7 A 9,5 MM, DE 3/8 CIRCULO, HEBRA DE 60 CM O MAS</v>
          </cell>
          <cell r="E53">
            <v>22</v>
          </cell>
          <cell r="F53">
            <v>1</v>
          </cell>
          <cell r="G53" t="str">
            <v>UN</v>
          </cell>
          <cell r="H53"/>
          <cell r="I53"/>
        </row>
        <row r="54">
          <cell r="A54">
            <v>52</v>
          </cell>
          <cell r="B54" t="str">
            <v>DM764</v>
          </cell>
          <cell r="C54" t="str">
            <v>LOTE 2</v>
          </cell>
          <cell r="D54" t="str">
            <v>MONOFILAMENTO ABSORBIBLE DE GLICONATO, CALIBRE 4/0, AGUJA CURVA CORTANTE DE 19 A 20 MM DE 3/8 DE CIRCULO DE 45 CM EN ADELANTE</v>
          </cell>
          <cell r="E54">
            <v>111</v>
          </cell>
          <cell r="F54">
            <v>1</v>
          </cell>
          <cell r="G54" t="str">
            <v>UN</v>
          </cell>
          <cell r="H54"/>
          <cell r="I54"/>
        </row>
        <row r="55">
          <cell r="A55">
            <v>53</v>
          </cell>
          <cell r="B55" t="str">
            <v>DM766</v>
          </cell>
          <cell r="C55" t="str">
            <v>LOTE 2</v>
          </cell>
          <cell r="D55" t="str">
            <v>MONOFILAMENTO NO ABSORBIBLE NYLON NEGRO CALIBRE 8/0 AGUJA DE 6 A 6.5 MM CURVA REDONDA DE 3/8 DE CIRCULO, HEBRA DE 12 CM O MAS</v>
          </cell>
          <cell r="E55">
            <v>23</v>
          </cell>
          <cell r="F55">
            <v>1</v>
          </cell>
          <cell r="G55" t="str">
            <v>UN</v>
          </cell>
          <cell r="H55">
            <v>48900</v>
          </cell>
          <cell r="I55">
            <v>0</v>
          </cell>
        </row>
        <row r="56">
          <cell r="A56">
            <v>54</v>
          </cell>
          <cell r="B56" t="str">
            <v>DM767</v>
          </cell>
          <cell r="C56" t="str">
            <v>LOTE 2</v>
          </cell>
          <cell r="D56" t="str">
            <v>MONOFILAMENTO NO ABSORBIBLE NYLON CALIBRE 9/0 AGUJA DE 5 MM CURVA REDONDA DE 3/8 DE CIRCULO, HEBRA DE 12 CM O MAS</v>
          </cell>
          <cell r="E56">
            <v>24</v>
          </cell>
          <cell r="F56">
            <v>1</v>
          </cell>
          <cell r="G56" t="str">
            <v>UN</v>
          </cell>
          <cell r="H56"/>
          <cell r="I56"/>
        </row>
        <row r="57">
          <cell r="A57">
            <v>55</v>
          </cell>
          <cell r="B57" t="str">
            <v>DM769</v>
          </cell>
          <cell r="C57" t="str">
            <v>LOTE 2</v>
          </cell>
          <cell r="D57" t="str">
            <v>MONOFILAMENTO ABSORBIBLE DE POLIDIOXANONA, CALIBRE 3/0, AGUJA DE 24 A 26 MM CURVA REDONDA DE MEDIO CIRCULO,  HEBRA DE 70 CM DE LARGO O MAS</v>
          </cell>
          <cell r="E57">
            <v>58</v>
          </cell>
          <cell r="F57">
            <v>1</v>
          </cell>
          <cell r="G57" t="str">
            <v>UN</v>
          </cell>
          <cell r="H57">
            <v>16120</v>
          </cell>
          <cell r="I57">
            <v>0</v>
          </cell>
        </row>
        <row r="58">
          <cell r="A58">
            <v>56</v>
          </cell>
          <cell r="B58" t="str">
            <v>DM770</v>
          </cell>
          <cell r="C58" t="str">
            <v>LOTE 2</v>
          </cell>
          <cell r="D58" t="str">
            <v>MONOFILAMENTO ABSORBIBLE DE POLIDIOXANONA, CALIBRE 4/0, AGUJADE 24 A 26 MM CURVA REDONDA, DE MEDIO CIRCULO, HEBRA DE 70 CM EN ADELANTE</v>
          </cell>
          <cell r="E58">
            <v>35</v>
          </cell>
          <cell r="F58">
            <v>1</v>
          </cell>
          <cell r="G58" t="str">
            <v>UN</v>
          </cell>
          <cell r="H58">
            <v>17340</v>
          </cell>
          <cell r="I58">
            <v>0</v>
          </cell>
        </row>
        <row r="59">
          <cell r="A59">
            <v>57</v>
          </cell>
          <cell r="B59" t="str">
            <v>DM773</v>
          </cell>
          <cell r="C59" t="str">
            <v>LOTE 2</v>
          </cell>
          <cell r="D59" t="str">
            <v>MONOFILAMENTO DE POLIDIOXANONA CALIBRE 1 AGUJA DE 24 A 26 MM CURVA REDONDA DE MEDIO CÍRCULO HEBRA DE 70 CM EN ADELANTE-ANTIBACTERIAL</v>
          </cell>
          <cell r="E59">
            <v>29</v>
          </cell>
          <cell r="F59">
            <v>1</v>
          </cell>
          <cell r="G59" t="str">
            <v>UN</v>
          </cell>
          <cell r="H59"/>
          <cell r="I59"/>
        </row>
        <row r="60">
          <cell r="A60">
            <v>58</v>
          </cell>
          <cell r="B60" t="str">
            <v>DM774</v>
          </cell>
          <cell r="C60" t="str">
            <v>LOTE 2</v>
          </cell>
          <cell r="D60" t="str">
            <v>MONOFILAMENTO DE POLIPROPILENO 7/0 3/8 CON DOBLE AGUJA CARDIOVASCULAR DE 10-13 MM DE 60-75 CM</v>
          </cell>
          <cell r="E60">
            <v>20</v>
          </cell>
          <cell r="F60">
            <v>1</v>
          </cell>
          <cell r="G60" t="str">
            <v>UN</v>
          </cell>
          <cell r="H60"/>
          <cell r="I60"/>
        </row>
        <row r="61">
          <cell r="A61">
            <v>59</v>
          </cell>
          <cell r="B61" t="str">
            <v>DM878</v>
          </cell>
          <cell r="C61" t="str">
            <v>LOTE 2</v>
          </cell>
          <cell r="D61" t="str">
            <v>POLIDIOXANONA 3/0 CON AGUJA CURVA REDONDA DE 1/2 CÍRCULO DE 24 A 26 MM HEBRA DE 70 CM EN ADELANTE SOBRE-ANTIBACTERIAL</v>
          </cell>
          <cell r="E61">
            <v>4</v>
          </cell>
          <cell r="F61">
            <v>1</v>
          </cell>
          <cell r="G61" t="str">
            <v>UN</v>
          </cell>
          <cell r="H61"/>
          <cell r="I61"/>
        </row>
        <row r="62">
          <cell r="A62">
            <v>60</v>
          </cell>
          <cell r="B62" t="str">
            <v>DM880</v>
          </cell>
          <cell r="C62" t="str">
            <v>LOTE 2</v>
          </cell>
          <cell r="D62" t="str">
            <v>MONOFILAMENTO ABSORBIBLE DE POLIDIOXANONA, CALIBRE 2/0,AGUJA DE 35 A 39 MM CURVA REDONDA DE MEDIO CIRCULO,HEBRA DE 70 CM DE LARGO O MAS- ANTIBACTERIAL</v>
          </cell>
          <cell r="E62">
            <v>31</v>
          </cell>
          <cell r="F62">
            <v>1</v>
          </cell>
          <cell r="G62" t="str">
            <v>UN</v>
          </cell>
          <cell r="H62">
            <v>16450</v>
          </cell>
          <cell r="I62">
            <v>0</v>
          </cell>
        </row>
        <row r="63">
          <cell r="A63">
            <v>61</v>
          </cell>
          <cell r="B63" t="str">
            <v>DM881</v>
          </cell>
          <cell r="C63" t="str">
            <v>LOTE 2</v>
          </cell>
          <cell r="D63" t="str">
            <v>POLIDIOXANONA  4/0 CON AGUJA CURVA REDONDA DE 1/2 CÍRCULO DE 24 A 26 MM HEBRA DE 70 CM EN ADELANTE</v>
          </cell>
          <cell r="E63">
            <v>30</v>
          </cell>
          <cell r="F63">
            <v>1</v>
          </cell>
          <cell r="G63" t="str">
            <v>UN</v>
          </cell>
          <cell r="H63"/>
          <cell r="I63"/>
        </row>
        <row r="64">
          <cell r="A64">
            <v>62</v>
          </cell>
          <cell r="B64" t="str">
            <v>DM882</v>
          </cell>
          <cell r="C64" t="str">
            <v>LOTE 2</v>
          </cell>
          <cell r="D64" t="str">
            <v>MONOFILAMENTO ABSORBIBLE DE POLIDIOXANONA, CALIBRE 5/0, DOBLE AGUJA DE 17 MM CURVA REDONDA DE MEDIO CIRCULO,  HEBRA DE 70 CM DE LARGO O MAS</v>
          </cell>
          <cell r="E64">
            <v>79</v>
          </cell>
          <cell r="F64">
            <v>1</v>
          </cell>
          <cell r="G64" t="str">
            <v>UN</v>
          </cell>
          <cell r="H64">
            <v>21800</v>
          </cell>
          <cell r="I64">
            <v>0</v>
          </cell>
        </row>
        <row r="65">
          <cell r="A65">
            <v>63</v>
          </cell>
          <cell r="B65" t="str">
            <v>DM885</v>
          </cell>
          <cell r="C65" t="str">
            <v>LOTE 2</v>
          </cell>
          <cell r="D65" t="str">
            <v>POLIESTER TRENZADO 0 CON AGUJA CURVA REDONDA DE 1/2 CIRCULO DE 24-26 MM Y HEBRA DE 70-90 CM</v>
          </cell>
          <cell r="E65">
            <v>69</v>
          </cell>
          <cell r="F65">
            <v>1</v>
          </cell>
          <cell r="G65" t="str">
            <v>UN</v>
          </cell>
          <cell r="H65"/>
          <cell r="I65"/>
        </row>
        <row r="66">
          <cell r="A66">
            <v>64</v>
          </cell>
          <cell r="B66" t="str">
            <v>DM887</v>
          </cell>
          <cell r="C66" t="str">
            <v>LOTE 2</v>
          </cell>
          <cell r="D66" t="str">
            <v>MULTIFILAMENTO NO ABSORBIBLE DE POLIESTER TRENZADO CALIBRE 0 CON AGUJA DE 34 A 37 MM CURVA REDONDA DE MEDIO CIRCULO, HEBRA DE 70 CM O MAS</v>
          </cell>
          <cell r="E66">
            <v>120</v>
          </cell>
          <cell r="F66">
            <v>1</v>
          </cell>
          <cell r="G66" t="str">
            <v>UN</v>
          </cell>
          <cell r="H66"/>
          <cell r="I66"/>
        </row>
        <row r="67">
          <cell r="A67">
            <v>65</v>
          </cell>
          <cell r="B67" t="str">
            <v>DM888</v>
          </cell>
          <cell r="C67" t="str">
            <v>LOTE 2</v>
          </cell>
          <cell r="D67" t="str">
            <v>POLIESTER TRENZADO 1 TRENZADO RECUBIERTO</v>
          </cell>
          <cell r="E67">
            <v>7</v>
          </cell>
          <cell r="F67">
            <v>1</v>
          </cell>
          <cell r="G67" t="str">
            <v>UN</v>
          </cell>
          <cell r="H67"/>
          <cell r="I67"/>
        </row>
        <row r="68">
          <cell r="A68">
            <v>66</v>
          </cell>
          <cell r="B68" t="str">
            <v>DM889</v>
          </cell>
          <cell r="C68" t="str">
            <v>LOTE 2</v>
          </cell>
          <cell r="D68" t="str">
            <v>MULTIFILAMENTO NO ABSORBIBLE DE POLIESTER TRENZADO CALIBRE 2/0 CON AGUJA DE 24 A 26 MM CURVA REDONDA DE MEDIO CIRCULO, HEBRA DE 70 CM O MAS</v>
          </cell>
          <cell r="E68">
            <v>7</v>
          </cell>
          <cell r="F68">
            <v>1</v>
          </cell>
          <cell r="G68" t="str">
            <v>UN</v>
          </cell>
          <cell r="H68"/>
          <cell r="I68"/>
        </row>
        <row r="69">
          <cell r="A69">
            <v>67</v>
          </cell>
          <cell r="B69" t="str">
            <v>DM891</v>
          </cell>
          <cell r="C69" t="str">
            <v>LOTE 2</v>
          </cell>
          <cell r="D69" t="str">
            <v>MULTIFILAMENTO NO ABSORBIBLE DE POLIESTER TRENZADO CALIBRE 5/0 CON DOBLE AGUJA ESPATULADA DE 8 MM, DE 1/4 DE CIRCULO, HEBRA DE 45 CM O MAS</v>
          </cell>
          <cell r="E69">
            <v>32</v>
          </cell>
          <cell r="F69">
            <v>1</v>
          </cell>
          <cell r="G69" t="str">
            <v>UN</v>
          </cell>
          <cell r="H69"/>
          <cell r="I69"/>
        </row>
        <row r="70">
          <cell r="A70">
            <v>68</v>
          </cell>
          <cell r="B70" t="str">
            <v>DM892</v>
          </cell>
          <cell r="C70" t="str">
            <v>LOTE 2</v>
          </cell>
          <cell r="D70" t="str">
            <v>POLIESTER TRENZADO RECUBIERTO 3/0 CON AGUJA CURVA REDONDA DE 1/2 CIRCULO DE 24-26 MM Y HEBRA DE 70-90 CM</v>
          </cell>
          <cell r="E70">
            <v>36</v>
          </cell>
          <cell r="F70">
            <v>1</v>
          </cell>
          <cell r="G70" t="str">
            <v>UN</v>
          </cell>
          <cell r="H70"/>
          <cell r="I70"/>
        </row>
        <row r="71">
          <cell r="A71">
            <v>69</v>
          </cell>
          <cell r="B71" t="str">
            <v>DM893</v>
          </cell>
          <cell r="C71" t="str">
            <v>LOTE 2</v>
          </cell>
          <cell r="D71" t="str">
            <v>POLIGLECAPRONE USP 4-0 3/8 CIRC REV CORTANTE 19 MM- ANTIBACTERIAL</v>
          </cell>
          <cell r="E71">
            <v>11</v>
          </cell>
          <cell r="F71">
            <v>1</v>
          </cell>
          <cell r="G71" t="str">
            <v>UN</v>
          </cell>
          <cell r="H71"/>
          <cell r="I71"/>
        </row>
        <row r="72">
          <cell r="A72">
            <v>70</v>
          </cell>
          <cell r="B72" t="str">
            <v>DM931</v>
          </cell>
          <cell r="C72" t="str">
            <v>LOTE 2</v>
          </cell>
          <cell r="D72" t="str">
            <v>RECARGA TEJIDO MEDIO DE 60MM  PARA ENDOGRAPADORA</v>
          </cell>
          <cell r="E72">
            <v>12</v>
          </cell>
          <cell r="F72">
            <v>1</v>
          </cell>
          <cell r="G72" t="str">
            <v>UN</v>
          </cell>
          <cell r="H72">
            <v>453000</v>
          </cell>
          <cell r="I72">
            <v>0.19</v>
          </cell>
        </row>
        <row r="73">
          <cell r="A73">
            <v>71</v>
          </cell>
          <cell r="B73" t="str">
            <v>DM932</v>
          </cell>
          <cell r="C73" t="str">
            <v>LOTE 2</v>
          </cell>
          <cell r="D73" t="str">
            <v>RECARGA TEJIDO MEDIO 45MM PARA PISTOLA ARTICULADA</v>
          </cell>
          <cell r="E73">
            <v>5</v>
          </cell>
          <cell r="F73">
            <v>1</v>
          </cell>
          <cell r="G73" t="str">
            <v>UN</v>
          </cell>
          <cell r="H73"/>
          <cell r="I73"/>
        </row>
        <row r="74">
          <cell r="A74">
            <v>72</v>
          </cell>
          <cell r="B74" t="str">
            <v>DM934</v>
          </cell>
          <cell r="C74" t="str">
            <v>LOTE 2</v>
          </cell>
          <cell r="D74" t="str">
            <v>RECARGA TEJIDO DELGADO 45MM PARA PISTOLA ARTICULADA</v>
          </cell>
          <cell r="E74">
            <v>3</v>
          </cell>
          <cell r="F74">
            <v>1</v>
          </cell>
          <cell r="G74" t="str">
            <v>UN</v>
          </cell>
          <cell r="H74"/>
          <cell r="I74"/>
        </row>
        <row r="75">
          <cell r="A75">
            <v>73</v>
          </cell>
          <cell r="B75" t="str">
            <v>DM935</v>
          </cell>
          <cell r="C75" t="str">
            <v>LOTE 2</v>
          </cell>
          <cell r="D75" t="str">
            <v>RECARGA DE AUTOSUTURA PARA CIRUGIA LAPAROSCOPICA  PARA TEJIDO DELGADO  45-  60 CM</v>
          </cell>
          <cell r="E75">
            <v>7</v>
          </cell>
          <cell r="F75">
            <v>1</v>
          </cell>
          <cell r="G75" t="str">
            <v>UN</v>
          </cell>
          <cell r="H75">
            <v>453000</v>
          </cell>
          <cell r="I75">
            <v>0.19</v>
          </cell>
        </row>
        <row r="76">
          <cell r="A76">
            <v>74</v>
          </cell>
          <cell r="B76" t="str">
            <v>DM936</v>
          </cell>
          <cell r="C76" t="str">
            <v>LOTE 2</v>
          </cell>
          <cell r="D76" t="str">
            <v>RECARGA 75-80 MM  3 ALTURAS (GRUESO, MEDIANO Y DELGADO) COMPATIBLE CON GRAPADORA LINEAL CORTANTE 75-80MM.</v>
          </cell>
          <cell r="E76">
            <v>109</v>
          </cell>
          <cell r="F76">
            <v>1</v>
          </cell>
          <cell r="G76" t="str">
            <v>UN</v>
          </cell>
          <cell r="H76"/>
          <cell r="I76"/>
        </row>
        <row r="77">
          <cell r="A77">
            <v>75</v>
          </cell>
          <cell r="B77" t="str">
            <v>DM938</v>
          </cell>
          <cell r="C77" t="str">
            <v>LOTE 2</v>
          </cell>
          <cell r="D77" t="str">
            <v>RECARGA VERDE 40MM REF. 341-CR40G UNIDAD</v>
          </cell>
          <cell r="E77">
            <v>1</v>
          </cell>
          <cell r="F77">
            <v>1</v>
          </cell>
          <cell r="G77" t="str">
            <v>UN</v>
          </cell>
          <cell r="H77"/>
          <cell r="I77"/>
        </row>
        <row r="78">
          <cell r="A78">
            <v>76</v>
          </cell>
          <cell r="B78" t="str">
            <v>DM939</v>
          </cell>
          <cell r="C78" t="str">
            <v>LOTE 2</v>
          </cell>
          <cell r="D78" t="str">
            <v>RECARGA VERDE 60MM PARA ENDOGRAPADORA UNIDAD</v>
          </cell>
          <cell r="E78">
            <v>2</v>
          </cell>
          <cell r="F78">
            <v>1</v>
          </cell>
          <cell r="G78" t="str">
            <v>UN</v>
          </cell>
          <cell r="H78"/>
          <cell r="I78"/>
        </row>
        <row r="79">
          <cell r="A79">
            <v>77</v>
          </cell>
          <cell r="B79" t="str">
            <v>DM961</v>
          </cell>
          <cell r="C79" t="str">
            <v>LOTE 2</v>
          </cell>
          <cell r="D79" t="str">
            <v>SEDA NEGRA 0 CON AGUJA CURVA CORTANTE DE 3/8 DE CÍRCULO DE 28 A 34 MM LARGO DE LA HEBRA 70 CM O MÁS SOBRE CAJA POR 2 DOCENAS</v>
          </cell>
          <cell r="E79">
            <v>4</v>
          </cell>
          <cell r="F79">
            <v>1</v>
          </cell>
          <cell r="G79" t="str">
            <v>UN</v>
          </cell>
          <cell r="H79"/>
          <cell r="I79"/>
        </row>
        <row r="80">
          <cell r="A80">
            <v>78</v>
          </cell>
          <cell r="B80" t="str">
            <v>DM964</v>
          </cell>
          <cell r="C80" t="str">
            <v>LOTE 2</v>
          </cell>
          <cell r="D80" t="str">
            <v>MULTIFILAMENTO NO ABSORBIBLE DE SEDA NEGRA CALIBRE 0 AGUJA CURVA REDONDA DE 34 A 37 MM 1/2 DE CIRCULO, HEBRA DE 70 CM O MAS</v>
          </cell>
          <cell r="E80">
            <v>30</v>
          </cell>
          <cell r="F80">
            <v>1</v>
          </cell>
          <cell r="G80" t="str">
            <v>UN</v>
          </cell>
          <cell r="H80"/>
          <cell r="I80"/>
        </row>
        <row r="81">
          <cell r="A81">
            <v>79</v>
          </cell>
          <cell r="B81" t="str">
            <v>DM965</v>
          </cell>
          <cell r="C81" t="str">
            <v>LOTE 2</v>
          </cell>
          <cell r="D81" t="str">
            <v>MULTIFILAMENTO NO ABSORBIBLE DE SEDA NEGRA CALIBRE 0 AGUJA CURVA REDONDA DE 24 A 26 MM 1/2 DE CIRCULO, HEBRA DE 70 CM O MAS</v>
          </cell>
          <cell r="E81">
            <v>34</v>
          </cell>
          <cell r="F81">
            <v>1</v>
          </cell>
          <cell r="G81" t="str">
            <v>UN</v>
          </cell>
          <cell r="H81">
            <v>4340</v>
          </cell>
          <cell r="I81">
            <v>0</v>
          </cell>
        </row>
        <row r="82">
          <cell r="A82">
            <v>80</v>
          </cell>
          <cell r="B82" t="str">
            <v>DM967</v>
          </cell>
          <cell r="C82" t="str">
            <v>LOTE 2</v>
          </cell>
          <cell r="D82" t="str">
            <v>MULTIFILAMENTO NO ABSORBIBLE DE SEDA NEGRA SIN AGUJA CALIBRE 0, PAQUETE DE 10 HEBRAS POR 75 CM</v>
          </cell>
          <cell r="E82">
            <v>104</v>
          </cell>
          <cell r="F82">
            <v>1</v>
          </cell>
          <cell r="G82" t="str">
            <v>UN</v>
          </cell>
          <cell r="H82">
            <v>5120</v>
          </cell>
          <cell r="I82">
            <v>0</v>
          </cell>
        </row>
        <row r="83">
          <cell r="A83">
            <v>81</v>
          </cell>
          <cell r="B83" t="str">
            <v>DM968</v>
          </cell>
          <cell r="C83" t="str">
            <v>LOTE 2</v>
          </cell>
          <cell r="D83" t="str">
            <v>SEDA NEGRA TRENZADA 1 S/A PRECORTADA 70-75 CM</v>
          </cell>
          <cell r="E83">
            <v>8</v>
          </cell>
          <cell r="F83">
            <v>1</v>
          </cell>
          <cell r="G83" t="str">
            <v>UN</v>
          </cell>
          <cell r="H83">
            <v>5120</v>
          </cell>
          <cell r="I83">
            <v>0</v>
          </cell>
        </row>
        <row r="84">
          <cell r="A84">
            <v>82</v>
          </cell>
          <cell r="B84" t="str">
            <v>DM969</v>
          </cell>
          <cell r="C84" t="str">
            <v>LOTE 2</v>
          </cell>
          <cell r="D84" t="str">
            <v>MULTIFILAMENTO NO ABSORBIBLE DE SEDA NEGRA CALIBRE 1 AGUJA CURVA REDONDA DE 24 A 26 MM 1/2 DE CIRCULO, HEBRA DE 70 CM O MAS</v>
          </cell>
          <cell r="E84">
            <v>372</v>
          </cell>
          <cell r="F84">
            <v>1</v>
          </cell>
          <cell r="G84" t="str">
            <v>UN</v>
          </cell>
          <cell r="H84"/>
          <cell r="I84"/>
        </row>
        <row r="85">
          <cell r="A85">
            <v>84</v>
          </cell>
          <cell r="B85" t="str">
            <v>DM971</v>
          </cell>
          <cell r="C85" t="str">
            <v>LOTE 2</v>
          </cell>
          <cell r="D85" t="str">
            <v>SEDA NEGRA TRENZADA 2/0 AGUJA CORTANTE 3/8 CIRCULO 34 -37 MM 45-60 CM</v>
          </cell>
          <cell r="E85">
            <v>70</v>
          </cell>
          <cell r="F85">
            <v>1</v>
          </cell>
          <cell r="G85" t="str">
            <v>UN</v>
          </cell>
          <cell r="H85"/>
          <cell r="I85"/>
        </row>
        <row r="86">
          <cell r="A86">
            <v>85</v>
          </cell>
          <cell r="B86" t="str">
            <v>DM973</v>
          </cell>
          <cell r="C86" t="str">
            <v>LOTE 2</v>
          </cell>
          <cell r="D86" t="str">
            <v>SEDA NEGRA TRENZADA 2/0 S/A PRECORTADA 70-75 CM</v>
          </cell>
          <cell r="E86">
            <v>89</v>
          </cell>
          <cell r="F86">
            <v>1</v>
          </cell>
          <cell r="G86" t="str">
            <v>UN</v>
          </cell>
          <cell r="H86">
            <v>5120</v>
          </cell>
          <cell r="I86">
            <v>0</v>
          </cell>
        </row>
        <row r="87">
          <cell r="A87">
            <v>86</v>
          </cell>
          <cell r="B87" t="str">
            <v>DM974</v>
          </cell>
          <cell r="C87" t="str">
            <v>LOTE 2</v>
          </cell>
          <cell r="D87" t="str">
            <v>SEDA NEGRA TRENZADA 3/0 AGUJA CORTANTE 3/8CIRCULO 22-26 MM 45 CM A 70-75 CM</v>
          </cell>
          <cell r="E87">
            <v>485</v>
          </cell>
          <cell r="F87">
            <v>1</v>
          </cell>
          <cell r="G87" t="str">
            <v>UN</v>
          </cell>
          <cell r="H87">
            <v>5320</v>
          </cell>
          <cell r="I87">
            <v>0</v>
          </cell>
        </row>
        <row r="88">
          <cell r="A88">
            <v>87</v>
          </cell>
          <cell r="B88" t="str">
            <v>DM976</v>
          </cell>
          <cell r="C88" t="str">
            <v>LOTE 2</v>
          </cell>
          <cell r="D88" t="str">
            <v>MULTIFILAMENTO NO ABSORBIBLE DE SEDA NEGRA CALIBRE 3/0 AGUJA RECTA CORTANTE DE 60 MM, HEBRA DE 75 CM O MAS</v>
          </cell>
          <cell r="E88">
            <v>30</v>
          </cell>
          <cell r="F88">
            <v>1</v>
          </cell>
          <cell r="G88" t="str">
            <v>UN</v>
          </cell>
          <cell r="H88">
            <v>6120</v>
          </cell>
          <cell r="I88">
            <v>0</v>
          </cell>
        </row>
        <row r="89">
          <cell r="A89">
            <v>88</v>
          </cell>
          <cell r="B89" t="str">
            <v>DM977</v>
          </cell>
          <cell r="C89" t="str">
            <v>LOTE 2</v>
          </cell>
          <cell r="D89" t="str">
            <v>MULTIFILAMENTO NO ABSORBIBLE DE SEDA NEGRA SIN AGUJA CALIBRE 3/0, PAQUETE DE 10 HEBRAS POR 75 CM</v>
          </cell>
          <cell r="E89">
            <v>88</v>
          </cell>
          <cell r="F89">
            <v>1</v>
          </cell>
          <cell r="G89" t="str">
            <v>UN</v>
          </cell>
          <cell r="H89">
            <v>5120</v>
          </cell>
          <cell r="I89">
            <v>0</v>
          </cell>
        </row>
        <row r="90">
          <cell r="A90">
            <v>89</v>
          </cell>
          <cell r="B90" t="str">
            <v>DM978</v>
          </cell>
          <cell r="C90" t="str">
            <v>LOTE 2</v>
          </cell>
          <cell r="D90" t="str">
            <v>SEDA NEGRA TRENZADA 4/0 AGUJA CURVA CORTANTE 3/8 CIRCULO 19 MM 70-90 CM</v>
          </cell>
          <cell r="E90">
            <v>204</v>
          </cell>
          <cell r="F90">
            <v>1</v>
          </cell>
          <cell r="G90" t="str">
            <v>UN</v>
          </cell>
          <cell r="H90">
            <v>6450</v>
          </cell>
          <cell r="I90">
            <v>0</v>
          </cell>
        </row>
        <row r="91">
          <cell r="A91">
            <v>90</v>
          </cell>
          <cell r="B91" t="str">
            <v>DM979</v>
          </cell>
          <cell r="C91" t="str">
            <v>LOTE 2</v>
          </cell>
          <cell r="D91" t="str">
            <v>SEDA NEGRA TRENZADA 4/0 AGUJA REDONDA 1/2 CIRCULO 15 MM 70-90 CM</v>
          </cell>
          <cell r="E91">
            <v>24</v>
          </cell>
          <cell r="F91">
            <v>1</v>
          </cell>
          <cell r="G91" t="str">
            <v>UN</v>
          </cell>
          <cell r="H91"/>
          <cell r="I91"/>
        </row>
        <row r="92">
          <cell r="A92">
            <v>91</v>
          </cell>
          <cell r="B92" t="str">
            <v>DM980</v>
          </cell>
          <cell r="C92" t="str">
            <v>LOTE 2</v>
          </cell>
          <cell r="D92" t="str">
            <v>MULTIFILAMENTO NO ABSORBIBLE DE SEDA NEGRA SIN AGUJA CALIBRE 4/0, PAQUETE DE 10 HEBRAS POR 75 CM</v>
          </cell>
          <cell r="E92">
            <v>317</v>
          </cell>
          <cell r="F92">
            <v>1</v>
          </cell>
          <cell r="G92" t="str">
            <v>UN</v>
          </cell>
          <cell r="H92">
            <v>5320</v>
          </cell>
          <cell r="I92">
            <v>0</v>
          </cell>
        </row>
        <row r="93">
          <cell r="A93">
            <v>92</v>
          </cell>
          <cell r="B93" t="str">
            <v>DM981</v>
          </cell>
          <cell r="C93" t="str">
            <v>LOTE 2</v>
          </cell>
          <cell r="D93" t="str">
            <v>MULTIFILAMENTO NO ABSORBIBLE DE SEDA NEGRA CALIBRE 5/0 AGUJA CURVA CORTANTE DE 19 A 20 MM 3/8 DE CIRCULO, HEBRA DE 45 CM O MAS</v>
          </cell>
          <cell r="E93">
            <v>84</v>
          </cell>
          <cell r="F93">
            <v>1</v>
          </cell>
          <cell r="G93" t="str">
            <v>UN</v>
          </cell>
          <cell r="H93"/>
          <cell r="I93"/>
        </row>
        <row r="94">
          <cell r="A94">
            <v>93</v>
          </cell>
          <cell r="B94" t="str">
            <v>DM983</v>
          </cell>
          <cell r="C94" t="str">
            <v>LOTE 2</v>
          </cell>
          <cell r="D94" t="str">
            <v>MULTIFILAMENTO NO ABSORBIBLE DE SEDA NEGRA CALIBRE 6/0 DOBLE AGUJA ESPATULADA DE 8 MM 1/4 DE CIRCULO, HEBRA DE 45 CM O MAS</v>
          </cell>
          <cell r="E94">
            <v>1</v>
          </cell>
          <cell r="F94">
            <v>1</v>
          </cell>
          <cell r="G94" t="str">
            <v>UN</v>
          </cell>
          <cell r="H94"/>
          <cell r="I94"/>
        </row>
        <row r="95">
          <cell r="A95">
            <v>94</v>
          </cell>
          <cell r="B95" t="str">
            <v>DM1012</v>
          </cell>
          <cell r="C95" t="str">
            <v>LOTE 2</v>
          </cell>
          <cell r="D95" t="str">
            <v>SISTEMA DE IRRIGACION SUCCION CON CANULA DE 5MM DE DIAMETRO X 33 CM DE LARGO</v>
          </cell>
          <cell r="E95">
            <v>39</v>
          </cell>
          <cell r="F95">
            <v>1</v>
          </cell>
          <cell r="G95" t="str">
            <v>UN</v>
          </cell>
          <cell r="H95"/>
          <cell r="I95"/>
        </row>
        <row r="96">
          <cell r="A96">
            <v>95</v>
          </cell>
          <cell r="B96" t="str">
            <v>DM1013</v>
          </cell>
          <cell r="C96" t="str">
            <v>LOTE 2</v>
          </cell>
          <cell r="D96" t="str">
            <v>SISTEMA TROCAR CON BALON O SIN BALON DE 12MM X 100MM (CON CANULA LISA O ESTRIADA + OBTURADOR SIN CUCHILLA CON VALVULA PARA GAS)</v>
          </cell>
          <cell r="E96">
            <v>1</v>
          </cell>
          <cell r="F96">
            <v>1</v>
          </cell>
          <cell r="G96" t="str">
            <v>UN</v>
          </cell>
          <cell r="H96"/>
          <cell r="I96"/>
        </row>
        <row r="97">
          <cell r="A97">
            <v>96</v>
          </cell>
          <cell r="B97" t="str">
            <v>DM1093</v>
          </cell>
          <cell r="C97" t="str">
            <v>LOTE 2</v>
          </cell>
          <cell r="D97" t="str">
            <v>SUTURA PARA CERCLAJE DE CUELLO DE UTERO DOBLE AGUJA REDONDA UNIDAD</v>
          </cell>
          <cell r="E97">
            <v>6</v>
          </cell>
          <cell r="F97">
            <v>1</v>
          </cell>
          <cell r="G97" t="str">
            <v>UN</v>
          </cell>
          <cell r="H97"/>
          <cell r="I97"/>
        </row>
        <row r="98">
          <cell r="A98">
            <v>97</v>
          </cell>
          <cell r="B98" t="str">
            <v>DM1108</v>
          </cell>
          <cell r="C98" t="str">
            <v>LOTE 2</v>
          </cell>
          <cell r="D98" t="str">
            <v>TIJERA ULTRASONICA DE ENERGIA AVANZADA. CURVA. DE 9 CM DE LONGITUD PARA CIRUGIA DE CABEZA Y CUELLO (CON APOYO TECNOLOGICO CONSOLA DE ENERGIA Y PIEZA DE MANO)</v>
          </cell>
          <cell r="E98">
            <v>5</v>
          </cell>
          <cell r="F98">
            <v>1</v>
          </cell>
          <cell r="G98" t="str">
            <v>UN</v>
          </cell>
          <cell r="H98"/>
          <cell r="I98"/>
        </row>
        <row r="99">
          <cell r="A99">
            <v>98</v>
          </cell>
          <cell r="B99" t="str">
            <v>DM1109</v>
          </cell>
          <cell r="C99" t="str">
            <v>LOTE 2</v>
          </cell>
          <cell r="D99" t="str">
            <v>TIJERA DESECHABLE DE 5 MM X 35 MM UNIDAD</v>
          </cell>
          <cell r="E99">
            <v>18</v>
          </cell>
          <cell r="F99">
            <v>1</v>
          </cell>
          <cell r="G99" t="str">
            <v>UN</v>
          </cell>
          <cell r="H99">
            <v>390000</v>
          </cell>
          <cell r="I99">
            <v>0.19</v>
          </cell>
        </row>
        <row r="100">
          <cell r="A100">
            <v>99</v>
          </cell>
          <cell r="B100" t="str">
            <v>DM1122</v>
          </cell>
          <cell r="C100" t="str">
            <v>LOTE 2</v>
          </cell>
          <cell r="D100" t="str">
            <v>CAT GUT CROMADO CALIBRE 0 AGUJA CURVA REDONDA DE 34 A 37 MM DE MEDIO CIRCULO HEBRA DE 90 CM O MAS</v>
          </cell>
          <cell r="E100">
            <v>165</v>
          </cell>
          <cell r="F100">
            <v>1</v>
          </cell>
          <cell r="G100" t="str">
            <v>UN</v>
          </cell>
          <cell r="H100">
            <v>6870</v>
          </cell>
          <cell r="I100">
            <v>0</v>
          </cell>
        </row>
        <row r="101">
          <cell r="A101">
            <v>100</v>
          </cell>
          <cell r="B101" t="str">
            <v>DM1123</v>
          </cell>
          <cell r="C101" t="str">
            <v>LOTE 2</v>
          </cell>
          <cell r="D101" t="str">
            <v>CAT GUT CROMADO PARA HIGADO CALIBRE 0 AGUJA CURVA REDONDA ROMA DE 65 MM DE MEDIO CIRCULO. HEBRA DE 70 CM O MAS</v>
          </cell>
          <cell r="E101">
            <v>69</v>
          </cell>
          <cell r="F101">
            <v>1</v>
          </cell>
          <cell r="G101" t="str">
            <v>UN</v>
          </cell>
          <cell r="H101">
            <v>7200</v>
          </cell>
          <cell r="I101">
            <v>0</v>
          </cell>
        </row>
        <row r="102">
          <cell r="A102">
            <v>101</v>
          </cell>
          <cell r="B102" t="str">
            <v>DM1124</v>
          </cell>
          <cell r="C102" t="str">
            <v>LOTE 2</v>
          </cell>
          <cell r="D102" t="str">
            <v>CAT GUT CROMADO CALIBRE 1 AGUJA CURVA REDONDA DE 34 A 37 MM DE MEDIO CIRCULO. HEBRA DE 90 CM O MAS</v>
          </cell>
          <cell r="E102">
            <v>455</v>
          </cell>
          <cell r="F102">
            <v>1</v>
          </cell>
          <cell r="G102" t="str">
            <v>UN</v>
          </cell>
          <cell r="H102">
            <v>6870</v>
          </cell>
          <cell r="I102">
            <v>0</v>
          </cell>
        </row>
        <row r="103">
          <cell r="A103">
            <v>102</v>
          </cell>
          <cell r="B103" t="str">
            <v>DM1125</v>
          </cell>
          <cell r="C103" t="str">
            <v>LOTE 2</v>
          </cell>
          <cell r="D103" t="str">
            <v>CAT GUT CROMADO CALIBRE 2/0 AGUJA CURVA REDONDA DE 34 A 36 MM DE MEDIO CIRCULO. HEBRA DE 70 CM O MAS</v>
          </cell>
          <cell r="E103">
            <v>456</v>
          </cell>
          <cell r="F103">
            <v>1</v>
          </cell>
          <cell r="G103" t="str">
            <v>UN</v>
          </cell>
          <cell r="H103">
            <v>6870</v>
          </cell>
          <cell r="I103">
            <v>0</v>
          </cell>
        </row>
        <row r="104">
          <cell r="A104">
            <v>103</v>
          </cell>
          <cell r="B104" t="str">
            <v>DM1127</v>
          </cell>
          <cell r="C104" t="str">
            <v>LOTE 2</v>
          </cell>
          <cell r="D104" t="str">
            <v>TRIPA QUIRURGICA CROMICO 4/0 AGUJA REDONDA 1/2 CIRCULO 17MM 70-75 CM RB1</v>
          </cell>
          <cell r="E104">
            <v>85</v>
          </cell>
          <cell r="F104">
            <v>1</v>
          </cell>
          <cell r="G104" t="str">
            <v>UN</v>
          </cell>
          <cell r="H104">
            <v>6870</v>
          </cell>
          <cell r="I104">
            <v>0</v>
          </cell>
        </row>
        <row r="105">
          <cell r="A105">
            <v>104</v>
          </cell>
          <cell r="B105" t="str">
            <v>DM1129</v>
          </cell>
          <cell r="C105" t="str">
            <v>LOTE 2</v>
          </cell>
          <cell r="D105" t="str">
            <v>CAT GUT CROMADO CALIBRE 5/0 AGUJA CURVA REDONDA DE 15 A 17 MM DE MEDIO CIRCULO. HEBRA DE 70 CM O MAS</v>
          </cell>
          <cell r="E105">
            <v>6</v>
          </cell>
          <cell r="F105">
            <v>1</v>
          </cell>
          <cell r="G105" t="str">
            <v>UN</v>
          </cell>
          <cell r="H105">
            <v>7120</v>
          </cell>
          <cell r="I105">
            <v>0</v>
          </cell>
        </row>
        <row r="106">
          <cell r="A106">
            <v>105</v>
          </cell>
          <cell r="B106" t="str">
            <v>DM1131</v>
          </cell>
          <cell r="C106" t="str">
            <v>LOTE 2</v>
          </cell>
          <cell r="D106" t="str">
            <v>TROCAR 12MM X 100MM DE CUCHILLA PROTEGIDA CANULA ROSCADA O LISA REF. CFV73/CTB73 UNIDAD</v>
          </cell>
          <cell r="E106">
            <v>49</v>
          </cell>
          <cell r="F106">
            <v>1</v>
          </cell>
          <cell r="G106" t="str">
            <v>UN</v>
          </cell>
          <cell r="H106">
            <v>179000</v>
          </cell>
          <cell r="I106">
            <v>0.19</v>
          </cell>
        </row>
        <row r="107">
          <cell r="A107">
            <v>106</v>
          </cell>
          <cell r="B107" t="str">
            <v>DM1132</v>
          </cell>
          <cell r="C107" t="str">
            <v>LOTE 2</v>
          </cell>
          <cell r="D107" t="str">
            <v>TROCAR 5MM X 100MM - CON PUNTA DILATADORA</v>
          </cell>
          <cell r="E107">
            <v>39</v>
          </cell>
          <cell r="F107">
            <v>1</v>
          </cell>
          <cell r="G107" t="str">
            <v>UN</v>
          </cell>
          <cell r="H107">
            <v>179000</v>
          </cell>
          <cell r="I107">
            <v>0.19</v>
          </cell>
        </row>
        <row r="108">
          <cell r="A108">
            <v>107</v>
          </cell>
          <cell r="B108" t="str">
            <v>DM1134</v>
          </cell>
          <cell r="C108" t="str">
            <v>LOTE 2</v>
          </cell>
          <cell r="D108" t="str">
            <v>TROCAR ROMO DE HASSAN DE 11MM CON VALVULA AUTOMATICA- PUNZON ROMO PARA TROCAR DE HASSAM</v>
          </cell>
          <cell r="E108">
            <v>1</v>
          </cell>
          <cell r="F108">
            <v>1</v>
          </cell>
          <cell r="G108" t="str">
            <v>UN</v>
          </cell>
          <cell r="H108"/>
          <cell r="I108"/>
        </row>
        <row r="109">
          <cell r="A109">
            <v>108</v>
          </cell>
          <cell r="B109" t="str">
            <v>DM1244</v>
          </cell>
          <cell r="C109" t="str">
            <v>LOTE 2</v>
          </cell>
          <cell r="D109" t="str">
            <v>KIT TROCAR 5 X 100MM REF CTB12</v>
          </cell>
          <cell r="E109">
            <v>45</v>
          </cell>
          <cell r="F109">
            <v>1</v>
          </cell>
          <cell r="G109" t="str">
            <v>UN</v>
          </cell>
          <cell r="H109"/>
          <cell r="I109"/>
        </row>
        <row r="110">
          <cell r="A110">
            <v>109</v>
          </cell>
          <cell r="B110" t="str">
            <v>DM1277</v>
          </cell>
          <cell r="C110" t="str">
            <v>LOTE 2</v>
          </cell>
          <cell r="D110" t="str">
            <v>FUNDA PROTECTORA DE CABLES VIDEO</v>
          </cell>
          <cell r="E110">
            <v>75</v>
          </cell>
          <cell r="F110">
            <v>1</v>
          </cell>
          <cell r="G110" t="str">
            <v>UN</v>
          </cell>
          <cell r="H110"/>
          <cell r="I110"/>
        </row>
        <row r="111">
          <cell r="A111">
            <v>110</v>
          </cell>
          <cell r="B111" t="str">
            <v>DM1279</v>
          </cell>
          <cell r="C111" t="str">
            <v>LOTE 2</v>
          </cell>
          <cell r="D111" t="str">
            <v>RECARGA TEJIDO DELGADO DE 60MM PARA ENDOGRAPADORA</v>
          </cell>
          <cell r="E111">
            <v>6</v>
          </cell>
          <cell r="F111">
            <v>1</v>
          </cell>
          <cell r="G111" t="str">
            <v>UN</v>
          </cell>
          <cell r="H111">
            <v>453000</v>
          </cell>
          <cell r="I111">
            <v>0.19</v>
          </cell>
        </row>
        <row r="112">
          <cell r="A112">
            <v>111</v>
          </cell>
          <cell r="B112" t="str">
            <v>DM1310</v>
          </cell>
          <cell r="C112" t="str">
            <v>LOTE 2</v>
          </cell>
          <cell r="D112" t="str">
            <v>GRAPADORA CURVA 40 MM CONTOUR VERDE</v>
          </cell>
          <cell r="E112">
            <v>1</v>
          </cell>
          <cell r="F112">
            <v>1</v>
          </cell>
          <cell r="G112" t="str">
            <v>UN</v>
          </cell>
          <cell r="H112"/>
          <cell r="I112"/>
        </row>
        <row r="113">
          <cell r="A113">
            <v>112</v>
          </cell>
          <cell r="B113" t="str">
            <v>DM1349</v>
          </cell>
          <cell r="C113" t="str">
            <v>LOTE 2</v>
          </cell>
          <cell r="D113" t="str">
            <v>ENGRAPADORA ARTICULADA 360. 10 A 12MM ESTANDAR 60MM</v>
          </cell>
          <cell r="E113">
            <v>1</v>
          </cell>
          <cell r="F113">
            <v>1</v>
          </cell>
          <cell r="G113" t="str">
            <v>UN</v>
          </cell>
          <cell r="H113"/>
          <cell r="I113"/>
        </row>
        <row r="114">
          <cell r="A114">
            <v>113</v>
          </cell>
          <cell r="B114" t="str">
            <v>DM1379</v>
          </cell>
          <cell r="C114" t="str">
            <v>LOTE 2</v>
          </cell>
          <cell r="D114" t="str">
            <v>PINZA BIPOLAR AVANZADO PUNTA CURVA 3 MM DIAMETRO 5 MM LONGITUD 35 CM PARA LAPAROSCOPIA CON ARTICULACION DE 110 GRADOS</v>
          </cell>
          <cell r="E114">
            <v>15</v>
          </cell>
          <cell r="F114">
            <v>1</v>
          </cell>
          <cell r="G114" t="str">
            <v>UN</v>
          </cell>
          <cell r="H114"/>
          <cell r="I114"/>
        </row>
        <row r="115">
          <cell r="A115">
            <v>114</v>
          </cell>
          <cell r="B115" t="str">
            <v>DM1380</v>
          </cell>
          <cell r="C115" t="str">
            <v>LOTE 2</v>
          </cell>
          <cell r="D115" t="str">
            <v>PINZA BIPOLAR AVANZADO PUNTA RECTA  DIAMETRO 5MM LONGITUD 25CM  PARA LAPAROSCOPIA</v>
          </cell>
          <cell r="E115">
            <v>9</v>
          </cell>
          <cell r="F115">
            <v>1</v>
          </cell>
          <cell r="G115" t="str">
            <v>UN</v>
          </cell>
          <cell r="H115"/>
          <cell r="I115"/>
        </row>
        <row r="116">
          <cell r="A116">
            <v>115</v>
          </cell>
          <cell r="B116" t="str">
            <v>DM1381</v>
          </cell>
          <cell r="C116" t="str">
            <v>LOTE 2</v>
          </cell>
          <cell r="D116" t="str">
            <v>PINZA BIPOLAR AVANZADO PUNTA RECTA DIAMETRO 5 MM LONGITUD 35 CM PARA LAPAROSCOPIA</v>
          </cell>
          <cell r="E116">
            <v>19</v>
          </cell>
          <cell r="F116">
            <v>1</v>
          </cell>
          <cell r="G116" t="str">
            <v>UN</v>
          </cell>
          <cell r="H116"/>
          <cell r="I116"/>
        </row>
        <row r="117">
          <cell r="A117">
            <v>116</v>
          </cell>
          <cell r="B117" t="str">
            <v>DM1383</v>
          </cell>
          <cell r="C117" t="str">
            <v>LOTE 2</v>
          </cell>
          <cell r="D117" t="str">
            <v>PINZA BIPOLAR AVANZADO TRIO 3MM CURVED TIP 5MM DIAMETRO 14 CM</v>
          </cell>
          <cell r="E117">
            <v>8</v>
          </cell>
          <cell r="F117">
            <v>1</v>
          </cell>
          <cell r="G117" t="str">
            <v>UN</v>
          </cell>
          <cell r="H117"/>
          <cell r="I117"/>
        </row>
        <row r="118">
          <cell r="A118">
            <v>117</v>
          </cell>
          <cell r="B118" t="str">
            <v>DM1391</v>
          </cell>
          <cell r="C118" t="str">
            <v>LOTE 2</v>
          </cell>
          <cell r="D118" t="str">
            <v>POLIDIOXANONA CALIBRE 1 AGUJA DE 34 A 37 MM CURVA REDONDA DE MEDIO CÍRCULO HEBRA DE 70 CM EN ADELANTE- ANTIBACTERIAL</v>
          </cell>
          <cell r="E118">
            <v>10</v>
          </cell>
          <cell r="F118">
            <v>1</v>
          </cell>
          <cell r="G118" t="str">
            <v>UN</v>
          </cell>
          <cell r="H118"/>
          <cell r="I118"/>
        </row>
        <row r="119">
          <cell r="A119">
            <v>118</v>
          </cell>
          <cell r="B119" t="str">
            <v>DM1404</v>
          </cell>
          <cell r="C119" t="str">
            <v>LOTE 2</v>
          </cell>
          <cell r="D119" t="str">
            <v>RECARGA TEJIDO GRUESO - EXTRA GRUEDO 60MM PARA PISTOLA ARTICULADA</v>
          </cell>
          <cell r="E119">
            <v>1</v>
          </cell>
          <cell r="F119">
            <v>1</v>
          </cell>
          <cell r="G119" t="str">
            <v>UN</v>
          </cell>
          <cell r="H119"/>
          <cell r="I119"/>
        </row>
        <row r="120">
          <cell r="A120">
            <v>119</v>
          </cell>
          <cell r="B120" t="str">
            <v>DM1406</v>
          </cell>
          <cell r="C120" t="str">
            <v>LOTE 2</v>
          </cell>
          <cell r="D120" t="str">
            <v>SUTURA QUIRURGICA NYLON CALIBRE 3/0 AGUJA CURVA CORTANTE DE 24-26 MM, 3/8 CIRCULO, HEBRA DE 45 CM O MAS</v>
          </cell>
          <cell r="E120">
            <v>4</v>
          </cell>
          <cell r="F120">
            <v>1</v>
          </cell>
          <cell r="G120" t="str">
            <v>UN</v>
          </cell>
          <cell r="H120"/>
          <cell r="I120"/>
        </row>
        <row r="121">
          <cell r="A121">
            <v>120</v>
          </cell>
          <cell r="B121" t="str">
            <v>DM1415</v>
          </cell>
          <cell r="C121" t="str">
            <v>LOTE 2</v>
          </cell>
          <cell r="D121" t="str">
            <v>LIGACLIP PARA LIGADURA EN POLIMERO NO ABSORBIBLE TAMAÑO XL (CIERRE DE VASOS DE7-16CM CARTUCHO POR 6 UNIDADES (HEM-O-LOCK)</v>
          </cell>
          <cell r="E121">
            <v>32</v>
          </cell>
          <cell r="F121">
            <v>1</v>
          </cell>
          <cell r="G121" t="str">
            <v>UN</v>
          </cell>
          <cell r="H121"/>
          <cell r="I121"/>
        </row>
        <row r="122">
          <cell r="A122">
            <v>121</v>
          </cell>
          <cell r="B122" t="str">
            <v>DM1443</v>
          </cell>
          <cell r="C122" t="str">
            <v>LOTE 2</v>
          </cell>
          <cell r="D122" t="str">
            <v>CABLE MONOPOLAR PARA ELECTRODOS DE LAPAROSCOPIA CONEXION  PARA UNIDAD ELECTRO QUIRURGICA  REUSABLE</v>
          </cell>
          <cell r="E122">
            <v>1</v>
          </cell>
          <cell r="F122">
            <v>1</v>
          </cell>
          <cell r="G122" t="str">
            <v>UN</v>
          </cell>
          <cell r="H122">
            <v>267000</v>
          </cell>
          <cell r="I122">
            <v>0.19</v>
          </cell>
        </row>
        <row r="123">
          <cell r="A123">
            <v>122</v>
          </cell>
          <cell r="B123" t="str">
            <v>DM1460</v>
          </cell>
          <cell r="C123" t="str">
            <v>LOTE 2</v>
          </cell>
          <cell r="D123" t="str">
            <v>MALLA POLIPROPILENO 30X30</v>
          </cell>
          <cell r="E123">
            <v>6</v>
          </cell>
          <cell r="F123">
            <v>1</v>
          </cell>
          <cell r="G123" t="str">
            <v>UN</v>
          </cell>
          <cell r="H123"/>
          <cell r="I123"/>
        </row>
        <row r="124">
          <cell r="A124">
            <v>123</v>
          </cell>
          <cell r="B124" t="str">
            <v>DM1470</v>
          </cell>
          <cell r="C124" t="str">
            <v>LOTE 2</v>
          </cell>
          <cell r="D124" t="str">
            <v>MALLA QUIRURGICA DE ALTA DENSIDAD DE 15 X 15 CM - 20 X 20 CM</v>
          </cell>
          <cell r="E124">
            <v>11</v>
          </cell>
          <cell r="F124">
            <v>1</v>
          </cell>
          <cell r="G124" t="str">
            <v>UN</v>
          </cell>
          <cell r="H124"/>
          <cell r="I124"/>
        </row>
        <row r="125">
          <cell r="A125">
            <v>124</v>
          </cell>
          <cell r="B125" t="str">
            <v>DM1471</v>
          </cell>
          <cell r="C125" t="str">
            <v>LOTE 2</v>
          </cell>
          <cell r="D125" t="str">
            <v>MALLA QUIRURGICA ALTA DENSIDAD 20 X 20</v>
          </cell>
          <cell r="E125">
            <v>1</v>
          </cell>
          <cell r="F125">
            <v>1</v>
          </cell>
          <cell r="G125" t="str">
            <v>UN</v>
          </cell>
          <cell r="H125"/>
          <cell r="I125"/>
        </row>
        <row r="126">
          <cell r="A126">
            <v>125</v>
          </cell>
          <cell r="B126" t="str">
            <v>DM1501</v>
          </cell>
          <cell r="C126" t="str">
            <v>LOTE 2</v>
          </cell>
          <cell r="D126" t="str">
            <v>TROCAR 12 MM X 100 MM (CON UNA CAMISAS Y UN PUNZON SIN CUCHILLA) CON SISTEMA DE FIJACION AVANZADA</v>
          </cell>
          <cell r="E126">
            <v>18</v>
          </cell>
          <cell r="F126">
            <v>1</v>
          </cell>
          <cell r="G126" t="str">
            <v>UN</v>
          </cell>
          <cell r="H126"/>
          <cell r="I126"/>
        </row>
        <row r="127">
          <cell r="A127">
            <v>126</v>
          </cell>
          <cell r="B127" t="str">
            <v>DM1516</v>
          </cell>
          <cell r="C127" t="str">
            <v>LOTE 2</v>
          </cell>
          <cell r="D127" t="str">
            <v>MONOFILAMENTO ABSORBIBLE DE POLIDIOXANONA. CALIBRE 3/0. AGUJA DE 16 A 19 MM CURVA CORTANTE DE 3/8.  HEBRA DE 45 CM DE LARGO O MAS</v>
          </cell>
          <cell r="E127">
            <v>17</v>
          </cell>
          <cell r="F127">
            <v>1</v>
          </cell>
          <cell r="G127" t="str">
            <v>UN</v>
          </cell>
          <cell r="H127"/>
          <cell r="I127"/>
        </row>
        <row r="128">
          <cell r="A128">
            <v>127</v>
          </cell>
          <cell r="B128" t="str">
            <v>DM1586</v>
          </cell>
          <cell r="C128" t="str">
            <v>LOTE 2</v>
          </cell>
          <cell r="D128" t="str">
            <v>INSERTO ESPATULA INTERCAMBIABLE PARA ELECTRODO MONOPOLAR</v>
          </cell>
          <cell r="E128">
            <v>7</v>
          </cell>
          <cell r="F128">
            <v>1</v>
          </cell>
          <cell r="G128" t="str">
            <v>UN</v>
          </cell>
          <cell r="H128"/>
          <cell r="I128"/>
        </row>
        <row r="129">
          <cell r="A129">
            <v>128</v>
          </cell>
          <cell r="B129" t="str">
            <v>DM1604</v>
          </cell>
          <cell r="C129" t="str">
            <v>LOTE 2</v>
          </cell>
          <cell r="D129" t="str">
            <v>PINZA BIPOLAR AVANZADO PUNTA CURVA 3MM DIAMETRO 5MM LONGITUD 25CM  PARA LAPAROSCOPIA</v>
          </cell>
          <cell r="E129">
            <v>13</v>
          </cell>
          <cell r="F129">
            <v>1</v>
          </cell>
          <cell r="G129" t="str">
            <v>UN</v>
          </cell>
          <cell r="H129"/>
          <cell r="I129"/>
        </row>
        <row r="130">
          <cell r="A130">
            <v>129</v>
          </cell>
          <cell r="B130" t="str">
            <v>DM1632</v>
          </cell>
          <cell r="C130" t="str">
            <v>LOTE 2</v>
          </cell>
          <cell r="D130" t="str">
            <v>ACIDO POLIGLICOLICO 1 C A C C 1/2 CIRCULO DE 37MM 75 CM</v>
          </cell>
          <cell r="E130">
            <v>3</v>
          </cell>
          <cell r="F130">
            <v>1</v>
          </cell>
          <cell r="G130" t="str">
            <v>UN</v>
          </cell>
          <cell r="H130">
            <v>8200</v>
          </cell>
          <cell r="I130">
            <v>0</v>
          </cell>
        </row>
        <row r="131">
          <cell r="A131">
            <v>130</v>
          </cell>
          <cell r="B131" t="str">
            <v>DM1636</v>
          </cell>
          <cell r="C131" t="str">
            <v>LOTE 2</v>
          </cell>
          <cell r="D131" t="str">
            <v>MONOFILAMENTO POLIPROPILENO 2/0 CON AGUJA CURVA CORTANTE 3/8 CIRCULO 20-26MM 60-75CM</v>
          </cell>
          <cell r="E131">
            <v>51</v>
          </cell>
          <cell r="F131">
            <v>1</v>
          </cell>
          <cell r="G131" t="str">
            <v>UN</v>
          </cell>
          <cell r="H131"/>
          <cell r="I131"/>
        </row>
        <row r="132">
          <cell r="A132">
            <v>131</v>
          </cell>
          <cell r="B132" t="str">
            <v>DM1643</v>
          </cell>
          <cell r="C132" t="str">
            <v>LOTE 2</v>
          </cell>
          <cell r="D132" t="str">
            <v>PISTOLA PARA CIRUGIA LAPAROSCOPICA ARTICULADA 45 MM SIN BATERIA</v>
          </cell>
          <cell r="E132">
            <v>5</v>
          </cell>
          <cell r="F132">
            <v>1</v>
          </cell>
          <cell r="G132" t="str">
            <v>UN</v>
          </cell>
          <cell r="H132">
            <v>820000</v>
          </cell>
          <cell r="I132">
            <v>0.19</v>
          </cell>
        </row>
        <row r="133">
          <cell r="A133">
            <v>132</v>
          </cell>
          <cell r="B133" t="str">
            <v>DM1677</v>
          </cell>
          <cell r="C133" t="str">
            <v>LOTE 2</v>
          </cell>
          <cell r="D133" t="str">
            <v>POLIDIOXANONA CALIBRE 4.0 CON AGUJA AGUJA CURVA CORTANTE DE 24-26 MM, 3/8 CIRCULO, HEBRA DE 45 CM O MAS- ANTIBACTERIAL</v>
          </cell>
          <cell r="E133">
            <v>5</v>
          </cell>
          <cell r="F133">
            <v>1</v>
          </cell>
          <cell r="G133" t="str">
            <v>UN</v>
          </cell>
          <cell r="H133"/>
          <cell r="I133"/>
        </row>
        <row r="134">
          <cell r="A134">
            <v>133</v>
          </cell>
          <cell r="B134" t="str">
            <v>DM1678</v>
          </cell>
          <cell r="C134" t="str">
            <v>LOTE 2</v>
          </cell>
          <cell r="D134" t="str">
            <v>POLIDIOXANONA CALIBRE 4/0 DOBLE AGUJA CARDIOVASCULAR DE 22 A 26 MM, 1/2 CIRCULO, HEBRA DE 70 CM O MAS</v>
          </cell>
          <cell r="E134">
            <v>12</v>
          </cell>
          <cell r="F134">
            <v>1</v>
          </cell>
          <cell r="G134" t="str">
            <v>UN</v>
          </cell>
          <cell r="H134"/>
          <cell r="I134"/>
        </row>
        <row r="135">
          <cell r="A135">
            <v>134</v>
          </cell>
          <cell r="B135" t="str">
            <v>DM1704</v>
          </cell>
          <cell r="C135" t="str">
            <v>LOTE 2</v>
          </cell>
          <cell r="D135" t="str">
            <v>GRAPADORA CURVA CORTANTE 40 MM R-VERDE</v>
          </cell>
          <cell r="E135">
            <v>1</v>
          </cell>
          <cell r="F135">
            <v>1</v>
          </cell>
          <cell r="G135" t="str">
            <v>UN</v>
          </cell>
          <cell r="H135"/>
          <cell r="I135"/>
        </row>
        <row r="136">
          <cell r="A136">
            <v>135</v>
          </cell>
          <cell r="B136" t="str">
            <v>DM1772</v>
          </cell>
          <cell r="C136" t="str">
            <v>LOTE 2</v>
          </cell>
          <cell r="D136" t="str">
            <v>HEMOSTATICO FIBRILAR ABSORBIBLE DE CELULOSA OXIDADA REGENERADA Y NO REGENERADA TIPO ALGODON 5 X 10 CM</v>
          </cell>
          <cell r="E136">
            <v>37</v>
          </cell>
          <cell r="F136">
            <v>1</v>
          </cell>
          <cell r="G136" t="str">
            <v>UN</v>
          </cell>
          <cell r="H136"/>
          <cell r="I136"/>
        </row>
        <row r="137">
          <cell r="A137">
            <v>136</v>
          </cell>
          <cell r="B137" t="str">
            <v>DM1781</v>
          </cell>
          <cell r="C137" t="str">
            <v>LOTE 2</v>
          </cell>
          <cell r="D137" t="str">
            <v>MALLA DE POLIGLECAPRONE Y POLIPROPILENO DE BAJA DENSIDAD PESO DE 28GR. MACROPOROSA  CON PORO DE 3 X 4 MM. PARCIALMENTE ABSORBIBLE.10X15CM</v>
          </cell>
          <cell r="E137">
            <v>27</v>
          </cell>
          <cell r="F137">
            <v>1</v>
          </cell>
          <cell r="G137" t="str">
            <v>UN</v>
          </cell>
          <cell r="H137"/>
          <cell r="I137"/>
        </row>
        <row r="138">
          <cell r="A138">
            <v>137</v>
          </cell>
          <cell r="B138" t="str">
            <v>DM1728</v>
          </cell>
          <cell r="C138" t="str">
            <v>LOTE 2</v>
          </cell>
          <cell r="D138" t="str">
            <v>DISPOSITIVO DE FIJACION DE CORREA ABSORBIBLE STRAP12</v>
          </cell>
          <cell r="E138">
            <v>9</v>
          </cell>
          <cell r="F138">
            <v>1</v>
          </cell>
          <cell r="G138" t="str">
            <v>UN</v>
          </cell>
          <cell r="H138"/>
          <cell r="I138"/>
        </row>
        <row r="139">
          <cell r="A139">
            <v>138</v>
          </cell>
          <cell r="B139" t="str">
            <v>DM1784</v>
          </cell>
          <cell r="C139" t="str">
            <v>LOTE 2</v>
          </cell>
          <cell r="D139" t="str">
            <v>MONOFILAMENTO NO ABSORBIBLE DE POLIPROPILENO CALIBRE 2/0 AGUJA CURVA REDONDA DE 24 A 26 MM. 1/2 CIRCULO. HEBRA DE 70 CM O MAS</v>
          </cell>
          <cell r="E139">
            <v>35</v>
          </cell>
          <cell r="F139">
            <v>1</v>
          </cell>
          <cell r="G139" t="str">
            <v>UN</v>
          </cell>
          <cell r="H139"/>
          <cell r="I139"/>
        </row>
        <row r="140">
          <cell r="A140">
            <v>139</v>
          </cell>
          <cell r="B140" t="str">
            <v>DM1789</v>
          </cell>
          <cell r="C140" t="str">
            <v>LOTE 2</v>
          </cell>
          <cell r="D140" t="str">
            <v>PINZA GRASPER DE 5 MM X 35 CM MANGO ERGO</v>
          </cell>
          <cell r="E140">
            <v>26</v>
          </cell>
          <cell r="F140">
            <v>1</v>
          </cell>
          <cell r="G140" t="str">
            <v>UN</v>
          </cell>
          <cell r="H140">
            <v>389000</v>
          </cell>
          <cell r="I140">
            <v>0.19</v>
          </cell>
        </row>
        <row r="141">
          <cell r="A141">
            <v>140</v>
          </cell>
          <cell r="B141" t="str">
            <v>DM1791</v>
          </cell>
          <cell r="C141" t="str">
            <v>LOTE 2</v>
          </cell>
          <cell r="D141" t="str">
            <v>PISTOLA PARA CIRUGIA LAPAROSCOPICA ARTICULADA 60 MM SIN BATERIA LONG</v>
          </cell>
          <cell r="E141">
            <v>6</v>
          </cell>
          <cell r="F141">
            <v>1</v>
          </cell>
          <cell r="G141" t="str">
            <v>UN</v>
          </cell>
          <cell r="H141">
            <v>820000</v>
          </cell>
          <cell r="I141">
            <v>0.19</v>
          </cell>
        </row>
        <row r="142">
          <cell r="A142">
            <v>141</v>
          </cell>
          <cell r="B142" t="str">
            <v>DM1792</v>
          </cell>
          <cell r="C142" t="str">
            <v>LOTE 2</v>
          </cell>
          <cell r="D142" t="str">
            <v>PISTOLA  GRAPADORA LINEAL ARTICULABLE PARA CIRUGIA RECTAL DE 45MM</v>
          </cell>
          <cell r="E142">
            <v>3</v>
          </cell>
          <cell r="F142">
            <v>1</v>
          </cell>
          <cell r="G142" t="str">
            <v>UN</v>
          </cell>
          <cell r="H142"/>
          <cell r="I142"/>
        </row>
        <row r="143">
          <cell r="A143">
            <v>142</v>
          </cell>
          <cell r="B143" t="str">
            <v>DM1804</v>
          </cell>
          <cell r="C143" t="str">
            <v>LOTE 2</v>
          </cell>
          <cell r="D143" t="str">
            <v>POLIPROPILENO MONOFILAMENTO 3/0 AGUJA RECTA CORTANTE 58-60 MM 70-75 CM</v>
          </cell>
          <cell r="E143">
            <v>60</v>
          </cell>
          <cell r="F143">
            <v>1</v>
          </cell>
          <cell r="G143" t="str">
            <v>UN</v>
          </cell>
          <cell r="H143"/>
          <cell r="I143"/>
        </row>
        <row r="144">
          <cell r="A144">
            <v>143</v>
          </cell>
          <cell r="B144" t="str">
            <v>DM1805</v>
          </cell>
          <cell r="C144" t="str">
            <v>LOTE 2</v>
          </cell>
          <cell r="D144" t="str">
            <v>MONOFILAMENTO NO ABSORBIBLE DE POLIPROPILENO CALIBRE 4/0 AGUJA CURVA CORTANTE DE 19 A 20 MM. 3/8 CIRCULO. HEBRA DE 45 CM O MAS</v>
          </cell>
          <cell r="E144">
            <v>479</v>
          </cell>
          <cell r="F144">
            <v>1</v>
          </cell>
          <cell r="G144" t="str">
            <v>UN</v>
          </cell>
          <cell r="H144"/>
          <cell r="I144"/>
        </row>
        <row r="145">
          <cell r="A145">
            <v>144</v>
          </cell>
          <cell r="B145" t="str">
            <v>DM1806</v>
          </cell>
          <cell r="C145" t="str">
            <v>LOTE 2</v>
          </cell>
          <cell r="D145" t="str">
            <v>MONOFILAMENTO NO ABSORBIBLE DE POLIPROPILENO CALIBRE 5/0 AGUJA CURVA CORTANTE DE 13 A 17 MM. 3/8 CIRCULO. HEBRA DE 45 CM O MAS</v>
          </cell>
          <cell r="E145">
            <v>163</v>
          </cell>
          <cell r="F145">
            <v>1</v>
          </cell>
          <cell r="G145" t="str">
            <v>UN</v>
          </cell>
          <cell r="H145"/>
          <cell r="I145"/>
        </row>
        <row r="146">
          <cell r="A146">
            <v>145</v>
          </cell>
          <cell r="B146" t="str">
            <v>DM1807</v>
          </cell>
          <cell r="C146" t="str">
            <v>LOTE 2</v>
          </cell>
          <cell r="D146" t="str">
            <v>MONOFILAMENTO NO ABSORBIBLE DE POLIPROPILENO CALIBRE 5/0 AGUJA CURVA CORTANTE DE 18 A 20 MM. 3/8 CIRCULO. HEBRA DE 45 CM O MAS</v>
          </cell>
          <cell r="E146">
            <v>263</v>
          </cell>
          <cell r="F146">
            <v>1</v>
          </cell>
          <cell r="G146" t="str">
            <v>UN</v>
          </cell>
          <cell r="H146"/>
          <cell r="I146"/>
        </row>
        <row r="147">
          <cell r="A147">
            <v>146</v>
          </cell>
          <cell r="B147" t="str">
            <v>DM1808</v>
          </cell>
          <cell r="C147" t="str">
            <v>LOTE 2</v>
          </cell>
          <cell r="D147" t="str">
            <v>POLIPROPILENO MONOFILAMNETO 6/0 AGUJA CORTANTE 3/8 CRICULO 10-11MM 45-60CM CIRUGIA PLASTICA</v>
          </cell>
          <cell r="E147">
            <v>23</v>
          </cell>
          <cell r="F147">
            <v>1</v>
          </cell>
          <cell r="G147" t="str">
            <v>UN</v>
          </cell>
          <cell r="H147"/>
          <cell r="I147"/>
        </row>
        <row r="148">
          <cell r="A148">
            <v>147</v>
          </cell>
          <cell r="B148" t="str">
            <v>DM1837</v>
          </cell>
          <cell r="C148" t="str">
            <v>LOTE 2</v>
          </cell>
          <cell r="D148" t="str">
            <v>TIJERA DE LAPAROSCOPIA DESCARTABLE DE 5 MM X 350 A 360 MM. CON ROTACION DE 360 GRADOS. CURVA. SIN BLOQUEO. CON CONEXION PARA MONOPOLAR Y MANDIBULA DE DOBLE ACCION</v>
          </cell>
          <cell r="E148">
            <v>38</v>
          </cell>
          <cell r="F148">
            <v>1</v>
          </cell>
          <cell r="G148" t="str">
            <v>UN</v>
          </cell>
          <cell r="H148"/>
          <cell r="I148"/>
        </row>
        <row r="149">
          <cell r="A149">
            <v>148</v>
          </cell>
          <cell r="B149" t="str">
            <v>DM1838</v>
          </cell>
          <cell r="C149" t="str">
            <v>LOTE 2</v>
          </cell>
          <cell r="D149" t="str">
            <v>PINZA DE LAPAROSCOPIA DE ARMONICO ACE DE 36 CMS ACTIVACION MANUAL</v>
          </cell>
          <cell r="E149">
            <v>4</v>
          </cell>
          <cell r="F149">
            <v>1</v>
          </cell>
          <cell r="G149" t="str">
            <v>UN</v>
          </cell>
          <cell r="H149"/>
          <cell r="I149"/>
        </row>
        <row r="150">
          <cell r="A150">
            <v>149</v>
          </cell>
          <cell r="B150" t="str">
            <v>DM1839</v>
          </cell>
          <cell r="C150" t="str">
            <v>LOTE 2</v>
          </cell>
          <cell r="D150" t="str">
            <v>PINZA BIPOLAR AVANZADO AVANZADA DIAMETRO 5MM LONGITUD 25CM CURVA PARA CIRUGIA ABIERTA</v>
          </cell>
          <cell r="E150">
            <v>6</v>
          </cell>
          <cell r="F150">
            <v>1</v>
          </cell>
          <cell r="G150" t="str">
            <v>UN</v>
          </cell>
          <cell r="H150"/>
          <cell r="I150"/>
        </row>
        <row r="151">
          <cell r="A151">
            <v>150</v>
          </cell>
          <cell r="B151" t="str">
            <v>DM1851</v>
          </cell>
          <cell r="C151" t="str">
            <v>LOTE 2</v>
          </cell>
          <cell r="D151" t="str">
            <v>MONOFILAMENTO DE NYLON 5/0 C/A C/C P698T</v>
          </cell>
          <cell r="E151">
            <v>8</v>
          </cell>
          <cell r="F151">
            <v>1</v>
          </cell>
          <cell r="G151" t="str">
            <v>UN</v>
          </cell>
          <cell r="H151"/>
          <cell r="I151"/>
        </row>
        <row r="152">
          <cell r="A152">
            <v>151</v>
          </cell>
          <cell r="B152" t="str">
            <v>DM1867</v>
          </cell>
          <cell r="C152" t="str">
            <v>LOTE 2</v>
          </cell>
          <cell r="D152" t="str">
            <v>MONOFILAMENTO ABSORBIBLE DE POLIDIOXANONA. CALIBRE 6/0. DOBLE AGUJA DE 13 MM CURVA REDONDA DE 3/8. HEBRA DE 75 CM DE LARGO O MAS- ANTIBACTERIAL</v>
          </cell>
          <cell r="E152">
            <v>45</v>
          </cell>
          <cell r="F152">
            <v>1</v>
          </cell>
          <cell r="G152" t="str">
            <v>UN</v>
          </cell>
          <cell r="H152">
            <v>37560</v>
          </cell>
          <cell r="I152">
            <v>0</v>
          </cell>
        </row>
        <row r="153">
          <cell r="A153">
            <v>152</v>
          </cell>
          <cell r="B153" t="str">
            <v>DM1910</v>
          </cell>
          <cell r="C153" t="str">
            <v>LOTE 2</v>
          </cell>
          <cell r="D153" t="str">
            <v>ESPONJA GELATINA HEMOSTATICA ABSORBIBLE DE COLAGENO PORCINO O BOVINO 6 - 8 X 5</v>
          </cell>
          <cell r="E153">
            <v>83</v>
          </cell>
          <cell r="F153">
            <v>1</v>
          </cell>
          <cell r="G153" t="str">
            <v>UN</v>
          </cell>
          <cell r="H153"/>
          <cell r="I153"/>
        </row>
        <row r="154">
          <cell r="A154">
            <v>153</v>
          </cell>
          <cell r="B154" t="str">
            <v>DM1915</v>
          </cell>
          <cell r="C154" t="str">
            <v>LOTE 2</v>
          </cell>
          <cell r="D154" t="str">
            <v>PISTOLA PARA CIRUGIA LAPAROSCOPICA ARTICULADA 60 MM CON BATERIA</v>
          </cell>
          <cell r="E154">
            <v>3</v>
          </cell>
          <cell r="F154">
            <v>1</v>
          </cell>
          <cell r="G154" t="str">
            <v>UN</v>
          </cell>
          <cell r="H154"/>
          <cell r="I154"/>
        </row>
        <row r="155">
          <cell r="A155">
            <v>154</v>
          </cell>
          <cell r="B155" t="str">
            <v>DM1916</v>
          </cell>
          <cell r="C155" t="str">
            <v>LOTE 2</v>
          </cell>
          <cell r="D155" t="str">
            <v>MALLA SEPARADORA TEJIDOS CON LÁMINA DE CELULOSA OXIDADA REGENERADA 20 X 30 CM</v>
          </cell>
          <cell r="E155">
            <v>2</v>
          </cell>
          <cell r="F155">
            <v>1</v>
          </cell>
          <cell r="G155" t="str">
            <v>UN</v>
          </cell>
          <cell r="H155"/>
          <cell r="I155"/>
        </row>
        <row r="156">
          <cell r="A156">
            <v>155</v>
          </cell>
          <cell r="B156" t="str">
            <v>DM1919</v>
          </cell>
          <cell r="C156" t="str">
            <v>LOTE 2</v>
          </cell>
          <cell r="D156" t="str">
            <v>TRIPA QUIRURGICA CROMICO 2/0 AGUJA REDONDA 1/2 CIRCULO 24-26 MM HEBRA 70-75 CM</v>
          </cell>
          <cell r="E156">
            <v>22</v>
          </cell>
          <cell r="F156">
            <v>1</v>
          </cell>
          <cell r="G156" t="str">
            <v>UN</v>
          </cell>
          <cell r="H156">
            <v>6870</v>
          </cell>
          <cell r="I156">
            <v>0</v>
          </cell>
        </row>
        <row r="157">
          <cell r="A157">
            <v>156</v>
          </cell>
          <cell r="B157" t="str">
            <v>DM1923</v>
          </cell>
          <cell r="C157" t="str">
            <v>LOTE 2</v>
          </cell>
          <cell r="D157" t="str">
            <v>TRIPA QUIRURGICA CROMICO 0 26 MM 75 CM</v>
          </cell>
          <cell r="E157">
            <v>40</v>
          </cell>
          <cell r="F157">
            <v>1</v>
          </cell>
          <cell r="G157" t="str">
            <v>UN</v>
          </cell>
          <cell r="H157">
            <v>6890</v>
          </cell>
          <cell r="I157">
            <v>0</v>
          </cell>
        </row>
        <row r="158">
          <cell r="A158">
            <v>157</v>
          </cell>
          <cell r="B158" t="str">
            <v>DM1943</v>
          </cell>
          <cell r="C158" t="str">
            <v>LOTE 2</v>
          </cell>
          <cell r="D158" t="str">
            <v>TROCAR 12 MM X 100 MM (CON UNA CAMISAS Y UN PUNZON CON CUCHILLA) CON SISTEMA DE FIJACION AVANZADA</v>
          </cell>
          <cell r="E158">
            <v>44</v>
          </cell>
          <cell r="F158">
            <v>1</v>
          </cell>
          <cell r="G158" t="str">
            <v>UN</v>
          </cell>
          <cell r="H158"/>
          <cell r="I158"/>
        </row>
        <row r="159">
          <cell r="A159">
            <v>158</v>
          </cell>
          <cell r="B159" t="str">
            <v>DM1944</v>
          </cell>
          <cell r="C159" t="str">
            <v>LOTE 2</v>
          </cell>
          <cell r="D159" t="str">
            <v>TROCAR 5MM X 100 MM (CON UNA CAMISAS Y UN PUNZON CON CUCHILLA) CON SISTEMA DE FIJACION AVANZADA</v>
          </cell>
          <cell r="E159">
            <v>4</v>
          </cell>
          <cell r="F159">
            <v>1</v>
          </cell>
          <cell r="G159" t="str">
            <v>UN</v>
          </cell>
          <cell r="H159"/>
          <cell r="I159"/>
        </row>
        <row r="160">
          <cell r="A160">
            <v>159</v>
          </cell>
          <cell r="B160" t="str">
            <v>DM1979</v>
          </cell>
          <cell r="C160" t="str">
            <v>LOTE 2</v>
          </cell>
          <cell r="D160" t="str">
            <v>FIJADOR ABSORBIBLE PARA MALLA DE 25 A 30 DISPAROS</v>
          </cell>
          <cell r="E160">
            <v>9</v>
          </cell>
          <cell r="F160">
            <v>1</v>
          </cell>
          <cell r="G160" t="str">
            <v>UN</v>
          </cell>
          <cell r="H160"/>
          <cell r="I160"/>
        </row>
        <row r="161">
          <cell r="A161">
            <v>160</v>
          </cell>
          <cell r="B161" t="str">
            <v>DM2017</v>
          </cell>
          <cell r="C161" t="str">
            <v>LOTE 2</v>
          </cell>
          <cell r="D161" t="str">
            <v>HEMOSTATICO ABSORBIBLE  CELULOSA OXIDADA 20X10</v>
          </cell>
          <cell r="E161">
            <v>46</v>
          </cell>
          <cell r="F161">
            <v>1</v>
          </cell>
          <cell r="G161" t="str">
            <v>UN</v>
          </cell>
          <cell r="H161"/>
          <cell r="I161"/>
        </row>
        <row r="162">
          <cell r="A162">
            <v>161</v>
          </cell>
          <cell r="B162" t="str">
            <v>DM2039</v>
          </cell>
          <cell r="C162" t="str">
            <v>LOTE 2</v>
          </cell>
          <cell r="D162" t="str">
            <v>HEMOSTATICO CELULOSA OXIDADA REGENERADA O NO REGENERADA PARA LAPAROSCOPIA  5.1 CM X 10.2 CM</v>
          </cell>
          <cell r="E162">
            <v>68</v>
          </cell>
          <cell r="F162">
            <v>1</v>
          </cell>
          <cell r="G162" t="str">
            <v>UN</v>
          </cell>
          <cell r="H162"/>
          <cell r="I162"/>
        </row>
        <row r="163">
          <cell r="A163">
            <v>162</v>
          </cell>
          <cell r="B163" t="str">
            <v>DM2055</v>
          </cell>
          <cell r="C163" t="str">
            <v>LOTE 2</v>
          </cell>
          <cell r="D163" t="str">
            <v>MONOFILAMENTO NO ABSORBIBLE DE POLIPROPILENO CALIBRE 0 CON AGUJA CURVA REDONDA. 1/2 CIRCULO. 26 A 27 MM. HEBRA DE 75 CM O MAS</v>
          </cell>
          <cell r="E163">
            <v>25</v>
          </cell>
          <cell r="F163">
            <v>1</v>
          </cell>
          <cell r="G163" t="str">
            <v>UN</v>
          </cell>
          <cell r="H163"/>
          <cell r="I163"/>
        </row>
        <row r="164">
          <cell r="A164">
            <v>163</v>
          </cell>
          <cell r="B164" t="str">
            <v>DM2062</v>
          </cell>
          <cell r="C164" t="str">
            <v>LOTE 2</v>
          </cell>
          <cell r="D164" t="str">
            <v>ACIDO POLIGLICOLICO CALIBRE 0.AGUJA CURVA REDONDA DE 24 A 26 MM 1/2 CIRCULO.HEBRA DE 70 CM O MAS- ANTIBACTERIAL</v>
          </cell>
          <cell r="E164">
            <v>65</v>
          </cell>
          <cell r="F164">
            <v>1</v>
          </cell>
          <cell r="G164" t="str">
            <v>UN</v>
          </cell>
          <cell r="H164">
            <v>7980</v>
          </cell>
          <cell r="I164">
            <v>0</v>
          </cell>
        </row>
        <row r="165">
          <cell r="A165">
            <v>165</v>
          </cell>
          <cell r="B165" t="str">
            <v>DM2067</v>
          </cell>
          <cell r="C165" t="str">
            <v>LOTE 2</v>
          </cell>
          <cell r="D165" t="str">
            <v>PINZA BIPOLAR PUNTA CURVA 40 MM DIAMETRO 12 MM LONGITUD 22 CM</v>
          </cell>
          <cell r="E165">
            <v>2</v>
          </cell>
          <cell r="F165">
            <v>1</v>
          </cell>
          <cell r="G165" t="str">
            <v>UN</v>
          </cell>
          <cell r="H165"/>
          <cell r="I165"/>
        </row>
        <row r="166">
          <cell r="A166">
            <v>166</v>
          </cell>
          <cell r="B166" t="str">
            <v>DM2068</v>
          </cell>
          <cell r="C166" t="str">
            <v>LOTE 2</v>
          </cell>
          <cell r="D166" t="str">
            <v>MONOFILAMENTO ABSORBIBLE DE POLIDIOXANONA. CALIBRE 0. AGUJA DE 34 A 37 MM CURVA REDONDA DE MEDIO CIRCULO. HEBRA DE 70 CM DE LARGO O MAS- ANTIBACTERIAL</v>
          </cell>
          <cell r="E166">
            <v>70</v>
          </cell>
          <cell r="F166">
            <v>1</v>
          </cell>
          <cell r="G166" t="str">
            <v>UN</v>
          </cell>
          <cell r="H166">
            <v>14784</v>
          </cell>
          <cell r="I166">
            <v>0</v>
          </cell>
        </row>
        <row r="167">
          <cell r="A167">
            <v>167</v>
          </cell>
          <cell r="B167" t="str">
            <v>DM2074</v>
          </cell>
          <cell r="C167" t="str">
            <v>LOTE 2</v>
          </cell>
          <cell r="D167" t="str">
            <v>MONOFILAMENTO DE POLIPROPILENO CALIBRE 3/0 AGUJA CURVA REDONDA DE 1/2 CÍRCULO DE 24 A 27 MM HEBRA DE 70 CM O MÁS</v>
          </cell>
          <cell r="E167">
            <v>47</v>
          </cell>
          <cell r="F167">
            <v>1</v>
          </cell>
          <cell r="G167" t="str">
            <v>UN</v>
          </cell>
          <cell r="H167"/>
          <cell r="I167"/>
        </row>
        <row r="168">
          <cell r="A168">
            <v>168</v>
          </cell>
          <cell r="B168" t="str">
            <v>DM2076</v>
          </cell>
          <cell r="C168" t="str">
            <v>LOTE 2</v>
          </cell>
          <cell r="D168" t="str">
            <v>MALLA DE POLIPROPILENO SUAVE DE MEDIANA DENSIDAD CON PESO DE 45 A 90G/M2. MACROPOROSA PORO DE 2.38 A 3.6 X 2.38 A 3.6 MM. NO ABSORBIBLE. 7CM A 8CM X 15CM</v>
          </cell>
          <cell r="E168">
            <v>4</v>
          </cell>
          <cell r="F168">
            <v>1</v>
          </cell>
          <cell r="G168" t="str">
            <v>UN</v>
          </cell>
          <cell r="H168"/>
          <cell r="I168"/>
        </row>
        <row r="169">
          <cell r="A169">
            <v>169</v>
          </cell>
          <cell r="B169" t="str">
            <v>DM2109</v>
          </cell>
          <cell r="C169" t="str">
            <v>LOTE 2</v>
          </cell>
          <cell r="D169" t="str">
            <v>SUTURA ABSORBIBLE DE CATGUT CROMICO 1 AGUJA REDONDA 1/2CIRCULO 34-37 MM HEBRA 70-75CM</v>
          </cell>
          <cell r="E169">
            <v>3</v>
          </cell>
          <cell r="F169">
            <v>1</v>
          </cell>
          <cell r="G169" t="str">
            <v>UN</v>
          </cell>
          <cell r="H169">
            <v>6560</v>
          </cell>
          <cell r="I169">
            <v>0</v>
          </cell>
        </row>
        <row r="170">
          <cell r="A170">
            <v>170</v>
          </cell>
          <cell r="B170" t="str">
            <v>DM2128</v>
          </cell>
          <cell r="C170" t="str">
            <v>LOTE 2</v>
          </cell>
          <cell r="D170" t="str">
            <v>MONOFILAMENTO ABSORBIBLE DE POLIPROPILENO 0 AGUJA REDONDA 1/2 CIRCULO 34 - 37MM  HEBRA 75CM</v>
          </cell>
          <cell r="E170">
            <v>66</v>
          </cell>
          <cell r="F170">
            <v>1</v>
          </cell>
          <cell r="G170" t="str">
            <v>UN</v>
          </cell>
          <cell r="H170"/>
          <cell r="I170"/>
        </row>
        <row r="171">
          <cell r="A171">
            <v>171</v>
          </cell>
          <cell r="B171" t="str">
            <v>DM2132</v>
          </cell>
          <cell r="C171" t="str">
            <v>LOTE 2</v>
          </cell>
          <cell r="D171" t="str">
            <v>ACIDO POLIGLICOLICO ANTIBACTERIAL CALIBRE 0.AGUJA CURVA REDONDA DE 36 A 37 MM 1/2 CIRCULO.HEBRA DE 70 CM O MAS</v>
          </cell>
          <cell r="E171">
            <v>197</v>
          </cell>
          <cell r="F171">
            <v>1</v>
          </cell>
          <cell r="G171" t="str">
            <v>UN</v>
          </cell>
          <cell r="H171"/>
          <cell r="I171"/>
        </row>
        <row r="172">
          <cell r="A172">
            <v>172</v>
          </cell>
          <cell r="B172" t="str">
            <v>DM2133</v>
          </cell>
          <cell r="C172" t="str">
            <v>LOTE 2</v>
          </cell>
          <cell r="D172" t="str">
            <v>ACIDO POLIGLICOLICO ANTIBACTERIAL CALIBRE 2/0. AGUJA CURVA REDONDA DE 36 A 37 MM 1/2 CIRCULO.HEBRA DE 70 CM O MAS</v>
          </cell>
          <cell r="E172">
            <v>205</v>
          </cell>
          <cell r="F172">
            <v>1</v>
          </cell>
          <cell r="G172" t="str">
            <v>UN</v>
          </cell>
          <cell r="H172"/>
          <cell r="I172"/>
        </row>
        <row r="173">
          <cell r="A173">
            <v>173</v>
          </cell>
          <cell r="B173" t="str">
            <v>DM2134</v>
          </cell>
          <cell r="C173" t="str">
            <v>LOTE 2</v>
          </cell>
          <cell r="D173" t="str">
            <v>PIEZA DE MANO HP054 HARMONIC</v>
          </cell>
          <cell r="E173">
            <v>1</v>
          </cell>
          <cell r="F173">
            <v>1</v>
          </cell>
          <cell r="G173" t="str">
            <v>UN</v>
          </cell>
          <cell r="H173"/>
          <cell r="I173"/>
        </row>
        <row r="174">
          <cell r="A174">
            <v>174</v>
          </cell>
          <cell r="B174" t="str">
            <v>DM2161</v>
          </cell>
          <cell r="C174" t="str">
            <v>LOTE 2</v>
          </cell>
          <cell r="D174" t="str">
            <v>TROCAR DE 5 MM CON PUNTA DILATADORA CON CUCHILLA LONGITUD 100MM KIT 2 CAMISAS ESTABILIZADORA 1 TROCAR</v>
          </cell>
          <cell r="E174">
            <v>8</v>
          </cell>
          <cell r="F174">
            <v>1</v>
          </cell>
          <cell r="G174" t="str">
            <v>UN</v>
          </cell>
          <cell r="H174"/>
          <cell r="I174"/>
        </row>
        <row r="175">
          <cell r="A175">
            <v>175</v>
          </cell>
          <cell r="B175" t="str">
            <v>DM2162</v>
          </cell>
          <cell r="C175" t="str">
            <v>LOTE 2</v>
          </cell>
          <cell r="D175" t="str">
            <v>ACIDO POLIGLICOLICO ANTIBACTERIAL CALIBRE 3/0. AGUJA CURVA REDONDA DE 19 A 22 MM 1/2 CIRCULO, HEBRA DE 70 CM O MAS</v>
          </cell>
          <cell r="E175">
            <v>164</v>
          </cell>
          <cell r="F175">
            <v>1</v>
          </cell>
          <cell r="G175" t="str">
            <v>UN</v>
          </cell>
          <cell r="H175"/>
          <cell r="I175"/>
        </row>
        <row r="176">
          <cell r="A176">
            <v>176</v>
          </cell>
          <cell r="B176" t="str">
            <v>DM2163</v>
          </cell>
          <cell r="C176" t="str">
            <v>LOTE 2</v>
          </cell>
          <cell r="D176" t="str">
            <v>MONOFILAMENTO NO ABSORBIBLE DE POLIPROPILENO CALIBRE 2/0 AGUJA CURVA REDONDA DE 34 A 39 MM. 1/2 CIRCULO. HEBRA DE 70 CM O MAS</v>
          </cell>
          <cell r="E176">
            <v>9</v>
          </cell>
          <cell r="F176">
            <v>1</v>
          </cell>
          <cell r="G176" t="str">
            <v>UN</v>
          </cell>
          <cell r="H176"/>
          <cell r="I176"/>
        </row>
        <row r="177">
          <cell r="A177">
            <v>177</v>
          </cell>
          <cell r="B177" t="str">
            <v>DM2174</v>
          </cell>
          <cell r="C177" t="str">
            <v>LOTE 2</v>
          </cell>
          <cell r="D177" t="str">
            <v>POLIPROPILENO AZUL LAMINA 1.700 PIES X 4 CAJA X 2 ROLLOS</v>
          </cell>
          <cell r="E177">
            <v>1</v>
          </cell>
          <cell r="F177">
            <v>1</v>
          </cell>
          <cell r="G177" t="str">
            <v>UN</v>
          </cell>
          <cell r="H177"/>
          <cell r="I177"/>
        </row>
        <row r="178">
          <cell r="A178">
            <v>178</v>
          </cell>
          <cell r="B178" t="str">
            <v>DM2179</v>
          </cell>
          <cell r="C178" t="str">
            <v>LOTE 2</v>
          </cell>
          <cell r="D178" t="str">
            <v>ACIDO POLIGLICOLICO ANTIBACTERIAL CALIBRE 5/0. AGUJA CURVA REDONDA DE 17 A 20 MM 1/2 CIRCULO. HEBRA DE 70 CM O MAS</v>
          </cell>
          <cell r="E178">
            <v>23</v>
          </cell>
          <cell r="F178">
            <v>1</v>
          </cell>
          <cell r="G178" t="str">
            <v>UN</v>
          </cell>
          <cell r="H178"/>
          <cell r="I178"/>
        </row>
        <row r="179">
          <cell r="A179">
            <v>179</v>
          </cell>
          <cell r="B179" t="str">
            <v>DM2180</v>
          </cell>
          <cell r="C179" t="str">
            <v>LOTE 2</v>
          </cell>
          <cell r="D179" t="str">
            <v>ACIDO POLIGLICOLICO ANTIBACTERIAL CALIBRE 1. AGUJA CURVA REDONDA DE 34 A 37 MM 1/2 CIRCULO. HEBRA DE 70 CM O MAS</v>
          </cell>
          <cell r="E179">
            <v>1155</v>
          </cell>
          <cell r="F179">
            <v>1</v>
          </cell>
          <cell r="G179" t="str">
            <v>UN</v>
          </cell>
          <cell r="H179"/>
          <cell r="I179"/>
        </row>
        <row r="180">
          <cell r="A180">
            <v>180</v>
          </cell>
          <cell r="B180" t="str">
            <v>DM2181</v>
          </cell>
          <cell r="C180" t="str">
            <v>LOTE 2</v>
          </cell>
          <cell r="D180" t="str">
            <v>MULTIFILAMENTO NO ABSORBIBLE DE SEDA NEGRA CALIBRE 4/0 AGUJA CURVA REDONDA DE 24 A 26 MM 1/2 DE CIRCULO. HEBRA DE 70 CM O MAS</v>
          </cell>
          <cell r="E180">
            <v>49</v>
          </cell>
          <cell r="F180">
            <v>1</v>
          </cell>
          <cell r="G180" t="str">
            <v>UN</v>
          </cell>
          <cell r="H180"/>
          <cell r="I180"/>
        </row>
        <row r="181">
          <cell r="A181">
            <v>181</v>
          </cell>
          <cell r="B181" t="str">
            <v>DM2182</v>
          </cell>
          <cell r="C181" t="str">
            <v>LOTE 2</v>
          </cell>
          <cell r="D181" t="str">
            <v>SUTURA DISPOSITIVO DE CONTROL DE TEJIDOS SIN NUDOS CALIBRE 2/0 COMPUESTO DE POLIDIOXANONA AGUJA CURVA REDONDA 1/2 CIRCULO UNIDIRECCIONAL HEBRA DE 30CM</v>
          </cell>
          <cell r="E181">
            <v>5</v>
          </cell>
          <cell r="F181">
            <v>1</v>
          </cell>
          <cell r="G181" t="str">
            <v>UN</v>
          </cell>
          <cell r="H181"/>
          <cell r="I181"/>
        </row>
        <row r="182">
          <cell r="A182">
            <v>182</v>
          </cell>
          <cell r="B182" t="str">
            <v>DM2190</v>
          </cell>
          <cell r="C182" t="str">
            <v>LOTE 2</v>
          </cell>
          <cell r="D182" t="str">
            <v>CATGUT CROMICO 2/0 CURVA REDO 1/2 CIRC  DE 37 HEBRA DE 70-90CM(SUTURA ABSORBIBL) C1117J-923T</v>
          </cell>
          <cell r="E182">
            <v>2</v>
          </cell>
          <cell r="F182">
            <v>1</v>
          </cell>
          <cell r="G182" t="str">
            <v>UN</v>
          </cell>
          <cell r="H182">
            <v>6870</v>
          </cell>
          <cell r="I182">
            <v>0</v>
          </cell>
        </row>
        <row r="183">
          <cell r="A183">
            <v>183</v>
          </cell>
          <cell r="B183" t="str">
            <v>DM2282</v>
          </cell>
          <cell r="C183" t="str">
            <v>LOTE 2</v>
          </cell>
          <cell r="D183" t="str">
            <v>CINTA QUIRURGICA ABSORBIBLE. PARA SUTURAR ORGANOS PARENQUIMATOSOS.</v>
          </cell>
          <cell r="E183">
            <v>1</v>
          </cell>
          <cell r="F183">
            <v>1</v>
          </cell>
          <cell r="G183" t="str">
            <v>UN</v>
          </cell>
          <cell r="H183"/>
          <cell r="I183"/>
        </row>
        <row r="184">
          <cell r="A184">
            <v>184</v>
          </cell>
          <cell r="B184" t="str">
            <v>DM2285</v>
          </cell>
          <cell r="C184" t="str">
            <v>LOTE 2</v>
          </cell>
          <cell r="D184" t="str">
            <v>ACIDO POLIGLICOLICO CALIBRE 2/0. AGUJA CURVA REDONDA DE 24 A 27 MM 1/2 CIRCULO. HEBRA DE 70 CM O MAS- ANTIBACTERIAL</v>
          </cell>
          <cell r="E184">
            <v>18</v>
          </cell>
          <cell r="F184">
            <v>1</v>
          </cell>
          <cell r="G184" t="str">
            <v>UN</v>
          </cell>
          <cell r="H184"/>
          <cell r="I184"/>
        </row>
        <row r="185">
          <cell r="A185">
            <v>185</v>
          </cell>
          <cell r="B185" t="str">
            <v>DM2328</v>
          </cell>
          <cell r="C185" t="str">
            <v>LOTE 2</v>
          </cell>
          <cell r="D185" t="str">
            <v>ACIDO POLIGLICOLICO CALIBRE 6/0. AGUJA CURVA REDONDA DE 15 A 16 MM 1/2 CIRCULO. HEBRA DE 70 CM O MAS</v>
          </cell>
          <cell r="E185">
            <v>1</v>
          </cell>
          <cell r="F185">
            <v>1</v>
          </cell>
          <cell r="G185" t="str">
            <v>UN</v>
          </cell>
          <cell r="H185"/>
          <cell r="I185"/>
        </row>
        <row r="186">
          <cell r="A186">
            <v>186</v>
          </cell>
          <cell r="B186" t="str">
            <v>DM2426</v>
          </cell>
          <cell r="C186" t="str">
            <v>LOTE 2</v>
          </cell>
          <cell r="D186" t="str">
            <v>MONOFILAMENTO DE COPOLIMERO DE POLIGLECAPROMA 25, CALIBRE 5/0, AGUJA CURVA CORTANTE DE 10 A 11 MM, DE 3/8 DE CIRCULO, HEBRA DE 40 CM DE LARGO O MAS- ANTIBACTERIAL</v>
          </cell>
          <cell r="E186">
            <v>1</v>
          </cell>
          <cell r="F186">
            <v>1</v>
          </cell>
          <cell r="G186" t="str">
            <v>UN</v>
          </cell>
          <cell r="H186"/>
          <cell r="I186"/>
        </row>
        <row r="187">
          <cell r="A187">
            <v>187</v>
          </cell>
          <cell r="B187" t="str">
            <v>DM2329</v>
          </cell>
          <cell r="C187" t="str">
            <v>LOTE 2</v>
          </cell>
          <cell r="D187" t="str">
            <v>ACIDO POLIGLICOLICO CALIBRE 7/0. DOBLE AGUJA ESPATULADA DE 6.4 A 6.5 MM 3/8 DE CIRCULO. HEBRA DE 30 CM O MAS</v>
          </cell>
          <cell r="E187">
            <v>1</v>
          </cell>
          <cell r="F187">
            <v>1</v>
          </cell>
          <cell r="G187" t="str">
            <v>UN</v>
          </cell>
          <cell r="H187"/>
          <cell r="I187"/>
        </row>
        <row r="188">
          <cell r="A188">
            <v>188</v>
          </cell>
          <cell r="B188" t="str">
            <v>DM2330</v>
          </cell>
          <cell r="C188" t="str">
            <v>LOTE 2</v>
          </cell>
          <cell r="D188" t="str">
            <v>ACIDO POLIGLICOLICO CALIBRE 8/0. DOBLE AGUJA ESPATULADA DE 6.4 A 6.5 MM 3/8 DE CIRCULO. HEBRA DE 20 CM O MAS</v>
          </cell>
          <cell r="E188">
            <v>1</v>
          </cell>
          <cell r="F188">
            <v>1</v>
          </cell>
          <cell r="G188" t="str">
            <v>UN</v>
          </cell>
          <cell r="H188"/>
          <cell r="I188"/>
        </row>
        <row r="189">
          <cell r="A189">
            <v>189</v>
          </cell>
          <cell r="B189" t="str">
            <v>DM2331</v>
          </cell>
          <cell r="C189" t="str">
            <v>LOTE 2</v>
          </cell>
          <cell r="D189" t="str">
            <v>ACIDO POLIGLICOLICO ANTIBACTERIAL CALIBRE 0. AGUJA CURVA REDONDA DE 24 A 26 MM 1/2 CIRCULO. HEBRA DE 70 CM O MAS</v>
          </cell>
          <cell r="E189">
            <v>1</v>
          </cell>
          <cell r="F189">
            <v>1</v>
          </cell>
          <cell r="G189" t="str">
            <v>UN</v>
          </cell>
          <cell r="H189"/>
          <cell r="I189"/>
        </row>
        <row r="190">
          <cell r="A190">
            <v>190</v>
          </cell>
          <cell r="B190" t="str">
            <v>DM2332</v>
          </cell>
          <cell r="C190" t="str">
            <v>LOTE 2</v>
          </cell>
          <cell r="D190" t="str">
            <v>ACIDO GLICOLICO Y ACIDO LACTICO O POLIGLACTINA 910 CALIBRE 4/0 CON AGUJA CURVA REDONDA DE 17 MM 1/2 CIRCULO. HEBRA DE 70 CM O MAS. DE CORTO TERMINO</v>
          </cell>
          <cell r="E190">
            <v>1</v>
          </cell>
          <cell r="F190">
            <v>1</v>
          </cell>
          <cell r="G190" t="str">
            <v>UN</v>
          </cell>
          <cell r="H190"/>
          <cell r="I190"/>
        </row>
        <row r="191">
          <cell r="A191">
            <v>191</v>
          </cell>
          <cell r="B191" t="str">
            <v>DM2333</v>
          </cell>
          <cell r="C191" t="str">
            <v>LOTE 2</v>
          </cell>
          <cell r="D191" t="str">
            <v>ACIDO POLIGLICOLICO ANTIBACTERIIAL CALIBRE 4/0. AGUJA CURVA REDONDA DE 17 MM 1/2 CIRCULO. HEBRA DE 70 CM O MAS</v>
          </cell>
          <cell r="E191">
            <v>1</v>
          </cell>
          <cell r="F191">
            <v>1</v>
          </cell>
          <cell r="G191" t="str">
            <v>UN</v>
          </cell>
          <cell r="H191"/>
          <cell r="I191"/>
        </row>
        <row r="192">
          <cell r="A192">
            <v>192</v>
          </cell>
          <cell r="B192" t="str">
            <v>DM2451</v>
          </cell>
          <cell r="C192" t="str">
            <v>LOTE 2</v>
          </cell>
          <cell r="D192" t="str">
            <v>PIEZA DE MANO BLUE HP BLUE HARMONIC</v>
          </cell>
          <cell r="E192">
            <v>1</v>
          </cell>
          <cell r="F192">
            <v>1</v>
          </cell>
          <cell r="G192" t="str">
            <v>UN</v>
          </cell>
          <cell r="H192"/>
          <cell r="I192"/>
        </row>
        <row r="193">
          <cell r="A193">
            <v>193</v>
          </cell>
          <cell r="B193" t="str">
            <v>DM2452</v>
          </cell>
          <cell r="C193" t="str">
            <v>LOTE 2</v>
          </cell>
          <cell r="D193" t="str">
            <v>PIEZA DE MANO PARA LAPAROSCOPIA COMPATIBLE CON EQUIPO DE ENERGIA ULTRASONIDO</v>
          </cell>
          <cell r="E193">
            <v>2</v>
          </cell>
          <cell r="F193">
            <v>1</v>
          </cell>
          <cell r="G193" t="str">
            <v>UN</v>
          </cell>
          <cell r="H193"/>
          <cell r="I193"/>
        </row>
        <row r="194">
          <cell r="A194">
            <v>194</v>
          </cell>
          <cell r="B194" t="str">
            <v>DM2463</v>
          </cell>
          <cell r="C194" t="str">
            <v>LOTE 2</v>
          </cell>
          <cell r="D194" t="str">
            <v>PISTOLA   GRAPADORA PARA CIRUGIA  ABIERTA UNIVERSAL PARA RECARGAS DE 75-80 MM</v>
          </cell>
          <cell r="E194">
            <v>1</v>
          </cell>
          <cell r="F194">
            <v>1</v>
          </cell>
          <cell r="G194" t="str">
            <v>UN</v>
          </cell>
          <cell r="H194"/>
          <cell r="I194"/>
        </row>
        <row r="195">
          <cell r="A195">
            <v>195</v>
          </cell>
          <cell r="B195" t="str">
            <v>DM2464</v>
          </cell>
          <cell r="C195" t="str">
            <v>LOTE 2</v>
          </cell>
          <cell r="D195" t="str">
            <v>PISTOLA GRAPADORA PARA CIRUGIA  ABIERTA UNIVERSAL PARA RECARGAS DE 55-60 MM</v>
          </cell>
          <cell r="E195">
            <v>1</v>
          </cell>
          <cell r="F195">
            <v>1</v>
          </cell>
          <cell r="G195" t="str">
            <v>UN</v>
          </cell>
          <cell r="H195"/>
          <cell r="I195"/>
        </row>
        <row r="196">
          <cell r="A196">
            <v>196</v>
          </cell>
          <cell r="B196" t="str">
            <v>DM2465</v>
          </cell>
          <cell r="C196" t="str">
            <v>LOTE 2</v>
          </cell>
          <cell r="D196" t="str">
            <v>PISTOLA GRAPADORA PARA CIRUGIA ABIERTA CIRCULAR  29 MM</v>
          </cell>
          <cell r="E196">
            <v>1</v>
          </cell>
          <cell r="F196">
            <v>1</v>
          </cell>
          <cell r="G196" t="str">
            <v>UN</v>
          </cell>
          <cell r="H196"/>
          <cell r="I196"/>
        </row>
        <row r="197">
          <cell r="A197">
            <v>197</v>
          </cell>
          <cell r="B197" t="str">
            <v>DM2467</v>
          </cell>
          <cell r="C197" t="str">
            <v>LOTE 2</v>
          </cell>
          <cell r="D197" t="str">
            <v>MULTIFILAMENTO NO ABSORBIBLE DE POLIESTER TRENZADO CALIBRE 0 CON AGUJA DE 24 A 26 MM CURVA REDONDA DE MEDIO CIRCULO, HEBRA DE 70 CM O MAS</v>
          </cell>
          <cell r="E197">
            <v>81</v>
          </cell>
          <cell r="F197">
            <v>1</v>
          </cell>
          <cell r="G197" t="str">
            <v>UN</v>
          </cell>
          <cell r="H197"/>
          <cell r="I197"/>
        </row>
        <row r="198">
          <cell r="A198">
            <v>198</v>
          </cell>
          <cell r="B198" t="str">
            <v>DM2468</v>
          </cell>
          <cell r="C198" t="str">
            <v>LOTE 2</v>
          </cell>
          <cell r="D198" t="str">
            <v>MULTIFILAMENTO NO ABSORBIBLE DE POLIESTER TRENZADO CALIBRE 1 CON AGUJA DE 35 A 39 MM CURVA REDONDA DE MEDIO CIRCULO, HEBRA DE 70 CM O MAS</v>
          </cell>
          <cell r="E198">
            <v>1</v>
          </cell>
          <cell r="F198">
            <v>1</v>
          </cell>
          <cell r="G198" t="str">
            <v>UN</v>
          </cell>
          <cell r="H198"/>
          <cell r="I198"/>
        </row>
        <row r="199">
          <cell r="A199">
            <v>199</v>
          </cell>
          <cell r="B199" t="str">
            <v>DM2469</v>
          </cell>
          <cell r="C199" t="str">
            <v>LOTE 2</v>
          </cell>
          <cell r="D199" t="str">
            <v>MULTIFILAMENTO NO ABSORBIBLE DE POLIESTER TRENZADO CALIBRE 4/0 CON AGUJA DE 17 A 19 MM CURVA REDONDA DE MEDIO CIRCULO, HEBRA DE 70 CM O MAS</v>
          </cell>
          <cell r="E199">
            <v>1</v>
          </cell>
          <cell r="F199">
            <v>1</v>
          </cell>
          <cell r="G199" t="str">
            <v>UN</v>
          </cell>
          <cell r="H199"/>
          <cell r="I199"/>
        </row>
        <row r="200">
          <cell r="A200">
            <v>200</v>
          </cell>
          <cell r="B200" t="str">
            <v>DM2474</v>
          </cell>
          <cell r="C200" t="str">
            <v>LOTE 2</v>
          </cell>
          <cell r="D200" t="str">
            <v>PORTA-AGUJAS CON MANGO AXIAL CON BLOQUEO DE DOS POSICIONES CON PRINCIPO DE BOLIGRAFO PUNTAS DUROGRIP RECTO 5MM DIAMETRO LOGITUD 330 CM EMBUTIDO DE CARBURO DE TUGSTENO</v>
          </cell>
          <cell r="E200">
            <v>3</v>
          </cell>
          <cell r="F200">
            <v>1</v>
          </cell>
          <cell r="G200" t="str">
            <v>UN</v>
          </cell>
          <cell r="H200"/>
          <cell r="I200"/>
        </row>
        <row r="201">
          <cell r="A201">
            <v>201</v>
          </cell>
          <cell r="B201" t="str">
            <v>DM2506</v>
          </cell>
          <cell r="C201" t="str">
            <v>LOTE 2</v>
          </cell>
          <cell r="D201" t="str">
            <v>RECARGA 55-60 MM 3 ALTURAS (GRUESO, MEDIANO Y DELGADO) COMPATIBLE CON GRAPADORA LINEAL CORTANTE 75-80MM.</v>
          </cell>
          <cell r="E201">
            <v>1</v>
          </cell>
          <cell r="F201">
            <v>1</v>
          </cell>
          <cell r="G201" t="str">
            <v>UN</v>
          </cell>
          <cell r="H201"/>
          <cell r="I201"/>
        </row>
        <row r="202">
          <cell r="A202">
            <v>202</v>
          </cell>
          <cell r="B202" t="str">
            <v>DM2508</v>
          </cell>
          <cell r="C202" t="str">
            <v>LOTE 2</v>
          </cell>
          <cell r="D202" t="str">
            <v>RECARGA DE AUTOSUTURA LINEAL PARA TEJIDO GRUESO 55 -60 CM</v>
          </cell>
          <cell r="E202">
            <v>1</v>
          </cell>
          <cell r="F202">
            <v>1</v>
          </cell>
          <cell r="G202" t="str">
            <v>UN</v>
          </cell>
          <cell r="H202"/>
          <cell r="I202"/>
        </row>
        <row r="203">
          <cell r="A203">
            <v>203</v>
          </cell>
          <cell r="B203" t="str">
            <v>DM2509</v>
          </cell>
          <cell r="C203" t="str">
            <v>LOTE 2</v>
          </cell>
          <cell r="D203" t="str">
            <v>RECARGA DE AUTOSUTURA LINEAL PARA TEJIDO GRUESO 75 80 CM</v>
          </cell>
          <cell r="E203">
            <v>1</v>
          </cell>
          <cell r="F203">
            <v>1</v>
          </cell>
          <cell r="G203" t="str">
            <v>UN</v>
          </cell>
          <cell r="H203"/>
          <cell r="I203"/>
        </row>
        <row r="204">
          <cell r="A204">
            <v>204</v>
          </cell>
          <cell r="B204" t="str">
            <v>DM2510</v>
          </cell>
          <cell r="C204" t="str">
            <v>LOTE 2</v>
          </cell>
          <cell r="D204" t="str">
            <v>RECARGA DE AUTOSUTURA LINEAL PARA TEJIDO MEDIANA  55 -60 CM</v>
          </cell>
          <cell r="E204">
            <v>1</v>
          </cell>
          <cell r="F204">
            <v>1</v>
          </cell>
          <cell r="G204" t="str">
            <v>UN</v>
          </cell>
          <cell r="H204"/>
          <cell r="I204"/>
        </row>
        <row r="205">
          <cell r="A205">
            <v>205</v>
          </cell>
          <cell r="B205" t="str">
            <v>DM2511</v>
          </cell>
          <cell r="C205" t="str">
            <v>LOTE 2</v>
          </cell>
          <cell r="D205" t="str">
            <v>RECARGA DE AUTOSUTURA LINEAL PARA TEJIDO MEDIANA  75 80 CM</v>
          </cell>
          <cell r="E205">
            <v>1</v>
          </cell>
          <cell r="F205">
            <v>1</v>
          </cell>
          <cell r="G205" t="str">
            <v>UN</v>
          </cell>
          <cell r="H205"/>
          <cell r="I205"/>
        </row>
        <row r="206">
          <cell r="A206">
            <v>206</v>
          </cell>
          <cell r="B206" t="str">
            <v>DM2512</v>
          </cell>
          <cell r="C206" t="str">
            <v>LOTE 2</v>
          </cell>
          <cell r="D206" t="str">
            <v>RECARGA DE AUTOSUTURA PARA CIRUGIA LAPAROSCOPICA  PARA TEJIDO GRUESO   45-  60 CM</v>
          </cell>
          <cell r="E206">
            <v>1</v>
          </cell>
          <cell r="F206">
            <v>1</v>
          </cell>
          <cell r="G206" t="str">
            <v>UN</v>
          </cell>
          <cell r="H206"/>
          <cell r="I206"/>
        </row>
        <row r="207">
          <cell r="A207">
            <v>207</v>
          </cell>
          <cell r="B207" t="str">
            <v>DM2513</v>
          </cell>
          <cell r="C207" t="str">
            <v>LOTE 2</v>
          </cell>
          <cell r="D207" t="str">
            <v>RECARGA DE AUTOSUTURA PARA CIRUGIA LAPAROSCOPICA  PARA TEJIDO MEDIANO   45-  60 CM</v>
          </cell>
          <cell r="E207">
            <v>1</v>
          </cell>
          <cell r="F207">
            <v>1</v>
          </cell>
          <cell r="G207" t="str">
            <v>UN</v>
          </cell>
          <cell r="H207"/>
          <cell r="I207"/>
        </row>
        <row r="208">
          <cell r="A208">
            <v>208</v>
          </cell>
          <cell r="B208" t="str">
            <v>DM2514</v>
          </cell>
          <cell r="C208" t="str">
            <v>LOTE 2</v>
          </cell>
          <cell r="D208" t="str">
            <v>RECARGA PARA ENDOCORTADORA LINEAL CORTANTE TEJIDO GRUESO 6 LINEAS DE GRAPA 60MM COMPATIBLE CON ENDOGRAPADORA</v>
          </cell>
          <cell r="E208">
            <v>1</v>
          </cell>
          <cell r="F208">
            <v>1</v>
          </cell>
          <cell r="G208" t="str">
            <v>UN</v>
          </cell>
          <cell r="H208"/>
          <cell r="I208"/>
        </row>
        <row r="209">
          <cell r="A209">
            <v>209</v>
          </cell>
          <cell r="B209" t="str">
            <v>DM2399</v>
          </cell>
          <cell r="C209" t="str">
            <v>LOTE 2</v>
          </cell>
          <cell r="D209" t="str">
            <v>CERVIX-SET HEBRA X CERCLAJE</v>
          </cell>
          <cell r="E209">
            <v>1</v>
          </cell>
          <cell r="F209">
            <v>1</v>
          </cell>
          <cell r="G209" t="str">
            <v>UN</v>
          </cell>
          <cell r="H209"/>
          <cell r="I209"/>
        </row>
        <row r="210">
          <cell r="A210">
            <v>210</v>
          </cell>
          <cell r="B210" t="str">
            <v>DM2415</v>
          </cell>
          <cell r="C210" t="str">
            <v>LOTE 2</v>
          </cell>
          <cell r="D210" t="str">
            <v>CUCHILLA CON TECNOLOGIA ULTRASONIDO PARA SELLAR VASOS DE 4 A 9CM PUNTA COMBINADO</v>
          </cell>
          <cell r="E210">
            <v>1</v>
          </cell>
          <cell r="F210">
            <v>1</v>
          </cell>
          <cell r="G210" t="str">
            <v>UN</v>
          </cell>
          <cell r="H210"/>
          <cell r="I210"/>
        </row>
        <row r="211">
          <cell r="A211">
            <v>211</v>
          </cell>
          <cell r="B211" t="str">
            <v>DM2515</v>
          </cell>
          <cell r="C211" t="str">
            <v>LOTE 2</v>
          </cell>
          <cell r="D211" t="str">
            <v>RECARGA PARA  ENDOCORTADORA  LINEAL CORTANTE TEJIDO NORMAL 6 LINEAS DE GRAPA 45MM COMPATIBLE CON ENDOGRAPADORA</v>
          </cell>
          <cell r="E211">
            <v>2</v>
          </cell>
          <cell r="F211">
            <v>1</v>
          </cell>
          <cell r="G211" t="str">
            <v>UN</v>
          </cell>
          <cell r="H211"/>
          <cell r="I211"/>
        </row>
        <row r="212">
          <cell r="A212">
            <v>212</v>
          </cell>
          <cell r="B212" t="str">
            <v>DM2516</v>
          </cell>
          <cell r="C212" t="str">
            <v>LOTE 2</v>
          </cell>
          <cell r="D212" t="str">
            <v>RECARGA PARA  ENDOCORTADORA  LINEAL CORTANTE TEJIDO NORMAL 6 LINEAS DE GRAPA 60MM COMPATIBLE CON ENDOGRAPADORA</v>
          </cell>
          <cell r="E212">
            <v>7</v>
          </cell>
          <cell r="F212">
            <v>1</v>
          </cell>
          <cell r="G212" t="str">
            <v>UN</v>
          </cell>
          <cell r="H212"/>
          <cell r="I212"/>
        </row>
        <row r="213">
          <cell r="A213">
            <v>213</v>
          </cell>
          <cell r="B213" t="str">
            <v>DM2517</v>
          </cell>
          <cell r="C213" t="str">
            <v>LOTE 2</v>
          </cell>
          <cell r="D213" t="str">
            <v>RECARGA PARA  ENDOCORTADORA LINEAL CORTANTE  TEJIDO GRUESO 6 LINEAS DE GRAPA 45MM COMPATIBLE CON ENDOGRAPADORA</v>
          </cell>
          <cell r="E213">
            <v>1</v>
          </cell>
          <cell r="F213">
            <v>1</v>
          </cell>
          <cell r="G213" t="str">
            <v>UN</v>
          </cell>
          <cell r="H213"/>
          <cell r="I213"/>
        </row>
        <row r="214">
          <cell r="A214">
            <v>214</v>
          </cell>
          <cell r="B214" t="str">
            <v>DM2518</v>
          </cell>
          <cell r="C214" t="str">
            <v>LOTE 2</v>
          </cell>
          <cell r="D214" t="str">
            <v>RECARGA PARA  ENDOCORTADORA LINEAL CORTANTE TEJIDO  INTERMEDIO 6 LINEAS DE GRAPA 45MM COMPATIBLE CON ENDOGRAPADORA</v>
          </cell>
          <cell r="E214">
            <v>1</v>
          </cell>
          <cell r="F214">
            <v>1</v>
          </cell>
          <cell r="G214" t="str">
            <v>UN</v>
          </cell>
          <cell r="H214"/>
          <cell r="I214"/>
        </row>
        <row r="215">
          <cell r="A215">
            <v>215</v>
          </cell>
          <cell r="B215" t="str">
            <v>DM2519</v>
          </cell>
          <cell r="C215" t="str">
            <v>LOTE 2</v>
          </cell>
          <cell r="D215" t="str">
            <v>RECARGA PARA  ENDOCORTADORA LINEAL CORTANTE TEJIDO  INTERMEDIO 6 LINEAS DE GRAPA 60MM  CON ENDOGRAPADORA</v>
          </cell>
          <cell r="E215">
            <v>1</v>
          </cell>
          <cell r="F215">
            <v>1</v>
          </cell>
          <cell r="G215" t="str">
            <v>UN</v>
          </cell>
          <cell r="H215"/>
          <cell r="I215"/>
        </row>
        <row r="216">
          <cell r="A216">
            <v>216</v>
          </cell>
          <cell r="B216" t="str">
            <v>DM2520</v>
          </cell>
          <cell r="C216" t="str">
            <v>LOTE 2</v>
          </cell>
          <cell r="D216" t="str">
            <v>RECARGA PARA ENDOCORTADORA  LINEAL CORTANTE TEJIDO VASCULAR 6 LINEAS DE GRAPA 45MM CON ENDOGRAPADORA</v>
          </cell>
          <cell r="E216">
            <v>1</v>
          </cell>
          <cell r="F216">
            <v>1</v>
          </cell>
          <cell r="G216" t="str">
            <v>UN</v>
          </cell>
          <cell r="H216"/>
          <cell r="I216"/>
        </row>
        <row r="217">
          <cell r="A217">
            <v>217</v>
          </cell>
          <cell r="B217" t="str">
            <v>DM2521</v>
          </cell>
          <cell r="C217" t="str">
            <v>LOTE 2</v>
          </cell>
          <cell r="D217" t="str">
            <v>RECARGA TEJIDO GRUESO 45MM PARA PISTOLA ARTICULADA</v>
          </cell>
          <cell r="E217">
            <v>5</v>
          </cell>
          <cell r="F217">
            <v>1</v>
          </cell>
          <cell r="G217" t="str">
            <v>UN</v>
          </cell>
          <cell r="H217"/>
          <cell r="I217"/>
        </row>
        <row r="218">
          <cell r="A218">
            <v>218</v>
          </cell>
          <cell r="B218" t="str">
            <v>DM2527</v>
          </cell>
          <cell r="C218" t="str">
            <v>LOTE 2</v>
          </cell>
          <cell r="D218" t="str">
            <v>ENGRAPADORA LAPAROSCOPICA DE 5 MM CON 12 CLIPS ABSORBIBLES PARA FIJACION DE MALLAS DESECHABLE</v>
          </cell>
          <cell r="E218">
            <v>1</v>
          </cell>
          <cell r="F218">
            <v>1</v>
          </cell>
          <cell r="G218" t="str">
            <v>UN</v>
          </cell>
          <cell r="H218"/>
          <cell r="I218"/>
        </row>
        <row r="219">
          <cell r="A219">
            <v>219</v>
          </cell>
          <cell r="B219" t="str">
            <v>DM2528</v>
          </cell>
          <cell r="C219" t="str">
            <v>LOTE 2</v>
          </cell>
          <cell r="D219" t="str">
            <v>ENGRAPADORA LAPAROSCOPICA DE 5 MM CON 25 CLIPS ABSORBIBLES PARA FIJACION DE MALLAS DESECHABLE</v>
          </cell>
          <cell r="E219">
            <v>1</v>
          </cell>
          <cell r="F219">
            <v>1</v>
          </cell>
          <cell r="G219" t="str">
            <v>UN</v>
          </cell>
          <cell r="H219"/>
          <cell r="I219"/>
        </row>
        <row r="220">
          <cell r="A220">
            <v>220</v>
          </cell>
          <cell r="B220" t="str">
            <v>DM2529</v>
          </cell>
          <cell r="C220" t="str">
            <v>LOTE 2</v>
          </cell>
          <cell r="D220" t="str">
            <v>MULTIFILAMENTO NO ABSORBIBLE DE SEDA NEGRA CALIBRE 2/0 AGUJA CURVA CORTANTE DE 24 A 26 MM 3/8 DE CIRCULO, HEBRA DE 45 CM O MAS</v>
          </cell>
          <cell r="E220">
            <v>189</v>
          </cell>
          <cell r="F220">
            <v>1</v>
          </cell>
          <cell r="G220" t="str">
            <v>UN</v>
          </cell>
          <cell r="H220">
            <v>6120</v>
          </cell>
          <cell r="I220">
            <v>0</v>
          </cell>
        </row>
        <row r="221">
          <cell r="A221">
            <v>221</v>
          </cell>
          <cell r="B221" t="str">
            <v>DM2531</v>
          </cell>
          <cell r="C221" t="str">
            <v>LOTE 2</v>
          </cell>
          <cell r="D221" t="str">
            <v>MULTIFILAMENTO NO ABSORBIBLE DE SEDA NEGRA CALIBRE 4/0 AGUJA CURVA CORTANTE DE 17 A 19 MM 3/8 DE CIRCULO, HEBRA DE 45 CM O MAS</v>
          </cell>
          <cell r="E221">
            <v>24</v>
          </cell>
          <cell r="F221">
            <v>1</v>
          </cell>
          <cell r="G221" t="str">
            <v>UN</v>
          </cell>
          <cell r="H221">
            <v>6450</v>
          </cell>
          <cell r="I221">
            <v>0</v>
          </cell>
        </row>
        <row r="222">
          <cell r="A222">
            <v>222</v>
          </cell>
          <cell r="B222" t="str">
            <v>DM2533</v>
          </cell>
          <cell r="C222" t="str">
            <v>LOTE 2</v>
          </cell>
          <cell r="D222" t="str">
            <v>MULTIFILAMENTO NO ABSORBIBLE DE SEDA NEGRA SIN AGUJA CALIBRE 1, PAQUETE DE 10 HEBRAS POR 75 CM</v>
          </cell>
          <cell r="E222">
            <v>1</v>
          </cell>
          <cell r="F222">
            <v>1</v>
          </cell>
          <cell r="G222" t="str">
            <v>UN</v>
          </cell>
          <cell r="H222">
            <v>5120</v>
          </cell>
          <cell r="I222">
            <v>0</v>
          </cell>
        </row>
        <row r="223">
          <cell r="A223">
            <v>223</v>
          </cell>
          <cell r="B223" t="str">
            <v>DM2534</v>
          </cell>
          <cell r="C223" t="str">
            <v>LOTE 2</v>
          </cell>
          <cell r="D223" t="str">
            <v>MULTIFILAMENTO NO ABSORBIBLE DE SEDA NEGRA SIN AGUJA CALIBRE 2/0, PAQUETE DE 10 HEBRAS POR 75 CM</v>
          </cell>
          <cell r="E223">
            <v>190</v>
          </cell>
          <cell r="F223">
            <v>1</v>
          </cell>
          <cell r="G223" t="str">
            <v>UN</v>
          </cell>
          <cell r="H223">
            <v>5120</v>
          </cell>
          <cell r="I223">
            <v>0</v>
          </cell>
        </row>
        <row r="224">
          <cell r="A224">
            <v>224</v>
          </cell>
          <cell r="B224" t="str">
            <v>DM2422</v>
          </cell>
          <cell r="C224" t="str">
            <v>LOTE 2</v>
          </cell>
          <cell r="D224" t="str">
            <v>MONOFILAMENTO ABSORBIBLE DE COPOLIMERO DE ACIDO GLICOLICO Y CARBONATO DE TRIMETILENO CALIBRE 2/0 -AGUJA CURVA DE 37 MM REDONDA DE MEDIO CIRCULO- LARGO DE LA HEBRA 45 CM EN ADELANTE</v>
          </cell>
          <cell r="E224">
            <v>1</v>
          </cell>
          <cell r="F224">
            <v>1</v>
          </cell>
          <cell r="G224" t="str">
            <v>UN</v>
          </cell>
          <cell r="H224"/>
          <cell r="I224"/>
        </row>
        <row r="225">
          <cell r="A225">
            <v>225</v>
          </cell>
          <cell r="B225" t="str">
            <v>DM2423</v>
          </cell>
          <cell r="C225" t="str">
            <v>LOTE 2</v>
          </cell>
          <cell r="D225" t="str">
            <v>MONOFILAMENTO ABSORBIBLE DE COPOLIMERO DE ACIDO GLICOLICO Y CARBONATO DE TRIMETILENO CALIBRE 0 -AGUJA CURVA DE 37 MM REDONDA DE MEDIO CIRCULO- LARGO DE LA HEBRA 30 A 45 CM CM EN ADELANTE ( V-LOC 180</v>
          </cell>
          <cell r="E225">
            <v>3</v>
          </cell>
          <cell r="F225">
            <v>1</v>
          </cell>
          <cell r="G225" t="str">
            <v>UN</v>
          </cell>
          <cell r="H225"/>
          <cell r="I225"/>
        </row>
        <row r="226">
          <cell r="A226">
            <v>226</v>
          </cell>
          <cell r="B226" t="str">
            <v>DM2569</v>
          </cell>
          <cell r="C226" t="str">
            <v>LOTE 2</v>
          </cell>
          <cell r="D226" t="str">
            <v>MONOFILAMENTO ABSORBIBLE DE GLICONATO, CALIBRE 3/0, AGUJA CURVA CORTANTE DE 26 MM DE MEDIO CIRCULO DE 45 CM EN ADELANTE</v>
          </cell>
          <cell r="E226">
            <v>8</v>
          </cell>
          <cell r="F226">
            <v>1</v>
          </cell>
          <cell r="G226" t="str">
            <v>UN</v>
          </cell>
          <cell r="H226"/>
          <cell r="I226"/>
        </row>
        <row r="227">
          <cell r="A227">
            <v>227</v>
          </cell>
          <cell r="B227" t="str">
            <v>DM2638</v>
          </cell>
          <cell r="C227" t="str">
            <v>LOTE 2</v>
          </cell>
          <cell r="D227" t="str">
            <v>ESPONJA HEMOSTATICA (7-8 CM X 5 CM X 1CM)</v>
          </cell>
          <cell r="E227">
            <v>1</v>
          </cell>
          <cell r="F227">
            <v>1</v>
          </cell>
          <cell r="G227" t="str">
            <v>UN</v>
          </cell>
          <cell r="H227"/>
          <cell r="I227"/>
        </row>
        <row r="228">
          <cell r="A228">
            <v>228</v>
          </cell>
          <cell r="B228" t="str">
            <v>DM2575</v>
          </cell>
          <cell r="C228" t="str">
            <v>LOTE 2</v>
          </cell>
          <cell r="D228" t="str">
            <v>MULTIFILAMENTO NO ABSORBIBLE DE SEDA NEGRA CALIBRE 5/0 AGUJA CURVA REDONDA DE 15 A 17 MM 1/2 DE CIRCULO, HEBRA DE 70 CM O MAS</v>
          </cell>
          <cell r="E228">
            <v>1</v>
          </cell>
          <cell r="F228">
            <v>1</v>
          </cell>
          <cell r="G228" t="str">
            <v>UN</v>
          </cell>
          <cell r="H228"/>
          <cell r="I228"/>
        </row>
        <row r="229">
          <cell r="A229">
            <v>229</v>
          </cell>
          <cell r="B229" t="str">
            <v>DM2578</v>
          </cell>
          <cell r="C229" t="str">
            <v>LOTE 2</v>
          </cell>
          <cell r="D229" t="str">
            <v>TIJERA ULTRASONICA DE ENERGIA AVANZADA, CURVA, DIAMETRO 5 MM, LARGO 17 A 19 CM PARA CIRUGIA ABIERTA (CON APOYO TECNOLOGICO CONSOLA DE ENERGIA Y PIEZA DE MANO)</v>
          </cell>
          <cell r="E229">
            <v>1</v>
          </cell>
          <cell r="F229">
            <v>1</v>
          </cell>
          <cell r="G229" t="str">
            <v>UN</v>
          </cell>
          <cell r="H229"/>
          <cell r="I229"/>
        </row>
        <row r="230">
          <cell r="A230">
            <v>230</v>
          </cell>
          <cell r="B230" t="str">
            <v>DM2581</v>
          </cell>
          <cell r="C230" t="str">
            <v>LOTE 2</v>
          </cell>
          <cell r="D230" t="str">
            <v>TIJERA ULTRASONICA DE ENERGIA AVANZADA, CURVA, DIAMETRO 5 MM, LARGO 35 A 37 CM PARA CIRUGIA LAPAROSCOPICA (CON APOYO TECNOLOGICO CONSOLA DE ENERGIA Y PIEZA DE MANO)</v>
          </cell>
          <cell r="E230">
            <v>6</v>
          </cell>
          <cell r="F230">
            <v>1</v>
          </cell>
          <cell r="G230" t="str">
            <v>UN</v>
          </cell>
          <cell r="H230"/>
          <cell r="I230"/>
        </row>
        <row r="231">
          <cell r="A231">
            <v>231</v>
          </cell>
          <cell r="B231" t="str">
            <v>DM2582</v>
          </cell>
          <cell r="C231" t="str">
            <v>LOTE 2</v>
          </cell>
          <cell r="D231" t="str">
            <v>TIJERA ULTRASONICA DE ENERGIA AVANZADA, CURVA, DIAMETRO 5 MM, LARGO 22 A 24 CM PARA CIRUGIA LAPAROSCOPICA O ABIERTA (CON APOYO TECNOLOGICO CONSOLA DE ENERGIA Y PIEZA DE MANO)</v>
          </cell>
          <cell r="E231">
            <v>4</v>
          </cell>
          <cell r="F231">
            <v>1</v>
          </cell>
          <cell r="G231" t="str">
            <v>UN</v>
          </cell>
          <cell r="H231"/>
          <cell r="I231"/>
        </row>
        <row r="232">
          <cell r="A232">
            <v>232</v>
          </cell>
          <cell r="B232" t="str">
            <v>DM2589</v>
          </cell>
          <cell r="C232" t="str">
            <v>LOTE 2</v>
          </cell>
          <cell r="D232" t="str">
            <v>TROCAR DE 12 MM OPTICO SIN CUCHILLA CAMISA ESTABILIZADORA LONGITUD 100MM</v>
          </cell>
          <cell r="E232">
            <v>142</v>
          </cell>
          <cell r="F232">
            <v>1</v>
          </cell>
          <cell r="G232" t="str">
            <v>UN</v>
          </cell>
          <cell r="H232">
            <v>180000</v>
          </cell>
          <cell r="I232">
            <v>0.19</v>
          </cell>
        </row>
        <row r="233">
          <cell r="A233">
            <v>233</v>
          </cell>
          <cell r="B233" t="str">
            <v>DM2590</v>
          </cell>
          <cell r="C233" t="str">
            <v>LOTE 2</v>
          </cell>
          <cell r="D233" t="str">
            <v>TROCAR DE 5 MM OPTICO SIN CUCHILLA CAMISAS ESTABILIZADORA LONGITUD 100MM</v>
          </cell>
          <cell r="E233">
            <v>144</v>
          </cell>
          <cell r="F233">
            <v>1</v>
          </cell>
          <cell r="G233" t="str">
            <v>UN</v>
          </cell>
          <cell r="H233">
            <v>175000</v>
          </cell>
          <cell r="I233">
            <v>0.19</v>
          </cell>
        </row>
        <row r="234">
          <cell r="A234">
            <v>234</v>
          </cell>
          <cell r="B234" t="str">
            <v>DM2592</v>
          </cell>
          <cell r="C234" t="str">
            <v>LOTE 2</v>
          </cell>
          <cell r="D234" t="str">
            <v>TROCAR TORAXICO RIGIDO 10/12 MM</v>
          </cell>
          <cell r="E234">
            <v>1</v>
          </cell>
          <cell r="F234">
            <v>1</v>
          </cell>
          <cell r="G234" t="str">
            <v>UN</v>
          </cell>
          <cell r="H234">
            <v>180000</v>
          </cell>
          <cell r="I234">
            <v>0.19</v>
          </cell>
        </row>
        <row r="235">
          <cell r="A235">
            <v>235</v>
          </cell>
          <cell r="B235" t="str">
            <v>DM2674</v>
          </cell>
          <cell r="C235" t="str">
            <v>LOTE 2</v>
          </cell>
          <cell r="D235" t="str">
            <v>GRAPADORA CIRCULAR 25 MM CON AJUSTE DE ALTURA DE GRAPA DE 1,0MM A 2,5 MM (MANUAL)</v>
          </cell>
          <cell r="E235">
            <v>1</v>
          </cell>
          <cell r="F235">
            <v>1</v>
          </cell>
          <cell r="G235" t="str">
            <v>UN</v>
          </cell>
          <cell r="H235">
            <v>1312000</v>
          </cell>
          <cell r="I235">
            <v>0.19</v>
          </cell>
        </row>
        <row r="236">
          <cell r="A236">
            <v>236</v>
          </cell>
          <cell r="B236" t="str">
            <v>DM2676</v>
          </cell>
          <cell r="C236" t="str">
            <v>LOTE 2</v>
          </cell>
          <cell r="D236" t="str">
            <v>GRAPADORA LINEAL CORTANTE DE 55 -60 MM CON AJUSTE DE ALTURA DE GRAPA</v>
          </cell>
          <cell r="E236">
            <v>1</v>
          </cell>
          <cell r="F236">
            <v>1</v>
          </cell>
          <cell r="G236" t="str">
            <v>UN</v>
          </cell>
          <cell r="H236"/>
          <cell r="I236"/>
        </row>
        <row r="237">
          <cell r="A237">
            <v>237</v>
          </cell>
          <cell r="B237" t="str">
            <v>DM2681</v>
          </cell>
          <cell r="C237" t="str">
            <v>LOTE 2</v>
          </cell>
          <cell r="D237" t="str">
            <v>HEMOSTATICO CELULOSA OXIDADA REGENERADA O NO REGENERADA PARA LAPAROSCOPIA 2,5 CM X 5 CM</v>
          </cell>
          <cell r="E237">
            <v>1</v>
          </cell>
          <cell r="F237">
            <v>1</v>
          </cell>
          <cell r="G237" t="str">
            <v>UN</v>
          </cell>
          <cell r="H237"/>
          <cell r="I237"/>
        </row>
        <row r="238">
          <cell r="A238">
            <v>238</v>
          </cell>
          <cell r="B238" t="str">
            <v>DM2683</v>
          </cell>
          <cell r="C238" t="str">
            <v>LOTE 2</v>
          </cell>
          <cell r="D238" t="str">
            <v>HEMOSTATICO DE CELULOSA REGENERADA O NO REGENERADA FIBRILAR 5.1 X 10.2CM</v>
          </cell>
          <cell r="E238">
            <v>1</v>
          </cell>
          <cell r="F238">
            <v>1</v>
          </cell>
          <cell r="G238" t="str">
            <v>UN</v>
          </cell>
          <cell r="H238"/>
          <cell r="I238"/>
        </row>
        <row r="239">
          <cell r="A239">
            <v>239</v>
          </cell>
          <cell r="B239" t="str">
            <v>DM2684</v>
          </cell>
          <cell r="C239" t="str">
            <v>LOTE 2</v>
          </cell>
          <cell r="D239" t="str">
            <v>HEMOSTATICO FIBRILAR ABSORBIBLE DE CELULOSA OXIDADA REGENERADA Y NO REGENERADA TIPO ALGODON 2.5 X 5CM</v>
          </cell>
          <cell r="E239">
            <v>1</v>
          </cell>
          <cell r="F239">
            <v>1</v>
          </cell>
          <cell r="G239" t="str">
            <v>UN</v>
          </cell>
          <cell r="H239"/>
          <cell r="I239"/>
        </row>
        <row r="240">
          <cell r="A240">
            <v>240</v>
          </cell>
          <cell r="B240" t="str">
            <v>DM2715</v>
          </cell>
          <cell r="C240" t="str">
            <v>LOTE 2</v>
          </cell>
          <cell r="D240" t="str">
            <v>MALLA CON BARRERA HIDROGEL COMPUESTA POR SUPERFICIE DE POLIPROPILENO  MAS HIALORUNATO DE SODIO, CARBOXILMETILCELULOSA Y POLIETILENGLICOL UNIDAS POR ACIDO POLIGLICOLICO DE 20.3  CM X 30.5  CM</v>
          </cell>
          <cell r="E240">
            <v>1</v>
          </cell>
          <cell r="F240">
            <v>1</v>
          </cell>
          <cell r="G240" t="str">
            <v>UN</v>
          </cell>
          <cell r="H240"/>
          <cell r="I240"/>
        </row>
        <row r="241">
          <cell r="A241">
            <v>241</v>
          </cell>
          <cell r="B241" t="str">
            <v>DM2717</v>
          </cell>
          <cell r="C241" t="str">
            <v>LOTE 2</v>
          </cell>
          <cell r="D241" t="str">
            <v>MALLA HEMOSTATICA DE CELULOSA OXIDADA NO REGENERADA 35 CM X 5CM</v>
          </cell>
          <cell r="E241">
            <v>4</v>
          </cell>
          <cell r="F241">
            <v>1</v>
          </cell>
          <cell r="G241" t="str">
            <v>UN</v>
          </cell>
          <cell r="H241"/>
          <cell r="I241"/>
        </row>
        <row r="242">
          <cell r="A242">
            <v>242</v>
          </cell>
          <cell r="B242" t="str">
            <v>DM2733</v>
          </cell>
          <cell r="C242" t="str">
            <v>LOTE 2</v>
          </cell>
          <cell r="D242" t="str">
            <v>PISTOLA GRAPADORAPARA CIRUGIA ABIERTA CIRCULAR 25 MM (ELÉCTRICA)</v>
          </cell>
          <cell r="E242">
            <v>1</v>
          </cell>
          <cell r="F242">
            <v>1</v>
          </cell>
          <cell r="G242" t="str">
            <v>UN</v>
          </cell>
          <cell r="H242"/>
          <cell r="I242"/>
        </row>
        <row r="243">
          <cell r="A243">
            <v>243</v>
          </cell>
          <cell r="B243" t="str">
            <v>DM2734</v>
          </cell>
          <cell r="C243" t="str">
            <v>LOTE 2</v>
          </cell>
          <cell r="D243" t="str">
            <v>TROCAR DE 12 MM CON PUNTA DILATADORA CON CUCHILLA LONGITUD 100MM KIT 2 CAMISAS ESTABILIZADORA 1 TROCAR</v>
          </cell>
          <cell r="E243">
            <v>1</v>
          </cell>
          <cell r="F243">
            <v>1</v>
          </cell>
          <cell r="G243" t="str">
            <v>UN</v>
          </cell>
          <cell r="H243"/>
          <cell r="I243"/>
        </row>
        <row r="244">
          <cell r="A244">
            <v>244</v>
          </cell>
          <cell r="B244" t="str">
            <v>DM2735</v>
          </cell>
          <cell r="C244" t="str">
            <v>LOTE 2</v>
          </cell>
          <cell r="D244" t="str">
            <v>TROCAR OPTICO 15 MM X 100 MM(CON UNA CAMISAS Y UN PUNZON SIN CUCHILLA) CON SISTEMA DE FIJACION AVANZADA</v>
          </cell>
          <cell r="E244">
            <v>1</v>
          </cell>
          <cell r="F244">
            <v>1</v>
          </cell>
          <cell r="G244" t="str">
            <v>UN</v>
          </cell>
          <cell r="H244"/>
          <cell r="I244"/>
        </row>
        <row r="245">
          <cell r="A245">
            <v>245</v>
          </cell>
          <cell r="B245" t="str">
            <v>DM2753</v>
          </cell>
          <cell r="C245" t="str">
            <v>LOTE 2</v>
          </cell>
          <cell r="D245" t="str">
            <v>PINZA AUTOCLAVABLE GRASPER DE 5 MM X 35 CM  MANGO ERGO</v>
          </cell>
          <cell r="E245">
            <v>4</v>
          </cell>
          <cell r="F245">
            <v>1</v>
          </cell>
          <cell r="G245" t="str">
            <v>UN</v>
          </cell>
          <cell r="H245"/>
          <cell r="I245"/>
        </row>
        <row r="246">
          <cell r="A246">
            <v>246</v>
          </cell>
          <cell r="B246" t="str">
            <v>DM2754</v>
          </cell>
          <cell r="C246" t="str">
            <v>LOTE 2</v>
          </cell>
          <cell r="D246" t="str">
            <v>TIJERA AUTOCLAVABLE PARA LAPAROSCOPIA DE 5  MM X 35 MM</v>
          </cell>
          <cell r="E246">
            <v>3</v>
          </cell>
          <cell r="F246">
            <v>1</v>
          </cell>
          <cell r="G246" t="str">
            <v>UN</v>
          </cell>
          <cell r="H246"/>
          <cell r="I246"/>
        </row>
        <row r="247">
          <cell r="A247">
            <v>247</v>
          </cell>
          <cell r="B247" t="str">
            <v>DM2773</v>
          </cell>
          <cell r="C247" t="str">
            <v>LOTE 2</v>
          </cell>
          <cell r="D247" t="str">
            <v>TROCAR DE 12 MM OPTICO SIN CUCHILLA CAMISA ESTABILIZADORA LONGITUD 150MM BARIATRICA</v>
          </cell>
          <cell r="E247">
            <v>6</v>
          </cell>
          <cell r="F247">
            <v>1</v>
          </cell>
          <cell r="G247" t="str">
            <v>UN</v>
          </cell>
          <cell r="H247">
            <v>186000</v>
          </cell>
          <cell r="I247">
            <v>0.19</v>
          </cell>
        </row>
        <row r="248">
          <cell r="A248">
            <v>248</v>
          </cell>
          <cell r="B248" t="str">
            <v>DM2777</v>
          </cell>
          <cell r="C248" t="str">
            <v>LOTE 2</v>
          </cell>
          <cell r="D248" t="str">
            <v>KIT DE 3 TROCARES DE LAS SIGUIENTES CARATERISTICAS: 1 TROCARES DE 10-12 X 100 MM (1 CAMISA Y 1 PUNZON CON CUCHILLA) + 2 TROCARES DE 5 X 100 MM (2 CAMISAS Y 1 PUNZON CON CUCHILLA)</v>
          </cell>
          <cell r="E248">
            <v>15</v>
          </cell>
          <cell r="F248">
            <v>1</v>
          </cell>
          <cell r="G248" t="str">
            <v>UN</v>
          </cell>
          <cell r="H248"/>
          <cell r="I248"/>
        </row>
        <row r="249">
          <cell r="A249">
            <v>249</v>
          </cell>
          <cell r="B249" t="str">
            <v>DM2778</v>
          </cell>
          <cell r="C249" t="str">
            <v>LOTE 2</v>
          </cell>
          <cell r="D249" t="str">
            <v>KIT DE 3 TROCARES DE LAS SIGUIENTES CARATERISTICAS: 2 TROCARES DE 10-12 X 100 MM (2 CAMISA Y 1 PUNZON CON CUCHILLA) + 1 TROCARES DE 5 X 100 MM (1 CAMISAS Y 1 PUNZON CON CUCHILLA)</v>
          </cell>
          <cell r="E249">
            <v>73</v>
          </cell>
          <cell r="F249">
            <v>1</v>
          </cell>
          <cell r="G249" t="str">
            <v>UN</v>
          </cell>
          <cell r="H249"/>
          <cell r="I249"/>
        </row>
        <row r="250">
          <cell r="A250">
            <v>250</v>
          </cell>
          <cell r="B250" t="str">
            <v>DM2809</v>
          </cell>
          <cell r="C250" t="str">
            <v>LOTE 2</v>
          </cell>
          <cell r="D250" t="str">
            <v>KIT TROCAR ( UN TROCAR OPTICO 12X100 DOBLE CAMISA,UN TROCAR OPTICO 12X100 UNA CAMISA, UN TROCAR OPTICO DE 5X100 DOBLE CAMISA, UNA FUNDA PROTECTORA DE CABLE DE VIDEO )</v>
          </cell>
          <cell r="E250">
            <v>5</v>
          </cell>
          <cell r="F250">
            <v>1</v>
          </cell>
          <cell r="G250" t="str">
            <v>UN</v>
          </cell>
          <cell r="H250"/>
          <cell r="I250"/>
        </row>
        <row r="251">
          <cell r="A251">
            <v>251</v>
          </cell>
          <cell r="B251" t="str">
            <v>DM2872</v>
          </cell>
          <cell r="C251" t="str">
            <v>LOTE 2</v>
          </cell>
          <cell r="D251" t="str">
            <v>SISTEMA DE IRRIGACION SUCCION</v>
          </cell>
          <cell r="E251">
            <v>56</v>
          </cell>
          <cell r="F251">
            <v>1</v>
          </cell>
          <cell r="G251" t="str">
            <v>UN</v>
          </cell>
          <cell r="H251"/>
          <cell r="I251"/>
        </row>
        <row r="252">
          <cell r="A252">
            <v>252</v>
          </cell>
          <cell r="B252" t="str">
            <v>DM2873</v>
          </cell>
          <cell r="C252" t="str">
            <v>LOTE 2</v>
          </cell>
          <cell r="D252" t="str">
            <v>CANULA DE 5MM DE DIAMETRO POR 33 CMS DE LARGO</v>
          </cell>
          <cell r="E252">
            <v>56</v>
          </cell>
          <cell r="F252">
            <v>1</v>
          </cell>
          <cell r="G252" t="str">
            <v>UN</v>
          </cell>
          <cell r="H252"/>
          <cell r="I252"/>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técnico No.1"/>
      <sheetName val="Sin soportes para evaluar"/>
      <sheetName val="Consolidado"/>
    </sheetNames>
    <sheetDataSet>
      <sheetData sheetId="0" refreshError="1">
        <row r="4">
          <cell r="A4">
            <v>1</v>
          </cell>
          <cell r="B4" t="str">
            <v>DM536</v>
          </cell>
          <cell r="C4" t="str">
            <v>GUANTE DE EXAMEN EN LATEX TALLA X-SMALL</v>
          </cell>
          <cell r="D4">
            <v>0</v>
          </cell>
          <cell r="E4" t="str">
            <v>Cumple</v>
          </cell>
          <cell r="F4" t="str">
            <v>Cumple</v>
          </cell>
          <cell r="G4">
            <v>0</v>
          </cell>
          <cell r="H4">
            <v>0</v>
          </cell>
          <cell r="I4">
            <v>0</v>
          </cell>
          <cell r="J4">
            <v>0</v>
          </cell>
          <cell r="K4" t="str">
            <v>No cumple</v>
          </cell>
          <cell r="L4">
            <v>0</v>
          </cell>
          <cell r="M4">
            <v>0</v>
          </cell>
          <cell r="N4">
            <v>0</v>
          </cell>
          <cell r="O4">
            <v>0</v>
          </cell>
          <cell r="P4">
            <v>0</v>
          </cell>
        </row>
        <row r="5">
          <cell r="A5">
            <v>2</v>
          </cell>
          <cell r="B5" t="str">
            <v>DM526</v>
          </cell>
          <cell r="C5" t="str">
            <v>GUANTE CIRUGIA No 6.5 ESTERIL SIN TALCO</v>
          </cell>
          <cell r="D5">
            <v>0</v>
          </cell>
          <cell r="E5" t="str">
            <v>Cumple</v>
          </cell>
          <cell r="F5" t="str">
            <v>Cumple</v>
          </cell>
          <cell r="G5">
            <v>0</v>
          </cell>
          <cell r="H5">
            <v>0</v>
          </cell>
          <cell r="I5">
            <v>0</v>
          </cell>
          <cell r="J5" t="str">
            <v>Cumple</v>
          </cell>
          <cell r="K5" t="str">
            <v>No cumple</v>
          </cell>
          <cell r="L5" t="str">
            <v>No cumple</v>
          </cell>
          <cell r="M5" t="str">
            <v>Cumple</v>
          </cell>
          <cell r="N5">
            <v>0</v>
          </cell>
          <cell r="O5">
            <v>0</v>
          </cell>
          <cell r="P5">
            <v>0</v>
          </cell>
        </row>
        <row r="6">
          <cell r="A6">
            <v>3</v>
          </cell>
          <cell r="B6" t="str">
            <v>DM528</v>
          </cell>
          <cell r="C6" t="str">
            <v>GUANTE CIRUGIA No 7.0 ESTERIL SIN TALCO</v>
          </cell>
          <cell r="D6">
            <v>0</v>
          </cell>
          <cell r="E6" t="str">
            <v>Cumple</v>
          </cell>
          <cell r="F6" t="str">
            <v>Cumple</v>
          </cell>
          <cell r="G6">
            <v>0</v>
          </cell>
          <cell r="H6">
            <v>0</v>
          </cell>
          <cell r="I6">
            <v>0</v>
          </cell>
          <cell r="J6" t="str">
            <v>Cumple</v>
          </cell>
          <cell r="K6" t="str">
            <v>No cumple</v>
          </cell>
          <cell r="L6" t="str">
            <v>No cumple</v>
          </cell>
          <cell r="M6" t="str">
            <v>Cumple</v>
          </cell>
          <cell r="N6">
            <v>0</v>
          </cell>
          <cell r="O6">
            <v>0</v>
          </cell>
          <cell r="P6">
            <v>0</v>
          </cell>
        </row>
        <row r="7">
          <cell r="A7">
            <v>4</v>
          </cell>
          <cell r="B7" t="str">
            <v>DM530</v>
          </cell>
          <cell r="C7" t="str">
            <v>GUANTE CIRUGIA No 7.5 ESTERIL SIN TALCO</v>
          </cell>
          <cell r="D7">
            <v>0</v>
          </cell>
          <cell r="E7" t="str">
            <v>Cumple</v>
          </cell>
          <cell r="F7" t="str">
            <v>Cumple</v>
          </cell>
          <cell r="G7">
            <v>0</v>
          </cell>
          <cell r="H7">
            <v>0</v>
          </cell>
          <cell r="I7">
            <v>0</v>
          </cell>
          <cell r="J7" t="str">
            <v>Cumple</v>
          </cell>
          <cell r="K7" t="str">
            <v>No cumple</v>
          </cell>
          <cell r="L7" t="str">
            <v>No cumple</v>
          </cell>
          <cell r="M7" t="str">
            <v>Cumple</v>
          </cell>
          <cell r="N7">
            <v>0</v>
          </cell>
          <cell r="O7">
            <v>0</v>
          </cell>
          <cell r="P7">
            <v>0</v>
          </cell>
        </row>
        <row r="8">
          <cell r="A8">
            <v>5</v>
          </cell>
          <cell r="B8" t="str">
            <v>DM532</v>
          </cell>
          <cell r="C8" t="str">
            <v>GUANTE CIRUGIA No 8.0 ESTERIL SIN TALCO</v>
          </cell>
          <cell r="D8">
            <v>0</v>
          </cell>
          <cell r="E8" t="str">
            <v>Cumple</v>
          </cell>
          <cell r="F8" t="str">
            <v>Cumple</v>
          </cell>
          <cell r="G8">
            <v>0</v>
          </cell>
          <cell r="H8">
            <v>0</v>
          </cell>
          <cell r="I8">
            <v>0</v>
          </cell>
          <cell r="J8" t="str">
            <v>Cumple</v>
          </cell>
          <cell r="K8" t="str">
            <v>No cumple</v>
          </cell>
          <cell r="L8" t="str">
            <v>No cumple</v>
          </cell>
          <cell r="M8" t="str">
            <v>Cumple</v>
          </cell>
          <cell r="N8">
            <v>0</v>
          </cell>
          <cell r="O8">
            <v>0</v>
          </cell>
          <cell r="P8">
            <v>0</v>
          </cell>
        </row>
        <row r="9">
          <cell r="A9">
            <v>6</v>
          </cell>
          <cell r="B9" t="str">
            <v>DM153</v>
          </cell>
          <cell r="C9" t="str">
            <v>BARRERA LISA PROTECTORA PARA FISTULAS - OSTOMIAS 20X20</v>
          </cell>
          <cell r="D9">
            <v>0</v>
          </cell>
          <cell r="E9">
            <v>0</v>
          </cell>
          <cell r="F9" t="str">
            <v>Cumple</v>
          </cell>
          <cell r="G9">
            <v>0</v>
          </cell>
          <cell r="H9">
            <v>0</v>
          </cell>
          <cell r="I9">
            <v>0</v>
          </cell>
          <cell r="J9">
            <v>0</v>
          </cell>
          <cell r="K9" t="str">
            <v>Cumple</v>
          </cell>
          <cell r="L9">
            <v>0</v>
          </cell>
          <cell r="M9" t="str">
            <v>Cumple</v>
          </cell>
          <cell r="N9">
            <v>0</v>
          </cell>
          <cell r="O9">
            <v>0</v>
          </cell>
          <cell r="P9">
            <v>0</v>
          </cell>
        </row>
        <row r="10">
          <cell r="A10">
            <v>7</v>
          </cell>
          <cell r="B10" t="str">
            <v>DM172</v>
          </cell>
          <cell r="C10" t="str">
            <v>BOLSA DE DRENAJE URINARIO ADULTO CON SISTEMA CERRRADO, SIN PUERTO PARA TOMA DE MUESTRA Y SIN  VALVULA ANTIREFLUJO Y CONECTOR UNIVERSAL</v>
          </cell>
          <cell r="D10">
            <v>0</v>
          </cell>
          <cell r="E10">
            <v>0</v>
          </cell>
          <cell r="F10" t="str">
            <v>Cumple</v>
          </cell>
          <cell r="G10">
            <v>0</v>
          </cell>
          <cell r="H10" t="str">
            <v>Cumple</v>
          </cell>
          <cell r="I10">
            <v>0</v>
          </cell>
          <cell r="J10" t="str">
            <v>Cumple</v>
          </cell>
          <cell r="K10" t="str">
            <v>No cumple</v>
          </cell>
          <cell r="L10">
            <v>0</v>
          </cell>
          <cell r="M10" t="str">
            <v>No cumple</v>
          </cell>
          <cell r="N10">
            <v>0</v>
          </cell>
          <cell r="O10">
            <v>0</v>
          </cell>
          <cell r="P10">
            <v>0</v>
          </cell>
        </row>
        <row r="11">
          <cell r="A11">
            <v>8</v>
          </cell>
          <cell r="B11" t="str">
            <v>DM197</v>
          </cell>
          <cell r="C11" t="str">
            <v>CABESTRILLO BOLSA USO ADULTO</v>
          </cell>
          <cell r="D11">
            <v>0</v>
          </cell>
          <cell r="E11">
            <v>0</v>
          </cell>
          <cell r="F11">
            <v>0</v>
          </cell>
          <cell r="G11" t="str">
            <v>Cumple</v>
          </cell>
          <cell r="H11">
            <v>0</v>
          </cell>
          <cell r="I11">
            <v>0</v>
          </cell>
          <cell r="J11">
            <v>0</v>
          </cell>
          <cell r="K11" t="str">
            <v>Cumple</v>
          </cell>
          <cell r="L11">
            <v>0</v>
          </cell>
          <cell r="M11">
            <v>0</v>
          </cell>
          <cell r="N11">
            <v>0</v>
          </cell>
          <cell r="O11">
            <v>0</v>
          </cell>
          <cell r="P11">
            <v>0</v>
          </cell>
        </row>
        <row r="12">
          <cell r="A12">
            <v>9</v>
          </cell>
          <cell r="B12" t="str">
            <v>DM296</v>
          </cell>
          <cell r="C12" t="str">
            <v>CATETER INTRAVENOSO NO. 14, EN POLIURETANO, , CON DISPOSITIVO DE SEGURIDAD PARA ACCIONAR MANUALMENTE CORTO</v>
          </cell>
          <cell r="D12">
            <v>0</v>
          </cell>
          <cell r="E12">
            <v>0</v>
          </cell>
          <cell r="F12" t="str">
            <v>Cumple</v>
          </cell>
          <cell r="G12" t="str">
            <v>Cumple</v>
          </cell>
          <cell r="H12">
            <v>0</v>
          </cell>
          <cell r="I12">
            <v>0</v>
          </cell>
          <cell r="J12">
            <v>0</v>
          </cell>
          <cell r="K12">
            <v>0</v>
          </cell>
          <cell r="L12">
            <v>0</v>
          </cell>
          <cell r="M12" t="str">
            <v>Cumple</v>
          </cell>
          <cell r="N12">
            <v>0</v>
          </cell>
          <cell r="O12">
            <v>0</v>
          </cell>
          <cell r="P12">
            <v>0</v>
          </cell>
        </row>
        <row r="13">
          <cell r="A13">
            <v>10</v>
          </cell>
          <cell r="B13" t="str">
            <v>DM297</v>
          </cell>
          <cell r="C13" t="str">
            <v>CATETER INTRAVENOSO NO. 16, EN POLIURETANO, , CON DISPOSITIVO DE SEGURIDAD PARA ACCIONAR MANUALMENTE CORTO</v>
          </cell>
          <cell r="D13">
            <v>0</v>
          </cell>
          <cell r="E13">
            <v>0</v>
          </cell>
          <cell r="F13">
            <v>0</v>
          </cell>
          <cell r="G13" t="str">
            <v>Cumple</v>
          </cell>
          <cell r="H13">
            <v>0</v>
          </cell>
          <cell r="I13">
            <v>0</v>
          </cell>
          <cell r="J13">
            <v>0</v>
          </cell>
          <cell r="K13" t="str">
            <v>No cumple</v>
          </cell>
          <cell r="L13">
            <v>0</v>
          </cell>
          <cell r="M13" t="str">
            <v>Cumple</v>
          </cell>
          <cell r="N13">
            <v>0</v>
          </cell>
          <cell r="O13">
            <v>0</v>
          </cell>
          <cell r="P13">
            <v>0</v>
          </cell>
        </row>
        <row r="14">
          <cell r="A14">
            <v>11</v>
          </cell>
          <cell r="B14" t="str">
            <v>DM476</v>
          </cell>
          <cell r="C14" t="str">
            <v>ESPECULO VAGINAL DESECHABLE TALLA  M</v>
          </cell>
          <cell r="D14">
            <v>0</v>
          </cell>
          <cell r="E14">
            <v>0</v>
          </cell>
          <cell r="F14">
            <v>0</v>
          </cell>
          <cell r="G14" t="str">
            <v>Cumple</v>
          </cell>
          <cell r="H14">
            <v>0</v>
          </cell>
          <cell r="I14">
            <v>0</v>
          </cell>
          <cell r="J14">
            <v>0</v>
          </cell>
          <cell r="K14" t="str">
            <v>Cumple</v>
          </cell>
          <cell r="L14">
            <v>0</v>
          </cell>
          <cell r="M14" t="str">
            <v>Cumple</v>
          </cell>
          <cell r="N14">
            <v>0</v>
          </cell>
          <cell r="O14">
            <v>0</v>
          </cell>
          <cell r="P14">
            <v>0</v>
          </cell>
        </row>
        <row r="15">
          <cell r="A15">
            <v>12</v>
          </cell>
          <cell r="B15" t="str">
            <v>DM2191</v>
          </cell>
          <cell r="C15" t="str">
            <v>EXTENSION PARA OXIGENO (MANGUERA LISA PARA OXIGENO DE 213 CM)</v>
          </cell>
          <cell r="D15">
            <v>0</v>
          </cell>
          <cell r="E15">
            <v>0</v>
          </cell>
          <cell r="F15">
            <v>0</v>
          </cell>
          <cell r="G15" t="str">
            <v>Cumple</v>
          </cell>
          <cell r="H15" t="str">
            <v>Cumple</v>
          </cell>
          <cell r="I15">
            <v>0</v>
          </cell>
          <cell r="J15">
            <v>0</v>
          </cell>
          <cell r="K15">
            <v>0</v>
          </cell>
          <cell r="L15">
            <v>0</v>
          </cell>
          <cell r="M15">
            <v>0</v>
          </cell>
          <cell r="N15">
            <v>0</v>
          </cell>
          <cell r="O15">
            <v>0</v>
          </cell>
          <cell r="P15">
            <v>0</v>
          </cell>
        </row>
        <row r="16">
          <cell r="A16">
            <v>13</v>
          </cell>
          <cell r="B16" t="str">
            <v>DM717</v>
          </cell>
          <cell r="C16" t="str">
            <v>MASCARA DE NO REHINALACION CON RESERVORIO PEDIATRICA INCLUYE EXTENSION DE OXIGENO</v>
          </cell>
          <cell r="D16">
            <v>0</v>
          </cell>
          <cell r="E16">
            <v>0</v>
          </cell>
          <cell r="F16">
            <v>0</v>
          </cell>
          <cell r="G16">
            <v>0</v>
          </cell>
          <cell r="H16">
            <v>0</v>
          </cell>
          <cell r="I16">
            <v>0</v>
          </cell>
          <cell r="J16">
            <v>0</v>
          </cell>
          <cell r="K16">
            <v>0</v>
          </cell>
          <cell r="L16">
            <v>0</v>
          </cell>
          <cell r="M16">
            <v>0</v>
          </cell>
          <cell r="N16">
            <v>0</v>
          </cell>
          <cell r="O16">
            <v>0</v>
          </cell>
          <cell r="P16">
            <v>0</v>
          </cell>
        </row>
        <row r="17">
          <cell r="A17">
            <v>14</v>
          </cell>
          <cell r="B17" t="str">
            <v>DM718</v>
          </cell>
          <cell r="C17" t="str">
            <v>MASCARA DE OXIGENO SIMPLE PARA PACIENTE PEDIATRICO CON EXTENSION DE 2- 3 MTS</v>
          </cell>
          <cell r="D17">
            <v>0</v>
          </cell>
          <cell r="E17">
            <v>0</v>
          </cell>
          <cell r="F17">
            <v>0</v>
          </cell>
          <cell r="G17" t="str">
            <v>Cumple</v>
          </cell>
          <cell r="H17" t="str">
            <v>Cumple</v>
          </cell>
          <cell r="I17">
            <v>0</v>
          </cell>
          <cell r="J17">
            <v>0</v>
          </cell>
          <cell r="K17">
            <v>0</v>
          </cell>
          <cell r="L17">
            <v>0</v>
          </cell>
          <cell r="M17">
            <v>0</v>
          </cell>
          <cell r="N17">
            <v>0</v>
          </cell>
          <cell r="O17">
            <v>0</v>
          </cell>
          <cell r="P17">
            <v>0</v>
          </cell>
        </row>
        <row r="18">
          <cell r="A18">
            <v>15</v>
          </cell>
          <cell r="B18" t="str">
            <v>DM365</v>
          </cell>
          <cell r="C18" t="str">
            <v>TUBO  DE SUCCION SILICONADO TRANSPARENTE DIAMETRO 1.8 CM X 3 METROS ESTERIL CON EMPATES</v>
          </cell>
          <cell r="D18">
            <v>0</v>
          </cell>
          <cell r="E18">
            <v>0</v>
          </cell>
          <cell r="F18" t="str">
            <v>Cumple</v>
          </cell>
          <cell r="G18">
            <v>0</v>
          </cell>
          <cell r="H18">
            <v>0</v>
          </cell>
          <cell r="I18">
            <v>0</v>
          </cell>
          <cell r="J18">
            <v>0</v>
          </cell>
          <cell r="K18" t="str">
            <v>No cumple</v>
          </cell>
          <cell r="L18">
            <v>0</v>
          </cell>
          <cell r="M18" t="str">
            <v>Cumple</v>
          </cell>
          <cell r="N18">
            <v>0</v>
          </cell>
          <cell r="O18">
            <v>0</v>
          </cell>
          <cell r="P18">
            <v>0</v>
          </cell>
        </row>
        <row r="19">
          <cell r="A19">
            <v>16</v>
          </cell>
          <cell r="B19" t="str">
            <v>DM1201</v>
          </cell>
          <cell r="C19" t="str">
            <v xml:space="preserve">VENDA  DE ALGODON LAMINADO NO ESTERIL.5X5 YARDAS                                                                               </v>
          </cell>
          <cell r="D19">
            <v>0</v>
          </cell>
          <cell r="E19">
            <v>0</v>
          </cell>
          <cell r="F19" t="str">
            <v>Cumple</v>
          </cell>
          <cell r="G19" t="str">
            <v>Cumple</v>
          </cell>
          <cell r="H19">
            <v>0</v>
          </cell>
          <cell r="I19">
            <v>0</v>
          </cell>
          <cell r="J19" t="str">
            <v>Cumple</v>
          </cell>
          <cell r="K19" t="str">
            <v>Cumple</v>
          </cell>
          <cell r="L19">
            <v>0</v>
          </cell>
          <cell r="M19" t="str">
            <v>Cumple</v>
          </cell>
          <cell r="N19">
            <v>0</v>
          </cell>
          <cell r="O19">
            <v>0</v>
          </cell>
          <cell r="P19">
            <v>0</v>
          </cell>
        </row>
        <row r="20">
          <cell r="A20">
            <v>17</v>
          </cell>
          <cell r="B20" t="str">
            <v>DM201</v>
          </cell>
          <cell r="C20" t="str">
            <v>CAJA COPROLOGICA</v>
          </cell>
          <cell r="D20">
            <v>0</v>
          </cell>
          <cell r="E20">
            <v>0</v>
          </cell>
          <cell r="F20">
            <v>0</v>
          </cell>
          <cell r="G20" t="str">
            <v>Cumple</v>
          </cell>
          <cell r="H20">
            <v>0</v>
          </cell>
          <cell r="I20">
            <v>0</v>
          </cell>
          <cell r="J20" t="str">
            <v>Cumple</v>
          </cell>
          <cell r="K20" t="str">
            <v>Cumple</v>
          </cell>
          <cell r="L20">
            <v>0</v>
          </cell>
          <cell r="M20" t="str">
            <v>Cumple</v>
          </cell>
          <cell r="N20">
            <v>0</v>
          </cell>
          <cell r="O20">
            <v>0</v>
          </cell>
          <cell r="P20">
            <v>0</v>
          </cell>
        </row>
        <row r="21">
          <cell r="A21">
            <v>18</v>
          </cell>
          <cell r="B21" t="str">
            <v>DM221</v>
          </cell>
          <cell r="C21" t="str">
            <v>CANULA NASAL NEONATAL</v>
          </cell>
          <cell r="D21">
            <v>0</v>
          </cell>
          <cell r="E21">
            <v>0</v>
          </cell>
          <cell r="F21">
            <v>0</v>
          </cell>
          <cell r="G21" t="str">
            <v>Cumple</v>
          </cell>
          <cell r="H21">
            <v>0</v>
          </cell>
          <cell r="I21">
            <v>0</v>
          </cell>
          <cell r="J21">
            <v>0</v>
          </cell>
          <cell r="K21" t="str">
            <v>Cumple</v>
          </cell>
          <cell r="L21">
            <v>0</v>
          </cell>
          <cell r="M21">
            <v>0</v>
          </cell>
          <cell r="N21">
            <v>0</v>
          </cell>
          <cell r="O21">
            <v>0</v>
          </cell>
          <cell r="P21">
            <v>0</v>
          </cell>
        </row>
        <row r="22">
          <cell r="A22">
            <v>19</v>
          </cell>
          <cell r="B22" t="str">
            <v>DM379</v>
          </cell>
          <cell r="C22" t="str">
            <v>CIRCUITO DE ANESTESIA PEDIATRICO CON BALON 1 LITRO</v>
          </cell>
          <cell r="D22">
            <v>0</v>
          </cell>
          <cell r="E22">
            <v>0</v>
          </cell>
          <cell r="F22">
            <v>0</v>
          </cell>
          <cell r="G22">
            <v>0</v>
          </cell>
          <cell r="H22" t="str">
            <v>Cumple</v>
          </cell>
          <cell r="I22">
            <v>0</v>
          </cell>
          <cell r="J22">
            <v>0</v>
          </cell>
          <cell r="K22">
            <v>0</v>
          </cell>
          <cell r="L22">
            <v>0</v>
          </cell>
          <cell r="M22">
            <v>0</v>
          </cell>
          <cell r="N22">
            <v>0</v>
          </cell>
          <cell r="O22" t="str">
            <v>Cumple</v>
          </cell>
          <cell r="P22">
            <v>0</v>
          </cell>
        </row>
        <row r="23">
          <cell r="A23">
            <v>20</v>
          </cell>
          <cell r="B23" t="str">
            <v>DM1334</v>
          </cell>
          <cell r="C23" t="str">
            <v>FRASCO RECOLECTOR DE BACILOSCOPIA</v>
          </cell>
          <cell r="D23">
            <v>0</v>
          </cell>
          <cell r="E23">
            <v>0</v>
          </cell>
          <cell r="F23" t="str">
            <v>Cumple</v>
          </cell>
          <cell r="G23" t="str">
            <v>Cumple</v>
          </cell>
          <cell r="H23">
            <v>0</v>
          </cell>
          <cell r="I23">
            <v>0</v>
          </cell>
          <cell r="J23">
            <v>0</v>
          </cell>
          <cell r="K23">
            <v>0</v>
          </cell>
          <cell r="L23">
            <v>0</v>
          </cell>
          <cell r="M23">
            <v>0</v>
          </cell>
          <cell r="N23">
            <v>0</v>
          </cell>
          <cell r="O23">
            <v>0</v>
          </cell>
          <cell r="P23">
            <v>0</v>
          </cell>
        </row>
        <row r="24">
          <cell r="A24">
            <v>21</v>
          </cell>
          <cell r="B24" t="str">
            <v>DM2731</v>
          </cell>
          <cell r="C24" t="str">
            <v>MASCARA DE OXIGENO SIMPLE PARA ADULTO CON EXTENSION DE 2- 3 MTS</v>
          </cell>
          <cell r="D24">
            <v>0</v>
          </cell>
          <cell r="E24">
            <v>0</v>
          </cell>
          <cell r="F24">
            <v>0</v>
          </cell>
          <cell r="G24" t="str">
            <v>Cumple</v>
          </cell>
          <cell r="H24">
            <v>0</v>
          </cell>
          <cell r="I24">
            <v>0</v>
          </cell>
          <cell r="J24">
            <v>0</v>
          </cell>
          <cell r="K24">
            <v>0</v>
          </cell>
          <cell r="L24">
            <v>0</v>
          </cell>
          <cell r="M24">
            <v>0</v>
          </cell>
          <cell r="N24">
            <v>0</v>
          </cell>
          <cell r="O24">
            <v>0</v>
          </cell>
          <cell r="P24">
            <v>0</v>
          </cell>
        </row>
        <row r="25">
          <cell r="A25">
            <v>22</v>
          </cell>
          <cell r="B25" t="str">
            <v>DM2436</v>
          </cell>
          <cell r="C25" t="str">
            <v>PAPEL ECOGRAFO TERMOSENSIBLE SÚPER ALTA DENSIDAD SONY UPP 110HG 110MMX18M</v>
          </cell>
          <cell r="D25">
            <v>0</v>
          </cell>
          <cell r="E25">
            <v>0</v>
          </cell>
          <cell r="F25">
            <v>0</v>
          </cell>
          <cell r="G25">
            <v>0</v>
          </cell>
          <cell r="H25">
            <v>0</v>
          </cell>
          <cell r="I25">
            <v>0</v>
          </cell>
          <cell r="J25">
            <v>0</v>
          </cell>
          <cell r="K25" t="str">
            <v>No cumple</v>
          </cell>
          <cell r="L25">
            <v>0</v>
          </cell>
          <cell r="M25">
            <v>0</v>
          </cell>
          <cell r="N25">
            <v>0</v>
          </cell>
          <cell r="O25">
            <v>0</v>
          </cell>
          <cell r="P25">
            <v>0</v>
          </cell>
        </row>
        <row r="26">
          <cell r="A26">
            <v>23</v>
          </cell>
          <cell r="B26" t="str">
            <v>DM798</v>
          </cell>
          <cell r="C26" t="str">
            <v>PAPEL MONITOR FETAL EDAN MODELO F6 papel térmico de ancho 152mm de tipo Z</v>
          </cell>
          <cell r="D26">
            <v>0</v>
          </cell>
          <cell r="E26">
            <v>0</v>
          </cell>
          <cell r="F26">
            <v>0</v>
          </cell>
          <cell r="G26" t="str">
            <v>Cumple</v>
          </cell>
          <cell r="H26">
            <v>0</v>
          </cell>
          <cell r="I26">
            <v>0</v>
          </cell>
          <cell r="J26">
            <v>0</v>
          </cell>
          <cell r="K26" t="str">
            <v>No cumple</v>
          </cell>
          <cell r="L26">
            <v>0</v>
          </cell>
          <cell r="M26">
            <v>0</v>
          </cell>
          <cell r="N26">
            <v>0</v>
          </cell>
          <cell r="O26">
            <v>0</v>
          </cell>
          <cell r="P26">
            <v>0</v>
          </cell>
        </row>
        <row r="27">
          <cell r="A27">
            <v>24</v>
          </cell>
          <cell r="B27" t="str">
            <v>DM858</v>
          </cell>
          <cell r="C27" t="str">
            <v>PASTA PARA PEGAR BARRERAS Y CARAYAS DE COLOSTOMIA</v>
          </cell>
          <cell r="D27">
            <v>0</v>
          </cell>
          <cell r="E27">
            <v>0</v>
          </cell>
          <cell r="F27">
            <v>0</v>
          </cell>
          <cell r="G27" t="str">
            <v>Cumple</v>
          </cell>
          <cell r="H27">
            <v>0</v>
          </cell>
          <cell r="I27">
            <v>0</v>
          </cell>
          <cell r="J27">
            <v>0</v>
          </cell>
          <cell r="K27" t="str">
            <v>Cumple</v>
          </cell>
          <cell r="L27">
            <v>0</v>
          </cell>
          <cell r="M27" t="str">
            <v>Cumple</v>
          </cell>
          <cell r="N27">
            <v>0</v>
          </cell>
          <cell r="O27">
            <v>0</v>
          </cell>
          <cell r="P27">
            <v>0</v>
          </cell>
        </row>
        <row r="28">
          <cell r="A28">
            <v>25</v>
          </cell>
          <cell r="B28" t="str">
            <v>DM894</v>
          </cell>
          <cell r="C28" t="str">
            <v>POLVO HIDROCOLOIDE PROTECTOR PARA OSTOMIAS PROTECTOR</v>
          </cell>
          <cell r="D28">
            <v>0</v>
          </cell>
          <cell r="E28">
            <v>0</v>
          </cell>
          <cell r="F28">
            <v>0</v>
          </cell>
          <cell r="G28">
            <v>0</v>
          </cell>
          <cell r="H28">
            <v>0</v>
          </cell>
          <cell r="I28">
            <v>0</v>
          </cell>
          <cell r="J28">
            <v>0</v>
          </cell>
          <cell r="K28" t="str">
            <v>Cumple</v>
          </cell>
          <cell r="L28">
            <v>0</v>
          </cell>
          <cell r="M28" t="str">
            <v>Cumple</v>
          </cell>
          <cell r="N28">
            <v>0</v>
          </cell>
          <cell r="O28">
            <v>0</v>
          </cell>
          <cell r="P28">
            <v>0</v>
          </cell>
        </row>
        <row r="29">
          <cell r="A29">
            <v>26</v>
          </cell>
          <cell r="B29" t="str">
            <v>DM946</v>
          </cell>
          <cell r="C29" t="str">
            <v>RECOLECTOR DE 24 HORAS</v>
          </cell>
          <cell r="D29">
            <v>0</v>
          </cell>
          <cell r="E29">
            <v>0</v>
          </cell>
          <cell r="F29" t="str">
            <v>Cumple</v>
          </cell>
          <cell r="G29" t="str">
            <v>Cumple</v>
          </cell>
          <cell r="H29">
            <v>0</v>
          </cell>
          <cell r="I29">
            <v>0</v>
          </cell>
          <cell r="J29" t="str">
            <v>Cumple</v>
          </cell>
          <cell r="K29" t="str">
            <v>Cumple</v>
          </cell>
          <cell r="L29">
            <v>0</v>
          </cell>
          <cell r="M29" t="str">
            <v>Cumple</v>
          </cell>
          <cell r="N29">
            <v>0</v>
          </cell>
          <cell r="O29">
            <v>0</v>
          </cell>
          <cell r="P29">
            <v>0</v>
          </cell>
        </row>
        <row r="30">
          <cell r="A30">
            <v>27</v>
          </cell>
          <cell r="B30" t="str">
            <v>DM960</v>
          </cell>
          <cell r="C30" t="str">
            <v>SABANA DESECHABLE CAMILLA 2 mt X 90 cm CON RESORTE</v>
          </cell>
          <cell r="D30">
            <v>0</v>
          </cell>
          <cell r="E30" t="str">
            <v>Cumple</v>
          </cell>
          <cell r="F30" t="str">
            <v>Cumple</v>
          </cell>
          <cell r="G30" t="str">
            <v>Cumple</v>
          </cell>
          <cell r="H30">
            <v>0</v>
          </cell>
          <cell r="I30">
            <v>0</v>
          </cell>
          <cell r="J30" t="str">
            <v>Cumple</v>
          </cell>
          <cell r="K30" t="str">
            <v>No cumple</v>
          </cell>
          <cell r="L30">
            <v>0</v>
          </cell>
          <cell r="M30" t="str">
            <v>cumple</v>
          </cell>
          <cell r="N30">
            <v>0</v>
          </cell>
          <cell r="O30">
            <v>0</v>
          </cell>
          <cell r="P30">
            <v>0</v>
          </cell>
        </row>
        <row r="31">
          <cell r="A31">
            <v>28</v>
          </cell>
          <cell r="B31" t="str">
            <v>DM2788</v>
          </cell>
          <cell r="C31" t="str">
            <v>CIRCUITO DESECHABLE PARA VENTILADOR DE TRANSPORTE ADULTO/PEDIATRICO MARCA ZOL</v>
          </cell>
          <cell r="D31">
            <v>0</v>
          </cell>
          <cell r="E31">
            <v>0</v>
          </cell>
          <cell r="F31">
            <v>0</v>
          </cell>
          <cell r="G31">
            <v>0</v>
          </cell>
          <cell r="H31">
            <v>0</v>
          </cell>
          <cell r="I31">
            <v>0</v>
          </cell>
          <cell r="J31">
            <v>0</v>
          </cell>
          <cell r="K31">
            <v>0</v>
          </cell>
          <cell r="L31">
            <v>0</v>
          </cell>
          <cell r="M31">
            <v>0</v>
          </cell>
          <cell r="N31">
            <v>0</v>
          </cell>
          <cell r="O31" t="str">
            <v>Cumple</v>
          </cell>
          <cell r="P31">
            <v>0</v>
          </cell>
        </row>
        <row r="32">
          <cell r="A32">
            <v>29</v>
          </cell>
          <cell r="B32" t="str">
            <v>DM681</v>
          </cell>
          <cell r="C32" t="str">
            <v>MALLA DE POLIPROPILENO PARA LA REPARACION DE LA PARED ABDOMINAL 30CM X 30CM</v>
          </cell>
          <cell r="D32">
            <v>0</v>
          </cell>
          <cell r="E32">
            <v>0</v>
          </cell>
          <cell r="F32">
            <v>0</v>
          </cell>
          <cell r="G32">
            <v>0</v>
          </cell>
          <cell r="H32">
            <v>0</v>
          </cell>
          <cell r="I32">
            <v>0</v>
          </cell>
          <cell r="J32">
            <v>0</v>
          </cell>
          <cell r="K32" t="str">
            <v>Cumple</v>
          </cell>
          <cell r="L32">
            <v>0</v>
          </cell>
          <cell r="M32">
            <v>0</v>
          </cell>
          <cell r="N32">
            <v>0</v>
          </cell>
          <cell r="O32">
            <v>0</v>
          </cell>
          <cell r="P32" t="str">
            <v>No cumple</v>
          </cell>
        </row>
        <row r="33">
          <cell r="A33">
            <v>30</v>
          </cell>
          <cell r="B33" t="str">
            <v>DM1233</v>
          </cell>
          <cell r="C33" t="str">
            <v>AGUJA PARA BIOPSIA 16 G X 100 MM AGUJA PARA BIOPSIA DE TEJIDOS BLANDOS SEMIAUTOMATICA (PROSTATA, HIGADO, RIÑON Y OTROS TEJIDOS DE TUMORES BLANDOS)</v>
          </cell>
          <cell r="D33">
            <v>0</v>
          </cell>
          <cell r="E33">
            <v>0</v>
          </cell>
          <cell r="F33">
            <v>0</v>
          </cell>
          <cell r="G33" t="str">
            <v>Cumple</v>
          </cell>
          <cell r="H33">
            <v>0</v>
          </cell>
          <cell r="I33">
            <v>0</v>
          </cell>
          <cell r="J33">
            <v>0</v>
          </cell>
          <cell r="K33">
            <v>0</v>
          </cell>
          <cell r="L33">
            <v>0</v>
          </cell>
          <cell r="M33" t="str">
            <v>Cumple</v>
          </cell>
          <cell r="N33">
            <v>0</v>
          </cell>
          <cell r="O33">
            <v>0</v>
          </cell>
          <cell r="P33">
            <v>0</v>
          </cell>
        </row>
        <row r="34">
          <cell r="A34">
            <v>31</v>
          </cell>
          <cell r="B34" t="str">
            <v>DM241</v>
          </cell>
          <cell r="C34" t="str">
            <v>CANULA DE TRAQUEOSTOMIA 7 FENESTRADA CON BALON</v>
          </cell>
          <cell r="D34">
            <v>0</v>
          </cell>
          <cell r="E34">
            <v>0</v>
          </cell>
          <cell r="F34">
            <v>0</v>
          </cell>
          <cell r="G34">
            <v>0</v>
          </cell>
          <cell r="H34">
            <v>0</v>
          </cell>
          <cell r="I34">
            <v>0</v>
          </cell>
          <cell r="J34">
            <v>0</v>
          </cell>
          <cell r="K34">
            <v>0</v>
          </cell>
          <cell r="L34">
            <v>0</v>
          </cell>
          <cell r="M34">
            <v>0</v>
          </cell>
          <cell r="N34">
            <v>0</v>
          </cell>
          <cell r="O34">
            <v>0</v>
          </cell>
          <cell r="P34">
            <v>0</v>
          </cell>
        </row>
        <row r="35">
          <cell r="A35">
            <v>32</v>
          </cell>
          <cell r="B35" t="str">
            <v>DM2373</v>
          </cell>
          <cell r="C35" t="str">
            <v>CANULA DE TRAQUEOSTOMIA 8 FENESTRADA</v>
          </cell>
          <cell r="D35">
            <v>0</v>
          </cell>
          <cell r="E35">
            <v>0</v>
          </cell>
          <cell r="F35">
            <v>0</v>
          </cell>
          <cell r="G35">
            <v>0</v>
          </cell>
          <cell r="H35">
            <v>0</v>
          </cell>
          <cell r="I35">
            <v>0</v>
          </cell>
          <cell r="J35">
            <v>0</v>
          </cell>
          <cell r="K35">
            <v>0</v>
          </cell>
          <cell r="L35">
            <v>0</v>
          </cell>
          <cell r="M35">
            <v>0</v>
          </cell>
          <cell r="N35">
            <v>0</v>
          </cell>
          <cell r="O35">
            <v>0</v>
          </cell>
          <cell r="P35">
            <v>0</v>
          </cell>
        </row>
        <row r="36">
          <cell r="A36">
            <v>33</v>
          </cell>
          <cell r="B36" t="str">
            <v>DM362</v>
          </cell>
          <cell r="C36" t="str">
            <v>CATETER CENTRAL TRILUMEN N° 7FR X 20 CM DE POLIURETANO RADIOPACO CON LINEAS DE EXTENSION Y CLAMP, FLEXIBLE. SET QUE INCLUYE UN DILATADOR, UNA AGUJA, UNA GUIA EN ACERO INOCCIDABLE CON PUNTA EN J, JERINGA 5CC, ABRAZADERAS Y UN CATETER 7FR X 20 CM</v>
          </cell>
          <cell r="D36">
            <v>0</v>
          </cell>
          <cell r="E36">
            <v>0</v>
          </cell>
          <cell r="F36" t="str">
            <v>Cumple</v>
          </cell>
          <cell r="G36">
            <v>0</v>
          </cell>
          <cell r="H36">
            <v>0</v>
          </cell>
          <cell r="I36">
            <v>0</v>
          </cell>
          <cell r="J36">
            <v>0</v>
          </cell>
          <cell r="K36">
            <v>0</v>
          </cell>
          <cell r="L36">
            <v>0</v>
          </cell>
          <cell r="M36" t="str">
            <v>Cumple</v>
          </cell>
          <cell r="N36">
            <v>0</v>
          </cell>
          <cell r="O36">
            <v>0</v>
          </cell>
          <cell r="P36">
            <v>0</v>
          </cell>
        </row>
        <row r="37">
          <cell r="A37">
            <v>34</v>
          </cell>
          <cell r="B37" t="str">
            <v>DM270</v>
          </cell>
          <cell r="C37" t="str">
            <v>CATETER DIALISIS PERITONEAL NEONATAL 1 C</v>
          </cell>
          <cell r="D37">
            <v>0</v>
          </cell>
          <cell r="E37">
            <v>0</v>
          </cell>
          <cell r="F37">
            <v>0</v>
          </cell>
          <cell r="G37">
            <v>0</v>
          </cell>
          <cell r="H37">
            <v>0</v>
          </cell>
          <cell r="I37">
            <v>0</v>
          </cell>
          <cell r="J37">
            <v>0</v>
          </cell>
          <cell r="K37" t="str">
            <v>No cumple</v>
          </cell>
          <cell r="L37">
            <v>0</v>
          </cell>
          <cell r="M37">
            <v>0</v>
          </cell>
          <cell r="N37">
            <v>0</v>
          </cell>
          <cell r="O37">
            <v>0</v>
          </cell>
          <cell r="P37">
            <v>0</v>
          </cell>
        </row>
        <row r="38">
          <cell r="A38">
            <v>35</v>
          </cell>
          <cell r="B38" t="str">
            <v>DM403</v>
          </cell>
          <cell r="C38" t="str">
            <v>CUELLO DE PHILADELPHIA LARGE X UNIDAD</v>
          </cell>
          <cell r="D38">
            <v>0</v>
          </cell>
          <cell r="E38">
            <v>0</v>
          </cell>
          <cell r="F38">
            <v>0</v>
          </cell>
          <cell r="G38" t="str">
            <v>Cumple</v>
          </cell>
          <cell r="H38">
            <v>0</v>
          </cell>
          <cell r="I38">
            <v>0</v>
          </cell>
          <cell r="J38">
            <v>0</v>
          </cell>
          <cell r="K38" t="str">
            <v>Cumple</v>
          </cell>
          <cell r="L38">
            <v>0</v>
          </cell>
          <cell r="M38" t="str">
            <v>Cumple</v>
          </cell>
          <cell r="N38">
            <v>0</v>
          </cell>
          <cell r="O38">
            <v>0</v>
          </cell>
          <cell r="P38">
            <v>0</v>
          </cell>
        </row>
        <row r="39">
          <cell r="A39">
            <v>36</v>
          </cell>
          <cell r="B39" t="str">
            <v>DM479</v>
          </cell>
          <cell r="C39" t="str">
            <v>ESTILETE DE INTUBACION NEONATAL</v>
          </cell>
          <cell r="D39">
            <v>0</v>
          </cell>
          <cell r="E39">
            <v>0</v>
          </cell>
          <cell r="F39">
            <v>0</v>
          </cell>
          <cell r="G39" t="str">
            <v>Cumple</v>
          </cell>
          <cell r="H39">
            <v>0</v>
          </cell>
          <cell r="I39">
            <v>0</v>
          </cell>
          <cell r="J39">
            <v>0</v>
          </cell>
          <cell r="K39">
            <v>0</v>
          </cell>
          <cell r="L39">
            <v>0</v>
          </cell>
          <cell r="M39">
            <v>0</v>
          </cell>
          <cell r="N39">
            <v>0</v>
          </cell>
          <cell r="O39">
            <v>0</v>
          </cell>
          <cell r="P39">
            <v>0</v>
          </cell>
        </row>
        <row r="40">
          <cell r="A40">
            <v>37</v>
          </cell>
          <cell r="B40" t="str">
            <v>DM2160</v>
          </cell>
          <cell r="C40" t="str">
            <v>GUIA DE INTUBACION 8 FR PEDIATRICA DESECHABLE</v>
          </cell>
          <cell r="D40">
            <v>0</v>
          </cell>
          <cell r="E40">
            <v>0</v>
          </cell>
          <cell r="F40">
            <v>0</v>
          </cell>
          <cell r="G40">
            <v>0</v>
          </cell>
          <cell r="H40">
            <v>0</v>
          </cell>
          <cell r="I40">
            <v>0</v>
          </cell>
          <cell r="J40">
            <v>0</v>
          </cell>
          <cell r="K40">
            <v>0</v>
          </cell>
          <cell r="L40">
            <v>0</v>
          </cell>
          <cell r="M40">
            <v>0</v>
          </cell>
          <cell r="N40">
            <v>0</v>
          </cell>
          <cell r="O40">
            <v>0</v>
          </cell>
          <cell r="P40">
            <v>0</v>
          </cell>
        </row>
        <row r="41">
          <cell r="A41">
            <v>38</v>
          </cell>
          <cell r="B41" t="str">
            <v>DM592</v>
          </cell>
          <cell r="C41" t="str">
            <v>INMOVILIZADOR DE CLAVICULA</v>
          </cell>
          <cell r="D41">
            <v>0</v>
          </cell>
          <cell r="E41">
            <v>0</v>
          </cell>
          <cell r="F41">
            <v>0</v>
          </cell>
          <cell r="G41" t="str">
            <v>Cumple</v>
          </cell>
          <cell r="H41">
            <v>0</v>
          </cell>
          <cell r="I41">
            <v>0</v>
          </cell>
          <cell r="J41">
            <v>0</v>
          </cell>
          <cell r="K41">
            <v>0</v>
          </cell>
          <cell r="L41">
            <v>0</v>
          </cell>
          <cell r="M41">
            <v>0</v>
          </cell>
          <cell r="N41">
            <v>0</v>
          </cell>
          <cell r="O41">
            <v>0</v>
          </cell>
          <cell r="P41">
            <v>0</v>
          </cell>
        </row>
        <row r="42">
          <cell r="A42">
            <v>39</v>
          </cell>
          <cell r="B42" t="str">
            <v>DM2697</v>
          </cell>
          <cell r="C42" t="str">
            <v xml:space="preserve">JERINGA ASEPTO PLASTICA  ESTERIL                                                                      </v>
          </cell>
          <cell r="D42">
            <v>0</v>
          </cell>
          <cell r="E42">
            <v>0</v>
          </cell>
          <cell r="F42">
            <v>0</v>
          </cell>
          <cell r="G42">
            <v>0</v>
          </cell>
          <cell r="H42">
            <v>0</v>
          </cell>
          <cell r="I42">
            <v>0</v>
          </cell>
          <cell r="J42">
            <v>0</v>
          </cell>
          <cell r="K42">
            <v>0</v>
          </cell>
          <cell r="L42">
            <v>0</v>
          </cell>
          <cell r="M42">
            <v>0</v>
          </cell>
          <cell r="N42">
            <v>0</v>
          </cell>
          <cell r="O42">
            <v>0</v>
          </cell>
          <cell r="P42">
            <v>0</v>
          </cell>
        </row>
        <row r="43">
          <cell r="A43">
            <v>40</v>
          </cell>
          <cell r="B43" t="str">
            <v>DM622</v>
          </cell>
          <cell r="C43" t="str">
            <v>JERINGA DESECHABLE DE 3 PARTES 50 ML</v>
          </cell>
          <cell r="D43">
            <v>0</v>
          </cell>
          <cell r="E43" t="str">
            <v>Cumple</v>
          </cell>
          <cell r="F43" t="str">
            <v>Cumple</v>
          </cell>
          <cell r="G43" t="str">
            <v>Cumple</v>
          </cell>
          <cell r="H43">
            <v>0</v>
          </cell>
          <cell r="I43">
            <v>0</v>
          </cell>
          <cell r="J43">
            <v>0</v>
          </cell>
          <cell r="K43" t="str">
            <v>Cumple</v>
          </cell>
          <cell r="L43">
            <v>0</v>
          </cell>
          <cell r="M43" t="str">
            <v>Cumple</v>
          </cell>
          <cell r="N43">
            <v>0</v>
          </cell>
          <cell r="O43">
            <v>0</v>
          </cell>
          <cell r="P43">
            <v>0</v>
          </cell>
        </row>
        <row r="44">
          <cell r="A44">
            <v>41</v>
          </cell>
          <cell r="B44" t="str">
            <v>DM653</v>
          </cell>
          <cell r="C44" t="str">
            <v>KIT DE TRAQUEOSTOMIA PERCUTANEO  ( GUIA, AGUJA, CAMISA, BISTURY, JERINGA, CANULA DE PUNCION CON CASTETER DE TEFLON, DILATADOR CORTO 14, CATETER GUIA CON BLOQUEO DE SEGURIDAD, DILATADOR HIDROFILICO Y CANULA DE TRAQUEOSTOMIA N 7 )</v>
          </cell>
          <cell r="D44">
            <v>0</v>
          </cell>
          <cell r="E44">
            <v>0</v>
          </cell>
          <cell r="F44">
            <v>0</v>
          </cell>
          <cell r="G44">
            <v>0</v>
          </cell>
          <cell r="H44">
            <v>0</v>
          </cell>
          <cell r="I44">
            <v>0</v>
          </cell>
          <cell r="J44">
            <v>0</v>
          </cell>
          <cell r="K44" t="str">
            <v>No cumple</v>
          </cell>
          <cell r="L44">
            <v>0</v>
          </cell>
          <cell r="M44" t="str">
            <v>Cumple</v>
          </cell>
          <cell r="N44">
            <v>0</v>
          </cell>
          <cell r="O44">
            <v>0</v>
          </cell>
          <cell r="P44">
            <v>0</v>
          </cell>
        </row>
        <row r="45">
          <cell r="A45">
            <v>42</v>
          </cell>
          <cell r="B45" t="str">
            <v>DM1829</v>
          </cell>
          <cell r="C45" t="str">
            <v>PAPEL PARA DESFIBRILADOR 50 MM X 20 MTS EN ROLLO</v>
          </cell>
          <cell r="D45">
            <v>0</v>
          </cell>
          <cell r="E45">
            <v>0</v>
          </cell>
          <cell r="F45">
            <v>0</v>
          </cell>
          <cell r="G45" t="str">
            <v>Cumple</v>
          </cell>
          <cell r="H45">
            <v>0</v>
          </cell>
          <cell r="I45">
            <v>0</v>
          </cell>
          <cell r="J45">
            <v>0</v>
          </cell>
          <cell r="K45" t="str">
            <v>Cumple</v>
          </cell>
          <cell r="L45">
            <v>0</v>
          </cell>
          <cell r="M45">
            <v>0</v>
          </cell>
          <cell r="N45">
            <v>0</v>
          </cell>
          <cell r="O45">
            <v>0</v>
          </cell>
          <cell r="P45">
            <v>0</v>
          </cell>
        </row>
        <row r="46">
          <cell r="A46">
            <v>43</v>
          </cell>
          <cell r="B46" t="str">
            <v>DM2038</v>
          </cell>
          <cell r="C46" t="str">
            <v>PAPEL PARA ELECTROCARDIOGRAFO 110 MM X 140 MM X 140 HOJAS PLEGADO EN Z</v>
          </cell>
          <cell r="D46">
            <v>0</v>
          </cell>
          <cell r="E46">
            <v>0</v>
          </cell>
          <cell r="F46">
            <v>0</v>
          </cell>
          <cell r="G46" t="str">
            <v>Cumple</v>
          </cell>
          <cell r="H46">
            <v>0</v>
          </cell>
          <cell r="I46">
            <v>0</v>
          </cell>
          <cell r="J46">
            <v>0</v>
          </cell>
          <cell r="K46" t="str">
            <v>No cumple</v>
          </cell>
          <cell r="L46">
            <v>0</v>
          </cell>
          <cell r="M46">
            <v>0</v>
          </cell>
          <cell r="N46">
            <v>0</v>
          </cell>
          <cell r="O46">
            <v>0</v>
          </cell>
          <cell r="P46">
            <v>0</v>
          </cell>
        </row>
        <row r="47">
          <cell r="A47">
            <v>44</v>
          </cell>
          <cell r="B47" t="str">
            <v>DM804</v>
          </cell>
          <cell r="C47" t="str">
            <v>PAPEL PARA ELECTROCARDIOGRAFO 210 MM X 20 METROS ​EN ROLLO</v>
          </cell>
          <cell r="D47">
            <v>0</v>
          </cell>
          <cell r="E47">
            <v>0</v>
          </cell>
          <cell r="F47">
            <v>0</v>
          </cell>
          <cell r="G47" t="str">
            <v>Cumple</v>
          </cell>
          <cell r="H47">
            <v>0</v>
          </cell>
          <cell r="I47">
            <v>0</v>
          </cell>
          <cell r="J47">
            <v>0</v>
          </cell>
          <cell r="K47" t="str">
            <v>Cumple</v>
          </cell>
          <cell r="L47">
            <v>0</v>
          </cell>
          <cell r="M47">
            <v>0</v>
          </cell>
          <cell r="N47">
            <v>0</v>
          </cell>
          <cell r="O47">
            <v>0</v>
          </cell>
          <cell r="P47">
            <v>0</v>
          </cell>
        </row>
        <row r="48">
          <cell r="A48">
            <v>45</v>
          </cell>
          <cell r="B48" t="str">
            <v>DM1515</v>
          </cell>
          <cell r="C48" t="str">
            <v>PAPEL PARA ELECTROCARDIOGRAFO WELCH ALLYN CP 100/200 EN Z (21 CM X 28 CM)</v>
          </cell>
          <cell r="D48">
            <v>0</v>
          </cell>
          <cell r="E48">
            <v>0</v>
          </cell>
          <cell r="F48">
            <v>0</v>
          </cell>
          <cell r="G48">
            <v>0</v>
          </cell>
          <cell r="H48">
            <v>0</v>
          </cell>
          <cell r="I48">
            <v>0</v>
          </cell>
          <cell r="J48">
            <v>0</v>
          </cell>
          <cell r="K48" t="str">
            <v>No cumple</v>
          </cell>
          <cell r="L48">
            <v>0</v>
          </cell>
          <cell r="M48">
            <v>0</v>
          </cell>
          <cell r="N48">
            <v>0</v>
          </cell>
          <cell r="O48">
            <v>0</v>
          </cell>
          <cell r="P48">
            <v>0</v>
          </cell>
        </row>
        <row r="49">
          <cell r="A49">
            <v>46</v>
          </cell>
          <cell r="B49" t="str">
            <v>DM1058</v>
          </cell>
          <cell r="C49" t="str">
            <v>SONDA DE SUCCION CERRADA N° 10 FR</v>
          </cell>
          <cell r="D49">
            <v>0</v>
          </cell>
          <cell r="E49">
            <v>0</v>
          </cell>
          <cell r="F49" t="str">
            <v>Cumple</v>
          </cell>
          <cell r="G49">
            <v>0</v>
          </cell>
          <cell r="H49">
            <v>0</v>
          </cell>
          <cell r="I49">
            <v>0</v>
          </cell>
          <cell r="J49">
            <v>0</v>
          </cell>
          <cell r="K49" t="str">
            <v>Cumple</v>
          </cell>
          <cell r="L49">
            <v>0</v>
          </cell>
          <cell r="M49" t="str">
            <v>Cumple</v>
          </cell>
          <cell r="N49">
            <v>0</v>
          </cell>
          <cell r="O49">
            <v>0</v>
          </cell>
          <cell r="P49">
            <v>0</v>
          </cell>
        </row>
        <row r="50">
          <cell r="A50">
            <v>47</v>
          </cell>
          <cell r="B50" t="str">
            <v>DM1061</v>
          </cell>
          <cell r="C50" t="str">
            <v>SONDA DE SUCCION CERRADA N° 16 FR</v>
          </cell>
          <cell r="D50">
            <v>0</v>
          </cell>
          <cell r="E50">
            <v>0</v>
          </cell>
          <cell r="F50" t="str">
            <v>Cumple</v>
          </cell>
          <cell r="G50">
            <v>0</v>
          </cell>
          <cell r="H50">
            <v>0</v>
          </cell>
          <cell r="I50">
            <v>0</v>
          </cell>
          <cell r="J50">
            <v>0</v>
          </cell>
          <cell r="K50" t="str">
            <v>Cumple</v>
          </cell>
          <cell r="L50">
            <v>0</v>
          </cell>
          <cell r="M50" t="str">
            <v>Cumple</v>
          </cell>
          <cell r="N50">
            <v>0</v>
          </cell>
          <cell r="O50">
            <v>0</v>
          </cell>
          <cell r="P50">
            <v>0</v>
          </cell>
        </row>
        <row r="51">
          <cell r="A51">
            <v>48</v>
          </cell>
          <cell r="B51" t="str">
            <v>DM1086</v>
          </cell>
          <cell r="C51" t="str">
            <v>STOQUINETA ESTERIL DE 3 PULGADAS PRECORTADA</v>
          </cell>
          <cell r="D51">
            <v>0</v>
          </cell>
          <cell r="E51">
            <v>0</v>
          </cell>
          <cell r="F51">
            <v>0</v>
          </cell>
          <cell r="G51">
            <v>0</v>
          </cell>
          <cell r="H51">
            <v>0</v>
          </cell>
          <cell r="I51">
            <v>0</v>
          </cell>
          <cell r="J51">
            <v>0</v>
          </cell>
          <cell r="K51">
            <v>0</v>
          </cell>
          <cell r="L51">
            <v>0</v>
          </cell>
          <cell r="M51">
            <v>0</v>
          </cell>
          <cell r="N51">
            <v>0</v>
          </cell>
          <cell r="O51">
            <v>0</v>
          </cell>
          <cell r="P51">
            <v>0</v>
          </cell>
        </row>
        <row r="52">
          <cell r="A52">
            <v>49</v>
          </cell>
          <cell r="B52" t="str">
            <v>DM1154</v>
          </cell>
          <cell r="C52" t="str">
            <v xml:space="preserve">TUBO ENDOTRAQUEAL N. 3.5 SIN BALON, APIROGENO, RADIOPACO Y ESTERIL </v>
          </cell>
          <cell r="D52">
            <v>0</v>
          </cell>
          <cell r="E52">
            <v>0</v>
          </cell>
          <cell r="F52">
            <v>0</v>
          </cell>
          <cell r="G52">
            <v>0</v>
          </cell>
          <cell r="H52">
            <v>0</v>
          </cell>
          <cell r="I52">
            <v>0</v>
          </cell>
          <cell r="J52">
            <v>0</v>
          </cell>
          <cell r="K52">
            <v>0</v>
          </cell>
          <cell r="L52">
            <v>0</v>
          </cell>
          <cell r="M52" t="str">
            <v>Cumple</v>
          </cell>
          <cell r="N52">
            <v>0</v>
          </cell>
          <cell r="O52">
            <v>0</v>
          </cell>
          <cell r="P52">
            <v>0</v>
          </cell>
        </row>
        <row r="53">
          <cell r="A53">
            <v>50</v>
          </cell>
          <cell r="B53" t="str">
            <v>DM1164</v>
          </cell>
          <cell r="C53" t="str">
            <v xml:space="preserve">TUBO ENDOTRAQUEAL N. 6.5 CON BALON, APIROGENO, RADIOPACO Y ESTERIL </v>
          </cell>
          <cell r="D53">
            <v>0</v>
          </cell>
          <cell r="E53">
            <v>0</v>
          </cell>
          <cell r="F53">
            <v>0</v>
          </cell>
          <cell r="G53">
            <v>0</v>
          </cell>
          <cell r="H53">
            <v>0</v>
          </cell>
          <cell r="I53">
            <v>0</v>
          </cell>
          <cell r="J53">
            <v>0</v>
          </cell>
          <cell r="K53">
            <v>0</v>
          </cell>
          <cell r="L53">
            <v>0</v>
          </cell>
          <cell r="M53" t="str">
            <v>Cumple</v>
          </cell>
          <cell r="N53">
            <v>0</v>
          </cell>
          <cell r="O53">
            <v>0</v>
          </cell>
          <cell r="P53">
            <v>0</v>
          </cell>
        </row>
        <row r="54">
          <cell r="A54">
            <v>51</v>
          </cell>
          <cell r="B54" t="str">
            <v>DM1702</v>
          </cell>
          <cell r="C54" t="str">
            <v>CANULA NASAL ALTO FLUJO PREMATURO</v>
          </cell>
          <cell r="D54">
            <v>0</v>
          </cell>
          <cell r="E54">
            <v>0</v>
          </cell>
          <cell r="F54">
            <v>0</v>
          </cell>
          <cell r="G54" t="str">
            <v>Cumple</v>
          </cell>
          <cell r="H54">
            <v>0</v>
          </cell>
          <cell r="I54">
            <v>0</v>
          </cell>
          <cell r="J54">
            <v>0</v>
          </cell>
          <cell r="K54">
            <v>0</v>
          </cell>
          <cell r="L54">
            <v>0</v>
          </cell>
          <cell r="M54">
            <v>0</v>
          </cell>
          <cell r="N54">
            <v>0</v>
          </cell>
          <cell r="O54" t="str">
            <v>Cumple</v>
          </cell>
          <cell r="P54">
            <v>0</v>
          </cell>
        </row>
        <row r="55">
          <cell r="A55">
            <v>52</v>
          </cell>
          <cell r="B55">
            <v>0</v>
          </cell>
          <cell r="C55" t="str">
            <v xml:space="preserve">ESTOQUINETA DE ALGODON TUBULAR  3 X 25 YARDAS                                                           </v>
          </cell>
          <cell r="D55">
            <v>0</v>
          </cell>
          <cell r="E55">
            <v>0</v>
          </cell>
          <cell r="F55">
            <v>0</v>
          </cell>
          <cell r="G55">
            <v>0</v>
          </cell>
          <cell r="H55">
            <v>0</v>
          </cell>
          <cell r="I55">
            <v>0</v>
          </cell>
          <cell r="J55">
            <v>0</v>
          </cell>
          <cell r="K55">
            <v>0</v>
          </cell>
          <cell r="L55">
            <v>0</v>
          </cell>
          <cell r="M55">
            <v>0</v>
          </cell>
          <cell r="N55">
            <v>0</v>
          </cell>
          <cell r="O55">
            <v>0</v>
          </cell>
          <cell r="P55">
            <v>0</v>
          </cell>
        </row>
        <row r="56">
          <cell r="A56">
            <v>53</v>
          </cell>
          <cell r="B56"/>
          <cell r="C56" t="str">
            <v>PERMEABLE AL AIRE Y OPTIMA RESISTENCIA A LA ROTURA) MANGA LARGA PUÑO RESORTADO TALLA: S, M,
L, XL, XXL</v>
          </cell>
          <cell r="D56">
            <v>0</v>
          </cell>
          <cell r="E56">
            <v>0</v>
          </cell>
          <cell r="F56">
            <v>0</v>
          </cell>
          <cell r="G56">
            <v>0</v>
          </cell>
          <cell r="H56">
            <v>0</v>
          </cell>
          <cell r="I56">
            <v>0</v>
          </cell>
          <cell r="J56" t="str">
            <v>Cumple</v>
          </cell>
          <cell r="K56">
            <v>0</v>
          </cell>
          <cell r="L56">
            <v>0</v>
          </cell>
          <cell r="M56">
            <v>0</v>
          </cell>
          <cell r="N56">
            <v>0</v>
          </cell>
          <cell r="O56">
            <v>0</v>
          </cell>
          <cell r="P56">
            <v>0</v>
          </cell>
        </row>
        <row r="57">
          <cell r="A57">
            <v>54</v>
          </cell>
          <cell r="B57" t="str">
            <v>DM240 1</v>
          </cell>
          <cell r="C57" t="str">
            <v>CINTA PARA IMPRESORA DE MAQUINA DE ETIQUETADO (VAPOR, OXIDO DE ETILENO Y PEROXIDO DE HIDROGENO)</v>
          </cell>
          <cell r="D57">
            <v>0</v>
          </cell>
          <cell r="E57">
            <v>0</v>
          </cell>
          <cell r="F57">
            <v>0</v>
          </cell>
          <cell r="G57">
            <v>0</v>
          </cell>
          <cell r="H57" t="str">
            <v>Cumple</v>
          </cell>
          <cell r="I57">
            <v>0</v>
          </cell>
          <cell r="J57">
            <v>0</v>
          </cell>
          <cell r="K57" t="str">
            <v>No cumple</v>
          </cell>
          <cell r="L57">
            <v>0</v>
          </cell>
          <cell r="M57">
            <v>0</v>
          </cell>
          <cell r="N57">
            <v>0</v>
          </cell>
          <cell r="O57">
            <v>0</v>
          </cell>
          <cell r="P57">
            <v>0</v>
          </cell>
        </row>
        <row r="58">
          <cell r="A58">
            <v>55</v>
          </cell>
          <cell r="B58" t="str">
            <v>DM176 6</v>
          </cell>
          <cell r="C58" t="str">
            <v>ENVOLVEDERA DE TELA NO TEJIDAS, FIBRAS SINTETICAS DE POLIPROPILENO TRES CAPAS 48 A 60 GR  130 CMX 150 CM</v>
          </cell>
          <cell r="D58">
            <v>0</v>
          </cell>
          <cell r="E58">
            <v>0</v>
          </cell>
          <cell r="F58">
            <v>0</v>
          </cell>
          <cell r="G58" t="str">
            <v>Cumple</v>
          </cell>
          <cell r="H58" t="str">
            <v>Cumple</v>
          </cell>
          <cell r="I58">
            <v>0</v>
          </cell>
          <cell r="J58">
            <v>0</v>
          </cell>
          <cell r="K58" t="str">
            <v>No cumple</v>
          </cell>
          <cell r="L58">
            <v>0</v>
          </cell>
          <cell r="M58">
            <v>0</v>
          </cell>
          <cell r="N58">
            <v>0</v>
          </cell>
          <cell r="O58">
            <v>0</v>
          </cell>
          <cell r="P58">
            <v>0</v>
          </cell>
        </row>
        <row r="59">
          <cell r="A59">
            <v>56</v>
          </cell>
          <cell r="B59" t="str">
            <v>DM272 5</v>
          </cell>
          <cell r="C59" t="str">
            <v>MARCADORES NO TOXICOS PARA ESTERILIZACION</v>
          </cell>
          <cell r="D59">
            <v>0</v>
          </cell>
          <cell r="E59">
            <v>0</v>
          </cell>
          <cell r="F59">
            <v>0</v>
          </cell>
          <cell r="G59">
            <v>0</v>
          </cell>
          <cell r="H59" t="str">
            <v>Cumple</v>
          </cell>
          <cell r="I59">
            <v>0</v>
          </cell>
          <cell r="J59">
            <v>0</v>
          </cell>
          <cell r="K59">
            <v>0</v>
          </cell>
          <cell r="L59">
            <v>0</v>
          </cell>
          <cell r="M59">
            <v>0</v>
          </cell>
          <cell r="N59">
            <v>0</v>
          </cell>
          <cell r="O59">
            <v>0</v>
          </cell>
          <cell r="P59">
            <v>0</v>
          </cell>
        </row>
        <row r="60">
          <cell r="A60">
            <v>57</v>
          </cell>
          <cell r="B60" t="str">
            <v>DM205 0</v>
          </cell>
          <cell r="C60" t="str">
            <v xml:space="preserve">SISTEMA DE ETIQUETADO Y DOCUMENTACION PARA PROCESOS DE ESTERILIZACION  PEROXIDO DE HIDROGENO, VAPOR Y ETO </v>
          </cell>
          <cell r="D60">
            <v>0</v>
          </cell>
          <cell r="E60">
            <v>0</v>
          </cell>
          <cell r="F60">
            <v>0</v>
          </cell>
          <cell r="G60">
            <v>0</v>
          </cell>
          <cell r="H60" t="str">
            <v>Cumple</v>
          </cell>
          <cell r="I60">
            <v>0</v>
          </cell>
          <cell r="J60">
            <v>0</v>
          </cell>
          <cell r="K60">
            <v>0</v>
          </cell>
          <cell r="L60">
            <v>0</v>
          </cell>
          <cell r="M60">
            <v>0</v>
          </cell>
          <cell r="N60">
            <v>0</v>
          </cell>
          <cell r="O60">
            <v>0</v>
          </cell>
          <cell r="P60">
            <v>0</v>
          </cell>
        </row>
        <row r="61">
          <cell r="A61">
            <v>58</v>
          </cell>
          <cell r="B61" t="str">
            <v>DM112 1</v>
          </cell>
          <cell r="C61" t="str">
            <v>TRANSDUCTOR DE PRESION UNA SOLA VIA</v>
          </cell>
          <cell r="D61">
            <v>0</v>
          </cell>
          <cell r="E61">
            <v>0</v>
          </cell>
          <cell r="F61">
            <v>0</v>
          </cell>
          <cell r="G61">
            <v>0</v>
          </cell>
          <cell r="H61" t="str">
            <v>Cumple</v>
          </cell>
          <cell r="I61">
            <v>0</v>
          </cell>
          <cell r="J61">
            <v>0</v>
          </cell>
          <cell r="K61">
            <v>0</v>
          </cell>
          <cell r="L61">
            <v>0</v>
          </cell>
          <cell r="M61" t="str">
            <v>Cumple</v>
          </cell>
          <cell r="N61">
            <v>0</v>
          </cell>
          <cell r="O61">
            <v>0</v>
          </cell>
          <cell r="P61">
            <v>0</v>
          </cell>
        </row>
        <row r="62">
          <cell r="A62">
            <v>59</v>
          </cell>
          <cell r="B62" t="str">
            <v>DM2698</v>
          </cell>
          <cell r="C62" t="str">
            <v>JERINGA PARA TOMA DE GASES ARTERIALES CON HEPARINA DE LITIO SECA (23G X 1")</v>
          </cell>
          <cell r="D62">
            <v>0</v>
          </cell>
          <cell r="E62">
            <v>0</v>
          </cell>
          <cell r="F62">
            <v>0</v>
          </cell>
          <cell r="G62">
            <v>0</v>
          </cell>
          <cell r="H62">
            <v>0</v>
          </cell>
          <cell r="I62">
            <v>0</v>
          </cell>
          <cell r="J62" t="str">
            <v>Cumple</v>
          </cell>
          <cell r="K62">
            <v>0</v>
          </cell>
          <cell r="L62" t="str">
            <v>Cumple</v>
          </cell>
          <cell r="M62">
            <v>0</v>
          </cell>
          <cell r="N62">
            <v>0</v>
          </cell>
          <cell r="O62">
            <v>0</v>
          </cell>
          <cell r="P62">
            <v>0</v>
          </cell>
        </row>
        <row r="63">
          <cell r="A63">
            <v>60</v>
          </cell>
          <cell r="B63" t="str">
            <v>DM624</v>
          </cell>
          <cell r="C63" t="str">
            <v>JERINGA PARA TOMA DE GASES ARTERIALES CON HEPARINA DE LITIO SECA (25G 5/8)</v>
          </cell>
          <cell r="D63">
            <v>0</v>
          </cell>
          <cell r="E63">
            <v>0</v>
          </cell>
          <cell r="F63">
            <v>0</v>
          </cell>
          <cell r="G63">
            <v>0</v>
          </cell>
          <cell r="H63">
            <v>0</v>
          </cell>
          <cell r="I63">
            <v>0</v>
          </cell>
          <cell r="J63" t="str">
            <v>Cumple</v>
          </cell>
          <cell r="K63">
            <v>0</v>
          </cell>
          <cell r="L63" t="str">
            <v>Cumple</v>
          </cell>
          <cell r="M63">
            <v>0</v>
          </cell>
          <cell r="N63">
            <v>0</v>
          </cell>
          <cell r="O63">
            <v>0</v>
          </cell>
          <cell r="P63">
            <v>0</v>
          </cell>
        </row>
        <row r="64">
          <cell r="A64">
            <v>61</v>
          </cell>
          <cell r="B64" t="str">
            <v>DM1388</v>
          </cell>
          <cell r="C64" t="str">
            <v>CLIP PARA LIGADURA EN TITANIO TAMAÑO PEQUEÑO CARTUCHO POR 6 CLIPS- COLOR DE LA MANIJA AZUL</v>
          </cell>
          <cell r="D64">
            <v>0</v>
          </cell>
          <cell r="E64">
            <v>0</v>
          </cell>
          <cell r="F64">
            <v>0</v>
          </cell>
          <cell r="G64">
            <v>0</v>
          </cell>
          <cell r="H64" t="str">
            <v>Cumple</v>
          </cell>
          <cell r="I64">
            <v>0</v>
          </cell>
          <cell r="J64">
            <v>0</v>
          </cell>
          <cell r="K64">
            <v>0</v>
          </cell>
          <cell r="L64">
            <v>0</v>
          </cell>
          <cell r="M64">
            <v>0</v>
          </cell>
          <cell r="N64">
            <v>0</v>
          </cell>
          <cell r="O64">
            <v>0</v>
          </cell>
          <cell r="P64">
            <v>0</v>
          </cell>
        </row>
        <row r="65">
          <cell r="A65">
            <v>62</v>
          </cell>
          <cell r="B65" t="str">
            <v>DM1009</v>
          </cell>
          <cell r="C65" t="str">
            <v>MALLA PARA INCONTINENCIA URINARIA SISTEMA SLING TRASNOBTURADOR</v>
          </cell>
          <cell r="D65">
            <v>0</v>
          </cell>
          <cell r="E65">
            <v>0</v>
          </cell>
          <cell r="F65">
            <v>0</v>
          </cell>
          <cell r="G65" t="str">
            <v>Cumple</v>
          </cell>
          <cell r="H65">
            <v>0</v>
          </cell>
          <cell r="I65">
            <v>0</v>
          </cell>
          <cell r="J65">
            <v>0</v>
          </cell>
          <cell r="K65" t="str">
            <v>No cumple</v>
          </cell>
          <cell r="L65">
            <v>0</v>
          </cell>
          <cell r="M65">
            <v>0</v>
          </cell>
          <cell r="N65">
            <v>0</v>
          </cell>
          <cell r="O65">
            <v>0</v>
          </cell>
          <cell r="P65">
            <v>0</v>
          </cell>
        </row>
        <row r="66">
          <cell r="A66">
            <v>63</v>
          </cell>
          <cell r="B66" t="str">
            <v>DM719</v>
          </cell>
          <cell r="C66" t="str">
            <v>MASCARA LARINGEA N° 1 - DESECHABLE</v>
          </cell>
          <cell r="D66">
            <v>0</v>
          </cell>
          <cell r="E66">
            <v>0</v>
          </cell>
          <cell r="F66" t="str">
            <v>Cumple</v>
          </cell>
          <cell r="G66">
            <v>0</v>
          </cell>
          <cell r="H66" t="str">
            <v>Cumple</v>
          </cell>
          <cell r="I66">
            <v>0</v>
          </cell>
          <cell r="J66">
            <v>0</v>
          </cell>
          <cell r="K66" t="str">
            <v>Cumple</v>
          </cell>
          <cell r="L66">
            <v>0</v>
          </cell>
          <cell r="M66" t="str">
            <v>Cumple</v>
          </cell>
          <cell r="N66">
            <v>0</v>
          </cell>
          <cell r="O66">
            <v>0</v>
          </cell>
          <cell r="P66">
            <v>0</v>
          </cell>
        </row>
        <row r="67">
          <cell r="A67">
            <v>64</v>
          </cell>
          <cell r="B67" t="str">
            <v>DM1783</v>
          </cell>
          <cell r="C67" t="str">
            <v>MASCARA LARINGEA N° 1,5 - DESECHABLE</v>
          </cell>
          <cell r="D67">
            <v>0</v>
          </cell>
          <cell r="E67">
            <v>0</v>
          </cell>
          <cell r="F67" t="str">
            <v>Cumple</v>
          </cell>
          <cell r="G67">
            <v>0</v>
          </cell>
          <cell r="H67" t="str">
            <v>Cumple</v>
          </cell>
          <cell r="I67">
            <v>0</v>
          </cell>
          <cell r="J67">
            <v>0</v>
          </cell>
          <cell r="K67" t="str">
            <v>Cumple</v>
          </cell>
          <cell r="L67">
            <v>0</v>
          </cell>
          <cell r="M67" t="str">
            <v>Cumple</v>
          </cell>
          <cell r="N67">
            <v>0</v>
          </cell>
          <cell r="O67">
            <v>0</v>
          </cell>
          <cell r="P67">
            <v>0</v>
          </cell>
        </row>
        <row r="68">
          <cell r="A68">
            <v>65</v>
          </cell>
          <cell r="B68" t="str">
            <v>DM1750</v>
          </cell>
          <cell r="C68" t="str">
            <v>AGUJA PARA PEN 32G X 4 MM</v>
          </cell>
          <cell r="D68">
            <v>0</v>
          </cell>
          <cell r="E68" t="str">
            <v>Cumple</v>
          </cell>
          <cell r="F68">
            <v>0</v>
          </cell>
          <cell r="G68" t="str">
            <v>Cumple</v>
          </cell>
          <cell r="H68">
            <v>0</v>
          </cell>
          <cell r="I68">
            <v>0</v>
          </cell>
          <cell r="J68" t="str">
            <v>Cumple</v>
          </cell>
          <cell r="K68">
            <v>0</v>
          </cell>
          <cell r="L68">
            <v>0</v>
          </cell>
          <cell r="M68" t="str">
            <v>Cumple</v>
          </cell>
          <cell r="N68">
            <v>0</v>
          </cell>
          <cell r="O68">
            <v>0</v>
          </cell>
          <cell r="P68">
            <v>0</v>
          </cell>
        </row>
        <row r="69">
          <cell r="A69">
            <v>66</v>
          </cell>
          <cell r="B69" t="str">
            <v>DM2730</v>
          </cell>
          <cell r="C69" t="str">
            <v xml:space="preserve">AGUJA PERICRANEAL NO 24 MARIPOSA     </v>
          </cell>
          <cell r="D69">
            <v>0</v>
          </cell>
          <cell r="E69">
            <v>0</v>
          </cell>
          <cell r="F69">
            <v>0</v>
          </cell>
          <cell r="G69">
            <v>0</v>
          </cell>
          <cell r="H69">
            <v>0</v>
          </cell>
          <cell r="I69">
            <v>0</v>
          </cell>
          <cell r="J69">
            <v>0</v>
          </cell>
          <cell r="K69">
            <v>0</v>
          </cell>
          <cell r="L69">
            <v>0</v>
          </cell>
          <cell r="M69">
            <v>0</v>
          </cell>
          <cell r="N69">
            <v>0</v>
          </cell>
          <cell r="O69">
            <v>0</v>
          </cell>
          <cell r="P69">
            <v>0</v>
          </cell>
        </row>
        <row r="70">
          <cell r="A70">
            <v>67</v>
          </cell>
          <cell r="B70" t="str">
            <v>DM2339</v>
          </cell>
          <cell r="C70" t="str">
            <v>APOSITO TRANSPARENTE 15 X 25 CM POSQUIRURGICO CON ALMOHADILLA ABSORBENTE</v>
          </cell>
          <cell r="D70">
            <v>0</v>
          </cell>
          <cell r="E70">
            <v>0</v>
          </cell>
          <cell r="F70">
            <v>0</v>
          </cell>
          <cell r="G70">
            <v>0</v>
          </cell>
          <cell r="H70">
            <v>0</v>
          </cell>
          <cell r="I70">
            <v>0</v>
          </cell>
          <cell r="J70">
            <v>0</v>
          </cell>
          <cell r="K70">
            <v>0</v>
          </cell>
          <cell r="L70">
            <v>0</v>
          </cell>
          <cell r="M70" t="str">
            <v>No cumple</v>
          </cell>
          <cell r="N70">
            <v>0</v>
          </cell>
          <cell r="O70">
            <v>0</v>
          </cell>
          <cell r="P70">
            <v>0</v>
          </cell>
        </row>
        <row r="71">
          <cell r="A71">
            <v>68</v>
          </cell>
          <cell r="B71" t="str">
            <v>DM132</v>
          </cell>
          <cell r="C71" t="str">
            <v>APOSITO TRANSPARENTE CON PAD 9 X 25 CMS +/- 2 CM</v>
          </cell>
          <cell r="D71">
            <v>0</v>
          </cell>
          <cell r="E71">
            <v>0</v>
          </cell>
          <cell r="F71">
            <v>0</v>
          </cell>
          <cell r="G71">
            <v>0</v>
          </cell>
          <cell r="H71">
            <v>0</v>
          </cell>
          <cell r="I71">
            <v>0</v>
          </cell>
          <cell r="J71">
            <v>0</v>
          </cell>
          <cell r="K71" t="str">
            <v>Cumple</v>
          </cell>
          <cell r="L71">
            <v>0</v>
          </cell>
          <cell r="M71" t="str">
            <v>No cumple</v>
          </cell>
          <cell r="N71" t="str">
            <v>Cumple</v>
          </cell>
          <cell r="O71">
            <v>0</v>
          </cell>
          <cell r="P71">
            <v>0</v>
          </cell>
        </row>
        <row r="72">
          <cell r="A72">
            <v>69</v>
          </cell>
          <cell r="B72" t="str">
            <v>DM1831</v>
          </cell>
          <cell r="C72" t="str">
            <v>APOSITO TRASPARENTE ESTERIL CON ALMOHADILLA ABSORVENTE 9 HASTA 12 CM X 10 HASTA 14 CM.</v>
          </cell>
          <cell r="D72">
            <v>0</v>
          </cell>
          <cell r="E72">
            <v>0</v>
          </cell>
          <cell r="F72">
            <v>0</v>
          </cell>
          <cell r="G72">
            <v>0</v>
          </cell>
          <cell r="H72">
            <v>0</v>
          </cell>
          <cell r="I72">
            <v>0</v>
          </cell>
          <cell r="J72">
            <v>0</v>
          </cell>
          <cell r="K72" t="str">
            <v>No cumple</v>
          </cell>
          <cell r="L72">
            <v>0</v>
          </cell>
          <cell r="M72" t="str">
            <v>Cumple</v>
          </cell>
          <cell r="N72" t="str">
            <v>Cumple</v>
          </cell>
          <cell r="O72">
            <v>0</v>
          </cell>
          <cell r="P72">
            <v>0</v>
          </cell>
        </row>
        <row r="73">
          <cell r="A73">
            <v>70</v>
          </cell>
          <cell r="B73" t="str">
            <v>DM145</v>
          </cell>
          <cell r="C73" t="str">
            <v>BAJALENGUA DE PLASTICO</v>
          </cell>
          <cell r="D73">
            <v>0</v>
          </cell>
          <cell r="E73">
            <v>0</v>
          </cell>
          <cell r="F73">
            <v>0</v>
          </cell>
          <cell r="G73">
            <v>0</v>
          </cell>
          <cell r="H73">
            <v>0</v>
          </cell>
          <cell r="I73">
            <v>0</v>
          </cell>
          <cell r="J73">
            <v>0</v>
          </cell>
          <cell r="K73">
            <v>0</v>
          </cell>
          <cell r="L73">
            <v>0</v>
          </cell>
          <cell r="M73">
            <v>0</v>
          </cell>
          <cell r="N73">
            <v>0</v>
          </cell>
          <cell r="O73">
            <v>0</v>
          </cell>
          <cell r="P73">
            <v>0</v>
          </cell>
        </row>
        <row r="74">
          <cell r="A74">
            <v>71</v>
          </cell>
          <cell r="B74" t="str">
            <v>DM318</v>
          </cell>
          <cell r="C74" t="str">
            <v>CATETER CENTRAL DE INSERCION PERIFERICA 18G X 70  CM BILUMEN  5FR</v>
          </cell>
          <cell r="D74">
            <v>0</v>
          </cell>
          <cell r="E74">
            <v>0</v>
          </cell>
          <cell r="F74">
            <v>0</v>
          </cell>
          <cell r="G74">
            <v>0</v>
          </cell>
          <cell r="H74">
            <v>0</v>
          </cell>
          <cell r="I74">
            <v>0</v>
          </cell>
          <cell r="J74">
            <v>0</v>
          </cell>
          <cell r="K74">
            <v>0</v>
          </cell>
          <cell r="L74">
            <v>0</v>
          </cell>
          <cell r="M74" t="str">
            <v>Cumple</v>
          </cell>
          <cell r="N74">
            <v>0</v>
          </cell>
          <cell r="O74">
            <v>0</v>
          </cell>
          <cell r="P74">
            <v>0</v>
          </cell>
        </row>
        <row r="75">
          <cell r="A75">
            <v>72</v>
          </cell>
          <cell r="B75" t="str">
            <v>DM260</v>
          </cell>
          <cell r="C75" t="str">
            <v>CATETER MAHURKAR 2 LUMEN PRECURVADO 8 FR X 12CM.</v>
          </cell>
          <cell r="D75">
            <v>0</v>
          </cell>
          <cell r="E75">
            <v>0</v>
          </cell>
          <cell r="F75">
            <v>0</v>
          </cell>
          <cell r="G75">
            <v>0</v>
          </cell>
          <cell r="H75">
            <v>0</v>
          </cell>
          <cell r="I75">
            <v>0</v>
          </cell>
          <cell r="J75">
            <v>0</v>
          </cell>
          <cell r="K75">
            <v>0</v>
          </cell>
          <cell r="L75">
            <v>0</v>
          </cell>
          <cell r="M75" t="str">
            <v>Cumple</v>
          </cell>
          <cell r="N75">
            <v>0</v>
          </cell>
          <cell r="O75">
            <v>0</v>
          </cell>
          <cell r="P75">
            <v>0</v>
          </cell>
        </row>
        <row r="76">
          <cell r="A76">
            <v>73</v>
          </cell>
          <cell r="B76" t="str">
            <v>DM1693</v>
          </cell>
          <cell r="C76" t="str">
            <v>CATETER SET DE CATETERIZACION ARTERIAL NO.20 G X 8  CM</v>
          </cell>
          <cell r="D76">
            <v>0</v>
          </cell>
          <cell r="E76">
            <v>0</v>
          </cell>
          <cell r="F76">
            <v>0</v>
          </cell>
          <cell r="G76">
            <v>0</v>
          </cell>
          <cell r="H76">
            <v>0</v>
          </cell>
          <cell r="I76">
            <v>0</v>
          </cell>
          <cell r="J76">
            <v>0</v>
          </cell>
          <cell r="K76">
            <v>0</v>
          </cell>
          <cell r="L76">
            <v>0</v>
          </cell>
          <cell r="M76">
            <v>0</v>
          </cell>
          <cell r="N76">
            <v>0</v>
          </cell>
          <cell r="O76">
            <v>0</v>
          </cell>
          <cell r="P76">
            <v>0</v>
          </cell>
        </row>
        <row r="77">
          <cell r="A77">
            <v>74</v>
          </cell>
          <cell r="B77" t="str">
            <v>DM2400</v>
          </cell>
          <cell r="C77" t="str">
            <v>CINTA EN ROLLO PARA MARCAR INSTRUMENTAL (GAMA DE COLORES)</v>
          </cell>
          <cell r="D77">
            <v>0</v>
          </cell>
          <cell r="E77">
            <v>0</v>
          </cell>
          <cell r="F77">
            <v>0</v>
          </cell>
          <cell r="G77">
            <v>0</v>
          </cell>
          <cell r="H77">
            <v>0</v>
          </cell>
          <cell r="I77">
            <v>0</v>
          </cell>
          <cell r="J77">
            <v>0</v>
          </cell>
          <cell r="K77">
            <v>0</v>
          </cell>
          <cell r="L77">
            <v>0</v>
          </cell>
          <cell r="M77">
            <v>0</v>
          </cell>
          <cell r="N77">
            <v>0</v>
          </cell>
          <cell r="O77">
            <v>0</v>
          </cell>
          <cell r="P77">
            <v>0</v>
          </cell>
        </row>
        <row r="78">
          <cell r="A78">
            <v>75</v>
          </cell>
          <cell r="B78" t="str">
            <v>DM2401</v>
          </cell>
          <cell r="C78" t="str">
            <v>CINTA PARA IMPRESORA DE MAQUINA DE ETIQUETADO (VAPOR, OXIDO DE ETILENO Y PEROXIDO DE HIDROGENO)</v>
          </cell>
          <cell r="D78">
            <v>0</v>
          </cell>
          <cell r="E78">
            <v>0</v>
          </cell>
          <cell r="F78">
            <v>0</v>
          </cell>
          <cell r="G78">
            <v>0</v>
          </cell>
          <cell r="H78" t="str">
            <v>Cumple</v>
          </cell>
          <cell r="I78">
            <v>0</v>
          </cell>
          <cell r="J78">
            <v>0</v>
          </cell>
          <cell r="K78">
            <v>0</v>
          </cell>
          <cell r="L78">
            <v>0</v>
          </cell>
          <cell r="M78">
            <v>0</v>
          </cell>
          <cell r="N78">
            <v>0</v>
          </cell>
          <cell r="O78">
            <v>0</v>
          </cell>
          <cell r="P78">
            <v>0</v>
          </cell>
        </row>
        <row r="79">
          <cell r="A79">
            <v>76</v>
          </cell>
          <cell r="B79" t="str">
            <v>DM427</v>
          </cell>
          <cell r="C79" t="str">
            <v>DISPOSITIVO INTRAOSEO AUTOMATICO PEDIATRICA</v>
          </cell>
          <cell r="D79">
            <v>0</v>
          </cell>
          <cell r="E79">
            <v>0</v>
          </cell>
          <cell r="F79">
            <v>0</v>
          </cell>
          <cell r="G79">
            <v>0</v>
          </cell>
          <cell r="H79">
            <v>0</v>
          </cell>
          <cell r="I79">
            <v>0</v>
          </cell>
          <cell r="J79">
            <v>0</v>
          </cell>
          <cell r="K79" t="str">
            <v>No cumple</v>
          </cell>
          <cell r="L79">
            <v>0</v>
          </cell>
          <cell r="M79">
            <v>0</v>
          </cell>
          <cell r="N79">
            <v>0</v>
          </cell>
          <cell r="O79">
            <v>0</v>
          </cell>
          <cell r="P79">
            <v>0</v>
          </cell>
        </row>
        <row r="80">
          <cell r="A80">
            <v>77</v>
          </cell>
          <cell r="B80" t="str">
            <v>DM1766</v>
          </cell>
          <cell r="C80" t="str">
            <v>ENVOLVEDERA DE TELA NO TEJIDAS, FIBRAS SINTETICAS DE POLIPROPILENO TRES CAPAS 48 A 60 GR  130 CMX 150 CM</v>
          </cell>
          <cell r="D80">
            <v>0</v>
          </cell>
          <cell r="E80">
            <v>0</v>
          </cell>
          <cell r="F80">
            <v>0</v>
          </cell>
          <cell r="G80">
            <v>0</v>
          </cell>
          <cell r="H80" t="str">
            <v>Cumple</v>
          </cell>
          <cell r="I80">
            <v>0</v>
          </cell>
          <cell r="J80">
            <v>0</v>
          </cell>
          <cell r="K80" t="str">
            <v>No cumple</v>
          </cell>
          <cell r="L80">
            <v>0</v>
          </cell>
          <cell r="M80">
            <v>0</v>
          </cell>
          <cell r="N80">
            <v>0</v>
          </cell>
          <cell r="O80">
            <v>0</v>
          </cell>
          <cell r="P80">
            <v>0</v>
          </cell>
        </row>
        <row r="81">
          <cell r="A81">
            <v>78</v>
          </cell>
          <cell r="B81" t="str">
            <v>DM2639</v>
          </cell>
          <cell r="C81" t="str">
            <v>ESPONJA QUIRURGICA PARA TAPONAMIENTO NASAL DE 8 CM X 2.0 CM</v>
          </cell>
          <cell r="D81">
            <v>0</v>
          </cell>
          <cell r="E81">
            <v>0</v>
          </cell>
          <cell r="F81">
            <v>0</v>
          </cell>
          <cell r="G81">
            <v>0</v>
          </cell>
          <cell r="H81">
            <v>0</v>
          </cell>
          <cell r="I81">
            <v>0</v>
          </cell>
          <cell r="J81">
            <v>0</v>
          </cell>
          <cell r="K81">
            <v>0</v>
          </cell>
          <cell r="L81">
            <v>0</v>
          </cell>
          <cell r="M81">
            <v>0</v>
          </cell>
          <cell r="N81">
            <v>0</v>
          </cell>
          <cell r="O81">
            <v>0</v>
          </cell>
          <cell r="P81">
            <v>0</v>
          </cell>
        </row>
        <row r="82">
          <cell r="A82">
            <v>79</v>
          </cell>
          <cell r="B82" t="str">
            <v>DM2309</v>
          </cell>
          <cell r="C82" t="str">
            <v xml:space="preserve">ESTOQUINETA DE ALGODON TUBULAR  3 X 25 YARDAS                                                           </v>
          </cell>
          <cell r="D82">
            <v>0</v>
          </cell>
          <cell r="E82">
            <v>0</v>
          </cell>
          <cell r="F82">
            <v>0</v>
          </cell>
          <cell r="G82">
            <v>0</v>
          </cell>
          <cell r="H82">
            <v>0</v>
          </cell>
          <cell r="I82">
            <v>0</v>
          </cell>
          <cell r="J82">
            <v>0</v>
          </cell>
          <cell r="K82" t="str">
            <v>No cumple</v>
          </cell>
          <cell r="L82">
            <v>0</v>
          </cell>
          <cell r="M82">
            <v>0</v>
          </cell>
          <cell r="N82">
            <v>0</v>
          </cell>
          <cell r="O82">
            <v>0</v>
          </cell>
          <cell r="P82">
            <v>0</v>
          </cell>
        </row>
        <row r="83">
          <cell r="A83">
            <v>80</v>
          </cell>
          <cell r="B83" t="str">
            <v>DM494</v>
          </cell>
          <cell r="C83" t="str">
            <v>FILTRO BACTERIANO VIRICO ADULTO PARA VENTILADOR MECANICO</v>
          </cell>
          <cell r="D83">
            <v>0</v>
          </cell>
          <cell r="E83">
            <v>0</v>
          </cell>
          <cell r="F83">
            <v>0</v>
          </cell>
          <cell r="G83">
            <v>0</v>
          </cell>
          <cell r="H83" t="str">
            <v>Cumple</v>
          </cell>
          <cell r="I83">
            <v>0</v>
          </cell>
          <cell r="J83">
            <v>0</v>
          </cell>
          <cell r="K83" t="str">
            <v>Cumple</v>
          </cell>
          <cell r="L83">
            <v>0</v>
          </cell>
          <cell r="M83" t="str">
            <v>Cumple</v>
          </cell>
          <cell r="N83">
            <v>0</v>
          </cell>
          <cell r="O83">
            <v>0</v>
          </cell>
          <cell r="P83">
            <v>0</v>
          </cell>
        </row>
        <row r="84">
          <cell r="A84">
            <v>81</v>
          </cell>
          <cell r="B84" t="str">
            <v>DM498</v>
          </cell>
          <cell r="C84" t="str">
            <v>FILTROS HIDROFOBICOS PARA MAQUINAS DE ANESTESIA</v>
          </cell>
          <cell r="D84">
            <v>0</v>
          </cell>
          <cell r="E84">
            <v>0</v>
          </cell>
          <cell r="F84">
            <v>0</v>
          </cell>
          <cell r="G84">
            <v>0</v>
          </cell>
          <cell r="H84" t="str">
            <v>Cumple</v>
          </cell>
          <cell r="I84">
            <v>0</v>
          </cell>
          <cell r="J84">
            <v>0</v>
          </cell>
          <cell r="K84" t="str">
            <v>Cumple</v>
          </cell>
          <cell r="L84">
            <v>0</v>
          </cell>
          <cell r="M84">
            <v>0</v>
          </cell>
          <cell r="N84">
            <v>0</v>
          </cell>
          <cell r="O84">
            <v>0</v>
          </cell>
          <cell r="P84">
            <v>0</v>
          </cell>
        </row>
        <row r="85">
          <cell r="A85">
            <v>82</v>
          </cell>
          <cell r="B85" t="str">
            <v>DM567</v>
          </cell>
          <cell r="C85" t="str">
            <v xml:space="preserve">INDICADOR BIOLOGICO PARA PEROXIDO DE HIDROGENO LECTURA RAPIDA 30 MINUTOS </v>
          </cell>
          <cell r="D85" t="str">
            <v>Cumple</v>
          </cell>
          <cell r="E85">
            <v>0</v>
          </cell>
          <cell r="F85">
            <v>0</v>
          </cell>
          <cell r="G85">
            <v>0</v>
          </cell>
          <cell r="H85" t="str">
            <v>Cumple</v>
          </cell>
          <cell r="I85">
            <v>0</v>
          </cell>
          <cell r="J85">
            <v>0</v>
          </cell>
          <cell r="K85">
            <v>0</v>
          </cell>
          <cell r="L85">
            <v>0</v>
          </cell>
          <cell r="M85">
            <v>0</v>
          </cell>
          <cell r="N85">
            <v>0</v>
          </cell>
          <cell r="O85">
            <v>0</v>
          </cell>
          <cell r="P85">
            <v>0</v>
          </cell>
        </row>
        <row r="86">
          <cell r="A86">
            <v>83</v>
          </cell>
          <cell r="B86" t="str">
            <v>DM568</v>
          </cell>
          <cell r="C86" t="str">
            <v>INDICADOR CONTROL QUIMICO CLASE  IV -
TIRAS INDICADORAS PARA VAPOR</v>
          </cell>
          <cell r="D86">
            <v>0</v>
          </cell>
          <cell r="E86">
            <v>0</v>
          </cell>
          <cell r="F86">
            <v>0</v>
          </cell>
          <cell r="G86">
            <v>0</v>
          </cell>
          <cell r="H86" t="str">
            <v>Cumple</v>
          </cell>
          <cell r="I86">
            <v>0</v>
          </cell>
          <cell r="J86">
            <v>0</v>
          </cell>
          <cell r="K86">
            <v>0</v>
          </cell>
          <cell r="L86">
            <v>0</v>
          </cell>
          <cell r="M86" t="str">
            <v>No Cumple</v>
          </cell>
          <cell r="N86">
            <v>0</v>
          </cell>
          <cell r="O86">
            <v>0</v>
          </cell>
          <cell r="P86">
            <v>0</v>
          </cell>
        </row>
        <row r="87">
          <cell r="A87">
            <v>84</v>
          </cell>
          <cell r="B87" t="str">
            <v>DM2710</v>
          </cell>
          <cell r="C87" t="str">
            <v>LINEA DE MUESTREO CAPNOGRAFIA  (Spacelabs MODELO 91393/90499)</v>
          </cell>
          <cell r="D87">
            <v>0</v>
          </cell>
          <cell r="E87">
            <v>0</v>
          </cell>
          <cell r="F87">
            <v>0</v>
          </cell>
          <cell r="G87">
            <v>0</v>
          </cell>
          <cell r="H87" t="str">
            <v>Cumple</v>
          </cell>
          <cell r="I87">
            <v>0</v>
          </cell>
          <cell r="J87">
            <v>0</v>
          </cell>
          <cell r="K87">
            <v>0</v>
          </cell>
          <cell r="L87">
            <v>0</v>
          </cell>
          <cell r="M87">
            <v>0</v>
          </cell>
          <cell r="N87">
            <v>0</v>
          </cell>
          <cell r="O87">
            <v>0</v>
          </cell>
          <cell r="P87">
            <v>0</v>
          </cell>
        </row>
        <row r="88">
          <cell r="A88">
            <v>85</v>
          </cell>
          <cell r="B88" t="str">
            <v>DM1828</v>
          </cell>
          <cell r="C88" t="str">
            <v xml:space="preserve">LUBRICANTE DE INSTRUMENTO E INHIBIDOR DE OXIDO   NO GRASOSO, NO TOXICO, SIN COMPONENTE DE SILICONA , COMPATIBLE EN PROCESOS DE VAPOR , GALON </v>
          </cell>
          <cell r="D88">
            <v>0</v>
          </cell>
          <cell r="E88">
            <v>0</v>
          </cell>
          <cell r="F88">
            <v>0</v>
          </cell>
          <cell r="G88">
            <v>0</v>
          </cell>
          <cell r="H88" t="str">
            <v>No cumple</v>
          </cell>
          <cell r="I88">
            <v>0</v>
          </cell>
          <cell r="J88">
            <v>0</v>
          </cell>
          <cell r="K88">
            <v>0</v>
          </cell>
          <cell r="L88">
            <v>0</v>
          </cell>
          <cell r="M88">
            <v>0</v>
          </cell>
          <cell r="N88">
            <v>0</v>
          </cell>
          <cell r="O88">
            <v>0</v>
          </cell>
          <cell r="P88">
            <v>0</v>
          </cell>
        </row>
        <row r="89">
          <cell r="A89">
            <v>86</v>
          </cell>
          <cell r="B89" t="str">
            <v>DM684</v>
          </cell>
          <cell r="C89" t="str">
            <v>MALLA DE PROLAPSO POSTERIOR</v>
          </cell>
          <cell r="D89">
            <v>0</v>
          </cell>
          <cell r="E89">
            <v>0</v>
          </cell>
          <cell r="F89">
            <v>0</v>
          </cell>
          <cell r="G89">
            <v>0</v>
          </cell>
          <cell r="H89">
            <v>0</v>
          </cell>
          <cell r="I89">
            <v>0</v>
          </cell>
          <cell r="J89">
            <v>0</v>
          </cell>
          <cell r="K89">
            <v>0</v>
          </cell>
          <cell r="L89">
            <v>0</v>
          </cell>
          <cell r="M89">
            <v>0</v>
          </cell>
          <cell r="N89">
            <v>0</v>
          </cell>
          <cell r="O89">
            <v>0</v>
          </cell>
          <cell r="P89">
            <v>0</v>
          </cell>
        </row>
        <row r="90">
          <cell r="A90">
            <v>87</v>
          </cell>
          <cell r="B90" t="str">
            <v>DM2719</v>
          </cell>
          <cell r="C90" t="str">
            <v>MALLA RECUBIERTA PROTECTORA EN U PARA HIATO 7 X 10 CMS</v>
          </cell>
          <cell r="D90">
            <v>0</v>
          </cell>
          <cell r="E90">
            <v>0</v>
          </cell>
          <cell r="F90">
            <v>0</v>
          </cell>
          <cell r="G90">
            <v>0</v>
          </cell>
          <cell r="H90">
            <v>0</v>
          </cell>
          <cell r="I90">
            <v>0</v>
          </cell>
          <cell r="J90">
            <v>0</v>
          </cell>
          <cell r="K90">
            <v>0</v>
          </cell>
          <cell r="L90">
            <v>0</v>
          </cell>
          <cell r="M90">
            <v>0</v>
          </cell>
          <cell r="N90">
            <v>0</v>
          </cell>
          <cell r="O90">
            <v>0</v>
          </cell>
          <cell r="P90" t="str">
            <v>No cumple</v>
          </cell>
        </row>
        <row r="91">
          <cell r="A91">
            <v>88</v>
          </cell>
          <cell r="B91" t="str">
            <v>DM2725</v>
          </cell>
          <cell r="C91" t="str">
            <v>MARCADORES NO TOXICOS PARA ESTERILIZACION</v>
          </cell>
          <cell r="D91">
            <v>0</v>
          </cell>
          <cell r="E91">
            <v>0</v>
          </cell>
          <cell r="F91">
            <v>0</v>
          </cell>
          <cell r="G91">
            <v>0</v>
          </cell>
          <cell r="H91" t="str">
            <v>Cumple</v>
          </cell>
          <cell r="I91">
            <v>0</v>
          </cell>
          <cell r="J91">
            <v>0</v>
          </cell>
          <cell r="K91" t="str">
            <v>No cumple</v>
          </cell>
          <cell r="L91">
            <v>0</v>
          </cell>
          <cell r="M91">
            <v>0</v>
          </cell>
          <cell r="N91">
            <v>0</v>
          </cell>
          <cell r="O91">
            <v>0</v>
          </cell>
          <cell r="P91">
            <v>0</v>
          </cell>
        </row>
        <row r="92">
          <cell r="A92">
            <v>89</v>
          </cell>
          <cell r="B92" t="str">
            <v>DM721</v>
          </cell>
          <cell r="C92" t="str">
            <v>MASCARA LARINGEA N° 2 - DESECHABLE</v>
          </cell>
          <cell r="D92">
            <v>0</v>
          </cell>
          <cell r="E92">
            <v>0</v>
          </cell>
          <cell r="F92" t="str">
            <v>Cumple</v>
          </cell>
          <cell r="G92">
            <v>0</v>
          </cell>
          <cell r="H92" t="str">
            <v>Cumple</v>
          </cell>
          <cell r="I92">
            <v>0</v>
          </cell>
          <cell r="J92">
            <v>0</v>
          </cell>
          <cell r="K92" t="str">
            <v>No cumple</v>
          </cell>
          <cell r="L92">
            <v>0</v>
          </cell>
          <cell r="M92" t="str">
            <v>Cumple</v>
          </cell>
          <cell r="N92">
            <v>0</v>
          </cell>
          <cell r="O92">
            <v>0</v>
          </cell>
          <cell r="P92">
            <v>0</v>
          </cell>
        </row>
        <row r="93">
          <cell r="A93">
            <v>90</v>
          </cell>
          <cell r="B93" t="str">
            <v>DM725</v>
          </cell>
          <cell r="C93" t="str">
            <v>MASCARA LARINGEA N° 3 - DESECHABLE</v>
          </cell>
          <cell r="D93">
            <v>0</v>
          </cell>
          <cell r="E93">
            <v>0</v>
          </cell>
          <cell r="F93" t="str">
            <v>Cumple</v>
          </cell>
          <cell r="G93">
            <v>0</v>
          </cell>
          <cell r="H93" t="str">
            <v>Cumple</v>
          </cell>
          <cell r="I93">
            <v>0</v>
          </cell>
          <cell r="J93">
            <v>0</v>
          </cell>
          <cell r="K93" t="str">
            <v>Cumple</v>
          </cell>
          <cell r="L93">
            <v>0</v>
          </cell>
          <cell r="M93" t="str">
            <v>Cumple</v>
          </cell>
          <cell r="N93">
            <v>0</v>
          </cell>
          <cell r="O93">
            <v>0</v>
          </cell>
          <cell r="P93">
            <v>0</v>
          </cell>
        </row>
        <row r="94">
          <cell r="A94">
            <v>91</v>
          </cell>
          <cell r="B94" t="str">
            <v>DM727</v>
          </cell>
          <cell r="C94" t="str">
            <v>MASCARA LARINGEA N° 4 - DESECHABLE</v>
          </cell>
          <cell r="D94">
            <v>0</v>
          </cell>
          <cell r="E94">
            <v>0</v>
          </cell>
          <cell r="F94" t="str">
            <v>Cumple</v>
          </cell>
          <cell r="G94">
            <v>0</v>
          </cell>
          <cell r="H94" t="str">
            <v>Cumple</v>
          </cell>
          <cell r="I94">
            <v>0</v>
          </cell>
          <cell r="J94">
            <v>0</v>
          </cell>
          <cell r="K94" t="str">
            <v>Cumple</v>
          </cell>
          <cell r="L94">
            <v>0</v>
          </cell>
          <cell r="M94" t="str">
            <v>Cumple</v>
          </cell>
          <cell r="N94">
            <v>0</v>
          </cell>
          <cell r="O94">
            <v>0</v>
          </cell>
          <cell r="P94">
            <v>0</v>
          </cell>
        </row>
        <row r="95">
          <cell r="A95">
            <v>92</v>
          </cell>
          <cell r="B95" t="str">
            <v>DM729</v>
          </cell>
          <cell r="C95" t="str">
            <v>MASCARA LARINGEA N° 5 - DESECHABLE</v>
          </cell>
          <cell r="D95">
            <v>0</v>
          </cell>
          <cell r="E95">
            <v>0</v>
          </cell>
          <cell r="F95" t="str">
            <v>Cumple</v>
          </cell>
          <cell r="G95">
            <v>0</v>
          </cell>
          <cell r="H95" t="str">
            <v>Cumple</v>
          </cell>
          <cell r="I95">
            <v>0</v>
          </cell>
          <cell r="J95">
            <v>0</v>
          </cell>
          <cell r="K95" t="str">
            <v>Cumple</v>
          </cell>
          <cell r="L95">
            <v>0</v>
          </cell>
          <cell r="M95" t="str">
            <v>Cumple</v>
          </cell>
          <cell r="N95">
            <v>0</v>
          </cell>
          <cell r="O95">
            <v>0</v>
          </cell>
          <cell r="P95">
            <v>0</v>
          </cell>
        </row>
        <row r="96">
          <cell r="A96">
            <v>93</v>
          </cell>
          <cell r="B96" t="str">
            <v>DM1253</v>
          </cell>
          <cell r="C96" t="str">
            <v>PAPEL PARA DESFIBRILIDOR NIHON KOHDEN</v>
          </cell>
          <cell r="D96">
            <v>0</v>
          </cell>
          <cell r="E96">
            <v>0</v>
          </cell>
          <cell r="F96">
            <v>0</v>
          </cell>
          <cell r="G96">
            <v>0</v>
          </cell>
          <cell r="H96">
            <v>0</v>
          </cell>
          <cell r="I96">
            <v>0</v>
          </cell>
          <cell r="J96">
            <v>0</v>
          </cell>
          <cell r="K96" t="str">
            <v>No cumple</v>
          </cell>
          <cell r="L96">
            <v>0</v>
          </cell>
          <cell r="M96">
            <v>0</v>
          </cell>
          <cell r="N96">
            <v>0</v>
          </cell>
          <cell r="O96">
            <v>0</v>
          </cell>
          <cell r="P96">
            <v>0</v>
          </cell>
        </row>
        <row r="97">
          <cell r="A97">
            <v>94</v>
          </cell>
          <cell r="B97" t="str">
            <v>DM1254</v>
          </cell>
          <cell r="C97" t="str">
            <v>PAPEL PARA ELECTROCARDIOGRAFO 80 MM X 20 MTS EN ROLLO</v>
          </cell>
          <cell r="D97">
            <v>0</v>
          </cell>
          <cell r="E97">
            <v>0</v>
          </cell>
          <cell r="F97">
            <v>0</v>
          </cell>
          <cell r="G97" t="str">
            <v>Cumple</v>
          </cell>
          <cell r="H97">
            <v>0</v>
          </cell>
          <cell r="I97">
            <v>0</v>
          </cell>
          <cell r="J97">
            <v>0</v>
          </cell>
          <cell r="K97">
            <v>0</v>
          </cell>
          <cell r="L97">
            <v>0</v>
          </cell>
          <cell r="M97">
            <v>0</v>
          </cell>
          <cell r="N97">
            <v>0</v>
          </cell>
          <cell r="O97">
            <v>0</v>
          </cell>
          <cell r="P97">
            <v>0</v>
          </cell>
        </row>
        <row r="98">
          <cell r="A98">
            <v>95</v>
          </cell>
          <cell r="B98" t="str">
            <v>DM847</v>
          </cell>
          <cell r="C98" t="str">
            <v>PAQUETE QUIRURGICO COMPLETO PARA CIRUGIA ORTOPEDICA DE ALTA COMPLEJIDAD CONSTA DE :5 TOALLAS DE MANOS;5 BATAS QUIRURGICAS 1,20 X 1,45 MTS; 1 TOALLA DE MANOS; 1 FUNDA DE MAYO 1,30 X 0,60 MTS CON REFUERZO ANTIFLUIDO 0,60X0,60 MTS;1 CAMPO QUIRURGICO DE 080 X 0,80 MTS; 1 INDICADOR QUIMICO; 1 CAMPO QUIRURGICO DE 0,80 X 0,80 MTS; 1 SABANA PLANA 2,10 X 1,60 MTS; 1 SABANA PLANA ANTIFLUIDO 2,00 X 1,60 MTS;1 CAMPO QUIRURGICO 2,10 X 3,20 MTS REFUERZO ABSORBENTE DE 0,80 X 0,40 MTS FENESTRE 0,30X 010 MTS;  1 ENVOLVEDERA 2,10 X 1,60 MTS; 1 ENVOLVEDERA 1,60 X 1,05 MTS</v>
          </cell>
          <cell r="D98">
            <v>0</v>
          </cell>
          <cell r="E98" t="str">
            <v>Cumple</v>
          </cell>
          <cell r="F98">
            <v>0</v>
          </cell>
          <cell r="G98">
            <v>0</v>
          </cell>
          <cell r="H98" t="str">
            <v>Cumple</v>
          </cell>
          <cell r="I98">
            <v>0</v>
          </cell>
          <cell r="J98">
            <v>0</v>
          </cell>
          <cell r="K98" t="str">
            <v>No cumple</v>
          </cell>
          <cell r="L98">
            <v>0</v>
          </cell>
          <cell r="M98">
            <v>0</v>
          </cell>
          <cell r="N98">
            <v>0</v>
          </cell>
          <cell r="O98">
            <v>0</v>
          </cell>
          <cell r="P98">
            <v>0</v>
          </cell>
        </row>
        <row r="99">
          <cell r="A99">
            <v>96</v>
          </cell>
          <cell r="B99" t="str">
            <v>DM1709</v>
          </cell>
          <cell r="C99" t="str">
            <v>SENSORES PARA MONITOREO BISPECTRAL BILATERAL</v>
          </cell>
          <cell r="D99">
            <v>0</v>
          </cell>
          <cell r="E99">
            <v>0</v>
          </cell>
          <cell r="F99">
            <v>0</v>
          </cell>
          <cell r="G99">
            <v>0</v>
          </cell>
          <cell r="H99">
            <v>0</v>
          </cell>
          <cell r="I99">
            <v>0</v>
          </cell>
          <cell r="J99">
            <v>0</v>
          </cell>
          <cell r="K99" t="str">
            <v>Cumple</v>
          </cell>
          <cell r="L99">
            <v>0</v>
          </cell>
          <cell r="M99">
            <v>0</v>
          </cell>
          <cell r="N99">
            <v>0</v>
          </cell>
          <cell r="O99">
            <v>0</v>
          </cell>
          <cell r="P99">
            <v>0</v>
          </cell>
        </row>
        <row r="100">
          <cell r="A100">
            <v>97</v>
          </cell>
          <cell r="B100" t="str">
            <v>DM1011</v>
          </cell>
          <cell r="C100" t="str">
            <v>SISTEMA DE DRENAJE TORAXICO SENCILLO (HUMEDO) CAPACIDAD DE 2.000 A 3.200 CC SALIDA PARA SUCCION</v>
          </cell>
          <cell r="D100">
            <v>0</v>
          </cell>
          <cell r="E100">
            <v>0</v>
          </cell>
          <cell r="F100">
            <v>0</v>
          </cell>
          <cell r="G100">
            <v>0</v>
          </cell>
          <cell r="H100">
            <v>0</v>
          </cell>
          <cell r="I100">
            <v>0</v>
          </cell>
          <cell r="J100">
            <v>0</v>
          </cell>
          <cell r="K100">
            <v>0</v>
          </cell>
          <cell r="L100">
            <v>0</v>
          </cell>
          <cell r="M100">
            <v>0</v>
          </cell>
          <cell r="N100">
            <v>0</v>
          </cell>
          <cell r="O100">
            <v>0</v>
          </cell>
          <cell r="P100">
            <v>0</v>
          </cell>
        </row>
        <row r="101">
          <cell r="A101">
            <v>98</v>
          </cell>
          <cell r="B101" t="str">
            <v>DM2050</v>
          </cell>
          <cell r="C101" t="str">
            <v xml:space="preserve">SISTEMA DE ETIQUETADO Y DOCUMENTACION PARA PROCESOS DE ESTERILIZACION  PEROXIDO DE HIDROGENO, VAPOR Y ETO </v>
          </cell>
          <cell r="D101">
            <v>0</v>
          </cell>
          <cell r="E101">
            <v>0</v>
          </cell>
          <cell r="F101">
            <v>0</v>
          </cell>
          <cell r="G101">
            <v>0</v>
          </cell>
          <cell r="H101" t="str">
            <v>Cumple</v>
          </cell>
          <cell r="I101">
            <v>0</v>
          </cell>
          <cell r="J101">
            <v>0</v>
          </cell>
          <cell r="K101">
            <v>0</v>
          </cell>
          <cell r="L101">
            <v>0</v>
          </cell>
          <cell r="M101">
            <v>0</v>
          </cell>
          <cell r="N101">
            <v>0</v>
          </cell>
          <cell r="O101">
            <v>0</v>
          </cell>
          <cell r="P101">
            <v>0</v>
          </cell>
        </row>
        <row r="102">
          <cell r="A102">
            <v>99</v>
          </cell>
          <cell r="B102" t="str">
            <v>DM2793</v>
          </cell>
          <cell r="C102" t="str">
            <v>SISTEMA SEGURO DE MALLA PARA PROLAPSO VAGINAL ANCOIRIS</v>
          </cell>
          <cell r="D102">
            <v>0</v>
          </cell>
          <cell r="E102">
            <v>0</v>
          </cell>
          <cell r="F102">
            <v>0</v>
          </cell>
          <cell r="G102">
            <v>0</v>
          </cell>
          <cell r="H102">
            <v>0</v>
          </cell>
          <cell r="I102">
            <v>0</v>
          </cell>
          <cell r="J102">
            <v>0</v>
          </cell>
          <cell r="K102" t="str">
            <v>No cumple</v>
          </cell>
          <cell r="L102">
            <v>0</v>
          </cell>
          <cell r="M102">
            <v>0</v>
          </cell>
          <cell r="N102">
            <v>0</v>
          </cell>
          <cell r="O102">
            <v>0</v>
          </cell>
          <cell r="P102">
            <v>0</v>
          </cell>
        </row>
        <row r="103">
          <cell r="A103">
            <v>100</v>
          </cell>
          <cell r="B103" t="str">
            <v>DM1053</v>
          </cell>
          <cell r="C103" t="str">
            <v>SONDA NUTRICION ENTERAL 10 FR TUNGSTENO</v>
          </cell>
          <cell r="D103">
            <v>0</v>
          </cell>
          <cell r="E103">
            <v>0</v>
          </cell>
          <cell r="F103">
            <v>0</v>
          </cell>
          <cell r="G103">
            <v>0</v>
          </cell>
          <cell r="H103">
            <v>0</v>
          </cell>
          <cell r="I103">
            <v>0</v>
          </cell>
          <cell r="J103">
            <v>0</v>
          </cell>
          <cell r="K103" t="str">
            <v>No cumple</v>
          </cell>
          <cell r="L103">
            <v>0</v>
          </cell>
          <cell r="M103">
            <v>0</v>
          </cell>
          <cell r="N103">
            <v>0</v>
          </cell>
          <cell r="O103">
            <v>0</v>
          </cell>
          <cell r="P103">
            <v>0</v>
          </cell>
        </row>
        <row r="104">
          <cell r="A104">
            <v>101</v>
          </cell>
          <cell r="B104" t="str">
            <v>DM1962</v>
          </cell>
          <cell r="C104" t="str">
            <v>CONECTOR CON TUBO PARA MEDIO DE CONTRASTE</v>
          </cell>
          <cell r="D104">
            <v>0</v>
          </cell>
          <cell r="E104">
            <v>0</v>
          </cell>
          <cell r="F104">
            <v>0</v>
          </cell>
          <cell r="G104">
            <v>0</v>
          </cell>
          <cell r="H104">
            <v>0</v>
          </cell>
          <cell r="I104">
            <v>0</v>
          </cell>
          <cell r="J104">
            <v>0</v>
          </cell>
          <cell r="K104" t="str">
            <v>No cumple</v>
          </cell>
          <cell r="L104">
            <v>0</v>
          </cell>
          <cell r="M104">
            <v>0</v>
          </cell>
          <cell r="N104">
            <v>0</v>
          </cell>
          <cell r="O104">
            <v>0</v>
          </cell>
          <cell r="P104">
            <v>0</v>
          </cell>
        </row>
        <row r="105">
          <cell r="A105">
            <v>102</v>
          </cell>
          <cell r="B105" t="str">
            <v>DM609</v>
          </cell>
          <cell r="C105" t="str">
            <v>DETERGENTE LÍQUIDO CONCENTRADO NEUTRO Y BIODEGRADABLE PARA AREAS, SUPERFICIES Y EQUIPOS BIOMÉDICOS Y ELEMENTOS DE USO HOSPITALARIO E INDUSTRIAL PRESENTACIÓN DE 3 A 5L</v>
          </cell>
          <cell r="D105">
            <v>0</v>
          </cell>
          <cell r="E105">
            <v>0</v>
          </cell>
          <cell r="F105">
            <v>0</v>
          </cell>
          <cell r="G105">
            <v>0</v>
          </cell>
          <cell r="H105" t="str">
            <v>Cumple</v>
          </cell>
          <cell r="I105">
            <v>0</v>
          </cell>
          <cell r="J105">
            <v>0</v>
          </cell>
          <cell r="K105" t="str">
            <v>No cumple</v>
          </cell>
          <cell r="L105">
            <v>0</v>
          </cell>
          <cell r="M105" t="str">
            <v>Cumple</v>
          </cell>
          <cell r="N105">
            <v>0</v>
          </cell>
          <cell r="O105">
            <v>0</v>
          </cell>
          <cell r="P105">
            <v>0</v>
          </cell>
        </row>
        <row r="106">
          <cell r="A106">
            <v>103</v>
          </cell>
          <cell r="B106" t="str">
            <v>DM2727</v>
          </cell>
          <cell r="C106" t="str">
            <v>EMPAQUE TIPO BOLSA MIXTA PARA ESTERILIZAR CON AUTO-SELLADO DE POLIESTER DE 5X7CM, MAS O MENOS 1CM - CAJA X 200</v>
          </cell>
          <cell r="D106">
            <v>0</v>
          </cell>
          <cell r="E106">
            <v>0</v>
          </cell>
          <cell r="F106">
            <v>0</v>
          </cell>
          <cell r="G106">
            <v>0</v>
          </cell>
          <cell r="H106" t="str">
            <v>Cumple</v>
          </cell>
          <cell r="I106">
            <v>0</v>
          </cell>
          <cell r="J106">
            <v>0</v>
          </cell>
          <cell r="K106">
            <v>0</v>
          </cell>
          <cell r="L106">
            <v>0</v>
          </cell>
          <cell r="M106" t="str">
            <v>Cumple</v>
          </cell>
          <cell r="N106">
            <v>0</v>
          </cell>
          <cell r="O106">
            <v>0</v>
          </cell>
          <cell r="P106">
            <v>0</v>
          </cell>
        </row>
        <row r="107">
          <cell r="A107">
            <v>104</v>
          </cell>
          <cell r="B107" t="str">
            <v>DM1888</v>
          </cell>
          <cell r="C107" t="str">
            <v>HOJA DE VIDEOLARINGOSCOPIO N 4 DESECHABLE (PACIENTE OBESO)</v>
          </cell>
          <cell r="D107">
            <v>0</v>
          </cell>
          <cell r="E107">
            <v>0</v>
          </cell>
          <cell r="F107">
            <v>0</v>
          </cell>
          <cell r="G107">
            <v>0</v>
          </cell>
          <cell r="H107">
            <v>0</v>
          </cell>
          <cell r="I107">
            <v>0</v>
          </cell>
          <cell r="J107">
            <v>0</v>
          </cell>
          <cell r="K107">
            <v>0</v>
          </cell>
          <cell r="L107">
            <v>0</v>
          </cell>
          <cell r="M107">
            <v>0</v>
          </cell>
          <cell r="N107">
            <v>0</v>
          </cell>
          <cell r="O107">
            <v>0</v>
          </cell>
          <cell r="P107">
            <v>0</v>
          </cell>
        </row>
        <row r="108">
          <cell r="A108">
            <v>105</v>
          </cell>
          <cell r="B108" t="str">
            <v>DM1889</v>
          </cell>
          <cell r="C108" t="str">
            <v>HOJA DE VIDEOLARINGOSCOPIO N 5 DESECHABLE (INTUBACION DIFICIL)</v>
          </cell>
          <cell r="D108">
            <v>0</v>
          </cell>
          <cell r="E108">
            <v>0</v>
          </cell>
          <cell r="F108">
            <v>0</v>
          </cell>
          <cell r="G108">
            <v>0</v>
          </cell>
          <cell r="H108">
            <v>0</v>
          </cell>
          <cell r="I108">
            <v>0</v>
          </cell>
          <cell r="J108">
            <v>0</v>
          </cell>
          <cell r="K108">
            <v>0</v>
          </cell>
          <cell r="L108">
            <v>0</v>
          </cell>
          <cell r="M108">
            <v>0</v>
          </cell>
          <cell r="N108">
            <v>0</v>
          </cell>
          <cell r="O108">
            <v>0</v>
          </cell>
          <cell r="P108">
            <v>0</v>
          </cell>
        </row>
        <row r="109">
          <cell r="A109">
            <v>106</v>
          </cell>
          <cell r="B109" t="str">
            <v>DM619</v>
          </cell>
          <cell r="C109" t="str">
            <v>JERINGA DESECHABLE DE 3 PARTES 20 ML</v>
          </cell>
          <cell r="D109">
            <v>0</v>
          </cell>
          <cell r="E109" t="str">
            <v>Cumple</v>
          </cell>
          <cell r="F109" t="str">
            <v>Cumple</v>
          </cell>
          <cell r="G109" t="str">
            <v>Cumple</v>
          </cell>
          <cell r="H109">
            <v>0</v>
          </cell>
          <cell r="I109">
            <v>0</v>
          </cell>
          <cell r="J109" t="str">
            <v>Cumple</v>
          </cell>
          <cell r="K109">
            <v>0</v>
          </cell>
          <cell r="L109">
            <v>0</v>
          </cell>
          <cell r="M109" t="str">
            <v>Cumple</v>
          </cell>
          <cell r="N109">
            <v>0</v>
          </cell>
          <cell r="O109">
            <v>0</v>
          </cell>
          <cell r="P109">
            <v>0</v>
          </cell>
        </row>
        <row r="110">
          <cell r="A110">
            <v>107</v>
          </cell>
          <cell r="B110" t="str">
            <v>DM2700</v>
          </cell>
          <cell r="C110" t="str">
            <v>KIT DE CEPILLOS DE LIMPIEZA CON CERDAS DE NYLON ANTIMICROBIANAS DE CANULA DE SUCCION (11FR)</v>
          </cell>
          <cell r="D110">
            <v>0</v>
          </cell>
          <cell r="E110">
            <v>0</v>
          </cell>
          <cell r="F110">
            <v>0</v>
          </cell>
          <cell r="G110">
            <v>0</v>
          </cell>
          <cell r="H110">
            <v>0</v>
          </cell>
          <cell r="I110">
            <v>0</v>
          </cell>
          <cell r="J110">
            <v>0</v>
          </cell>
          <cell r="K110">
            <v>0</v>
          </cell>
          <cell r="L110">
            <v>0</v>
          </cell>
          <cell r="M110">
            <v>0</v>
          </cell>
          <cell r="N110">
            <v>0</v>
          </cell>
          <cell r="O110">
            <v>0</v>
          </cell>
          <cell r="P110">
            <v>0</v>
          </cell>
        </row>
        <row r="111">
          <cell r="A111">
            <v>108</v>
          </cell>
          <cell r="B111" t="str">
            <v>DM2523</v>
          </cell>
          <cell r="C111" t="str">
            <v>RESOLUTION CLIP 235 CM Y CANAL DE 2.8 MM</v>
          </cell>
          <cell r="D111">
            <v>0</v>
          </cell>
          <cell r="E111">
            <v>0</v>
          </cell>
          <cell r="F111">
            <v>0</v>
          </cell>
          <cell r="G111">
            <v>0</v>
          </cell>
          <cell r="H111">
            <v>0</v>
          </cell>
          <cell r="I111">
            <v>0</v>
          </cell>
          <cell r="J111">
            <v>0</v>
          </cell>
          <cell r="K111">
            <v>0</v>
          </cell>
          <cell r="L111">
            <v>0</v>
          </cell>
          <cell r="M111">
            <v>0</v>
          </cell>
          <cell r="N111">
            <v>0</v>
          </cell>
          <cell r="O111">
            <v>0</v>
          </cell>
          <cell r="P111">
            <v>0</v>
          </cell>
        </row>
        <row r="112">
          <cell r="A112">
            <v>109</v>
          </cell>
          <cell r="B112" t="str">
            <v>DM2526</v>
          </cell>
          <cell r="C112" t="str">
            <v>ROLLO DE GASA IMPREGNADA EN PARAFINA DE 1 METRO POR 15  CM DE ANCHO ESTERIL</v>
          </cell>
          <cell r="D112">
            <v>0</v>
          </cell>
          <cell r="E112">
            <v>0</v>
          </cell>
          <cell r="F112">
            <v>0</v>
          </cell>
          <cell r="G112">
            <v>0</v>
          </cell>
          <cell r="H112">
            <v>0</v>
          </cell>
          <cell r="I112">
            <v>0</v>
          </cell>
          <cell r="J112">
            <v>0</v>
          </cell>
          <cell r="K112">
            <v>0</v>
          </cell>
          <cell r="L112">
            <v>0</v>
          </cell>
          <cell r="M112">
            <v>0</v>
          </cell>
          <cell r="N112" t="str">
            <v>Cumple</v>
          </cell>
          <cell r="O112">
            <v>0</v>
          </cell>
          <cell r="P112">
            <v>0</v>
          </cell>
        </row>
        <row r="113">
          <cell r="A113">
            <v>110</v>
          </cell>
          <cell r="B113" t="str">
            <v>DM439</v>
          </cell>
          <cell r="C113" t="str">
            <v>ELECTRODO DESECHABLE PARA DEA ADULTOS Y UNA BATERIA DESECHABLE PARA DESFRIBILADOR EXTERNO AUTOMATICO MARCA SCHILLER ( FRED EASY REF 0-21-0013 )</v>
          </cell>
          <cell r="D113">
            <v>0</v>
          </cell>
          <cell r="E113">
            <v>0</v>
          </cell>
          <cell r="F113">
            <v>0</v>
          </cell>
          <cell r="G113">
            <v>0</v>
          </cell>
          <cell r="H113">
            <v>0</v>
          </cell>
          <cell r="I113">
            <v>0</v>
          </cell>
          <cell r="J113">
            <v>0</v>
          </cell>
          <cell r="K113">
            <v>0</v>
          </cell>
          <cell r="L113">
            <v>0</v>
          </cell>
          <cell r="M113">
            <v>0</v>
          </cell>
          <cell r="N113">
            <v>0</v>
          </cell>
          <cell r="O113">
            <v>0</v>
          </cell>
          <cell r="P113">
            <v>0</v>
          </cell>
        </row>
        <row r="114">
          <cell r="A114">
            <v>111</v>
          </cell>
          <cell r="B114" t="str">
            <v>DM440</v>
          </cell>
          <cell r="C114" t="str">
            <v>ELECTRODO DESECHABLE PARA DEA PEDIATRICO Y UNA BATERIA DESECHABLE PARA DESFRIBILADOR EXTERNO AUTOMATICO MARCA SCHILLER ( FRED EASY REF 0-21-0013 )</v>
          </cell>
          <cell r="D114">
            <v>0</v>
          </cell>
          <cell r="E114">
            <v>0</v>
          </cell>
          <cell r="F114">
            <v>0</v>
          </cell>
          <cell r="G114">
            <v>0</v>
          </cell>
          <cell r="H114">
            <v>0</v>
          </cell>
          <cell r="I114">
            <v>0</v>
          </cell>
          <cell r="J114">
            <v>0</v>
          </cell>
          <cell r="K114">
            <v>0</v>
          </cell>
          <cell r="L114">
            <v>0</v>
          </cell>
          <cell r="M114">
            <v>0</v>
          </cell>
          <cell r="N114">
            <v>0</v>
          </cell>
          <cell r="O114">
            <v>0</v>
          </cell>
          <cell r="P114">
            <v>0</v>
          </cell>
        </row>
        <row r="115">
          <cell r="A115">
            <v>112</v>
          </cell>
          <cell r="B115" t="str">
            <v>DM2628</v>
          </cell>
          <cell r="C115" t="str">
            <v>ELECTRODO PARA DESFIBRILADOR PARCHE ADULTO INNOMED CARDIO-AID200B</v>
          </cell>
          <cell r="D115">
            <v>0</v>
          </cell>
          <cell r="E115">
            <v>0</v>
          </cell>
          <cell r="F115">
            <v>0</v>
          </cell>
          <cell r="G115">
            <v>0</v>
          </cell>
          <cell r="H115">
            <v>0</v>
          </cell>
          <cell r="I115">
            <v>0</v>
          </cell>
          <cell r="J115">
            <v>0</v>
          </cell>
          <cell r="K115">
            <v>0</v>
          </cell>
          <cell r="L115">
            <v>0</v>
          </cell>
          <cell r="M115">
            <v>0</v>
          </cell>
          <cell r="N115">
            <v>0</v>
          </cell>
          <cell r="O115">
            <v>0</v>
          </cell>
          <cell r="P115">
            <v>0</v>
          </cell>
        </row>
        <row r="116">
          <cell r="A116">
            <v>113</v>
          </cell>
          <cell r="B116" t="str">
            <v>DM2304</v>
          </cell>
          <cell r="C116" t="str">
            <v>ELECTRODO PARCHE DESECHABLE EXTERNO PARA MARCAPASOS ADULTO PARA DESFIBRILADOR MARCA EQUIPO NIHON KODHEN MODELO TEC 5531 E</v>
          </cell>
          <cell r="D116">
            <v>0</v>
          </cell>
          <cell r="E116">
            <v>0</v>
          </cell>
          <cell r="F116">
            <v>0</v>
          </cell>
          <cell r="G116">
            <v>0</v>
          </cell>
          <cell r="H116">
            <v>0</v>
          </cell>
          <cell r="I116">
            <v>0</v>
          </cell>
          <cell r="J116">
            <v>0</v>
          </cell>
          <cell r="K116">
            <v>0</v>
          </cell>
          <cell r="L116">
            <v>0</v>
          </cell>
          <cell r="M116">
            <v>0</v>
          </cell>
          <cell r="N116">
            <v>0</v>
          </cell>
          <cell r="O116">
            <v>0</v>
          </cell>
          <cell r="P116">
            <v>0</v>
          </cell>
        </row>
        <row r="117">
          <cell r="A117">
            <v>114</v>
          </cell>
          <cell r="B117" t="str">
            <v>DM1691</v>
          </cell>
          <cell r="C117" t="str">
            <v>FILTRO INCUBADORA</v>
          </cell>
          <cell r="D117">
            <v>0</v>
          </cell>
          <cell r="E117">
            <v>0</v>
          </cell>
          <cell r="F117">
            <v>0</v>
          </cell>
          <cell r="G117">
            <v>0</v>
          </cell>
          <cell r="H117">
            <v>0</v>
          </cell>
          <cell r="I117">
            <v>0</v>
          </cell>
          <cell r="J117">
            <v>0</v>
          </cell>
          <cell r="K117">
            <v>0</v>
          </cell>
          <cell r="L117">
            <v>0</v>
          </cell>
          <cell r="M117">
            <v>0</v>
          </cell>
          <cell r="N117">
            <v>0</v>
          </cell>
          <cell r="O117">
            <v>0</v>
          </cell>
          <cell r="P117">
            <v>0</v>
          </cell>
        </row>
        <row r="118">
          <cell r="A118">
            <v>115</v>
          </cell>
          <cell r="B118" t="str">
            <v>DM2439</v>
          </cell>
          <cell r="C118" t="str">
            <v>PAPEL PARA DESFIBRILADOR 80 MM X 30 EN Z</v>
          </cell>
          <cell r="D118">
            <v>0</v>
          </cell>
          <cell r="E118">
            <v>0</v>
          </cell>
          <cell r="F118">
            <v>0</v>
          </cell>
          <cell r="G118">
            <v>0</v>
          </cell>
          <cell r="H118">
            <v>0</v>
          </cell>
          <cell r="I118">
            <v>0</v>
          </cell>
          <cell r="J118">
            <v>0</v>
          </cell>
          <cell r="K118">
            <v>0</v>
          </cell>
          <cell r="L118">
            <v>0</v>
          </cell>
          <cell r="M118">
            <v>0</v>
          </cell>
          <cell r="N118">
            <v>0</v>
          </cell>
          <cell r="O118">
            <v>0</v>
          </cell>
          <cell r="P118">
            <v>0</v>
          </cell>
        </row>
        <row r="119">
          <cell r="A119">
            <v>116</v>
          </cell>
          <cell r="B119" t="str">
            <v>DM115</v>
          </cell>
          <cell r="C119" t="str">
            <v>APOSITO HIDROFIBRA 15 X 20 CM</v>
          </cell>
          <cell r="D119">
            <v>0</v>
          </cell>
          <cell r="E119">
            <v>0</v>
          </cell>
          <cell r="F119">
            <v>0</v>
          </cell>
          <cell r="G119">
            <v>0</v>
          </cell>
          <cell r="H119">
            <v>0</v>
          </cell>
          <cell r="I119">
            <v>0</v>
          </cell>
          <cell r="J119">
            <v>0</v>
          </cell>
          <cell r="K119">
            <v>0</v>
          </cell>
          <cell r="L119">
            <v>0</v>
          </cell>
          <cell r="M119">
            <v>0</v>
          </cell>
          <cell r="N119">
            <v>0</v>
          </cell>
          <cell r="O119">
            <v>0</v>
          </cell>
          <cell r="P119">
            <v>0</v>
          </cell>
        </row>
        <row r="120">
          <cell r="A120">
            <v>117</v>
          </cell>
          <cell r="B120" t="str">
            <v>DM116</v>
          </cell>
          <cell r="C120" t="str">
            <v>APOSITO HIDROFIBRA 10 X 10 CON PLATA REFORZADO CON NYLON ANTIMICROBIANO ABSORBENTE</v>
          </cell>
          <cell r="D120">
            <v>0</v>
          </cell>
          <cell r="E120">
            <v>0</v>
          </cell>
          <cell r="F120">
            <v>0</v>
          </cell>
          <cell r="G120">
            <v>0</v>
          </cell>
          <cell r="H120">
            <v>0</v>
          </cell>
          <cell r="I120">
            <v>0</v>
          </cell>
          <cell r="J120">
            <v>0</v>
          </cell>
          <cell r="K120">
            <v>0</v>
          </cell>
          <cell r="L120">
            <v>0</v>
          </cell>
          <cell r="M120">
            <v>0</v>
          </cell>
          <cell r="N120">
            <v>0</v>
          </cell>
          <cell r="O120">
            <v>0</v>
          </cell>
          <cell r="P120">
            <v>0</v>
          </cell>
        </row>
        <row r="121">
          <cell r="A121">
            <v>118</v>
          </cell>
          <cell r="B121" t="str">
            <v>DM2396</v>
          </cell>
          <cell r="C121" t="str">
            <v>CEPILLO PARA LIMPIEZA DE CAMISAS LAPAROSCOPIA</v>
          </cell>
          <cell r="D121">
            <v>0</v>
          </cell>
          <cell r="E121">
            <v>0</v>
          </cell>
          <cell r="F121">
            <v>0</v>
          </cell>
          <cell r="G121">
            <v>0</v>
          </cell>
          <cell r="H121">
            <v>0</v>
          </cell>
          <cell r="I121">
            <v>0</v>
          </cell>
          <cell r="J121">
            <v>0</v>
          </cell>
          <cell r="K121">
            <v>0</v>
          </cell>
          <cell r="L121">
            <v>0</v>
          </cell>
          <cell r="M121">
            <v>0</v>
          </cell>
          <cell r="N121">
            <v>0</v>
          </cell>
          <cell r="O121">
            <v>0</v>
          </cell>
          <cell r="P121">
            <v>0</v>
          </cell>
        </row>
        <row r="122">
          <cell r="A122">
            <v>119</v>
          </cell>
          <cell r="B122" t="str">
            <v>DM2701</v>
          </cell>
          <cell r="C122" t="str">
            <v>KIT DE CEPILLOS DE LIMPIEZA DE AUTOCLAVE (2 CEPILLOS 8 DE LARGO 1 MANGO PARA CEPILLO) CON CERDAS DE NYLON ANTIMICROBIANAS</v>
          </cell>
          <cell r="D122">
            <v>0</v>
          </cell>
          <cell r="E122">
            <v>0</v>
          </cell>
          <cell r="F122">
            <v>0</v>
          </cell>
          <cell r="G122">
            <v>0</v>
          </cell>
          <cell r="H122">
            <v>0</v>
          </cell>
          <cell r="I122">
            <v>0</v>
          </cell>
          <cell r="J122">
            <v>0</v>
          </cell>
          <cell r="K122">
            <v>0</v>
          </cell>
          <cell r="L122">
            <v>0</v>
          </cell>
          <cell r="M122">
            <v>0</v>
          </cell>
          <cell r="N122">
            <v>0</v>
          </cell>
          <cell r="O122">
            <v>0</v>
          </cell>
          <cell r="P122">
            <v>0</v>
          </cell>
        </row>
        <row r="123">
          <cell r="A123">
            <v>120</v>
          </cell>
          <cell r="B123" t="str">
            <v>DM1196</v>
          </cell>
          <cell r="C123" t="str">
            <v>VALVULOTOMO EXPANDIBLE 1.5 MM</v>
          </cell>
          <cell r="D123">
            <v>0</v>
          </cell>
          <cell r="E123">
            <v>0</v>
          </cell>
          <cell r="F123">
            <v>0</v>
          </cell>
          <cell r="G123">
            <v>0</v>
          </cell>
          <cell r="H123">
            <v>0</v>
          </cell>
          <cell r="I123">
            <v>0</v>
          </cell>
          <cell r="J123">
            <v>0</v>
          </cell>
          <cell r="K123">
            <v>0</v>
          </cell>
          <cell r="L123">
            <v>0</v>
          </cell>
          <cell r="M123">
            <v>0</v>
          </cell>
          <cell r="N123">
            <v>0</v>
          </cell>
          <cell r="O123">
            <v>0</v>
          </cell>
          <cell r="P123">
            <v>0</v>
          </cell>
        </row>
        <row r="124">
          <cell r="A124">
            <v>121</v>
          </cell>
          <cell r="B124" t="str">
            <v>DM219</v>
          </cell>
          <cell r="C124" t="str">
            <v>CANULA DE GUEDEL N 6</v>
          </cell>
          <cell r="D124">
            <v>0</v>
          </cell>
          <cell r="E124">
            <v>0</v>
          </cell>
          <cell r="F124">
            <v>0</v>
          </cell>
          <cell r="G124" t="str">
            <v>Cumple</v>
          </cell>
          <cell r="H124">
            <v>0</v>
          </cell>
          <cell r="I124">
            <v>0</v>
          </cell>
          <cell r="J124">
            <v>0</v>
          </cell>
          <cell r="K124">
            <v>0</v>
          </cell>
          <cell r="L124">
            <v>0</v>
          </cell>
          <cell r="M124">
            <v>0</v>
          </cell>
          <cell r="N124">
            <v>0</v>
          </cell>
          <cell r="O124">
            <v>0</v>
          </cell>
          <cell r="P124">
            <v>0</v>
          </cell>
        </row>
        <row r="125">
          <cell r="A125">
            <v>122</v>
          </cell>
          <cell r="B125" t="str">
            <v>DM2410</v>
          </cell>
          <cell r="C125" t="str">
            <v>COTONOIDE 1X3 PULGADAS (25X76MM) SOBRE X10 MAS O MENOS 3 MM POR CADA LADO</v>
          </cell>
          <cell r="D125">
            <v>0</v>
          </cell>
          <cell r="E125">
            <v>0</v>
          </cell>
          <cell r="F125">
            <v>0</v>
          </cell>
          <cell r="G125">
            <v>0</v>
          </cell>
          <cell r="H125">
            <v>0</v>
          </cell>
          <cell r="I125">
            <v>0</v>
          </cell>
          <cell r="J125">
            <v>0</v>
          </cell>
          <cell r="K125">
            <v>0</v>
          </cell>
          <cell r="L125">
            <v>0</v>
          </cell>
          <cell r="M125">
            <v>0</v>
          </cell>
          <cell r="N125">
            <v>0</v>
          </cell>
          <cell r="O125">
            <v>0</v>
          </cell>
          <cell r="P125">
            <v>0</v>
          </cell>
        </row>
        <row r="126">
          <cell r="A126">
            <v>123</v>
          </cell>
          <cell r="B126" t="str">
            <v>DM426</v>
          </cell>
          <cell r="C126" t="str">
            <v>DISPOSITIVO INTRAOSEO AUTOMATICO ADULTO</v>
          </cell>
          <cell r="D126">
            <v>0</v>
          </cell>
          <cell r="E126">
            <v>0</v>
          </cell>
          <cell r="F126">
            <v>0</v>
          </cell>
          <cell r="G126">
            <v>0</v>
          </cell>
          <cell r="H126">
            <v>0</v>
          </cell>
          <cell r="I126">
            <v>0</v>
          </cell>
          <cell r="J126">
            <v>0</v>
          </cell>
          <cell r="K126">
            <v>0</v>
          </cell>
          <cell r="L126">
            <v>0</v>
          </cell>
          <cell r="M126">
            <v>0</v>
          </cell>
          <cell r="N126">
            <v>0</v>
          </cell>
          <cell r="O126">
            <v>0</v>
          </cell>
          <cell r="P126">
            <v>0</v>
          </cell>
        </row>
        <row r="127">
          <cell r="A127">
            <v>124</v>
          </cell>
          <cell r="B127" t="str">
            <v>DM466</v>
          </cell>
          <cell r="C127" t="str">
            <v>EQUIPO PRESION VENOSA CENTRAL -PVC-</v>
          </cell>
          <cell r="D127">
            <v>0</v>
          </cell>
          <cell r="E127">
            <v>0</v>
          </cell>
          <cell r="F127">
            <v>0</v>
          </cell>
          <cell r="G127">
            <v>0</v>
          </cell>
          <cell r="H127">
            <v>0</v>
          </cell>
          <cell r="I127">
            <v>0</v>
          </cell>
          <cell r="J127">
            <v>0</v>
          </cell>
          <cell r="K127">
            <v>0</v>
          </cell>
          <cell r="L127">
            <v>0</v>
          </cell>
          <cell r="M127">
            <v>0</v>
          </cell>
          <cell r="N127">
            <v>0</v>
          </cell>
          <cell r="O127">
            <v>0</v>
          </cell>
          <cell r="P127">
            <v>0</v>
          </cell>
        </row>
        <row r="128">
          <cell r="A128">
            <v>125</v>
          </cell>
          <cell r="B128" t="str">
            <v>DM2736</v>
          </cell>
          <cell r="C128" t="str">
            <v>EQUIPO PARA ADMINISTRACION DE SOLUCIONES PARA BOMBA DE INFUSION MEDCAPTAIN</v>
          </cell>
          <cell r="D128">
            <v>0</v>
          </cell>
          <cell r="E128">
            <v>0</v>
          </cell>
          <cell r="F128">
            <v>0</v>
          </cell>
          <cell r="G128">
            <v>0</v>
          </cell>
          <cell r="H128">
            <v>0</v>
          </cell>
          <cell r="I128">
            <v>0</v>
          </cell>
          <cell r="J128">
            <v>0</v>
          </cell>
          <cell r="K128">
            <v>0</v>
          </cell>
          <cell r="L128">
            <v>0</v>
          </cell>
          <cell r="M128">
            <v>0</v>
          </cell>
          <cell r="N128">
            <v>0</v>
          </cell>
          <cell r="O128">
            <v>0</v>
          </cell>
          <cell r="P128">
            <v>0</v>
          </cell>
        </row>
        <row r="129">
          <cell r="A129">
            <v>126</v>
          </cell>
          <cell r="B129" t="str">
            <v>DM2644</v>
          </cell>
          <cell r="C129" t="str">
            <v>FILTRO PARA NEUMOINSUFLADOR DE UN SOLO USO</v>
          </cell>
          <cell r="D129">
            <v>0</v>
          </cell>
          <cell r="E129">
            <v>0</v>
          </cell>
          <cell r="F129">
            <v>0</v>
          </cell>
          <cell r="G129">
            <v>0</v>
          </cell>
          <cell r="H129">
            <v>0</v>
          </cell>
          <cell r="I129">
            <v>0</v>
          </cell>
          <cell r="J129">
            <v>0</v>
          </cell>
          <cell r="K129">
            <v>0</v>
          </cell>
          <cell r="L129">
            <v>0</v>
          </cell>
          <cell r="M129">
            <v>0</v>
          </cell>
          <cell r="N129">
            <v>0</v>
          </cell>
          <cell r="O129">
            <v>0</v>
          </cell>
          <cell r="P129" t="str">
            <v>No cumple</v>
          </cell>
        </row>
        <row r="130">
          <cell r="A130">
            <v>127</v>
          </cell>
          <cell r="B130" t="str">
            <v>DM2572</v>
          </cell>
          <cell r="C130" t="str">
            <v>MULTIFILAMENTO NO ABSORBIBLE DE POLIESTER TRENZADO CALIBRE 2/0 CON AGUJA DE 17 A 20 MM CURVA CORTANTE DE 1/2 CIRCULO, HEBRA DE 90 CM O MAS</v>
          </cell>
          <cell r="D130">
            <v>0</v>
          </cell>
          <cell r="E130">
            <v>0</v>
          </cell>
          <cell r="F130">
            <v>0</v>
          </cell>
          <cell r="G130">
            <v>0</v>
          </cell>
          <cell r="H130">
            <v>0</v>
          </cell>
          <cell r="I130">
            <v>0</v>
          </cell>
          <cell r="J130">
            <v>0</v>
          </cell>
          <cell r="K130">
            <v>0</v>
          </cell>
          <cell r="L130">
            <v>0</v>
          </cell>
          <cell r="M130">
            <v>0</v>
          </cell>
          <cell r="N130">
            <v>0</v>
          </cell>
          <cell r="O130">
            <v>0</v>
          </cell>
          <cell r="P130">
            <v>0</v>
          </cell>
        </row>
        <row r="131">
          <cell r="A131">
            <v>128</v>
          </cell>
          <cell r="B131" t="str">
            <v>DM2618</v>
          </cell>
          <cell r="C131" t="str">
            <v>VENDAJE ELASTICO COMPRESIVO AUTOADHESIVO 3 X 5</v>
          </cell>
          <cell r="D131">
            <v>0</v>
          </cell>
          <cell r="E131">
            <v>0</v>
          </cell>
          <cell r="F131">
            <v>0</v>
          </cell>
          <cell r="G131" t="str">
            <v>Cumple</v>
          </cell>
          <cell r="H131">
            <v>0</v>
          </cell>
          <cell r="I131">
            <v>0</v>
          </cell>
          <cell r="J131">
            <v>0</v>
          </cell>
          <cell r="K131">
            <v>0</v>
          </cell>
          <cell r="L131">
            <v>0</v>
          </cell>
          <cell r="M131">
            <v>0</v>
          </cell>
          <cell r="N131">
            <v>0</v>
          </cell>
          <cell r="O131">
            <v>0</v>
          </cell>
          <cell r="P131">
            <v>0</v>
          </cell>
        </row>
        <row r="132">
          <cell r="A132">
            <v>129</v>
          </cell>
          <cell r="B132" t="str">
            <v>DM2619</v>
          </cell>
          <cell r="C132" t="str">
            <v>VENDAJE ELASTICO COMPRESIVO AUTOADHESIVO 4 X 5</v>
          </cell>
          <cell r="D132">
            <v>0</v>
          </cell>
          <cell r="E132">
            <v>0</v>
          </cell>
          <cell r="F132">
            <v>0</v>
          </cell>
          <cell r="G132" t="str">
            <v>Cumple</v>
          </cell>
          <cell r="H132">
            <v>0</v>
          </cell>
          <cell r="I132">
            <v>0</v>
          </cell>
          <cell r="J132">
            <v>0</v>
          </cell>
          <cell r="K132">
            <v>0</v>
          </cell>
          <cell r="L132">
            <v>0</v>
          </cell>
          <cell r="M132">
            <v>0</v>
          </cell>
          <cell r="N132">
            <v>0</v>
          </cell>
          <cell r="O132">
            <v>0</v>
          </cell>
          <cell r="P132">
            <v>0</v>
          </cell>
        </row>
        <row r="133">
          <cell r="A133">
            <v>130</v>
          </cell>
          <cell r="B133" t="str">
            <v>DM032</v>
          </cell>
          <cell r="C133" t="str">
            <v>AGUJA ACUPUNTURA 0.25 X 30 MM</v>
          </cell>
          <cell r="D133">
            <v>0</v>
          </cell>
          <cell r="E133">
            <v>0</v>
          </cell>
          <cell r="F133">
            <v>0</v>
          </cell>
          <cell r="G133">
            <v>0</v>
          </cell>
          <cell r="H133">
            <v>0</v>
          </cell>
          <cell r="I133">
            <v>0</v>
          </cell>
          <cell r="J133">
            <v>0</v>
          </cell>
          <cell r="K133">
            <v>0</v>
          </cell>
          <cell r="L133">
            <v>0</v>
          </cell>
          <cell r="M133" t="str">
            <v>Cumple</v>
          </cell>
          <cell r="N133">
            <v>0</v>
          </cell>
          <cell r="O133">
            <v>0</v>
          </cell>
          <cell r="P133">
            <v>0</v>
          </cell>
        </row>
        <row r="134">
          <cell r="A134">
            <v>131</v>
          </cell>
          <cell r="B134" t="str">
            <v>DM059</v>
          </cell>
          <cell r="C134" t="str">
            <v>NUPREP GEL ABRASIVO</v>
          </cell>
          <cell r="D134">
            <v>0</v>
          </cell>
          <cell r="E134">
            <v>0</v>
          </cell>
          <cell r="F134">
            <v>0</v>
          </cell>
          <cell r="G134">
            <v>0</v>
          </cell>
          <cell r="H134">
            <v>0</v>
          </cell>
          <cell r="I134">
            <v>0</v>
          </cell>
          <cell r="J134">
            <v>0</v>
          </cell>
          <cell r="K134">
            <v>0</v>
          </cell>
          <cell r="L134">
            <v>0</v>
          </cell>
          <cell r="M134">
            <v>0</v>
          </cell>
          <cell r="N134">
            <v>0</v>
          </cell>
          <cell r="O134">
            <v>0</v>
          </cell>
          <cell r="P134">
            <v>0</v>
          </cell>
        </row>
        <row r="135">
          <cell r="A135">
            <v>132</v>
          </cell>
          <cell r="B135" t="str">
            <v>DM1343</v>
          </cell>
          <cell r="C135" t="str">
            <v>AGUJA ACUPUNTURA 0.30 X 40</v>
          </cell>
          <cell r="D135">
            <v>0</v>
          </cell>
          <cell r="E135">
            <v>0</v>
          </cell>
          <cell r="F135">
            <v>0</v>
          </cell>
          <cell r="G135">
            <v>0</v>
          </cell>
          <cell r="H135">
            <v>0</v>
          </cell>
          <cell r="I135">
            <v>0</v>
          </cell>
          <cell r="J135">
            <v>0</v>
          </cell>
          <cell r="K135">
            <v>0</v>
          </cell>
          <cell r="L135">
            <v>0</v>
          </cell>
          <cell r="M135" t="str">
            <v>Cumple</v>
          </cell>
          <cell r="N135">
            <v>0</v>
          </cell>
          <cell r="O135">
            <v>0</v>
          </cell>
          <cell r="P135">
            <v>0</v>
          </cell>
        </row>
        <row r="136">
          <cell r="A136">
            <v>133</v>
          </cell>
          <cell r="B136" t="str">
            <v>DM138</v>
          </cell>
          <cell r="C136" t="str">
            <v>ASA DE SILICONA PARA REPARACION DE ESTRUCTURAS VASCULARES AZUL 3MM MAXI</v>
          </cell>
          <cell r="D136">
            <v>0</v>
          </cell>
          <cell r="E136">
            <v>0</v>
          </cell>
          <cell r="F136">
            <v>0</v>
          </cell>
          <cell r="G136">
            <v>0</v>
          </cell>
          <cell r="H136">
            <v>0</v>
          </cell>
          <cell r="I136">
            <v>0</v>
          </cell>
          <cell r="J136">
            <v>0</v>
          </cell>
          <cell r="K136">
            <v>0</v>
          </cell>
          <cell r="L136">
            <v>0</v>
          </cell>
          <cell r="M136">
            <v>0</v>
          </cell>
          <cell r="N136">
            <v>0</v>
          </cell>
          <cell r="O136">
            <v>0</v>
          </cell>
          <cell r="P136">
            <v>0</v>
          </cell>
        </row>
        <row r="137">
          <cell r="A137">
            <v>134</v>
          </cell>
          <cell r="B137" t="str">
            <v>DM139</v>
          </cell>
          <cell r="C137" t="str">
            <v>ASA DE SILICONA PARA REPARACION DE ESTRUCTURAS VASCULARES ROJA 3MM MAXI</v>
          </cell>
          <cell r="D137">
            <v>0</v>
          </cell>
          <cell r="E137">
            <v>0</v>
          </cell>
          <cell r="F137">
            <v>0</v>
          </cell>
          <cell r="G137">
            <v>0</v>
          </cell>
          <cell r="H137">
            <v>0</v>
          </cell>
          <cell r="I137">
            <v>0</v>
          </cell>
          <cell r="J137">
            <v>0</v>
          </cell>
          <cell r="K137">
            <v>0</v>
          </cell>
          <cell r="L137">
            <v>0</v>
          </cell>
          <cell r="M137">
            <v>0</v>
          </cell>
          <cell r="N137">
            <v>0</v>
          </cell>
          <cell r="O137">
            <v>0</v>
          </cell>
          <cell r="P137">
            <v>0</v>
          </cell>
        </row>
        <row r="138">
          <cell r="A138">
            <v>135</v>
          </cell>
          <cell r="B138" t="str">
            <v>DM140</v>
          </cell>
          <cell r="C138" t="str">
            <v>ASA EN SILICONA AZUL PARA REPARCION DE ESTRUCTURAS VASCULARES MINI</v>
          </cell>
          <cell r="D138">
            <v>0</v>
          </cell>
          <cell r="E138">
            <v>0</v>
          </cell>
          <cell r="F138">
            <v>0</v>
          </cell>
          <cell r="G138">
            <v>0</v>
          </cell>
          <cell r="H138">
            <v>0</v>
          </cell>
          <cell r="I138">
            <v>0</v>
          </cell>
          <cell r="J138">
            <v>0</v>
          </cell>
          <cell r="K138">
            <v>0</v>
          </cell>
          <cell r="L138">
            <v>0</v>
          </cell>
          <cell r="M138">
            <v>0</v>
          </cell>
          <cell r="N138">
            <v>0</v>
          </cell>
          <cell r="O138">
            <v>0</v>
          </cell>
          <cell r="P138">
            <v>0</v>
          </cell>
        </row>
        <row r="139">
          <cell r="A139">
            <v>136</v>
          </cell>
          <cell r="B139" t="str">
            <v>DM141</v>
          </cell>
          <cell r="C139" t="str">
            <v>ASA EN SILICONA ROJA PARA REPARCION DE ESTRUCTURAS VASCULARES MINI</v>
          </cell>
          <cell r="D139">
            <v>0</v>
          </cell>
          <cell r="E139">
            <v>0</v>
          </cell>
          <cell r="F139">
            <v>0</v>
          </cell>
          <cell r="G139">
            <v>0</v>
          </cell>
          <cell r="H139">
            <v>0</v>
          </cell>
          <cell r="I139">
            <v>0</v>
          </cell>
          <cell r="J139">
            <v>0</v>
          </cell>
          <cell r="K139">
            <v>0</v>
          </cell>
          <cell r="L139">
            <v>0</v>
          </cell>
          <cell r="M139">
            <v>0</v>
          </cell>
          <cell r="N139">
            <v>0</v>
          </cell>
          <cell r="O139">
            <v>0</v>
          </cell>
          <cell r="P139">
            <v>0</v>
          </cell>
        </row>
        <row r="140">
          <cell r="A140">
            <v>137</v>
          </cell>
          <cell r="B140" t="str">
            <v>DM1469</v>
          </cell>
          <cell r="C140" t="str">
            <v>AGUJA PARA ACUPUNTURA 0.25 X 40</v>
          </cell>
          <cell r="D140">
            <v>0</v>
          </cell>
          <cell r="E140">
            <v>0</v>
          </cell>
          <cell r="F140">
            <v>0</v>
          </cell>
          <cell r="G140">
            <v>0</v>
          </cell>
          <cell r="H140">
            <v>0</v>
          </cell>
          <cell r="I140">
            <v>0</v>
          </cell>
          <cell r="J140">
            <v>0</v>
          </cell>
          <cell r="K140">
            <v>0</v>
          </cell>
          <cell r="L140">
            <v>0</v>
          </cell>
          <cell r="M140" t="str">
            <v>Cumple</v>
          </cell>
          <cell r="N140">
            <v>0</v>
          </cell>
          <cell r="O140">
            <v>0</v>
          </cell>
          <cell r="P140">
            <v>0</v>
          </cell>
        </row>
        <row r="141">
          <cell r="A141">
            <v>138</v>
          </cell>
          <cell r="B141" t="str">
            <v>DM1481</v>
          </cell>
          <cell r="C141" t="str">
            <v>CONTENEDOR CORTOPUNZANTES 50 LT ROJO</v>
          </cell>
          <cell r="D141">
            <v>0</v>
          </cell>
          <cell r="E141">
            <v>0</v>
          </cell>
          <cell r="F141">
            <v>0</v>
          </cell>
          <cell r="G141">
            <v>0</v>
          </cell>
          <cell r="H141">
            <v>0</v>
          </cell>
          <cell r="I141">
            <v>0</v>
          </cell>
          <cell r="J141">
            <v>0</v>
          </cell>
          <cell r="K141">
            <v>0</v>
          </cell>
          <cell r="L141">
            <v>0</v>
          </cell>
          <cell r="M141">
            <v>0</v>
          </cell>
          <cell r="N141">
            <v>0</v>
          </cell>
          <cell r="O141">
            <v>0</v>
          </cell>
          <cell r="P141">
            <v>0</v>
          </cell>
        </row>
        <row r="142">
          <cell r="A142">
            <v>139</v>
          </cell>
          <cell r="B142" t="str">
            <v>DM2770</v>
          </cell>
          <cell r="C142" t="str">
            <v>PERCLORURO FERRICO 88% X100ML</v>
          </cell>
          <cell r="D142">
            <v>0</v>
          </cell>
          <cell r="E142">
            <v>0</v>
          </cell>
          <cell r="F142">
            <v>0</v>
          </cell>
          <cell r="G142">
            <v>0</v>
          </cell>
          <cell r="H142">
            <v>0</v>
          </cell>
          <cell r="I142">
            <v>0</v>
          </cell>
          <cell r="J142">
            <v>0</v>
          </cell>
          <cell r="K142">
            <v>0</v>
          </cell>
          <cell r="L142">
            <v>0</v>
          </cell>
          <cell r="M142">
            <v>0</v>
          </cell>
          <cell r="N142">
            <v>0</v>
          </cell>
          <cell r="O142">
            <v>0</v>
          </cell>
          <cell r="P142">
            <v>0</v>
          </cell>
        </row>
        <row r="143">
          <cell r="A143">
            <v>140</v>
          </cell>
          <cell r="B143" t="str">
            <v>DM316</v>
          </cell>
          <cell r="C143" t="str">
            <v>CATETER PERITONEAL RECTO SERIE PEDIATRICO UN RETEN DE 15 FR. X 31 CM REF. MSC31S</v>
          </cell>
          <cell r="D143">
            <v>0</v>
          </cell>
          <cell r="E143">
            <v>0</v>
          </cell>
          <cell r="F143">
            <v>0</v>
          </cell>
          <cell r="G143">
            <v>0</v>
          </cell>
          <cell r="H143">
            <v>0</v>
          </cell>
          <cell r="I143">
            <v>0</v>
          </cell>
          <cell r="J143">
            <v>0</v>
          </cell>
          <cell r="K143">
            <v>0</v>
          </cell>
          <cell r="L143">
            <v>0</v>
          </cell>
          <cell r="M143" t="str">
            <v>Cumple</v>
          </cell>
          <cell r="N143">
            <v>0</v>
          </cell>
          <cell r="O143">
            <v>0</v>
          </cell>
          <cell r="P143">
            <v>0</v>
          </cell>
        </row>
        <row r="144">
          <cell r="A144">
            <v>141</v>
          </cell>
          <cell r="B144" t="str">
            <v>DM2803</v>
          </cell>
          <cell r="C144" t="str">
            <v>PARCHE PARA DESFIBRILADOR INSTRAMED</v>
          </cell>
          <cell r="D144">
            <v>0</v>
          </cell>
          <cell r="E144">
            <v>0</v>
          </cell>
          <cell r="F144">
            <v>0</v>
          </cell>
          <cell r="G144">
            <v>0</v>
          </cell>
          <cell r="H144">
            <v>0</v>
          </cell>
          <cell r="I144">
            <v>0</v>
          </cell>
          <cell r="J144">
            <v>0</v>
          </cell>
          <cell r="K144">
            <v>0</v>
          </cell>
          <cell r="L144">
            <v>0</v>
          </cell>
          <cell r="M144">
            <v>0</v>
          </cell>
          <cell r="N144">
            <v>0</v>
          </cell>
          <cell r="O144">
            <v>0</v>
          </cell>
          <cell r="P144">
            <v>0</v>
          </cell>
        </row>
        <row r="145">
          <cell r="A145">
            <v>142</v>
          </cell>
          <cell r="B145" t="str">
            <v>DM2804</v>
          </cell>
          <cell r="C145" t="str">
            <v>PARCHES PARA DESFIBRILADOR SCHILLER</v>
          </cell>
          <cell r="D145">
            <v>0</v>
          </cell>
          <cell r="E145">
            <v>0</v>
          </cell>
          <cell r="F145">
            <v>0</v>
          </cell>
          <cell r="G145">
            <v>0</v>
          </cell>
          <cell r="H145">
            <v>0</v>
          </cell>
          <cell r="I145">
            <v>0</v>
          </cell>
          <cell r="J145">
            <v>0</v>
          </cell>
          <cell r="K145">
            <v>0</v>
          </cell>
          <cell r="L145">
            <v>0</v>
          </cell>
          <cell r="M145">
            <v>0</v>
          </cell>
          <cell r="N145">
            <v>0</v>
          </cell>
          <cell r="O145">
            <v>0</v>
          </cell>
          <cell r="P145">
            <v>0</v>
          </cell>
        </row>
        <row r="146">
          <cell r="A146">
            <v>143</v>
          </cell>
          <cell r="B146" t="str">
            <v>DM2425</v>
          </cell>
          <cell r="C146" t="str">
            <v>PARCHE PARA DESFIBRILADOR ADULTO INSTRAMED MODELO SIS</v>
          </cell>
          <cell r="D146">
            <v>0</v>
          </cell>
          <cell r="E146">
            <v>0</v>
          </cell>
          <cell r="F146">
            <v>0</v>
          </cell>
          <cell r="G146">
            <v>0</v>
          </cell>
          <cell r="H146">
            <v>0</v>
          </cell>
          <cell r="I146">
            <v>0</v>
          </cell>
          <cell r="J146">
            <v>0</v>
          </cell>
          <cell r="K146">
            <v>0</v>
          </cell>
          <cell r="L146">
            <v>0</v>
          </cell>
          <cell r="M146">
            <v>0</v>
          </cell>
          <cell r="N146">
            <v>0</v>
          </cell>
          <cell r="O146">
            <v>0</v>
          </cell>
          <cell r="P146">
            <v>0</v>
          </cell>
        </row>
        <row r="147">
          <cell r="A147">
            <v>144</v>
          </cell>
          <cell r="B147" t="str">
            <v>DM2450</v>
          </cell>
          <cell r="C147" t="str">
            <v>PARCHE PARA DESFIBRILADOR PEDIATRICO INSTRAMED MODELO ISIS</v>
          </cell>
          <cell r="D147">
            <v>0</v>
          </cell>
          <cell r="E147">
            <v>0</v>
          </cell>
          <cell r="F147">
            <v>0</v>
          </cell>
          <cell r="G147">
            <v>0</v>
          </cell>
          <cell r="H147">
            <v>0</v>
          </cell>
          <cell r="I147">
            <v>0</v>
          </cell>
          <cell r="J147">
            <v>0</v>
          </cell>
          <cell r="K147">
            <v>0</v>
          </cell>
          <cell r="L147">
            <v>0</v>
          </cell>
          <cell r="M147">
            <v>0</v>
          </cell>
          <cell r="N147">
            <v>0</v>
          </cell>
          <cell r="O147">
            <v>0</v>
          </cell>
          <cell r="P147">
            <v>0</v>
          </cell>
        </row>
        <row r="148">
          <cell r="A148">
            <v>145</v>
          </cell>
          <cell r="B148" t="str">
            <v>DM1116</v>
          </cell>
          <cell r="C148" t="str">
            <v>TORNIQUETE DE HEMORRAGIAS</v>
          </cell>
          <cell r="D148">
            <v>0</v>
          </cell>
          <cell r="E148">
            <v>0</v>
          </cell>
          <cell r="F148">
            <v>0</v>
          </cell>
          <cell r="G148">
            <v>0</v>
          </cell>
          <cell r="H148">
            <v>0</v>
          </cell>
          <cell r="I148">
            <v>0</v>
          </cell>
          <cell r="J148">
            <v>0</v>
          </cell>
          <cell r="K148">
            <v>0</v>
          </cell>
          <cell r="L148">
            <v>0</v>
          </cell>
          <cell r="M148">
            <v>0</v>
          </cell>
          <cell r="N148">
            <v>0</v>
          </cell>
          <cell r="O148">
            <v>0</v>
          </cell>
          <cell r="P148">
            <v>0</v>
          </cell>
        </row>
        <row r="149">
          <cell r="A149">
            <v>146</v>
          </cell>
          <cell r="B149" t="str">
            <v>DM1231</v>
          </cell>
          <cell r="C149" t="str">
            <v>ACIDO TRICLOROACETICO 35% X 30ML</v>
          </cell>
          <cell r="D149">
            <v>0</v>
          </cell>
          <cell r="E149">
            <v>0</v>
          </cell>
          <cell r="F149">
            <v>0</v>
          </cell>
          <cell r="G149">
            <v>0</v>
          </cell>
          <cell r="H149">
            <v>0</v>
          </cell>
          <cell r="I149">
            <v>0</v>
          </cell>
          <cell r="J149">
            <v>0</v>
          </cell>
          <cell r="K149">
            <v>0</v>
          </cell>
          <cell r="L149">
            <v>0</v>
          </cell>
          <cell r="M149">
            <v>0</v>
          </cell>
          <cell r="N149">
            <v>0</v>
          </cell>
          <cell r="O149">
            <v>0</v>
          </cell>
          <cell r="P149">
            <v>0</v>
          </cell>
        </row>
        <row r="150">
          <cell r="A150">
            <v>147</v>
          </cell>
          <cell r="B150" t="str">
            <v>DM2705</v>
          </cell>
          <cell r="C150" t="str">
            <v xml:space="preserve">KIT MICRONEBULIZACION NEONATAL (MANGUERA LISA Y MASCARA) </v>
          </cell>
          <cell r="D150">
            <v>0</v>
          </cell>
          <cell r="E150">
            <v>0</v>
          </cell>
          <cell r="F150">
            <v>0</v>
          </cell>
          <cell r="G150">
            <v>0</v>
          </cell>
          <cell r="H150">
            <v>0</v>
          </cell>
          <cell r="I150">
            <v>0</v>
          </cell>
          <cell r="J150">
            <v>0</v>
          </cell>
          <cell r="K150">
            <v>0</v>
          </cell>
          <cell r="L150">
            <v>0</v>
          </cell>
          <cell r="M150" t="str">
            <v>No cumple</v>
          </cell>
          <cell r="N150">
            <v>0</v>
          </cell>
          <cell r="O150">
            <v>0</v>
          </cell>
          <cell r="P150">
            <v>0</v>
          </cell>
        </row>
        <row r="151">
          <cell r="A151">
            <v>148</v>
          </cell>
          <cell r="B151" t="str">
            <v>DM495</v>
          </cell>
          <cell r="C151" t="str">
            <v xml:space="preserve">FILTRO DESECHABLE PARA INSUFLADOR PARA TORRE LAPAROSCOPIA </v>
          </cell>
          <cell r="D151">
            <v>0</v>
          </cell>
          <cell r="E151">
            <v>0</v>
          </cell>
          <cell r="F151">
            <v>0</v>
          </cell>
          <cell r="G151">
            <v>0</v>
          </cell>
          <cell r="H151">
            <v>0</v>
          </cell>
          <cell r="I151">
            <v>0</v>
          </cell>
          <cell r="J151">
            <v>0</v>
          </cell>
          <cell r="K151">
            <v>0</v>
          </cell>
          <cell r="L151">
            <v>0</v>
          </cell>
          <cell r="M151">
            <v>0</v>
          </cell>
          <cell r="N151">
            <v>0</v>
          </cell>
          <cell r="O151">
            <v>0</v>
          </cell>
          <cell r="P151" t="str">
            <v>Cumple</v>
          </cell>
        </row>
        <row r="152">
          <cell r="A152">
            <v>149</v>
          </cell>
          <cell r="B152" t="str">
            <v>DM1277</v>
          </cell>
          <cell r="C152" t="str">
            <v>FUNDA PROTECTORA DE CABLES VIDEO</v>
          </cell>
          <cell r="D152">
            <v>0</v>
          </cell>
          <cell r="E152">
            <v>0</v>
          </cell>
          <cell r="F152">
            <v>0</v>
          </cell>
          <cell r="G152">
            <v>0</v>
          </cell>
          <cell r="H152">
            <v>0</v>
          </cell>
          <cell r="I152">
            <v>0</v>
          </cell>
          <cell r="J152">
            <v>0</v>
          </cell>
          <cell r="K152" t="str">
            <v>No cumple</v>
          </cell>
          <cell r="L152">
            <v>0</v>
          </cell>
          <cell r="M152">
            <v>0</v>
          </cell>
          <cell r="N152">
            <v>0</v>
          </cell>
          <cell r="O152">
            <v>0</v>
          </cell>
          <cell r="P152" t="str">
            <v>Cumple</v>
          </cell>
        </row>
        <row r="153">
          <cell r="A153">
            <v>150</v>
          </cell>
          <cell r="B153" t="str">
            <v>DM2311</v>
          </cell>
          <cell r="C153" t="str">
            <v xml:space="preserve">Kit de 4 trocares de las siguientes características: 2 trocares de 10-12 x 100 mm ( 2 camisas y 1 punzón con Cuchilla ) + 2 trocares de 5 x 100 mm ( 2 camisas y 1 punzón con cuchilla )  </v>
          </cell>
          <cell r="D153">
            <v>0</v>
          </cell>
          <cell r="E153">
            <v>0</v>
          </cell>
          <cell r="F153">
            <v>0</v>
          </cell>
          <cell r="G153">
            <v>0</v>
          </cell>
          <cell r="H153">
            <v>0</v>
          </cell>
          <cell r="I153" t="str">
            <v>Cumple</v>
          </cell>
          <cell r="J153">
            <v>0</v>
          </cell>
          <cell r="K153" t="str">
            <v>No cumple</v>
          </cell>
          <cell r="L153">
            <v>0</v>
          </cell>
          <cell r="M153">
            <v>0</v>
          </cell>
          <cell r="N153">
            <v>0</v>
          </cell>
          <cell r="O153">
            <v>0</v>
          </cell>
          <cell r="P153" t="str">
            <v>Cumple</v>
          </cell>
        </row>
        <row r="154">
          <cell r="A154">
            <v>151</v>
          </cell>
          <cell r="B154" t="str">
            <v>DM2715</v>
          </cell>
          <cell r="C154" t="str">
            <v>MALLA CON BARRERA HIDROGEL COMPUESTA POR SUPERFICIE DE POLIPROPILENO  MAS HIALORUNATO DE SODIO, CARBOXILMETILCELULOSA Y POLIETILENGLICOL UNIDAS POR ACIDO POLIGLICOLICO DE 20.3  CM X 30.5  CM</v>
          </cell>
          <cell r="D154">
            <v>0</v>
          </cell>
          <cell r="E154">
            <v>0</v>
          </cell>
          <cell r="F154">
            <v>0</v>
          </cell>
          <cell r="G154">
            <v>0</v>
          </cell>
          <cell r="H154">
            <v>0</v>
          </cell>
          <cell r="I154">
            <v>0</v>
          </cell>
          <cell r="J154">
            <v>0</v>
          </cell>
          <cell r="K154">
            <v>0</v>
          </cell>
          <cell r="L154">
            <v>0</v>
          </cell>
          <cell r="M154">
            <v>0</v>
          </cell>
          <cell r="N154">
            <v>0</v>
          </cell>
          <cell r="O154">
            <v>0</v>
          </cell>
          <cell r="P154" t="str">
            <v>Cumple</v>
          </cell>
        </row>
        <row r="155">
          <cell r="A155">
            <v>152</v>
          </cell>
          <cell r="B155" t="str">
            <v>DM1929</v>
          </cell>
          <cell r="C155" t="str">
            <v>PARCHE HEMOSTATICO SELLANTE + COLAGENO 4.5/5,0 CM X 9/10 CM</v>
          </cell>
          <cell r="D155">
            <v>0</v>
          </cell>
          <cell r="E155">
            <v>0</v>
          </cell>
          <cell r="F155">
            <v>0</v>
          </cell>
          <cell r="G155">
            <v>0</v>
          </cell>
          <cell r="H155">
            <v>0</v>
          </cell>
          <cell r="I155">
            <v>0</v>
          </cell>
          <cell r="J155">
            <v>0</v>
          </cell>
          <cell r="K155">
            <v>0</v>
          </cell>
          <cell r="L155">
            <v>0</v>
          </cell>
          <cell r="M155">
            <v>0</v>
          </cell>
          <cell r="N155">
            <v>0</v>
          </cell>
          <cell r="O155">
            <v>0</v>
          </cell>
          <cell r="P155" t="str">
            <v>No cumple</v>
          </cell>
        </row>
        <row r="156">
          <cell r="A156">
            <v>153</v>
          </cell>
          <cell r="B156" t="str">
            <v>DM2524</v>
          </cell>
          <cell r="C156" t="str">
            <v xml:space="preserve">RETRACTOR DE 11-17  CM       </v>
          </cell>
          <cell r="D156">
            <v>0</v>
          </cell>
          <cell r="E156">
            <v>0</v>
          </cell>
          <cell r="F156">
            <v>0</v>
          </cell>
          <cell r="G156">
            <v>0</v>
          </cell>
          <cell r="H156">
            <v>0</v>
          </cell>
          <cell r="I156">
            <v>0</v>
          </cell>
          <cell r="J156">
            <v>0</v>
          </cell>
          <cell r="K156">
            <v>0</v>
          </cell>
          <cell r="L156">
            <v>0</v>
          </cell>
          <cell r="M156">
            <v>0</v>
          </cell>
          <cell r="N156">
            <v>0</v>
          </cell>
          <cell r="O156">
            <v>0</v>
          </cell>
          <cell r="P156" t="str">
            <v>Cumple</v>
          </cell>
        </row>
        <row r="157">
          <cell r="A157">
            <v>154</v>
          </cell>
          <cell r="B157" t="str">
            <v>DM2535</v>
          </cell>
          <cell r="C157" t="str">
            <v>SELLANTE DE FIBRINA SINTETICO x 2ML</v>
          </cell>
          <cell r="D157">
            <v>0</v>
          </cell>
          <cell r="E157">
            <v>0</v>
          </cell>
          <cell r="F157">
            <v>0</v>
          </cell>
          <cell r="G157">
            <v>0</v>
          </cell>
          <cell r="H157">
            <v>0</v>
          </cell>
          <cell r="I157">
            <v>0</v>
          </cell>
          <cell r="J157">
            <v>0</v>
          </cell>
          <cell r="K157">
            <v>0</v>
          </cell>
          <cell r="L157">
            <v>0</v>
          </cell>
          <cell r="M157">
            <v>0</v>
          </cell>
          <cell r="N157">
            <v>0</v>
          </cell>
          <cell r="O157">
            <v>0</v>
          </cell>
          <cell r="P157" t="str">
            <v>Cumple</v>
          </cell>
        </row>
        <row r="158">
          <cell r="A158">
            <v>155</v>
          </cell>
          <cell r="B158" t="str">
            <v>DM2178</v>
          </cell>
          <cell r="C158" t="str">
            <v>SELLANTE DE FIBRINA SINTETICO x 4ML</v>
          </cell>
          <cell r="D158">
            <v>0</v>
          </cell>
          <cell r="E158">
            <v>0</v>
          </cell>
          <cell r="F158">
            <v>0</v>
          </cell>
          <cell r="G158">
            <v>0</v>
          </cell>
          <cell r="H158">
            <v>0</v>
          </cell>
          <cell r="I158">
            <v>0</v>
          </cell>
          <cell r="J158">
            <v>0</v>
          </cell>
          <cell r="K158">
            <v>0</v>
          </cell>
          <cell r="L158">
            <v>0</v>
          </cell>
          <cell r="M158">
            <v>0</v>
          </cell>
          <cell r="N158">
            <v>0</v>
          </cell>
          <cell r="O158">
            <v>0</v>
          </cell>
          <cell r="P158" t="str">
            <v>Cumple</v>
          </cell>
        </row>
        <row r="159">
          <cell r="A159">
            <v>156</v>
          </cell>
          <cell r="B159" t="str">
            <v>DM2591</v>
          </cell>
          <cell r="C159" t="str">
            <v>TROCAR SISTEMA UNICO PUERTO CON LLAVE DE INSUFLACION Y OTRA DE EVACUACION DE HUMO, CON UN DISPOSITIVO RETRACTOR Y TRES CANULAS DE 5/10  MM Y UNA CANULA 5/12  MM</v>
          </cell>
          <cell r="D159">
            <v>0</v>
          </cell>
          <cell r="E159">
            <v>0</v>
          </cell>
          <cell r="F159">
            <v>0</v>
          </cell>
          <cell r="G159">
            <v>0</v>
          </cell>
          <cell r="H159">
            <v>0</v>
          </cell>
          <cell r="I159">
            <v>0</v>
          </cell>
          <cell r="J159">
            <v>0</v>
          </cell>
          <cell r="K159">
            <v>0</v>
          </cell>
          <cell r="L159">
            <v>0</v>
          </cell>
          <cell r="M159">
            <v>0</v>
          </cell>
          <cell r="N159">
            <v>0</v>
          </cell>
          <cell r="O159">
            <v>0</v>
          </cell>
          <cell r="P159" t="str">
            <v>Cumple</v>
          </cell>
        </row>
      </sheetData>
      <sheetData sheetId="1" refreshError="1"/>
      <sheetData sheetId="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F221E9-501F-4A6F-B226-2E04C4D6751C}">
  <dimension ref="A1:CZ284"/>
  <sheetViews>
    <sheetView showGridLines="0" zoomScale="53" zoomScaleNormal="53" zoomScaleSheetLayoutView="59" workbookViewId="0">
      <pane ySplit="10" topLeftCell="A265" activePane="bottomLeft" state="frozen"/>
      <selection activeCell="A10" sqref="A10"/>
      <selection pane="bottomLeft" activeCell="A270" sqref="A270:CT270"/>
    </sheetView>
  </sheetViews>
  <sheetFormatPr baseColWidth="10" defaultRowHeight="15" x14ac:dyDescent="0.2"/>
  <cols>
    <col min="1" max="1" width="11.5703125" style="5" customWidth="1"/>
    <col min="2" max="2" width="17.28515625" style="5" customWidth="1"/>
    <col min="3" max="3" width="35.140625" style="5" customWidth="1"/>
    <col min="4" max="4" width="23.85546875" style="5" customWidth="1"/>
    <col min="5" max="5" width="16.28515625" style="5" customWidth="1"/>
    <col min="6" max="6" width="11.7109375" style="5" customWidth="1"/>
    <col min="7" max="7" width="10" style="5" customWidth="1"/>
    <col min="8" max="8" width="20.5703125" style="29" customWidth="1"/>
    <col min="9" max="9" width="24" style="29" customWidth="1"/>
    <col min="10" max="10" width="18.85546875" style="135" customWidth="1"/>
    <col min="11" max="11" width="13.42578125" style="135" customWidth="1"/>
    <col min="12" max="12" width="19.5703125" style="29" customWidth="1"/>
    <col min="13" max="13" width="27.42578125" style="29" customWidth="1"/>
    <col min="14" max="17" width="12.5703125" style="6" customWidth="1"/>
    <col min="18" max="18" width="21.5703125" style="142" customWidth="1"/>
    <col min="19" max="19" width="14" style="142" customWidth="1"/>
    <col min="20" max="20" width="19.85546875" style="142" customWidth="1"/>
    <col min="21" max="21" width="24.5703125" style="142" customWidth="1"/>
    <col min="22" max="23" width="12.5703125" style="6" customWidth="1"/>
    <col min="24" max="24" width="14.85546875" style="6" customWidth="1"/>
    <col min="25" max="25" width="12.5703125" style="6" customWidth="1"/>
    <col min="26" max="29" width="21.85546875" style="29" customWidth="1"/>
    <col min="30" max="31" width="15.7109375" style="6" customWidth="1"/>
    <col min="32" max="32" width="17" style="6" customWidth="1"/>
    <col min="33" max="33" width="12.5703125" style="6" customWidth="1"/>
    <col min="34" max="36" width="24.85546875" style="134" customWidth="1"/>
    <col min="37" max="37" width="24.85546875" style="29" customWidth="1"/>
    <col min="38" max="41" width="12.5703125" style="6" customWidth="1"/>
    <col min="42" max="45" width="18.42578125" style="29" customWidth="1"/>
    <col min="46" max="49" width="12.5703125" style="6" customWidth="1"/>
    <col min="50" max="50" width="17" style="134" customWidth="1"/>
    <col min="51" max="51" width="15.85546875" style="134" customWidth="1"/>
    <col min="52" max="52" width="20.28515625" style="134" customWidth="1"/>
    <col min="53" max="53" width="21.85546875" style="29" customWidth="1"/>
    <col min="54" max="57" width="12.5703125" style="6" customWidth="1"/>
    <col min="58" max="58" width="19.28515625" style="29" customWidth="1"/>
    <col min="59" max="59" width="17.28515625" style="215" customWidth="1"/>
    <col min="60" max="60" width="21.5703125" style="29" customWidth="1"/>
    <col min="61" max="61" width="22.42578125" style="29" customWidth="1"/>
    <col min="62" max="62" width="17.7109375" style="6" customWidth="1"/>
    <col min="63" max="63" width="17" style="6" customWidth="1"/>
    <col min="64" max="65" width="12.5703125" style="6" customWidth="1"/>
    <col min="66" max="68" width="21.140625" style="163" hidden="1" customWidth="1"/>
    <col min="69" max="69" width="24.5703125" style="163" hidden="1" customWidth="1"/>
    <col min="70" max="71" width="16" style="6" hidden="1" customWidth="1"/>
    <col min="72" max="73" width="12.5703125" style="6" hidden="1" customWidth="1"/>
    <col min="74" max="77" width="20.7109375" style="29" customWidth="1"/>
    <col min="78" max="81" width="12.5703125" style="6" customWidth="1"/>
    <col min="82" max="82" width="3.28515625" style="5" customWidth="1"/>
    <col min="83" max="83" width="22.85546875" style="5" customWidth="1"/>
    <col min="84" max="84" width="18.85546875" style="5" customWidth="1"/>
    <col min="85" max="85" width="19.28515625" style="5" customWidth="1"/>
    <col min="86" max="86" width="18.140625" style="24" customWidth="1"/>
    <col min="87" max="87" width="22.5703125" style="24" customWidth="1"/>
    <col min="88" max="90" width="19.5703125" style="24" customWidth="1"/>
    <col min="91" max="91" width="19.5703125" style="5" customWidth="1"/>
    <col min="92" max="92" width="13.42578125" style="5" customWidth="1"/>
    <col min="93" max="101" width="20.28515625" style="5" customWidth="1"/>
    <col min="102" max="102" width="28.42578125" style="26" customWidth="1"/>
    <col min="103" max="103" width="34.5703125" style="5" customWidth="1"/>
    <col min="104" max="104" width="26.42578125" style="5" customWidth="1"/>
    <col min="105" max="16384" width="11.42578125" style="5"/>
  </cols>
  <sheetData>
    <row r="1" spans="1:104" ht="17.25" customHeight="1" x14ac:dyDescent="0.2">
      <c r="A1" s="376"/>
      <c r="C1" s="106"/>
      <c r="D1" s="381" t="s">
        <v>3</v>
      </c>
      <c r="E1" s="381"/>
      <c r="F1" s="381"/>
      <c r="G1" s="381"/>
      <c r="H1" s="381"/>
      <c r="I1" s="381"/>
      <c r="J1" s="381"/>
      <c r="K1" s="381"/>
      <c r="L1" s="381"/>
      <c r="M1" s="381"/>
      <c r="N1" s="381"/>
      <c r="O1" s="381"/>
      <c r="P1" s="381"/>
      <c r="Q1" s="381"/>
      <c r="R1" s="381"/>
      <c r="S1" s="381"/>
      <c r="T1" s="381"/>
      <c r="U1" s="381"/>
      <c r="V1" s="381"/>
      <c r="W1" s="381"/>
      <c r="X1" s="381"/>
      <c r="Y1" s="381"/>
      <c r="Z1" s="381"/>
      <c r="AA1" s="381"/>
      <c r="AB1" s="381"/>
      <c r="AC1" s="381"/>
      <c r="AD1" s="381"/>
      <c r="AE1" s="381"/>
      <c r="AF1" s="381"/>
      <c r="AG1" s="381"/>
      <c r="AH1" s="381"/>
      <c r="AI1" s="381"/>
      <c r="AJ1" s="381"/>
      <c r="AK1" s="381"/>
      <c r="AL1" s="381"/>
      <c r="AM1" s="381"/>
      <c r="AN1" s="381"/>
      <c r="AO1" s="381"/>
      <c r="AP1" s="381"/>
      <c r="AQ1" s="381"/>
      <c r="AR1" s="381"/>
      <c r="AS1" s="381"/>
      <c r="AT1" s="381"/>
      <c r="AU1" s="381"/>
      <c r="AV1" s="381"/>
      <c r="AW1" s="381"/>
      <c r="AX1" s="381"/>
      <c r="AY1" s="381"/>
      <c r="AZ1" s="381"/>
      <c r="BA1" s="381"/>
      <c r="BB1" s="381"/>
      <c r="BC1" s="381"/>
      <c r="BD1" s="381"/>
      <c r="BE1" s="381"/>
      <c r="BF1" s="381"/>
      <c r="BG1" s="381"/>
      <c r="BH1" s="381"/>
      <c r="BI1" s="381"/>
      <c r="BJ1" s="381"/>
      <c r="BK1" s="381"/>
      <c r="BL1" s="381"/>
      <c r="BM1" s="381"/>
      <c r="BN1" s="381"/>
      <c r="BO1" s="381"/>
      <c r="BP1" s="381"/>
      <c r="BQ1" s="381"/>
      <c r="BR1" s="381"/>
      <c r="BS1" s="381"/>
      <c r="BT1" s="381"/>
      <c r="BU1" s="381"/>
      <c r="BV1" s="382"/>
      <c r="BW1" s="197" t="s">
        <v>0</v>
      </c>
      <c r="BX1" s="198">
        <v>2</v>
      </c>
      <c r="BY1" s="199"/>
      <c r="BZ1" s="106"/>
      <c r="CA1" s="106"/>
      <c r="CB1" s="106"/>
      <c r="CC1" s="106"/>
      <c r="CD1" s="106"/>
      <c r="CE1" s="106"/>
      <c r="CF1" s="106"/>
      <c r="CG1" s="106"/>
      <c r="CH1" s="106"/>
      <c r="CI1" s="106"/>
      <c r="CJ1" s="106"/>
      <c r="CK1" s="106"/>
      <c r="CL1" s="106"/>
      <c r="CM1" s="106"/>
      <c r="CN1" s="106"/>
      <c r="CO1" s="106"/>
      <c r="CP1" s="106"/>
      <c r="CQ1" s="106"/>
      <c r="CR1" s="106"/>
      <c r="CS1" s="106"/>
      <c r="CT1" s="1"/>
      <c r="CU1" s="61"/>
      <c r="CV1" s="61"/>
      <c r="CW1" s="61"/>
    </row>
    <row r="2" spans="1:104" ht="30.75" customHeight="1" x14ac:dyDescent="0.2">
      <c r="A2" s="377"/>
      <c r="B2" s="107"/>
      <c r="C2" s="106"/>
      <c r="D2" s="381"/>
      <c r="E2" s="381"/>
      <c r="F2" s="381"/>
      <c r="G2" s="381"/>
      <c r="H2" s="381"/>
      <c r="I2" s="381"/>
      <c r="J2" s="381"/>
      <c r="K2" s="381"/>
      <c r="L2" s="381"/>
      <c r="M2" s="381"/>
      <c r="N2" s="381"/>
      <c r="O2" s="381"/>
      <c r="P2" s="381"/>
      <c r="Q2" s="381"/>
      <c r="R2" s="381"/>
      <c r="S2" s="381"/>
      <c r="T2" s="381"/>
      <c r="U2" s="381"/>
      <c r="V2" s="381"/>
      <c r="W2" s="381"/>
      <c r="X2" s="381"/>
      <c r="Y2" s="381"/>
      <c r="Z2" s="381"/>
      <c r="AA2" s="381"/>
      <c r="AB2" s="381"/>
      <c r="AC2" s="381"/>
      <c r="AD2" s="381"/>
      <c r="AE2" s="381"/>
      <c r="AF2" s="381"/>
      <c r="AG2" s="381"/>
      <c r="AH2" s="381"/>
      <c r="AI2" s="381"/>
      <c r="AJ2" s="381"/>
      <c r="AK2" s="381"/>
      <c r="AL2" s="381"/>
      <c r="AM2" s="381"/>
      <c r="AN2" s="381"/>
      <c r="AO2" s="381"/>
      <c r="AP2" s="381"/>
      <c r="AQ2" s="381"/>
      <c r="AR2" s="381"/>
      <c r="AS2" s="381"/>
      <c r="AT2" s="381"/>
      <c r="AU2" s="381"/>
      <c r="AV2" s="381"/>
      <c r="AW2" s="381"/>
      <c r="AX2" s="381"/>
      <c r="AY2" s="381"/>
      <c r="AZ2" s="381"/>
      <c r="BA2" s="381"/>
      <c r="BB2" s="381"/>
      <c r="BC2" s="381"/>
      <c r="BD2" s="381"/>
      <c r="BE2" s="381"/>
      <c r="BF2" s="381"/>
      <c r="BG2" s="381"/>
      <c r="BH2" s="381"/>
      <c r="BI2" s="381"/>
      <c r="BJ2" s="381"/>
      <c r="BK2" s="381"/>
      <c r="BL2" s="381"/>
      <c r="BM2" s="381"/>
      <c r="BN2" s="381"/>
      <c r="BO2" s="381"/>
      <c r="BP2" s="381"/>
      <c r="BQ2" s="381"/>
      <c r="BR2" s="381"/>
      <c r="BS2" s="381"/>
      <c r="BT2" s="381"/>
      <c r="BU2" s="381"/>
      <c r="BV2" s="382"/>
      <c r="BW2" s="200" t="s">
        <v>1</v>
      </c>
      <c r="BX2" s="201">
        <v>43326</v>
      </c>
      <c r="BY2" s="202"/>
      <c r="BZ2" s="106"/>
      <c r="CA2" s="106"/>
      <c r="CB2" s="106"/>
      <c r="CC2" s="106"/>
      <c r="CD2" s="106"/>
      <c r="CE2" s="106"/>
      <c r="CF2" s="106"/>
      <c r="CG2" s="106"/>
      <c r="CH2" s="106"/>
      <c r="CI2" s="106"/>
      <c r="CJ2" s="106"/>
      <c r="CK2" s="106"/>
      <c r="CL2" s="106"/>
      <c r="CM2" s="106"/>
      <c r="CN2" s="106"/>
      <c r="CO2" s="106"/>
      <c r="CP2" s="106"/>
      <c r="CQ2" s="106"/>
      <c r="CR2" s="106"/>
      <c r="CS2" s="106"/>
      <c r="CT2" s="2"/>
      <c r="CU2" s="61"/>
      <c r="CV2" s="61"/>
      <c r="CW2" s="61"/>
    </row>
    <row r="3" spans="1:104" ht="27" customHeight="1" thickBot="1" x14ac:dyDescent="0.25">
      <c r="A3" s="378"/>
      <c r="B3" s="107"/>
      <c r="C3" s="106"/>
      <c r="D3" s="381"/>
      <c r="E3" s="381"/>
      <c r="F3" s="381"/>
      <c r="G3" s="381"/>
      <c r="H3" s="381"/>
      <c r="I3" s="381"/>
      <c r="J3" s="381"/>
      <c r="K3" s="381"/>
      <c r="L3" s="381"/>
      <c r="M3" s="381"/>
      <c r="N3" s="381"/>
      <c r="O3" s="381"/>
      <c r="P3" s="381"/>
      <c r="Q3" s="381"/>
      <c r="R3" s="381"/>
      <c r="S3" s="381"/>
      <c r="T3" s="381"/>
      <c r="U3" s="381"/>
      <c r="V3" s="381"/>
      <c r="W3" s="381"/>
      <c r="X3" s="381"/>
      <c r="Y3" s="381"/>
      <c r="Z3" s="381"/>
      <c r="AA3" s="381"/>
      <c r="AB3" s="381"/>
      <c r="AC3" s="381"/>
      <c r="AD3" s="381"/>
      <c r="AE3" s="381"/>
      <c r="AF3" s="381"/>
      <c r="AG3" s="381"/>
      <c r="AH3" s="381"/>
      <c r="AI3" s="381"/>
      <c r="AJ3" s="381"/>
      <c r="AK3" s="381"/>
      <c r="AL3" s="381"/>
      <c r="AM3" s="381"/>
      <c r="AN3" s="381"/>
      <c r="AO3" s="381"/>
      <c r="AP3" s="381"/>
      <c r="AQ3" s="381"/>
      <c r="AR3" s="381"/>
      <c r="AS3" s="381"/>
      <c r="AT3" s="381"/>
      <c r="AU3" s="381"/>
      <c r="AV3" s="381"/>
      <c r="AW3" s="381"/>
      <c r="AX3" s="381"/>
      <c r="AY3" s="381"/>
      <c r="AZ3" s="381"/>
      <c r="BA3" s="381"/>
      <c r="BB3" s="381"/>
      <c r="BC3" s="381"/>
      <c r="BD3" s="381"/>
      <c r="BE3" s="381"/>
      <c r="BF3" s="381"/>
      <c r="BG3" s="381"/>
      <c r="BH3" s="381"/>
      <c r="BI3" s="381"/>
      <c r="BJ3" s="381"/>
      <c r="BK3" s="381"/>
      <c r="BL3" s="381"/>
      <c r="BM3" s="381"/>
      <c r="BN3" s="381"/>
      <c r="BO3" s="381"/>
      <c r="BP3" s="381"/>
      <c r="BQ3" s="381"/>
      <c r="BR3" s="381"/>
      <c r="BS3" s="381"/>
      <c r="BT3" s="381"/>
      <c r="BU3" s="381"/>
      <c r="BV3" s="382"/>
      <c r="BW3" s="203" t="s">
        <v>2</v>
      </c>
      <c r="BX3" s="204" t="s">
        <v>7</v>
      </c>
      <c r="BY3" s="205"/>
      <c r="BZ3" s="106"/>
      <c r="CA3" s="106"/>
      <c r="CB3" s="106"/>
      <c r="CC3" s="106"/>
      <c r="CD3" s="106"/>
      <c r="CE3" s="106"/>
      <c r="CF3" s="106"/>
      <c r="CG3" s="106"/>
      <c r="CH3" s="106"/>
      <c r="CI3" s="106"/>
      <c r="CJ3" s="106"/>
      <c r="CK3" s="106"/>
      <c r="CL3" s="106"/>
      <c r="CM3" s="106"/>
      <c r="CN3" s="106"/>
      <c r="CO3" s="106"/>
      <c r="CP3" s="106"/>
      <c r="CQ3" s="106"/>
      <c r="CR3" s="106"/>
      <c r="CS3" s="106"/>
      <c r="CT3" s="3"/>
      <c r="CU3" s="61"/>
      <c r="CV3" s="61"/>
      <c r="CW3" s="61" t="s">
        <v>32</v>
      </c>
    </row>
    <row r="4" spans="1:104" ht="37.5" customHeight="1" thickBot="1" x14ac:dyDescent="0.25"/>
    <row r="5" spans="1:104" s="230" customFormat="1" ht="24.75" customHeight="1" thickBot="1" x14ac:dyDescent="0.25">
      <c r="A5" s="372" t="s">
        <v>38</v>
      </c>
      <c r="B5" s="373"/>
      <c r="C5" s="373"/>
      <c r="D5" s="373"/>
      <c r="E5" s="373"/>
      <c r="F5" s="373"/>
      <c r="G5" s="373"/>
      <c r="H5" s="373"/>
      <c r="I5" s="373"/>
      <c r="J5" s="373"/>
      <c r="K5" s="373"/>
      <c r="L5" s="373"/>
      <c r="M5" s="373"/>
      <c r="N5" s="373"/>
      <c r="O5" s="373"/>
      <c r="P5" s="373"/>
      <c r="Q5" s="373"/>
      <c r="R5" s="373"/>
      <c r="S5" s="373"/>
      <c r="T5" s="373"/>
      <c r="U5" s="373"/>
      <c r="V5" s="373"/>
      <c r="W5" s="373"/>
      <c r="X5" s="373"/>
      <c r="Y5" s="373"/>
      <c r="Z5" s="373"/>
      <c r="AA5" s="373"/>
      <c r="AB5" s="373"/>
      <c r="AC5" s="373"/>
      <c r="AD5" s="373"/>
      <c r="AE5" s="373"/>
      <c r="AF5" s="373"/>
      <c r="AG5" s="373"/>
      <c r="AH5" s="373"/>
      <c r="AI5" s="373"/>
      <c r="AJ5" s="373"/>
      <c r="AK5" s="373"/>
      <c r="AL5" s="373"/>
      <c r="AM5" s="373"/>
      <c r="AN5" s="373"/>
      <c r="AO5" s="373"/>
      <c r="AP5" s="373"/>
      <c r="AQ5" s="373"/>
      <c r="AR5" s="373"/>
      <c r="AS5" s="373"/>
      <c r="AT5" s="373"/>
      <c r="AU5" s="373"/>
      <c r="AV5" s="373"/>
      <c r="AW5" s="373"/>
      <c r="AX5" s="373"/>
      <c r="AY5" s="373"/>
      <c r="AZ5" s="373"/>
      <c r="BA5" s="373"/>
      <c r="BB5" s="373"/>
      <c r="BC5" s="373"/>
      <c r="BD5" s="373"/>
      <c r="BE5" s="373"/>
      <c r="BF5" s="373"/>
      <c r="BG5" s="373"/>
      <c r="BH5" s="373"/>
      <c r="BI5" s="373"/>
      <c r="BJ5" s="373"/>
      <c r="BK5" s="373"/>
      <c r="BL5" s="373"/>
      <c r="BM5" s="373"/>
      <c r="BN5" s="373"/>
      <c r="BO5" s="373"/>
      <c r="BP5" s="373"/>
      <c r="BQ5" s="373"/>
      <c r="BR5" s="373"/>
      <c r="BS5" s="373"/>
      <c r="BT5" s="373"/>
      <c r="BU5" s="373"/>
      <c r="BV5" s="373"/>
      <c r="BW5" s="373"/>
      <c r="BX5" s="373"/>
      <c r="BY5" s="373"/>
      <c r="BZ5" s="227"/>
      <c r="CA5" s="227"/>
      <c r="CB5" s="227"/>
      <c r="CC5" s="227"/>
      <c r="CD5" s="227"/>
      <c r="CE5" s="227"/>
      <c r="CF5" s="227"/>
      <c r="CG5" s="227"/>
      <c r="CH5" s="227"/>
      <c r="CI5" s="227"/>
      <c r="CJ5" s="227"/>
      <c r="CK5" s="227"/>
      <c r="CL5" s="227"/>
      <c r="CM5" s="227"/>
      <c r="CN5" s="227"/>
      <c r="CO5" s="227"/>
      <c r="CP5" s="227"/>
      <c r="CQ5" s="227"/>
      <c r="CR5" s="227"/>
      <c r="CS5" s="227"/>
      <c r="CT5" s="227"/>
      <c r="CU5" s="228"/>
      <c r="CV5" s="228"/>
      <c r="CW5" s="228"/>
      <c r="CX5" s="229"/>
    </row>
    <row r="6" spans="1:104" s="158" customFormat="1" ht="15" customHeight="1" thickBot="1" x14ac:dyDescent="0.25">
      <c r="A6" s="379"/>
      <c r="B6" s="380"/>
      <c r="C6" s="380"/>
      <c r="D6" s="380"/>
      <c r="E6" s="380"/>
      <c r="F6" s="380"/>
      <c r="G6" s="380"/>
      <c r="H6" s="380"/>
      <c r="I6" s="380"/>
      <c r="J6" s="380"/>
      <c r="K6" s="380"/>
      <c r="L6" s="380"/>
      <c r="M6" s="380"/>
      <c r="N6" s="380"/>
      <c r="O6" s="380"/>
      <c r="P6" s="380"/>
      <c r="Q6" s="380"/>
      <c r="R6" s="380"/>
      <c r="S6" s="380"/>
      <c r="T6" s="380"/>
      <c r="U6" s="380"/>
      <c r="V6" s="380"/>
      <c r="W6" s="380"/>
      <c r="X6" s="380"/>
      <c r="Y6" s="380"/>
      <c r="Z6" s="380"/>
      <c r="AA6" s="380"/>
      <c r="AB6" s="380"/>
      <c r="AC6" s="380"/>
      <c r="AD6" s="380"/>
      <c r="AE6" s="380"/>
      <c r="AF6" s="380"/>
      <c r="AG6" s="380"/>
      <c r="AH6" s="380"/>
      <c r="AI6" s="380"/>
      <c r="AJ6" s="380"/>
      <c r="AK6" s="380"/>
      <c r="AL6" s="380"/>
      <c r="AM6" s="380"/>
      <c r="AN6" s="380"/>
      <c r="AO6" s="380"/>
      <c r="AP6" s="380"/>
      <c r="AQ6" s="380"/>
      <c r="AR6" s="380"/>
      <c r="AS6" s="380"/>
      <c r="AT6" s="380"/>
      <c r="AU6" s="380"/>
      <c r="AV6" s="380"/>
      <c r="AW6" s="380"/>
      <c r="AX6" s="380"/>
      <c r="AY6" s="380"/>
      <c r="AZ6" s="380"/>
      <c r="BA6" s="380"/>
      <c r="BB6" s="380"/>
      <c r="BC6" s="380"/>
      <c r="BD6" s="380"/>
      <c r="BE6" s="380"/>
      <c r="BF6" s="192"/>
      <c r="BG6" s="216"/>
      <c r="BH6" s="192"/>
      <c r="BI6" s="192"/>
      <c r="BJ6" s="159"/>
      <c r="BK6" s="159"/>
      <c r="BL6" s="159"/>
      <c r="BM6" s="159"/>
      <c r="BN6" s="195"/>
      <c r="BO6" s="195"/>
      <c r="BP6" s="195"/>
      <c r="BQ6" s="195"/>
      <c r="BR6" s="159"/>
      <c r="BS6" s="159"/>
      <c r="BT6" s="159"/>
      <c r="BU6" s="159"/>
      <c r="BV6" s="192"/>
      <c r="BW6" s="192"/>
      <c r="BX6" s="192"/>
      <c r="BY6" s="192"/>
      <c r="BZ6" s="159"/>
      <c r="CA6" s="159"/>
      <c r="CB6" s="159"/>
      <c r="CC6" s="159"/>
      <c r="CH6" s="160"/>
      <c r="CI6" s="160"/>
      <c r="CJ6" s="160"/>
      <c r="CK6" s="160"/>
      <c r="CL6" s="160"/>
      <c r="CX6" s="157"/>
    </row>
    <row r="7" spans="1:104" s="158" customFormat="1" ht="29.25" customHeight="1" thickBot="1" x14ac:dyDescent="0.25">
      <c r="A7" s="374" t="s">
        <v>557</v>
      </c>
      <c r="B7" s="375"/>
      <c r="C7" s="375"/>
      <c r="D7" s="375"/>
      <c r="E7" s="375"/>
      <c r="F7" s="375"/>
      <c r="G7" s="375"/>
      <c r="H7" s="375"/>
      <c r="I7" s="375"/>
      <c r="J7" s="375"/>
      <c r="K7" s="375"/>
      <c r="L7" s="375"/>
      <c r="M7" s="375"/>
      <c r="N7" s="375"/>
      <c r="O7" s="375"/>
      <c r="P7" s="375"/>
      <c r="Q7" s="375"/>
      <c r="R7" s="375"/>
      <c r="S7" s="375"/>
      <c r="T7" s="375"/>
      <c r="U7" s="375"/>
      <c r="V7" s="375"/>
      <c r="W7" s="375"/>
      <c r="X7" s="375"/>
      <c r="Y7" s="375"/>
      <c r="Z7" s="375"/>
      <c r="AA7" s="375"/>
      <c r="AB7" s="375"/>
      <c r="AC7" s="375"/>
      <c r="AD7" s="375"/>
      <c r="AE7" s="375"/>
      <c r="AF7" s="375"/>
      <c r="AG7" s="375"/>
      <c r="AH7" s="375"/>
      <c r="AI7" s="375"/>
      <c r="AJ7" s="375"/>
      <c r="AK7" s="375"/>
      <c r="AL7" s="375"/>
      <c r="AM7" s="375"/>
      <c r="AN7" s="375"/>
      <c r="AO7" s="375"/>
      <c r="AP7" s="375"/>
      <c r="AQ7" s="375"/>
      <c r="AR7" s="375"/>
      <c r="AS7" s="375"/>
      <c r="AT7" s="375"/>
      <c r="AU7" s="375"/>
      <c r="AV7" s="375"/>
      <c r="AW7" s="375"/>
      <c r="AX7" s="375"/>
      <c r="AY7" s="375"/>
      <c r="AZ7" s="375"/>
      <c r="BA7" s="375"/>
      <c r="BB7" s="375"/>
      <c r="BC7" s="375"/>
      <c r="BD7" s="375"/>
      <c r="BE7" s="375"/>
      <c r="BF7" s="375"/>
      <c r="BG7" s="375"/>
      <c r="BH7" s="375"/>
      <c r="BI7" s="375"/>
      <c r="BJ7" s="375"/>
      <c r="BK7" s="375"/>
      <c r="BL7" s="375"/>
      <c r="BM7" s="375"/>
      <c r="BN7" s="375"/>
      <c r="BO7" s="375"/>
      <c r="BP7" s="375"/>
      <c r="BQ7" s="375"/>
      <c r="BR7" s="375"/>
      <c r="BS7" s="375"/>
      <c r="BT7" s="375"/>
      <c r="BU7" s="375"/>
      <c r="BV7" s="375"/>
      <c r="BW7" s="375"/>
      <c r="BX7" s="375"/>
      <c r="BY7" s="375"/>
      <c r="BZ7" s="161"/>
      <c r="CA7" s="161"/>
      <c r="CB7" s="161"/>
      <c r="CC7" s="161"/>
      <c r="CD7" s="161"/>
      <c r="CE7" s="161"/>
      <c r="CF7" s="161"/>
      <c r="CG7" s="161"/>
      <c r="CH7" s="161"/>
      <c r="CI7" s="161"/>
      <c r="CJ7" s="161"/>
      <c r="CK7" s="161"/>
      <c r="CL7" s="161"/>
      <c r="CM7" s="161"/>
      <c r="CN7" s="161"/>
      <c r="CO7" s="161"/>
      <c r="CP7" s="161"/>
      <c r="CQ7" s="161"/>
      <c r="CR7" s="161"/>
      <c r="CS7" s="161"/>
      <c r="CT7" s="161"/>
      <c r="CU7" s="162"/>
      <c r="CV7" s="162"/>
      <c r="CW7" s="162"/>
      <c r="CX7" s="157"/>
    </row>
    <row r="8" spans="1:104" ht="9" customHeight="1" thickBot="1" x14ac:dyDescent="0.25">
      <c r="A8" s="36"/>
      <c r="B8" s="35"/>
      <c r="C8" s="35"/>
      <c r="D8" s="121"/>
      <c r="E8" s="121"/>
      <c r="F8" s="35"/>
      <c r="G8" s="35"/>
      <c r="H8" s="129"/>
      <c r="I8" s="129"/>
      <c r="J8" s="384">
        <v>1</v>
      </c>
      <c r="K8" s="384"/>
      <c r="L8" s="384"/>
      <c r="M8" s="384"/>
      <c r="N8" s="384"/>
      <c r="O8" s="384"/>
      <c r="P8" s="384"/>
      <c r="Q8" s="384"/>
      <c r="R8" s="384">
        <v>2</v>
      </c>
      <c r="S8" s="384"/>
      <c r="T8" s="384"/>
      <c r="U8" s="384"/>
      <c r="V8" s="384"/>
      <c r="W8" s="384"/>
      <c r="X8" s="384"/>
      <c r="Y8" s="384"/>
      <c r="Z8" s="383">
        <v>3</v>
      </c>
      <c r="AA8" s="384"/>
      <c r="AB8" s="384"/>
      <c r="AC8" s="384"/>
      <c r="AD8" s="384"/>
      <c r="AE8" s="384"/>
      <c r="AF8" s="384"/>
      <c r="AG8" s="385"/>
      <c r="AH8" s="383">
        <v>4</v>
      </c>
      <c r="AI8" s="384"/>
      <c r="AJ8" s="384"/>
      <c r="AK8" s="384"/>
      <c r="AL8" s="384"/>
      <c r="AM8" s="384"/>
      <c r="AN8" s="384"/>
      <c r="AO8" s="385"/>
      <c r="AP8" s="383">
        <v>5</v>
      </c>
      <c r="AQ8" s="384"/>
      <c r="AR8" s="384"/>
      <c r="AS8" s="384"/>
      <c r="AT8" s="384"/>
      <c r="AU8" s="384"/>
      <c r="AV8" s="384"/>
      <c r="AW8" s="385"/>
      <c r="AX8" s="383">
        <v>6</v>
      </c>
      <c r="AY8" s="384"/>
      <c r="AZ8" s="384"/>
      <c r="BA8" s="384"/>
      <c r="BB8" s="384"/>
      <c r="BC8" s="384"/>
      <c r="BD8" s="384"/>
      <c r="BE8" s="385"/>
      <c r="BF8" s="383">
        <v>7</v>
      </c>
      <c r="BG8" s="384"/>
      <c r="BH8" s="384"/>
      <c r="BI8" s="384"/>
      <c r="BJ8" s="384"/>
      <c r="BK8" s="384"/>
      <c r="BL8" s="384"/>
      <c r="BM8" s="385"/>
      <c r="BN8" s="383">
        <v>8</v>
      </c>
      <c r="BO8" s="384"/>
      <c r="BP8" s="384"/>
      <c r="BQ8" s="384"/>
      <c r="BR8" s="384"/>
      <c r="BS8" s="384"/>
      <c r="BT8" s="384"/>
      <c r="BU8" s="385"/>
      <c r="BV8" s="383">
        <v>9</v>
      </c>
      <c r="BW8" s="384"/>
      <c r="BX8" s="384"/>
      <c r="BY8" s="384"/>
      <c r="BZ8" s="384"/>
      <c r="CA8" s="384"/>
      <c r="CB8" s="384"/>
      <c r="CC8" s="385"/>
      <c r="CD8" s="35"/>
      <c r="CE8" s="35"/>
      <c r="CF8" s="35"/>
      <c r="CG8" s="35"/>
      <c r="CH8" s="63"/>
      <c r="CI8" s="63"/>
      <c r="CJ8" s="63"/>
      <c r="CK8" s="63"/>
      <c r="CL8" s="63"/>
      <c r="CM8" s="54"/>
      <c r="CN8" s="35"/>
      <c r="CO8" s="35"/>
      <c r="CP8" s="35"/>
      <c r="CQ8" s="35"/>
      <c r="CR8" s="35"/>
      <c r="CS8" s="35"/>
      <c r="CT8" s="35"/>
      <c r="CU8" s="55"/>
      <c r="CV8" s="55"/>
      <c r="CW8" s="55"/>
    </row>
    <row r="9" spans="1:104" s="279" customFormat="1" ht="48" customHeight="1" x14ac:dyDescent="0.2">
      <c r="A9" s="361" t="s">
        <v>12</v>
      </c>
      <c r="B9" s="361" t="s">
        <v>40</v>
      </c>
      <c r="C9" s="361" t="s">
        <v>29</v>
      </c>
      <c r="D9" s="361" t="s">
        <v>570</v>
      </c>
      <c r="E9" s="361" t="s">
        <v>43</v>
      </c>
      <c r="F9" s="370" t="s">
        <v>30</v>
      </c>
      <c r="G9" s="370" t="s">
        <v>28</v>
      </c>
      <c r="H9" s="359" t="s">
        <v>549</v>
      </c>
      <c r="I9" s="359" t="s">
        <v>550</v>
      </c>
      <c r="J9" s="361" t="s">
        <v>551</v>
      </c>
      <c r="K9" s="361"/>
      <c r="L9" s="361"/>
      <c r="M9" s="361"/>
      <c r="N9" s="361"/>
      <c r="O9" s="361"/>
      <c r="P9" s="361"/>
      <c r="Q9" s="361"/>
      <c r="R9" s="362" t="s">
        <v>552</v>
      </c>
      <c r="S9" s="362"/>
      <c r="T9" s="362"/>
      <c r="U9" s="362"/>
      <c r="V9" s="362"/>
      <c r="W9" s="362"/>
      <c r="X9" s="362"/>
      <c r="Y9" s="362"/>
      <c r="Z9" s="361" t="s">
        <v>553</v>
      </c>
      <c r="AA9" s="361"/>
      <c r="AB9" s="361"/>
      <c r="AC9" s="361"/>
      <c r="AD9" s="361"/>
      <c r="AE9" s="361"/>
      <c r="AF9" s="361"/>
      <c r="AG9" s="361"/>
      <c r="AH9" s="361" t="s">
        <v>554</v>
      </c>
      <c r="AI9" s="361"/>
      <c r="AJ9" s="361"/>
      <c r="AK9" s="361"/>
      <c r="AL9" s="361"/>
      <c r="AM9" s="361"/>
      <c r="AN9" s="361"/>
      <c r="AO9" s="361"/>
      <c r="AP9" s="361" t="s">
        <v>555</v>
      </c>
      <c r="AQ9" s="361"/>
      <c r="AR9" s="361"/>
      <c r="AS9" s="361"/>
      <c r="AT9" s="361"/>
      <c r="AU9" s="361"/>
      <c r="AV9" s="361"/>
      <c r="AW9" s="361"/>
      <c r="AX9" s="361" t="s">
        <v>556</v>
      </c>
      <c r="AY9" s="361"/>
      <c r="AZ9" s="361"/>
      <c r="BA9" s="361"/>
      <c r="BB9" s="361"/>
      <c r="BC9" s="361"/>
      <c r="BD9" s="361"/>
      <c r="BE9" s="361"/>
      <c r="BF9" s="361" t="s">
        <v>558</v>
      </c>
      <c r="BG9" s="361"/>
      <c r="BH9" s="361"/>
      <c r="BI9" s="361"/>
      <c r="BJ9" s="361"/>
      <c r="BK9" s="361"/>
      <c r="BL9" s="361"/>
      <c r="BM9" s="361"/>
      <c r="BN9" s="361" t="s">
        <v>559</v>
      </c>
      <c r="BO9" s="361"/>
      <c r="BP9" s="361"/>
      <c r="BQ9" s="361"/>
      <c r="BR9" s="361"/>
      <c r="BS9" s="361"/>
      <c r="BT9" s="361"/>
      <c r="BU9" s="361"/>
      <c r="BV9" s="361" t="s">
        <v>560</v>
      </c>
      <c r="BW9" s="361"/>
      <c r="BX9" s="361"/>
      <c r="BY9" s="361"/>
      <c r="BZ9" s="361"/>
      <c r="CA9" s="361"/>
      <c r="CB9" s="361"/>
      <c r="CC9" s="361"/>
      <c r="CD9" s="247"/>
      <c r="CE9" s="365" t="s">
        <v>22</v>
      </c>
      <c r="CF9" s="366"/>
      <c r="CG9" s="366"/>
      <c r="CH9" s="366"/>
      <c r="CI9" s="366"/>
      <c r="CJ9" s="366"/>
      <c r="CK9" s="366"/>
      <c r="CL9" s="366"/>
      <c r="CM9" s="367"/>
      <c r="CN9" s="277"/>
      <c r="CO9" s="368" t="s">
        <v>24</v>
      </c>
      <c r="CP9" s="369"/>
      <c r="CQ9" s="369"/>
      <c r="CR9" s="369"/>
      <c r="CS9" s="369"/>
      <c r="CT9" s="369"/>
      <c r="CU9" s="369"/>
      <c r="CV9" s="369"/>
      <c r="CW9" s="369"/>
      <c r="CX9" s="278"/>
    </row>
    <row r="10" spans="1:104" s="50" customFormat="1" ht="43.5" customHeight="1" x14ac:dyDescent="0.2">
      <c r="A10" s="371"/>
      <c r="B10" s="371" t="s">
        <v>39</v>
      </c>
      <c r="C10" s="371"/>
      <c r="D10" s="371"/>
      <c r="E10" s="371"/>
      <c r="F10" s="361"/>
      <c r="G10" s="361"/>
      <c r="H10" s="360"/>
      <c r="I10" s="360"/>
      <c r="J10" s="248" t="s">
        <v>13</v>
      </c>
      <c r="K10" s="248" t="s">
        <v>5</v>
      </c>
      <c r="L10" s="248" t="s">
        <v>14</v>
      </c>
      <c r="M10" s="248" t="s">
        <v>6</v>
      </c>
      <c r="N10" s="249" t="s">
        <v>15</v>
      </c>
      <c r="O10" s="250" t="s">
        <v>561</v>
      </c>
      <c r="P10" s="249" t="s">
        <v>562</v>
      </c>
      <c r="Q10" s="249" t="s">
        <v>21</v>
      </c>
      <c r="R10" s="166" t="s">
        <v>13</v>
      </c>
      <c r="S10" s="166" t="s">
        <v>5</v>
      </c>
      <c r="T10" s="166" t="s">
        <v>14</v>
      </c>
      <c r="U10" s="166" t="s">
        <v>6</v>
      </c>
      <c r="V10" s="165" t="s">
        <v>15</v>
      </c>
      <c r="W10" s="250" t="s">
        <v>561</v>
      </c>
      <c r="X10" s="249" t="s">
        <v>562</v>
      </c>
      <c r="Y10" s="165" t="s">
        <v>21</v>
      </c>
      <c r="Z10" s="238" t="s">
        <v>13</v>
      </c>
      <c r="AA10" s="238" t="s">
        <v>5</v>
      </c>
      <c r="AB10" s="238" t="s">
        <v>14</v>
      </c>
      <c r="AC10" s="238" t="s">
        <v>6</v>
      </c>
      <c r="AD10" s="165" t="s">
        <v>15</v>
      </c>
      <c r="AE10" s="250" t="s">
        <v>561</v>
      </c>
      <c r="AF10" s="249" t="s">
        <v>562</v>
      </c>
      <c r="AG10" s="165" t="s">
        <v>21</v>
      </c>
      <c r="AH10" s="238" t="s">
        <v>13</v>
      </c>
      <c r="AI10" s="238" t="s">
        <v>5</v>
      </c>
      <c r="AJ10" s="238" t="s">
        <v>14</v>
      </c>
      <c r="AK10" s="238" t="s">
        <v>6</v>
      </c>
      <c r="AL10" s="165" t="s">
        <v>15</v>
      </c>
      <c r="AM10" s="250" t="s">
        <v>561</v>
      </c>
      <c r="AN10" s="249" t="s">
        <v>562</v>
      </c>
      <c r="AO10" s="165" t="s">
        <v>21</v>
      </c>
      <c r="AP10" s="238" t="s">
        <v>13</v>
      </c>
      <c r="AQ10" s="238" t="s">
        <v>5</v>
      </c>
      <c r="AR10" s="238" t="s">
        <v>14</v>
      </c>
      <c r="AS10" s="238" t="s">
        <v>6</v>
      </c>
      <c r="AT10" s="165" t="s">
        <v>15</v>
      </c>
      <c r="AU10" s="250" t="s">
        <v>561</v>
      </c>
      <c r="AV10" s="249" t="s">
        <v>562</v>
      </c>
      <c r="AW10" s="165" t="s">
        <v>21</v>
      </c>
      <c r="AX10" s="238" t="s">
        <v>13</v>
      </c>
      <c r="AY10" s="238" t="s">
        <v>5</v>
      </c>
      <c r="AZ10" s="238" t="s">
        <v>14</v>
      </c>
      <c r="BA10" s="238" t="s">
        <v>6</v>
      </c>
      <c r="BB10" s="165" t="s">
        <v>15</v>
      </c>
      <c r="BC10" s="250" t="s">
        <v>561</v>
      </c>
      <c r="BD10" s="249" t="s">
        <v>562</v>
      </c>
      <c r="BE10" s="165" t="s">
        <v>21</v>
      </c>
      <c r="BF10" s="238" t="s">
        <v>13</v>
      </c>
      <c r="BG10" s="251" t="s">
        <v>5</v>
      </c>
      <c r="BH10" s="238" t="s">
        <v>14</v>
      </c>
      <c r="BI10" s="238" t="s">
        <v>6</v>
      </c>
      <c r="BJ10" s="165" t="s">
        <v>15</v>
      </c>
      <c r="BK10" s="250" t="s">
        <v>561</v>
      </c>
      <c r="BL10" s="249" t="s">
        <v>562</v>
      </c>
      <c r="BM10" s="165" t="s">
        <v>21</v>
      </c>
      <c r="BN10" s="166" t="s">
        <v>13</v>
      </c>
      <c r="BO10" s="166" t="s">
        <v>5</v>
      </c>
      <c r="BP10" s="166" t="s">
        <v>14</v>
      </c>
      <c r="BQ10" s="166" t="s">
        <v>6</v>
      </c>
      <c r="BR10" s="165" t="s">
        <v>15</v>
      </c>
      <c r="BS10" s="250" t="s">
        <v>561</v>
      </c>
      <c r="BT10" s="249" t="s">
        <v>562</v>
      </c>
      <c r="BU10" s="165" t="s">
        <v>21</v>
      </c>
      <c r="BV10" s="238" t="s">
        <v>13</v>
      </c>
      <c r="BW10" s="238" t="s">
        <v>5</v>
      </c>
      <c r="BX10" s="238" t="s">
        <v>14</v>
      </c>
      <c r="BY10" s="238" t="s">
        <v>6</v>
      </c>
      <c r="BZ10" s="165" t="s">
        <v>15</v>
      </c>
      <c r="CA10" s="250" t="s">
        <v>561</v>
      </c>
      <c r="CB10" s="249" t="s">
        <v>562</v>
      </c>
      <c r="CC10" s="165" t="s">
        <v>21</v>
      </c>
      <c r="CD10" s="252"/>
      <c r="CE10" s="249" t="s">
        <v>551</v>
      </c>
      <c r="CF10" s="249" t="s">
        <v>552</v>
      </c>
      <c r="CG10" s="249" t="s">
        <v>553</v>
      </c>
      <c r="CH10" s="253" t="s">
        <v>554</v>
      </c>
      <c r="CI10" s="253" t="s">
        <v>555</v>
      </c>
      <c r="CJ10" s="253" t="s">
        <v>556</v>
      </c>
      <c r="CK10" s="253" t="s">
        <v>558</v>
      </c>
      <c r="CL10" s="253" t="s">
        <v>559</v>
      </c>
      <c r="CM10" s="249" t="s">
        <v>560</v>
      </c>
      <c r="CN10" s="249" t="s">
        <v>23</v>
      </c>
      <c r="CO10" s="249" t="s">
        <v>551</v>
      </c>
      <c r="CP10" s="249" t="s">
        <v>552</v>
      </c>
      <c r="CQ10" s="249" t="s">
        <v>553</v>
      </c>
      <c r="CR10" s="249" t="s">
        <v>554</v>
      </c>
      <c r="CS10" s="249" t="s">
        <v>555</v>
      </c>
      <c r="CT10" s="249" t="s">
        <v>556</v>
      </c>
      <c r="CU10" s="254" t="s">
        <v>558</v>
      </c>
      <c r="CV10" s="249" t="s">
        <v>559</v>
      </c>
      <c r="CW10" s="249" t="s">
        <v>560</v>
      </c>
      <c r="CX10" s="249" t="s">
        <v>27</v>
      </c>
      <c r="CY10" s="249" t="s">
        <v>579</v>
      </c>
      <c r="CZ10" s="249" t="s">
        <v>35</v>
      </c>
    </row>
    <row r="11" spans="1:104" s="59" customFormat="1" ht="43.5" customHeight="1" x14ac:dyDescent="0.2">
      <c r="A11" s="255">
        <v>1</v>
      </c>
      <c r="B11" s="256" t="s">
        <v>44</v>
      </c>
      <c r="C11" s="257" t="s">
        <v>45</v>
      </c>
      <c r="D11" s="258" t="s">
        <v>46</v>
      </c>
      <c r="E11" s="259">
        <v>6</v>
      </c>
      <c r="F11" s="260">
        <v>1</v>
      </c>
      <c r="G11" s="258" t="s">
        <v>31</v>
      </c>
      <c r="H11" s="53">
        <v>60000</v>
      </c>
      <c r="I11" s="53">
        <v>360000</v>
      </c>
      <c r="J11" s="136">
        <v>49000</v>
      </c>
      <c r="K11" s="136">
        <v>0</v>
      </c>
      <c r="L11" s="43">
        <v>49000</v>
      </c>
      <c r="M11" s="52">
        <v>294000</v>
      </c>
      <c r="N11" s="42" t="s">
        <v>10</v>
      </c>
      <c r="O11" s="42" t="s">
        <v>566</v>
      </c>
      <c r="P11" s="42" t="s">
        <v>10</v>
      </c>
      <c r="Q11" s="42" t="s">
        <v>581</v>
      </c>
      <c r="R11" s="144">
        <v>65000</v>
      </c>
      <c r="S11" s="144">
        <v>0</v>
      </c>
      <c r="T11" s="144">
        <v>65000</v>
      </c>
      <c r="U11" s="145">
        <v>390000</v>
      </c>
      <c r="V11" s="42" t="s">
        <v>33</v>
      </c>
      <c r="W11" s="42" t="s">
        <v>566</v>
      </c>
      <c r="X11" s="42" t="s">
        <v>33</v>
      </c>
      <c r="Y11" s="42" t="s">
        <v>582</v>
      </c>
      <c r="Z11" s="43">
        <v>58253</v>
      </c>
      <c r="AA11" s="43">
        <v>0</v>
      </c>
      <c r="AB11" s="43">
        <v>58253</v>
      </c>
      <c r="AC11" s="52">
        <v>349518</v>
      </c>
      <c r="AD11" s="42" t="s">
        <v>10</v>
      </c>
      <c r="AE11" s="42" t="s">
        <v>566</v>
      </c>
      <c r="AF11" s="42" t="s">
        <v>10</v>
      </c>
      <c r="AG11" s="42" t="s">
        <v>581</v>
      </c>
      <c r="AH11" s="245">
        <v>54650</v>
      </c>
      <c r="AI11" s="246">
        <v>0</v>
      </c>
      <c r="AJ11" s="235">
        <v>54650</v>
      </c>
      <c r="AK11" s="52">
        <v>327900</v>
      </c>
      <c r="AL11" s="42" t="s">
        <v>10</v>
      </c>
      <c r="AM11" s="42" t="s">
        <v>566</v>
      </c>
      <c r="AN11" s="42" t="s">
        <v>10</v>
      </c>
      <c r="AO11" s="42" t="s">
        <v>581</v>
      </c>
      <c r="AP11" s="43"/>
      <c r="AQ11" s="43"/>
      <c r="AR11" s="43">
        <v>0</v>
      </c>
      <c r="AS11" s="52">
        <v>0</v>
      </c>
      <c r="AT11" s="42" t="s">
        <v>583</v>
      </c>
      <c r="AU11" s="42"/>
      <c r="AV11" s="42" t="s">
        <v>33</v>
      </c>
      <c r="AW11" s="42" t="s">
        <v>582</v>
      </c>
      <c r="AX11" s="43"/>
      <c r="AY11" s="43"/>
      <c r="AZ11" s="43">
        <v>0</v>
      </c>
      <c r="BA11" s="52">
        <v>0</v>
      </c>
      <c r="BB11" s="42" t="s">
        <v>583</v>
      </c>
      <c r="BC11" s="42" t="s">
        <v>568</v>
      </c>
      <c r="BD11" s="42" t="s">
        <v>33</v>
      </c>
      <c r="BE11" s="42" t="s">
        <v>582</v>
      </c>
      <c r="BF11" s="261">
        <v>0</v>
      </c>
      <c r="BG11" s="262">
        <v>0</v>
      </c>
      <c r="BH11" s="43">
        <v>0</v>
      </c>
      <c r="BI11" s="52">
        <v>0</v>
      </c>
      <c r="BJ11" s="42" t="s">
        <v>583</v>
      </c>
      <c r="BK11" s="42" t="s">
        <v>568</v>
      </c>
      <c r="BL11" s="42" t="s">
        <v>33</v>
      </c>
      <c r="BM11" s="42" t="s">
        <v>582</v>
      </c>
      <c r="BN11" s="196">
        <v>0</v>
      </c>
      <c r="BO11" s="196">
        <v>0</v>
      </c>
      <c r="BP11" s="144">
        <v>0</v>
      </c>
      <c r="BQ11" s="145">
        <v>0</v>
      </c>
      <c r="BR11" s="42" t="s">
        <v>583</v>
      </c>
      <c r="BS11" s="42" t="s">
        <v>568</v>
      </c>
      <c r="BT11" s="42" t="s">
        <v>33</v>
      </c>
      <c r="BU11" s="42" t="s">
        <v>582</v>
      </c>
      <c r="BV11" s="193"/>
      <c r="BW11" s="193"/>
      <c r="BX11" s="43">
        <v>0</v>
      </c>
      <c r="BY11" s="52">
        <v>0</v>
      </c>
      <c r="BZ11" s="42" t="s">
        <v>583</v>
      </c>
      <c r="CA11" s="42" t="s">
        <v>568</v>
      </c>
      <c r="CB11" s="42" t="s">
        <v>33</v>
      </c>
      <c r="CC11" s="42" t="s">
        <v>582</v>
      </c>
      <c r="CD11" s="56"/>
      <c r="CE11" s="57">
        <v>49000</v>
      </c>
      <c r="CF11" s="57" t="s">
        <v>584</v>
      </c>
      <c r="CG11" s="57">
        <v>58253</v>
      </c>
      <c r="CH11" s="65">
        <v>54650</v>
      </c>
      <c r="CI11" s="65" t="s">
        <v>584</v>
      </c>
      <c r="CJ11" s="65" t="s">
        <v>584</v>
      </c>
      <c r="CK11" s="65" t="s">
        <v>584</v>
      </c>
      <c r="CL11" s="65" t="s">
        <v>584</v>
      </c>
      <c r="CM11" s="57" t="s">
        <v>584</v>
      </c>
      <c r="CN11" s="57">
        <v>49000</v>
      </c>
      <c r="CO11" s="58">
        <v>500</v>
      </c>
      <c r="CP11" s="58" t="e">
        <v>#VALUE!</v>
      </c>
      <c r="CQ11" s="58">
        <v>420.57919763788988</v>
      </c>
      <c r="CR11" s="58">
        <v>448.30741079597436</v>
      </c>
      <c r="CS11" s="58" t="e">
        <v>#VALUE!</v>
      </c>
      <c r="CT11" s="58" t="e">
        <v>#VALUE!</v>
      </c>
      <c r="CU11" s="62" t="e">
        <v>#VALUE!</v>
      </c>
      <c r="CV11" s="58" t="e">
        <v>#VALUE!</v>
      </c>
      <c r="CW11" s="58" t="e">
        <v>#VALUE!</v>
      </c>
      <c r="CX11" s="280" t="s">
        <v>551</v>
      </c>
      <c r="CY11" s="207" t="s">
        <v>568</v>
      </c>
    </row>
    <row r="12" spans="1:104" s="59" customFormat="1" ht="75" x14ac:dyDescent="0.2">
      <c r="A12" s="255">
        <v>2</v>
      </c>
      <c r="B12" s="256" t="s">
        <v>47</v>
      </c>
      <c r="C12" s="257" t="s">
        <v>48</v>
      </c>
      <c r="D12" s="256" t="s">
        <v>46</v>
      </c>
      <c r="E12" s="259">
        <v>18.333333333333332</v>
      </c>
      <c r="F12" s="255">
        <v>1</v>
      </c>
      <c r="G12" s="256" t="s">
        <v>31</v>
      </c>
      <c r="H12" s="53">
        <v>12000</v>
      </c>
      <c r="I12" s="53">
        <v>220000</v>
      </c>
      <c r="J12" s="136">
        <v>11700</v>
      </c>
      <c r="K12" s="136">
        <v>0</v>
      </c>
      <c r="L12" s="43">
        <v>11700</v>
      </c>
      <c r="M12" s="52">
        <v>214500</v>
      </c>
      <c r="N12" s="42" t="s">
        <v>10</v>
      </c>
      <c r="O12" s="42" t="s">
        <v>566</v>
      </c>
      <c r="P12" s="42" t="s">
        <v>10</v>
      </c>
      <c r="Q12" s="42" t="s">
        <v>581</v>
      </c>
      <c r="R12" s="144">
        <v>7000</v>
      </c>
      <c r="S12" s="144">
        <v>0</v>
      </c>
      <c r="T12" s="144">
        <v>7000</v>
      </c>
      <c r="U12" s="145">
        <v>128333.33333333333</v>
      </c>
      <c r="V12" s="42" t="s">
        <v>10</v>
      </c>
      <c r="W12" s="42" t="s">
        <v>566</v>
      </c>
      <c r="X12" s="276" t="s">
        <v>33</v>
      </c>
      <c r="Y12" s="42" t="s">
        <v>582</v>
      </c>
      <c r="Z12" s="43">
        <v>13735</v>
      </c>
      <c r="AA12" s="43">
        <v>0</v>
      </c>
      <c r="AB12" s="43">
        <v>13735</v>
      </c>
      <c r="AC12" s="52">
        <v>251808.33333333331</v>
      </c>
      <c r="AD12" s="42" t="s">
        <v>33</v>
      </c>
      <c r="AE12" s="42" t="s">
        <v>566</v>
      </c>
      <c r="AF12" s="42" t="s">
        <v>33</v>
      </c>
      <c r="AG12" s="42" t="s">
        <v>582</v>
      </c>
      <c r="AH12" s="245">
        <v>5902</v>
      </c>
      <c r="AI12" s="246">
        <v>0</v>
      </c>
      <c r="AJ12" s="235">
        <v>5902</v>
      </c>
      <c r="AK12" s="52">
        <v>108203.33333333333</v>
      </c>
      <c r="AL12" s="42" t="s">
        <v>10</v>
      </c>
      <c r="AM12" s="42" t="s">
        <v>566</v>
      </c>
      <c r="AN12" s="42" t="s">
        <v>10</v>
      </c>
      <c r="AO12" s="42" t="s">
        <v>581</v>
      </c>
      <c r="AP12" s="235"/>
      <c r="AQ12" s="235"/>
      <c r="AR12" s="43">
        <v>0</v>
      </c>
      <c r="AS12" s="52">
        <v>0</v>
      </c>
      <c r="AT12" s="42" t="s">
        <v>583</v>
      </c>
      <c r="AU12" s="42"/>
      <c r="AV12" s="42" t="s">
        <v>33</v>
      </c>
      <c r="AW12" s="42" t="s">
        <v>582</v>
      </c>
      <c r="AX12" s="235">
        <v>8636</v>
      </c>
      <c r="AY12" s="235">
        <v>0</v>
      </c>
      <c r="AZ12" s="43">
        <v>8636</v>
      </c>
      <c r="BA12" s="52">
        <v>158326.66666666666</v>
      </c>
      <c r="BB12" s="42" t="s">
        <v>10</v>
      </c>
      <c r="BC12" s="42" t="s">
        <v>567</v>
      </c>
      <c r="BD12" s="42" t="s">
        <v>33</v>
      </c>
      <c r="BE12" s="42" t="s">
        <v>582</v>
      </c>
      <c r="BF12" s="261">
        <v>0</v>
      </c>
      <c r="BG12" s="262">
        <v>0</v>
      </c>
      <c r="BH12" s="43">
        <v>0</v>
      </c>
      <c r="BI12" s="52">
        <v>0</v>
      </c>
      <c r="BJ12" s="42" t="s">
        <v>583</v>
      </c>
      <c r="BK12" s="42" t="s">
        <v>568</v>
      </c>
      <c r="BL12" s="42" t="s">
        <v>33</v>
      </c>
      <c r="BM12" s="42" t="s">
        <v>582</v>
      </c>
      <c r="BN12" s="196">
        <v>0</v>
      </c>
      <c r="BO12" s="196">
        <v>0</v>
      </c>
      <c r="BP12" s="144">
        <v>0</v>
      </c>
      <c r="BQ12" s="145">
        <v>0</v>
      </c>
      <c r="BR12" s="42" t="s">
        <v>583</v>
      </c>
      <c r="BS12" s="42" t="s">
        <v>568</v>
      </c>
      <c r="BT12" s="42" t="s">
        <v>33</v>
      </c>
      <c r="BU12" s="42" t="s">
        <v>582</v>
      </c>
      <c r="BV12" s="193"/>
      <c r="BW12" s="193"/>
      <c r="BX12" s="43">
        <v>0</v>
      </c>
      <c r="BY12" s="52">
        <v>0</v>
      </c>
      <c r="BZ12" s="42" t="s">
        <v>583</v>
      </c>
      <c r="CA12" s="42" t="s">
        <v>568</v>
      </c>
      <c r="CB12" s="42" t="s">
        <v>33</v>
      </c>
      <c r="CC12" s="42" t="s">
        <v>582</v>
      </c>
      <c r="CD12" s="56"/>
      <c r="CE12" s="57">
        <v>11700</v>
      </c>
      <c r="CF12" s="57" t="s">
        <v>584</v>
      </c>
      <c r="CG12" s="57" t="s">
        <v>584</v>
      </c>
      <c r="CH12" s="65">
        <v>5902</v>
      </c>
      <c r="CI12" s="65" t="s">
        <v>584</v>
      </c>
      <c r="CJ12" s="65" t="s">
        <v>584</v>
      </c>
      <c r="CK12" s="65" t="s">
        <v>584</v>
      </c>
      <c r="CL12" s="65" t="s">
        <v>584</v>
      </c>
      <c r="CM12" s="57" t="s">
        <v>584</v>
      </c>
      <c r="CN12" s="57">
        <v>5902</v>
      </c>
      <c r="CO12" s="58">
        <v>252.22222222222223</v>
      </c>
      <c r="CP12" s="58" t="e">
        <v>#VALUE!</v>
      </c>
      <c r="CQ12" s="58" t="e">
        <v>#VALUE!</v>
      </c>
      <c r="CR12" s="58">
        <v>500</v>
      </c>
      <c r="CS12" s="58" t="e">
        <v>#VALUE!</v>
      </c>
      <c r="CT12" s="58" t="e">
        <v>#VALUE!</v>
      </c>
      <c r="CU12" s="62" t="e">
        <v>#VALUE!</v>
      </c>
      <c r="CV12" s="58" t="e">
        <v>#VALUE!</v>
      </c>
      <c r="CW12" s="58" t="e">
        <v>#VALUE!</v>
      </c>
      <c r="CX12" s="281" t="s">
        <v>554</v>
      </c>
      <c r="CY12" s="207" t="s">
        <v>568</v>
      </c>
    </row>
    <row r="13" spans="1:104" s="59" customFormat="1" ht="75" x14ac:dyDescent="0.2">
      <c r="A13" s="255">
        <v>3</v>
      </c>
      <c r="B13" s="256" t="s">
        <v>49</v>
      </c>
      <c r="C13" s="257" t="s">
        <v>50</v>
      </c>
      <c r="D13" s="256" t="s">
        <v>46</v>
      </c>
      <c r="E13" s="259">
        <v>336</v>
      </c>
      <c r="F13" s="255">
        <v>1</v>
      </c>
      <c r="G13" s="256" t="s">
        <v>31</v>
      </c>
      <c r="H13" s="53">
        <v>12120</v>
      </c>
      <c r="I13" s="53">
        <v>4072320</v>
      </c>
      <c r="J13" s="136">
        <v>11700</v>
      </c>
      <c r="K13" s="136">
        <v>0</v>
      </c>
      <c r="L13" s="43">
        <v>11700</v>
      </c>
      <c r="M13" s="52">
        <v>3931200</v>
      </c>
      <c r="N13" s="42" t="s">
        <v>10</v>
      </c>
      <c r="O13" s="42" t="s">
        <v>566</v>
      </c>
      <c r="P13" s="42" t="s">
        <v>10</v>
      </c>
      <c r="Q13" s="42" t="s">
        <v>581</v>
      </c>
      <c r="R13" s="144">
        <v>8400</v>
      </c>
      <c r="S13" s="144">
        <v>0</v>
      </c>
      <c r="T13" s="144">
        <v>8400</v>
      </c>
      <c r="U13" s="145">
        <v>2822400</v>
      </c>
      <c r="V13" s="42" t="s">
        <v>10</v>
      </c>
      <c r="W13" s="42" t="s">
        <v>567</v>
      </c>
      <c r="X13" s="42" t="s">
        <v>33</v>
      </c>
      <c r="Y13" s="42" t="s">
        <v>582</v>
      </c>
      <c r="Z13" s="43">
        <v>11373</v>
      </c>
      <c r="AA13" s="43">
        <v>0</v>
      </c>
      <c r="AB13" s="43">
        <v>11373</v>
      </c>
      <c r="AC13" s="52">
        <v>3821328</v>
      </c>
      <c r="AD13" s="42" t="s">
        <v>10</v>
      </c>
      <c r="AE13" s="42" t="s">
        <v>566</v>
      </c>
      <c r="AF13" s="42" t="s">
        <v>10</v>
      </c>
      <c r="AG13" s="42" t="s">
        <v>581</v>
      </c>
      <c r="AH13" s="245">
        <v>6012</v>
      </c>
      <c r="AI13" s="246">
        <v>0</v>
      </c>
      <c r="AJ13" s="235">
        <v>6012</v>
      </c>
      <c r="AK13" s="52">
        <v>2020032</v>
      </c>
      <c r="AL13" s="42" t="s">
        <v>10</v>
      </c>
      <c r="AM13" s="42" t="s">
        <v>566</v>
      </c>
      <c r="AN13" s="42" t="s">
        <v>10</v>
      </c>
      <c r="AO13" s="42" t="s">
        <v>581</v>
      </c>
      <c r="AP13" s="235"/>
      <c r="AQ13" s="235"/>
      <c r="AR13" s="43">
        <v>0</v>
      </c>
      <c r="AS13" s="52">
        <v>0</v>
      </c>
      <c r="AT13" s="42" t="s">
        <v>583</v>
      </c>
      <c r="AU13" s="42"/>
      <c r="AV13" s="42" t="s">
        <v>33</v>
      </c>
      <c r="AW13" s="42" t="s">
        <v>582</v>
      </c>
      <c r="AX13" s="235"/>
      <c r="AY13" s="235"/>
      <c r="AZ13" s="43">
        <v>0</v>
      </c>
      <c r="BA13" s="52">
        <v>0</v>
      </c>
      <c r="BB13" s="42" t="s">
        <v>583</v>
      </c>
      <c r="BC13" s="42" t="s">
        <v>568</v>
      </c>
      <c r="BD13" s="42" t="s">
        <v>33</v>
      </c>
      <c r="BE13" s="42" t="s">
        <v>582</v>
      </c>
      <c r="BF13" s="261">
        <v>7340</v>
      </c>
      <c r="BG13" s="262">
        <v>0</v>
      </c>
      <c r="BH13" s="43">
        <v>7340</v>
      </c>
      <c r="BI13" s="52">
        <v>7340</v>
      </c>
      <c r="BJ13" s="42" t="s">
        <v>10</v>
      </c>
      <c r="BK13" s="42" t="s">
        <v>566</v>
      </c>
      <c r="BL13" s="42" t="s">
        <v>10</v>
      </c>
      <c r="BM13" s="42" t="s">
        <v>581</v>
      </c>
      <c r="BN13" s="196">
        <v>0</v>
      </c>
      <c r="BO13" s="196">
        <v>0</v>
      </c>
      <c r="BP13" s="144">
        <v>0</v>
      </c>
      <c r="BQ13" s="145">
        <v>0</v>
      </c>
      <c r="BR13" s="42" t="s">
        <v>583</v>
      </c>
      <c r="BS13" s="42" t="s">
        <v>568</v>
      </c>
      <c r="BT13" s="42" t="s">
        <v>33</v>
      </c>
      <c r="BU13" s="42" t="s">
        <v>582</v>
      </c>
      <c r="BV13" s="193"/>
      <c r="BW13" s="193"/>
      <c r="BX13" s="43">
        <v>0</v>
      </c>
      <c r="BY13" s="52">
        <v>0</v>
      </c>
      <c r="BZ13" s="42" t="s">
        <v>583</v>
      </c>
      <c r="CA13" s="42" t="s">
        <v>568</v>
      </c>
      <c r="CB13" s="42" t="s">
        <v>33</v>
      </c>
      <c r="CC13" s="42" t="s">
        <v>582</v>
      </c>
      <c r="CD13" s="56"/>
      <c r="CE13" s="57">
        <v>11700</v>
      </c>
      <c r="CF13" s="57" t="s">
        <v>584</v>
      </c>
      <c r="CG13" s="57">
        <v>11373</v>
      </c>
      <c r="CH13" s="65">
        <v>6012</v>
      </c>
      <c r="CI13" s="65" t="s">
        <v>584</v>
      </c>
      <c r="CJ13" s="65" t="s">
        <v>584</v>
      </c>
      <c r="CK13" s="65">
        <v>7340</v>
      </c>
      <c r="CL13" s="65" t="s">
        <v>584</v>
      </c>
      <c r="CM13" s="57" t="s">
        <v>584</v>
      </c>
      <c r="CN13" s="57">
        <v>6012</v>
      </c>
      <c r="CO13" s="58">
        <v>256.92307692307691</v>
      </c>
      <c r="CP13" s="58" t="e">
        <v>#VALUE!</v>
      </c>
      <c r="CQ13" s="58">
        <v>264.31020838828806</v>
      </c>
      <c r="CR13" s="58">
        <v>500</v>
      </c>
      <c r="CS13" s="58" t="e">
        <v>#VALUE!</v>
      </c>
      <c r="CT13" s="58" t="e">
        <v>#VALUE!</v>
      </c>
      <c r="CU13" s="62">
        <v>409.5367847411444</v>
      </c>
      <c r="CV13" s="58" t="e">
        <v>#VALUE!</v>
      </c>
      <c r="CW13" s="58" t="e">
        <v>#VALUE!</v>
      </c>
      <c r="CX13" s="281" t="s">
        <v>554</v>
      </c>
      <c r="CY13" s="207" t="s">
        <v>568</v>
      </c>
    </row>
    <row r="14" spans="1:104" s="59" customFormat="1" ht="75" x14ac:dyDescent="0.2">
      <c r="A14" s="255">
        <v>4</v>
      </c>
      <c r="B14" s="256" t="s">
        <v>51</v>
      </c>
      <c r="C14" s="257" t="s">
        <v>52</v>
      </c>
      <c r="D14" s="256" t="s">
        <v>46</v>
      </c>
      <c r="E14" s="259">
        <v>487.66666666666669</v>
      </c>
      <c r="F14" s="255">
        <v>1</v>
      </c>
      <c r="G14" s="256" t="s">
        <v>31</v>
      </c>
      <c r="H14" s="53">
        <v>9068</v>
      </c>
      <c r="I14" s="53">
        <v>4422161.333333334</v>
      </c>
      <c r="J14" s="136">
        <v>11300</v>
      </c>
      <c r="K14" s="136">
        <v>0</v>
      </c>
      <c r="L14" s="43">
        <v>11300</v>
      </c>
      <c r="M14" s="52">
        <v>5510633.333333334</v>
      </c>
      <c r="N14" s="42" t="s">
        <v>33</v>
      </c>
      <c r="O14" s="42" t="s">
        <v>566</v>
      </c>
      <c r="P14" s="42" t="s">
        <v>33</v>
      </c>
      <c r="Q14" s="42" t="s">
        <v>582</v>
      </c>
      <c r="R14" s="144">
        <v>9000</v>
      </c>
      <c r="S14" s="144">
        <v>0</v>
      </c>
      <c r="T14" s="144">
        <v>9000</v>
      </c>
      <c r="U14" s="145">
        <v>4389000</v>
      </c>
      <c r="V14" s="42" t="s">
        <v>10</v>
      </c>
      <c r="W14" s="42" t="s">
        <v>567</v>
      </c>
      <c r="X14" s="42" t="s">
        <v>33</v>
      </c>
      <c r="Y14" s="42" t="s">
        <v>582</v>
      </c>
      <c r="Z14" s="43">
        <v>10964</v>
      </c>
      <c r="AA14" s="43">
        <v>0</v>
      </c>
      <c r="AB14" s="43">
        <v>10964</v>
      </c>
      <c r="AC14" s="52">
        <v>5346777.333333334</v>
      </c>
      <c r="AD14" s="42" t="s">
        <v>33</v>
      </c>
      <c r="AE14" s="42" t="s">
        <v>566</v>
      </c>
      <c r="AF14" s="42" t="s">
        <v>33</v>
      </c>
      <c r="AG14" s="42" t="s">
        <v>582</v>
      </c>
      <c r="AH14" s="245">
        <v>7542</v>
      </c>
      <c r="AI14" s="246">
        <v>0</v>
      </c>
      <c r="AJ14" s="235">
        <v>7542</v>
      </c>
      <c r="AK14" s="52">
        <v>3677982</v>
      </c>
      <c r="AL14" s="42" t="s">
        <v>10</v>
      </c>
      <c r="AM14" s="42" t="s">
        <v>566</v>
      </c>
      <c r="AN14" s="42" t="s">
        <v>10</v>
      </c>
      <c r="AO14" s="42" t="s">
        <v>581</v>
      </c>
      <c r="AP14" s="235"/>
      <c r="AQ14" s="235"/>
      <c r="AR14" s="43">
        <v>0</v>
      </c>
      <c r="AS14" s="52">
        <v>0</v>
      </c>
      <c r="AT14" s="42" t="s">
        <v>583</v>
      </c>
      <c r="AU14" s="42"/>
      <c r="AV14" s="42" t="s">
        <v>33</v>
      </c>
      <c r="AW14" s="42" t="s">
        <v>582</v>
      </c>
      <c r="AX14" s="235"/>
      <c r="AY14" s="235"/>
      <c r="AZ14" s="43">
        <v>0</v>
      </c>
      <c r="BA14" s="52">
        <v>0</v>
      </c>
      <c r="BB14" s="42" t="s">
        <v>583</v>
      </c>
      <c r="BC14" s="42" t="s">
        <v>568</v>
      </c>
      <c r="BD14" s="42" t="s">
        <v>33</v>
      </c>
      <c r="BE14" s="42" t="s">
        <v>582</v>
      </c>
      <c r="BF14" s="261">
        <v>7280</v>
      </c>
      <c r="BG14" s="262">
        <v>0</v>
      </c>
      <c r="BH14" s="43">
        <v>7280</v>
      </c>
      <c r="BI14" s="52">
        <v>7280</v>
      </c>
      <c r="BJ14" s="42" t="s">
        <v>10</v>
      </c>
      <c r="BK14" s="42" t="s">
        <v>566</v>
      </c>
      <c r="BL14" s="42" t="s">
        <v>10</v>
      </c>
      <c r="BM14" s="42" t="s">
        <v>581</v>
      </c>
      <c r="BN14" s="196">
        <v>0</v>
      </c>
      <c r="BO14" s="196">
        <v>0</v>
      </c>
      <c r="BP14" s="144">
        <v>0</v>
      </c>
      <c r="BQ14" s="145">
        <v>0</v>
      </c>
      <c r="BR14" s="42" t="s">
        <v>583</v>
      </c>
      <c r="BS14" s="42" t="s">
        <v>568</v>
      </c>
      <c r="BT14" s="42" t="s">
        <v>33</v>
      </c>
      <c r="BU14" s="42" t="s">
        <v>582</v>
      </c>
      <c r="BV14" s="193"/>
      <c r="BW14" s="193"/>
      <c r="BX14" s="43">
        <v>0</v>
      </c>
      <c r="BY14" s="52">
        <v>0</v>
      </c>
      <c r="BZ14" s="42" t="s">
        <v>583</v>
      </c>
      <c r="CA14" s="42" t="s">
        <v>568</v>
      </c>
      <c r="CB14" s="42" t="s">
        <v>33</v>
      </c>
      <c r="CC14" s="42" t="s">
        <v>582</v>
      </c>
      <c r="CD14" s="56"/>
      <c r="CE14" s="57" t="s">
        <v>584</v>
      </c>
      <c r="CF14" s="57" t="s">
        <v>584</v>
      </c>
      <c r="CG14" s="57" t="s">
        <v>584</v>
      </c>
      <c r="CH14" s="65">
        <v>7542</v>
      </c>
      <c r="CI14" s="65" t="s">
        <v>584</v>
      </c>
      <c r="CJ14" s="65" t="s">
        <v>584</v>
      </c>
      <c r="CK14" s="65">
        <v>7280</v>
      </c>
      <c r="CL14" s="65" t="s">
        <v>584</v>
      </c>
      <c r="CM14" s="57" t="s">
        <v>584</v>
      </c>
      <c r="CN14" s="57">
        <v>7280</v>
      </c>
      <c r="CO14" s="58" t="e">
        <v>#VALUE!</v>
      </c>
      <c r="CP14" s="58" t="e">
        <v>#VALUE!</v>
      </c>
      <c r="CQ14" s="58" t="e">
        <v>#VALUE!</v>
      </c>
      <c r="CR14" s="58">
        <v>482.6306019623442</v>
      </c>
      <c r="CS14" s="58" t="e">
        <v>#VALUE!</v>
      </c>
      <c r="CT14" s="58" t="e">
        <v>#VALUE!</v>
      </c>
      <c r="CU14" s="62">
        <v>500</v>
      </c>
      <c r="CV14" s="58" t="e">
        <v>#VALUE!</v>
      </c>
      <c r="CW14" s="58" t="e">
        <v>#VALUE!</v>
      </c>
      <c r="CX14" s="284" t="s">
        <v>558</v>
      </c>
      <c r="CY14" s="207" t="s">
        <v>568</v>
      </c>
    </row>
    <row r="15" spans="1:104" s="59" customFormat="1" ht="75" x14ac:dyDescent="0.2">
      <c r="A15" s="255">
        <v>5</v>
      </c>
      <c r="B15" s="256" t="s">
        <v>53</v>
      </c>
      <c r="C15" s="257" t="s">
        <v>54</v>
      </c>
      <c r="D15" s="256" t="s">
        <v>46</v>
      </c>
      <c r="E15" s="259">
        <v>337</v>
      </c>
      <c r="F15" s="255">
        <v>1</v>
      </c>
      <c r="G15" s="256" t="s">
        <v>31</v>
      </c>
      <c r="H15" s="53">
        <v>12120</v>
      </c>
      <c r="I15" s="53">
        <v>4084440</v>
      </c>
      <c r="J15" s="136">
        <v>11700</v>
      </c>
      <c r="K15" s="136">
        <v>0</v>
      </c>
      <c r="L15" s="43">
        <v>11700</v>
      </c>
      <c r="M15" s="52">
        <v>3942900</v>
      </c>
      <c r="N15" s="42" t="s">
        <v>10</v>
      </c>
      <c r="O15" s="42" t="s">
        <v>567</v>
      </c>
      <c r="P15" s="42" t="s">
        <v>33</v>
      </c>
      <c r="Q15" s="42" t="s">
        <v>582</v>
      </c>
      <c r="R15" s="144">
        <v>0</v>
      </c>
      <c r="S15" s="144">
        <v>0</v>
      </c>
      <c r="T15" s="144">
        <v>0</v>
      </c>
      <c r="U15" s="145">
        <v>0</v>
      </c>
      <c r="V15" s="42" t="s">
        <v>583</v>
      </c>
      <c r="W15" s="42" t="s">
        <v>568</v>
      </c>
      <c r="X15" s="42" t="s">
        <v>33</v>
      </c>
      <c r="Y15" s="42" t="s">
        <v>582</v>
      </c>
      <c r="Z15" s="43">
        <v>11373</v>
      </c>
      <c r="AA15" s="43">
        <v>0</v>
      </c>
      <c r="AB15" s="43">
        <v>11373</v>
      </c>
      <c r="AC15" s="52">
        <v>3832701</v>
      </c>
      <c r="AD15" s="42" t="s">
        <v>10</v>
      </c>
      <c r="AE15" s="42" t="s">
        <v>567</v>
      </c>
      <c r="AF15" s="42" t="s">
        <v>33</v>
      </c>
      <c r="AG15" s="42" t="s">
        <v>582</v>
      </c>
      <c r="AH15" s="245">
        <v>6012</v>
      </c>
      <c r="AI15" s="246">
        <v>0</v>
      </c>
      <c r="AJ15" s="235">
        <v>6012</v>
      </c>
      <c r="AK15" s="52">
        <v>2026044</v>
      </c>
      <c r="AL15" s="42" t="s">
        <v>10</v>
      </c>
      <c r="AM15" s="42" t="s">
        <v>566</v>
      </c>
      <c r="AN15" s="42" t="s">
        <v>10</v>
      </c>
      <c r="AO15" s="42" t="s">
        <v>581</v>
      </c>
      <c r="AP15" s="235"/>
      <c r="AQ15" s="235"/>
      <c r="AR15" s="43">
        <v>0</v>
      </c>
      <c r="AS15" s="52">
        <v>0</v>
      </c>
      <c r="AT15" s="42" t="s">
        <v>583</v>
      </c>
      <c r="AU15" s="42"/>
      <c r="AV15" s="42" t="s">
        <v>33</v>
      </c>
      <c r="AW15" s="42" t="s">
        <v>582</v>
      </c>
      <c r="AX15" s="235"/>
      <c r="AY15" s="235"/>
      <c r="AZ15" s="43">
        <v>0</v>
      </c>
      <c r="BA15" s="52">
        <v>0</v>
      </c>
      <c r="BB15" s="42" t="s">
        <v>583</v>
      </c>
      <c r="BC15" s="42" t="s">
        <v>568</v>
      </c>
      <c r="BD15" s="42" t="s">
        <v>33</v>
      </c>
      <c r="BE15" s="42" t="s">
        <v>582</v>
      </c>
      <c r="BF15" s="261">
        <v>0</v>
      </c>
      <c r="BG15" s="262">
        <v>0</v>
      </c>
      <c r="BH15" s="43">
        <v>0</v>
      </c>
      <c r="BI15" s="52">
        <v>0</v>
      </c>
      <c r="BJ15" s="42" t="s">
        <v>583</v>
      </c>
      <c r="BK15" s="42" t="s">
        <v>568</v>
      </c>
      <c r="BL15" s="42" t="s">
        <v>33</v>
      </c>
      <c r="BM15" s="42" t="s">
        <v>582</v>
      </c>
      <c r="BN15" s="196">
        <v>0</v>
      </c>
      <c r="BO15" s="196">
        <v>0</v>
      </c>
      <c r="BP15" s="144">
        <v>0</v>
      </c>
      <c r="BQ15" s="145">
        <v>0</v>
      </c>
      <c r="BR15" s="42" t="s">
        <v>583</v>
      </c>
      <c r="BS15" s="42" t="s">
        <v>568</v>
      </c>
      <c r="BT15" s="42" t="s">
        <v>33</v>
      </c>
      <c r="BU15" s="42" t="s">
        <v>582</v>
      </c>
      <c r="BV15" s="193"/>
      <c r="BW15" s="193"/>
      <c r="BX15" s="43">
        <v>0</v>
      </c>
      <c r="BY15" s="52">
        <v>0</v>
      </c>
      <c r="BZ15" s="42" t="s">
        <v>583</v>
      </c>
      <c r="CA15" s="42" t="s">
        <v>568</v>
      </c>
      <c r="CB15" s="42" t="s">
        <v>33</v>
      </c>
      <c r="CC15" s="42" t="s">
        <v>582</v>
      </c>
      <c r="CD15" s="56"/>
      <c r="CE15" s="57" t="s">
        <v>584</v>
      </c>
      <c r="CF15" s="57" t="s">
        <v>584</v>
      </c>
      <c r="CG15" s="57" t="s">
        <v>584</v>
      </c>
      <c r="CH15" s="65">
        <v>6012</v>
      </c>
      <c r="CI15" s="65" t="s">
        <v>584</v>
      </c>
      <c r="CJ15" s="65" t="s">
        <v>584</v>
      </c>
      <c r="CK15" s="65" t="s">
        <v>584</v>
      </c>
      <c r="CL15" s="65" t="s">
        <v>584</v>
      </c>
      <c r="CM15" s="57" t="s">
        <v>584</v>
      </c>
      <c r="CN15" s="57">
        <v>6012</v>
      </c>
      <c r="CO15" s="58" t="e">
        <v>#VALUE!</v>
      </c>
      <c r="CP15" s="58" t="e">
        <v>#VALUE!</v>
      </c>
      <c r="CQ15" s="58" t="e">
        <v>#VALUE!</v>
      </c>
      <c r="CR15" s="58">
        <v>500</v>
      </c>
      <c r="CS15" s="58" t="e">
        <v>#VALUE!</v>
      </c>
      <c r="CT15" s="58" t="e">
        <v>#VALUE!</v>
      </c>
      <c r="CU15" s="62" t="e">
        <v>#VALUE!</v>
      </c>
      <c r="CV15" s="58" t="e">
        <v>#VALUE!</v>
      </c>
      <c r="CW15" s="58" t="e">
        <v>#VALUE!</v>
      </c>
      <c r="CX15" s="281" t="s">
        <v>554</v>
      </c>
      <c r="CY15" s="207" t="s">
        <v>568</v>
      </c>
    </row>
    <row r="16" spans="1:104" s="59" customFormat="1" ht="75" x14ac:dyDescent="0.2">
      <c r="A16" s="255">
        <v>6</v>
      </c>
      <c r="B16" s="256" t="s">
        <v>55</v>
      </c>
      <c r="C16" s="257" t="s">
        <v>56</v>
      </c>
      <c r="D16" s="256" t="s">
        <v>46</v>
      </c>
      <c r="E16" s="259">
        <v>352</v>
      </c>
      <c r="F16" s="255">
        <v>1</v>
      </c>
      <c r="G16" s="256" t="s">
        <v>31</v>
      </c>
      <c r="H16" s="53">
        <v>12120</v>
      </c>
      <c r="I16" s="53">
        <v>4266240</v>
      </c>
      <c r="J16" s="136">
        <v>11700</v>
      </c>
      <c r="K16" s="136">
        <v>0</v>
      </c>
      <c r="L16" s="43">
        <v>11700</v>
      </c>
      <c r="M16" s="52">
        <v>4118400</v>
      </c>
      <c r="N16" s="42" t="s">
        <v>10</v>
      </c>
      <c r="O16" s="42" t="s">
        <v>566</v>
      </c>
      <c r="P16" s="42" t="s">
        <v>10</v>
      </c>
      <c r="Q16" s="42" t="s">
        <v>581</v>
      </c>
      <c r="R16" s="144">
        <v>7950</v>
      </c>
      <c r="S16" s="144">
        <v>0</v>
      </c>
      <c r="T16" s="144">
        <v>7950</v>
      </c>
      <c r="U16" s="145">
        <v>2798400</v>
      </c>
      <c r="V16" s="42" t="s">
        <v>10</v>
      </c>
      <c r="W16" s="42" t="s">
        <v>567</v>
      </c>
      <c r="X16" s="42" t="s">
        <v>33</v>
      </c>
      <c r="Y16" s="42" t="s">
        <v>582</v>
      </c>
      <c r="Z16" s="43">
        <v>11373</v>
      </c>
      <c r="AA16" s="43">
        <v>0</v>
      </c>
      <c r="AB16" s="43">
        <v>11373</v>
      </c>
      <c r="AC16" s="52">
        <v>4003296</v>
      </c>
      <c r="AD16" s="42" t="s">
        <v>10</v>
      </c>
      <c r="AE16" s="42" t="s">
        <v>566</v>
      </c>
      <c r="AF16" s="42" t="s">
        <v>10</v>
      </c>
      <c r="AG16" s="42" t="s">
        <v>581</v>
      </c>
      <c r="AH16" s="245">
        <v>6012</v>
      </c>
      <c r="AI16" s="246">
        <v>0</v>
      </c>
      <c r="AJ16" s="235">
        <v>6012</v>
      </c>
      <c r="AK16" s="52">
        <v>2116224</v>
      </c>
      <c r="AL16" s="42" t="s">
        <v>10</v>
      </c>
      <c r="AM16" s="42" t="s">
        <v>566</v>
      </c>
      <c r="AN16" s="42" t="s">
        <v>10</v>
      </c>
      <c r="AO16" s="42" t="s">
        <v>581</v>
      </c>
      <c r="AP16" s="235"/>
      <c r="AQ16" s="235"/>
      <c r="AR16" s="43">
        <v>0</v>
      </c>
      <c r="AS16" s="52">
        <v>0</v>
      </c>
      <c r="AT16" s="42" t="s">
        <v>583</v>
      </c>
      <c r="AU16" s="42"/>
      <c r="AV16" s="42" t="s">
        <v>33</v>
      </c>
      <c r="AW16" s="42" t="s">
        <v>582</v>
      </c>
      <c r="AX16" s="235"/>
      <c r="AY16" s="235"/>
      <c r="AZ16" s="43">
        <v>0</v>
      </c>
      <c r="BA16" s="52">
        <v>0</v>
      </c>
      <c r="BB16" s="42" t="s">
        <v>583</v>
      </c>
      <c r="BC16" s="42" t="s">
        <v>568</v>
      </c>
      <c r="BD16" s="42" t="s">
        <v>33</v>
      </c>
      <c r="BE16" s="42" t="s">
        <v>582</v>
      </c>
      <c r="BF16" s="261">
        <v>7800</v>
      </c>
      <c r="BG16" s="262">
        <v>0</v>
      </c>
      <c r="BH16" s="43">
        <v>7800</v>
      </c>
      <c r="BI16" s="52">
        <v>7800</v>
      </c>
      <c r="BJ16" s="42" t="s">
        <v>10</v>
      </c>
      <c r="BK16" s="42" t="s">
        <v>566</v>
      </c>
      <c r="BL16" s="42" t="s">
        <v>10</v>
      </c>
      <c r="BM16" s="42" t="s">
        <v>581</v>
      </c>
      <c r="BN16" s="196">
        <v>0</v>
      </c>
      <c r="BO16" s="196">
        <v>0</v>
      </c>
      <c r="BP16" s="144">
        <v>0</v>
      </c>
      <c r="BQ16" s="145">
        <v>0</v>
      </c>
      <c r="BR16" s="42" t="s">
        <v>583</v>
      </c>
      <c r="BS16" s="42" t="s">
        <v>568</v>
      </c>
      <c r="BT16" s="42" t="s">
        <v>33</v>
      </c>
      <c r="BU16" s="42" t="s">
        <v>582</v>
      </c>
      <c r="BV16" s="193"/>
      <c r="BW16" s="193"/>
      <c r="BX16" s="43">
        <v>0</v>
      </c>
      <c r="BY16" s="52">
        <v>0</v>
      </c>
      <c r="BZ16" s="42" t="s">
        <v>583</v>
      </c>
      <c r="CA16" s="42" t="s">
        <v>568</v>
      </c>
      <c r="CB16" s="42" t="s">
        <v>33</v>
      </c>
      <c r="CC16" s="42" t="s">
        <v>582</v>
      </c>
      <c r="CD16" s="56"/>
      <c r="CE16" s="57">
        <v>11700</v>
      </c>
      <c r="CF16" s="57" t="s">
        <v>584</v>
      </c>
      <c r="CG16" s="57">
        <v>11373</v>
      </c>
      <c r="CH16" s="65">
        <v>6012</v>
      </c>
      <c r="CI16" s="65" t="s">
        <v>584</v>
      </c>
      <c r="CJ16" s="65" t="s">
        <v>584</v>
      </c>
      <c r="CK16" s="65">
        <v>7800</v>
      </c>
      <c r="CL16" s="65" t="s">
        <v>584</v>
      </c>
      <c r="CM16" s="57" t="s">
        <v>584</v>
      </c>
      <c r="CN16" s="57">
        <v>6012</v>
      </c>
      <c r="CO16" s="58">
        <v>256.92307692307691</v>
      </c>
      <c r="CP16" s="58" t="e">
        <v>#VALUE!</v>
      </c>
      <c r="CQ16" s="58">
        <v>264.31020838828806</v>
      </c>
      <c r="CR16" s="58">
        <v>500</v>
      </c>
      <c r="CS16" s="58" t="e">
        <v>#VALUE!</v>
      </c>
      <c r="CT16" s="58" t="e">
        <v>#VALUE!</v>
      </c>
      <c r="CU16" s="62">
        <v>385.38461538461536</v>
      </c>
      <c r="CV16" s="58" t="e">
        <v>#VALUE!</v>
      </c>
      <c r="CW16" s="58" t="e">
        <v>#VALUE!</v>
      </c>
      <c r="CX16" s="281" t="s">
        <v>554</v>
      </c>
      <c r="CY16" s="207" t="s">
        <v>568</v>
      </c>
    </row>
    <row r="17" spans="1:103" s="59" customFormat="1" ht="47.25" x14ac:dyDescent="0.2">
      <c r="A17" s="255">
        <v>7</v>
      </c>
      <c r="B17" s="256" t="s">
        <v>57</v>
      </c>
      <c r="C17" s="257" t="s">
        <v>58</v>
      </c>
      <c r="D17" s="256" t="s">
        <v>46</v>
      </c>
      <c r="E17" s="259">
        <v>47</v>
      </c>
      <c r="F17" s="255">
        <v>1</v>
      </c>
      <c r="G17" s="256" t="s">
        <v>31</v>
      </c>
      <c r="H17" s="53">
        <v>12120</v>
      </c>
      <c r="I17" s="53">
        <v>569640</v>
      </c>
      <c r="J17" s="136">
        <v>11700</v>
      </c>
      <c r="K17" s="136">
        <v>0</v>
      </c>
      <c r="L17" s="43">
        <v>11700</v>
      </c>
      <c r="M17" s="52">
        <v>549900</v>
      </c>
      <c r="N17" s="42" t="s">
        <v>10</v>
      </c>
      <c r="O17" s="42" t="s">
        <v>566</v>
      </c>
      <c r="P17" s="42" t="s">
        <v>10</v>
      </c>
      <c r="Q17" s="42" t="s">
        <v>581</v>
      </c>
      <c r="R17" s="144">
        <v>7600</v>
      </c>
      <c r="S17" s="144">
        <v>0</v>
      </c>
      <c r="T17" s="144">
        <v>7600</v>
      </c>
      <c r="U17" s="145">
        <v>357200</v>
      </c>
      <c r="V17" s="42" t="s">
        <v>10</v>
      </c>
      <c r="W17" s="42" t="s">
        <v>566</v>
      </c>
      <c r="X17" s="276" t="s">
        <v>33</v>
      </c>
      <c r="Y17" s="42" t="s">
        <v>582</v>
      </c>
      <c r="Z17" s="43">
        <v>10964</v>
      </c>
      <c r="AA17" s="43">
        <v>0</v>
      </c>
      <c r="AB17" s="43">
        <v>10964</v>
      </c>
      <c r="AC17" s="52">
        <v>515308</v>
      </c>
      <c r="AD17" s="42" t="s">
        <v>10</v>
      </c>
      <c r="AE17" s="42" t="s">
        <v>566</v>
      </c>
      <c r="AF17" s="42" t="s">
        <v>10</v>
      </c>
      <c r="AG17" s="42" t="s">
        <v>581</v>
      </c>
      <c r="AH17" s="245">
        <v>8252</v>
      </c>
      <c r="AI17" s="246">
        <v>0</v>
      </c>
      <c r="AJ17" s="235">
        <v>8252</v>
      </c>
      <c r="AK17" s="52">
        <v>387844</v>
      </c>
      <c r="AL17" s="42" t="s">
        <v>10</v>
      </c>
      <c r="AM17" s="42" t="s">
        <v>566</v>
      </c>
      <c r="AN17" s="42" t="s">
        <v>10</v>
      </c>
      <c r="AO17" s="42" t="s">
        <v>581</v>
      </c>
      <c r="AP17" s="235"/>
      <c r="AQ17" s="235"/>
      <c r="AR17" s="43">
        <v>0</v>
      </c>
      <c r="AS17" s="52">
        <v>0</v>
      </c>
      <c r="AT17" s="42" t="s">
        <v>583</v>
      </c>
      <c r="AU17" s="42"/>
      <c r="AV17" s="42" t="s">
        <v>33</v>
      </c>
      <c r="AW17" s="42" t="s">
        <v>582</v>
      </c>
      <c r="AX17" s="235">
        <v>9350</v>
      </c>
      <c r="AY17" s="235">
        <v>0</v>
      </c>
      <c r="AZ17" s="43">
        <v>9350</v>
      </c>
      <c r="BA17" s="52">
        <v>439450</v>
      </c>
      <c r="BB17" s="42" t="s">
        <v>10</v>
      </c>
      <c r="BC17" s="42" t="s">
        <v>567</v>
      </c>
      <c r="BD17" s="42" t="s">
        <v>33</v>
      </c>
      <c r="BE17" s="42" t="s">
        <v>582</v>
      </c>
      <c r="BF17" s="261">
        <v>7780</v>
      </c>
      <c r="BG17" s="262">
        <v>0</v>
      </c>
      <c r="BH17" s="43">
        <v>7780</v>
      </c>
      <c r="BI17" s="52">
        <v>7780</v>
      </c>
      <c r="BJ17" s="42" t="s">
        <v>10</v>
      </c>
      <c r="BK17" s="42" t="s">
        <v>566</v>
      </c>
      <c r="BL17" s="42" t="s">
        <v>10</v>
      </c>
      <c r="BM17" s="42" t="s">
        <v>581</v>
      </c>
      <c r="BN17" s="196">
        <v>0</v>
      </c>
      <c r="BO17" s="196">
        <v>0</v>
      </c>
      <c r="BP17" s="144">
        <v>0</v>
      </c>
      <c r="BQ17" s="145">
        <v>0</v>
      </c>
      <c r="BR17" s="42" t="s">
        <v>583</v>
      </c>
      <c r="BS17" s="42" t="s">
        <v>568</v>
      </c>
      <c r="BT17" s="42" t="s">
        <v>33</v>
      </c>
      <c r="BU17" s="42" t="s">
        <v>582</v>
      </c>
      <c r="BV17" s="193"/>
      <c r="BW17" s="193"/>
      <c r="BX17" s="43">
        <v>0</v>
      </c>
      <c r="BY17" s="52">
        <v>0</v>
      </c>
      <c r="BZ17" s="42" t="s">
        <v>583</v>
      </c>
      <c r="CA17" s="42" t="s">
        <v>568</v>
      </c>
      <c r="CB17" s="42" t="s">
        <v>33</v>
      </c>
      <c r="CC17" s="42" t="s">
        <v>582</v>
      </c>
      <c r="CD17" s="56"/>
      <c r="CE17" s="57">
        <v>11700</v>
      </c>
      <c r="CF17" s="57" t="s">
        <v>584</v>
      </c>
      <c r="CG17" s="57">
        <v>10964</v>
      </c>
      <c r="CH17" s="65">
        <v>8252</v>
      </c>
      <c r="CI17" s="65" t="s">
        <v>584</v>
      </c>
      <c r="CJ17" s="65" t="s">
        <v>584</v>
      </c>
      <c r="CK17" s="65">
        <v>7780</v>
      </c>
      <c r="CL17" s="65" t="s">
        <v>584</v>
      </c>
      <c r="CM17" s="57" t="s">
        <v>584</v>
      </c>
      <c r="CN17" s="57">
        <v>7780</v>
      </c>
      <c r="CO17" s="58">
        <v>332.47863247863245</v>
      </c>
      <c r="CP17" s="58" t="e">
        <v>#VALUE!</v>
      </c>
      <c r="CQ17" s="58">
        <v>354.79751915359361</v>
      </c>
      <c r="CR17" s="58">
        <v>471.40087251575375</v>
      </c>
      <c r="CS17" s="58" t="e">
        <v>#VALUE!</v>
      </c>
      <c r="CT17" s="58" t="e">
        <v>#VALUE!</v>
      </c>
      <c r="CU17" s="62">
        <v>500</v>
      </c>
      <c r="CV17" s="58" t="e">
        <v>#VALUE!</v>
      </c>
      <c r="CW17" s="58" t="e">
        <v>#VALUE!</v>
      </c>
      <c r="CX17" s="284" t="s">
        <v>558</v>
      </c>
      <c r="CY17" s="207" t="s">
        <v>568</v>
      </c>
    </row>
    <row r="18" spans="1:103" s="59" customFormat="1" ht="75" x14ac:dyDescent="0.2">
      <c r="A18" s="255">
        <v>8</v>
      </c>
      <c r="B18" s="256" t="s">
        <v>59</v>
      </c>
      <c r="C18" s="257" t="s">
        <v>60</v>
      </c>
      <c r="D18" s="256" t="s">
        <v>46</v>
      </c>
      <c r="E18" s="259">
        <v>131</v>
      </c>
      <c r="F18" s="255">
        <v>1</v>
      </c>
      <c r="G18" s="256" t="s">
        <v>31</v>
      </c>
      <c r="H18" s="53">
        <v>12000</v>
      </c>
      <c r="I18" s="53">
        <v>1572000</v>
      </c>
      <c r="J18" s="136">
        <v>11700</v>
      </c>
      <c r="K18" s="136">
        <v>0</v>
      </c>
      <c r="L18" s="43">
        <v>11700</v>
      </c>
      <c r="M18" s="52">
        <v>1532700</v>
      </c>
      <c r="N18" s="42" t="s">
        <v>10</v>
      </c>
      <c r="O18" s="42" t="s">
        <v>566</v>
      </c>
      <c r="P18" s="42" t="s">
        <v>10</v>
      </c>
      <c r="Q18" s="42" t="s">
        <v>581</v>
      </c>
      <c r="R18" s="144">
        <v>6650</v>
      </c>
      <c r="S18" s="144">
        <v>0</v>
      </c>
      <c r="T18" s="144">
        <v>6650</v>
      </c>
      <c r="U18" s="145">
        <v>871150</v>
      </c>
      <c r="V18" s="42" t="s">
        <v>10</v>
      </c>
      <c r="W18" s="42" t="s">
        <v>566</v>
      </c>
      <c r="X18" s="276" t="s">
        <v>33</v>
      </c>
      <c r="Y18" s="42" t="s">
        <v>582</v>
      </c>
      <c r="Z18" s="43">
        <v>11372</v>
      </c>
      <c r="AA18" s="43">
        <v>0</v>
      </c>
      <c r="AB18" s="43">
        <v>11372</v>
      </c>
      <c r="AC18" s="52">
        <v>1489732</v>
      </c>
      <c r="AD18" s="42" t="s">
        <v>10</v>
      </c>
      <c r="AE18" s="42" t="s">
        <v>566</v>
      </c>
      <c r="AF18" s="42" t="s">
        <v>10</v>
      </c>
      <c r="AG18" s="42" t="s">
        <v>581</v>
      </c>
      <c r="AH18" s="245">
        <v>5629</v>
      </c>
      <c r="AI18" s="246">
        <v>0</v>
      </c>
      <c r="AJ18" s="235">
        <v>5629</v>
      </c>
      <c r="AK18" s="52">
        <v>737399</v>
      </c>
      <c r="AL18" s="42" t="s">
        <v>10</v>
      </c>
      <c r="AM18" s="42" t="s">
        <v>566</v>
      </c>
      <c r="AN18" s="42" t="s">
        <v>10</v>
      </c>
      <c r="AO18" s="42" t="s">
        <v>581</v>
      </c>
      <c r="AP18" s="235"/>
      <c r="AQ18" s="235"/>
      <c r="AR18" s="43">
        <v>0</v>
      </c>
      <c r="AS18" s="52">
        <v>0</v>
      </c>
      <c r="AT18" s="42" t="s">
        <v>583</v>
      </c>
      <c r="AU18" s="42"/>
      <c r="AV18" s="42" t="s">
        <v>33</v>
      </c>
      <c r="AW18" s="42" t="s">
        <v>582</v>
      </c>
      <c r="AX18" s="235"/>
      <c r="AY18" s="235"/>
      <c r="AZ18" s="43">
        <v>0</v>
      </c>
      <c r="BA18" s="52">
        <v>0</v>
      </c>
      <c r="BB18" s="42" t="s">
        <v>583</v>
      </c>
      <c r="BC18" s="42" t="s">
        <v>568</v>
      </c>
      <c r="BD18" s="42" t="s">
        <v>33</v>
      </c>
      <c r="BE18" s="42" t="s">
        <v>582</v>
      </c>
      <c r="BF18" s="261">
        <v>0</v>
      </c>
      <c r="BG18" s="262">
        <v>0</v>
      </c>
      <c r="BH18" s="43">
        <v>0</v>
      </c>
      <c r="BI18" s="52">
        <v>0</v>
      </c>
      <c r="BJ18" s="42" t="s">
        <v>583</v>
      </c>
      <c r="BK18" s="42" t="s">
        <v>568</v>
      </c>
      <c r="BL18" s="42" t="s">
        <v>33</v>
      </c>
      <c r="BM18" s="42" t="s">
        <v>582</v>
      </c>
      <c r="BN18" s="196">
        <v>0</v>
      </c>
      <c r="BO18" s="196">
        <v>0</v>
      </c>
      <c r="BP18" s="144">
        <v>0</v>
      </c>
      <c r="BQ18" s="145">
        <v>0</v>
      </c>
      <c r="BR18" s="42" t="s">
        <v>583</v>
      </c>
      <c r="BS18" s="42" t="s">
        <v>568</v>
      </c>
      <c r="BT18" s="42" t="s">
        <v>33</v>
      </c>
      <c r="BU18" s="42" t="s">
        <v>582</v>
      </c>
      <c r="BV18" s="193"/>
      <c r="BW18" s="193"/>
      <c r="BX18" s="43">
        <v>0</v>
      </c>
      <c r="BY18" s="52">
        <v>0</v>
      </c>
      <c r="BZ18" s="42" t="s">
        <v>583</v>
      </c>
      <c r="CA18" s="42" t="s">
        <v>568</v>
      </c>
      <c r="CB18" s="42" t="s">
        <v>33</v>
      </c>
      <c r="CC18" s="42" t="s">
        <v>582</v>
      </c>
      <c r="CD18" s="56"/>
      <c r="CE18" s="57">
        <v>11700</v>
      </c>
      <c r="CF18" s="57" t="s">
        <v>584</v>
      </c>
      <c r="CG18" s="57">
        <v>11372</v>
      </c>
      <c r="CH18" s="65">
        <v>5629</v>
      </c>
      <c r="CI18" s="65" t="s">
        <v>584</v>
      </c>
      <c r="CJ18" s="65" t="s">
        <v>584</v>
      </c>
      <c r="CK18" s="65" t="s">
        <v>584</v>
      </c>
      <c r="CL18" s="65" t="s">
        <v>584</v>
      </c>
      <c r="CM18" s="57" t="s">
        <v>584</v>
      </c>
      <c r="CN18" s="57">
        <v>5629</v>
      </c>
      <c r="CO18" s="58">
        <v>240.55555555555554</v>
      </c>
      <c r="CP18" s="58" t="e">
        <v>#VALUE!</v>
      </c>
      <c r="CQ18" s="58">
        <v>247.4938445304256</v>
      </c>
      <c r="CR18" s="58">
        <v>500</v>
      </c>
      <c r="CS18" s="58" t="e">
        <v>#VALUE!</v>
      </c>
      <c r="CT18" s="58" t="e">
        <v>#VALUE!</v>
      </c>
      <c r="CU18" s="62" t="e">
        <v>#VALUE!</v>
      </c>
      <c r="CV18" s="58" t="e">
        <v>#VALUE!</v>
      </c>
      <c r="CW18" s="58" t="e">
        <v>#VALUE!</v>
      </c>
      <c r="CX18" s="281" t="s">
        <v>554</v>
      </c>
      <c r="CY18" s="207" t="s">
        <v>568</v>
      </c>
    </row>
    <row r="19" spans="1:103" s="59" customFormat="1" ht="75" x14ac:dyDescent="0.2">
      <c r="A19" s="255">
        <v>9</v>
      </c>
      <c r="B19" s="256" t="s">
        <v>61</v>
      </c>
      <c r="C19" s="257" t="s">
        <v>62</v>
      </c>
      <c r="D19" s="256" t="s">
        <v>46</v>
      </c>
      <c r="E19" s="259">
        <v>370</v>
      </c>
      <c r="F19" s="255">
        <v>1</v>
      </c>
      <c r="G19" s="256" t="s">
        <v>31</v>
      </c>
      <c r="H19" s="53">
        <v>12120</v>
      </c>
      <c r="I19" s="53">
        <v>4484400</v>
      </c>
      <c r="J19" s="136">
        <v>11700</v>
      </c>
      <c r="K19" s="136">
        <v>0</v>
      </c>
      <c r="L19" s="43">
        <v>11700</v>
      </c>
      <c r="M19" s="52">
        <v>4329000</v>
      </c>
      <c r="N19" s="42" t="s">
        <v>10</v>
      </c>
      <c r="O19" s="42" t="s">
        <v>566</v>
      </c>
      <c r="P19" s="42" t="s">
        <v>10</v>
      </c>
      <c r="Q19" s="42" t="s">
        <v>581</v>
      </c>
      <c r="R19" s="144">
        <v>7150</v>
      </c>
      <c r="S19" s="144">
        <v>0</v>
      </c>
      <c r="T19" s="144">
        <v>7150</v>
      </c>
      <c r="U19" s="145">
        <v>2645500</v>
      </c>
      <c r="V19" s="42" t="s">
        <v>10</v>
      </c>
      <c r="W19" s="42" t="s">
        <v>566</v>
      </c>
      <c r="X19" s="276" t="s">
        <v>33</v>
      </c>
      <c r="Y19" s="42" t="s">
        <v>582</v>
      </c>
      <c r="Z19" s="43">
        <v>11373</v>
      </c>
      <c r="AA19" s="43">
        <v>0</v>
      </c>
      <c r="AB19" s="43">
        <v>11373</v>
      </c>
      <c r="AC19" s="52">
        <v>4208010</v>
      </c>
      <c r="AD19" s="42" t="s">
        <v>10</v>
      </c>
      <c r="AE19" s="42" t="s">
        <v>566</v>
      </c>
      <c r="AF19" s="42" t="s">
        <v>10</v>
      </c>
      <c r="AG19" s="42" t="s">
        <v>581</v>
      </c>
      <c r="AH19" s="245">
        <v>5902</v>
      </c>
      <c r="AI19" s="246">
        <v>0</v>
      </c>
      <c r="AJ19" s="235">
        <v>5902</v>
      </c>
      <c r="AK19" s="52">
        <v>2183740</v>
      </c>
      <c r="AL19" s="42" t="s">
        <v>10</v>
      </c>
      <c r="AM19" s="42" t="s">
        <v>566</v>
      </c>
      <c r="AN19" s="42" t="s">
        <v>10</v>
      </c>
      <c r="AO19" s="42" t="s">
        <v>581</v>
      </c>
      <c r="AP19" s="235"/>
      <c r="AQ19" s="235"/>
      <c r="AR19" s="43">
        <v>0</v>
      </c>
      <c r="AS19" s="52">
        <v>0</v>
      </c>
      <c r="AT19" s="42" t="s">
        <v>583</v>
      </c>
      <c r="AU19" s="42"/>
      <c r="AV19" s="42" t="s">
        <v>33</v>
      </c>
      <c r="AW19" s="42" t="s">
        <v>582</v>
      </c>
      <c r="AX19" s="235">
        <v>8831</v>
      </c>
      <c r="AY19" s="235">
        <v>0</v>
      </c>
      <c r="AZ19" s="43">
        <v>8831</v>
      </c>
      <c r="BA19" s="52">
        <v>3267470</v>
      </c>
      <c r="BB19" s="42" t="s">
        <v>10</v>
      </c>
      <c r="BC19" s="42" t="s">
        <v>567</v>
      </c>
      <c r="BD19" s="42" t="s">
        <v>33</v>
      </c>
      <c r="BE19" s="42" t="s">
        <v>582</v>
      </c>
      <c r="BF19" s="261">
        <v>8120</v>
      </c>
      <c r="BG19" s="262">
        <v>0</v>
      </c>
      <c r="BH19" s="43">
        <v>8120</v>
      </c>
      <c r="BI19" s="52">
        <v>8120</v>
      </c>
      <c r="BJ19" s="42" t="s">
        <v>10</v>
      </c>
      <c r="BK19" s="42" t="s">
        <v>566</v>
      </c>
      <c r="BL19" s="42" t="s">
        <v>10</v>
      </c>
      <c r="BM19" s="42" t="s">
        <v>581</v>
      </c>
      <c r="BN19" s="196">
        <v>0</v>
      </c>
      <c r="BO19" s="196">
        <v>0</v>
      </c>
      <c r="BP19" s="144">
        <v>0</v>
      </c>
      <c r="BQ19" s="145">
        <v>0</v>
      </c>
      <c r="BR19" s="42" t="s">
        <v>583</v>
      </c>
      <c r="BS19" s="42" t="s">
        <v>568</v>
      </c>
      <c r="BT19" s="42" t="s">
        <v>33</v>
      </c>
      <c r="BU19" s="42" t="s">
        <v>582</v>
      </c>
      <c r="BV19" s="193"/>
      <c r="BW19" s="193"/>
      <c r="BX19" s="43">
        <v>0</v>
      </c>
      <c r="BY19" s="52">
        <v>0</v>
      </c>
      <c r="BZ19" s="42" t="s">
        <v>583</v>
      </c>
      <c r="CA19" s="42" t="s">
        <v>568</v>
      </c>
      <c r="CB19" s="42" t="s">
        <v>33</v>
      </c>
      <c r="CC19" s="42" t="s">
        <v>582</v>
      </c>
      <c r="CD19" s="56"/>
      <c r="CE19" s="57">
        <v>11700</v>
      </c>
      <c r="CF19" s="57" t="s">
        <v>584</v>
      </c>
      <c r="CG19" s="57">
        <v>11373</v>
      </c>
      <c r="CH19" s="65">
        <v>5902</v>
      </c>
      <c r="CI19" s="65" t="s">
        <v>584</v>
      </c>
      <c r="CJ19" s="65" t="s">
        <v>584</v>
      </c>
      <c r="CK19" s="65">
        <v>8120</v>
      </c>
      <c r="CL19" s="65" t="s">
        <v>584</v>
      </c>
      <c r="CM19" s="57" t="s">
        <v>584</v>
      </c>
      <c r="CN19" s="57">
        <v>5902</v>
      </c>
      <c r="CO19" s="58">
        <v>252.22222222222223</v>
      </c>
      <c r="CP19" s="58" t="e">
        <v>#VALUE!</v>
      </c>
      <c r="CQ19" s="58">
        <v>259.47419326474983</v>
      </c>
      <c r="CR19" s="58">
        <v>500</v>
      </c>
      <c r="CS19" s="58" t="e">
        <v>#VALUE!</v>
      </c>
      <c r="CT19" s="58" t="e">
        <v>#VALUE!</v>
      </c>
      <c r="CU19" s="62">
        <v>363.42364532019707</v>
      </c>
      <c r="CV19" s="58" t="e">
        <v>#VALUE!</v>
      </c>
      <c r="CW19" s="58" t="e">
        <v>#VALUE!</v>
      </c>
      <c r="CX19" s="281" t="s">
        <v>554</v>
      </c>
      <c r="CY19" s="207" t="s">
        <v>568</v>
      </c>
    </row>
    <row r="20" spans="1:103" s="59" customFormat="1" ht="75" x14ac:dyDescent="0.2">
      <c r="A20" s="255">
        <v>10</v>
      </c>
      <c r="B20" s="256" t="s">
        <v>63</v>
      </c>
      <c r="C20" s="257" t="s">
        <v>64</v>
      </c>
      <c r="D20" s="256" t="s">
        <v>46</v>
      </c>
      <c r="E20" s="259">
        <v>11</v>
      </c>
      <c r="F20" s="255">
        <v>1</v>
      </c>
      <c r="G20" s="256" t="s">
        <v>31</v>
      </c>
      <c r="H20" s="53">
        <v>36000</v>
      </c>
      <c r="I20" s="53">
        <v>396000</v>
      </c>
      <c r="J20" s="136"/>
      <c r="K20" s="136">
        <v>0</v>
      </c>
      <c r="L20" s="43">
        <v>0</v>
      </c>
      <c r="M20" s="52">
        <v>0</v>
      </c>
      <c r="N20" s="42" t="s">
        <v>583</v>
      </c>
      <c r="O20" s="42" t="s">
        <v>568</v>
      </c>
      <c r="P20" s="42" t="s">
        <v>33</v>
      </c>
      <c r="Q20" s="42" t="s">
        <v>582</v>
      </c>
      <c r="R20" s="144">
        <v>22150</v>
      </c>
      <c r="S20" s="144">
        <v>0</v>
      </c>
      <c r="T20" s="144">
        <v>22150</v>
      </c>
      <c r="U20" s="145">
        <v>243650</v>
      </c>
      <c r="V20" s="42" t="s">
        <v>10</v>
      </c>
      <c r="W20" s="42" t="s">
        <v>566</v>
      </c>
      <c r="X20" s="276" t="s">
        <v>33</v>
      </c>
      <c r="Y20" s="42" t="s">
        <v>582</v>
      </c>
      <c r="Z20" s="43">
        <v>89412</v>
      </c>
      <c r="AA20" s="43">
        <v>0</v>
      </c>
      <c r="AB20" s="43">
        <v>89412</v>
      </c>
      <c r="AC20" s="52">
        <v>983532</v>
      </c>
      <c r="AD20" s="42" t="s">
        <v>33</v>
      </c>
      <c r="AE20" s="42" t="s">
        <v>567</v>
      </c>
      <c r="AF20" s="42" t="s">
        <v>33</v>
      </c>
      <c r="AG20" s="42" t="s">
        <v>582</v>
      </c>
      <c r="AH20" s="245">
        <v>12242</v>
      </c>
      <c r="AI20" s="246">
        <v>0</v>
      </c>
      <c r="AJ20" s="235">
        <v>12242</v>
      </c>
      <c r="AK20" s="52">
        <v>134662</v>
      </c>
      <c r="AL20" s="42" t="s">
        <v>10</v>
      </c>
      <c r="AM20" s="42" t="s">
        <v>566</v>
      </c>
      <c r="AN20" s="42" t="s">
        <v>10</v>
      </c>
      <c r="AO20" s="42" t="s">
        <v>581</v>
      </c>
      <c r="AP20" s="235"/>
      <c r="AQ20" s="235"/>
      <c r="AR20" s="43">
        <v>0</v>
      </c>
      <c r="AS20" s="52">
        <v>0</v>
      </c>
      <c r="AT20" s="42" t="s">
        <v>583</v>
      </c>
      <c r="AU20" s="42"/>
      <c r="AV20" s="42" t="s">
        <v>33</v>
      </c>
      <c r="AW20" s="42" t="s">
        <v>582</v>
      </c>
      <c r="AX20" s="235">
        <v>27402</v>
      </c>
      <c r="AY20" s="235">
        <v>0</v>
      </c>
      <c r="AZ20" s="43">
        <v>27402</v>
      </c>
      <c r="BA20" s="52">
        <v>301422</v>
      </c>
      <c r="BB20" s="42" t="s">
        <v>10</v>
      </c>
      <c r="BC20" s="42" t="s">
        <v>567</v>
      </c>
      <c r="BD20" s="42" t="s">
        <v>33</v>
      </c>
      <c r="BE20" s="42" t="s">
        <v>582</v>
      </c>
      <c r="BF20" s="261">
        <v>0</v>
      </c>
      <c r="BG20" s="262">
        <v>0</v>
      </c>
      <c r="BH20" s="43">
        <v>0</v>
      </c>
      <c r="BI20" s="52">
        <v>0</v>
      </c>
      <c r="BJ20" s="42" t="s">
        <v>583</v>
      </c>
      <c r="BK20" s="42" t="s">
        <v>568</v>
      </c>
      <c r="BL20" s="42" t="s">
        <v>33</v>
      </c>
      <c r="BM20" s="42" t="s">
        <v>582</v>
      </c>
      <c r="BN20" s="196">
        <v>0</v>
      </c>
      <c r="BO20" s="196">
        <v>0</v>
      </c>
      <c r="BP20" s="144">
        <v>0</v>
      </c>
      <c r="BQ20" s="145">
        <v>0</v>
      </c>
      <c r="BR20" s="42" t="s">
        <v>583</v>
      </c>
      <c r="BS20" s="42" t="s">
        <v>568</v>
      </c>
      <c r="BT20" s="42" t="s">
        <v>33</v>
      </c>
      <c r="BU20" s="42" t="s">
        <v>582</v>
      </c>
      <c r="BV20" s="193"/>
      <c r="BW20" s="193"/>
      <c r="BX20" s="43">
        <v>0</v>
      </c>
      <c r="BY20" s="52">
        <v>0</v>
      </c>
      <c r="BZ20" s="42" t="s">
        <v>583</v>
      </c>
      <c r="CA20" s="42" t="s">
        <v>568</v>
      </c>
      <c r="CB20" s="42" t="s">
        <v>33</v>
      </c>
      <c r="CC20" s="42" t="s">
        <v>582</v>
      </c>
      <c r="CD20" s="56"/>
      <c r="CE20" s="57" t="s">
        <v>584</v>
      </c>
      <c r="CF20" s="57" t="s">
        <v>584</v>
      </c>
      <c r="CG20" s="57" t="s">
        <v>584</v>
      </c>
      <c r="CH20" s="65">
        <v>12242</v>
      </c>
      <c r="CI20" s="65" t="s">
        <v>584</v>
      </c>
      <c r="CJ20" s="65" t="s">
        <v>584</v>
      </c>
      <c r="CK20" s="65" t="s">
        <v>584</v>
      </c>
      <c r="CL20" s="65" t="s">
        <v>584</v>
      </c>
      <c r="CM20" s="57" t="s">
        <v>584</v>
      </c>
      <c r="CN20" s="57">
        <v>12242</v>
      </c>
      <c r="CO20" s="58" t="e">
        <v>#VALUE!</v>
      </c>
      <c r="CP20" s="58" t="e">
        <v>#VALUE!</v>
      </c>
      <c r="CQ20" s="58" t="e">
        <v>#VALUE!</v>
      </c>
      <c r="CR20" s="58">
        <v>500</v>
      </c>
      <c r="CS20" s="58" t="e">
        <v>#VALUE!</v>
      </c>
      <c r="CT20" s="58" t="e">
        <v>#VALUE!</v>
      </c>
      <c r="CU20" s="62" t="e">
        <v>#VALUE!</v>
      </c>
      <c r="CV20" s="58" t="e">
        <v>#VALUE!</v>
      </c>
      <c r="CW20" s="58" t="e">
        <v>#VALUE!</v>
      </c>
      <c r="CX20" s="281" t="s">
        <v>554</v>
      </c>
      <c r="CY20" s="207" t="s">
        <v>568</v>
      </c>
    </row>
    <row r="21" spans="1:103" s="59" customFormat="1" ht="60" x14ac:dyDescent="0.2">
      <c r="A21" s="255">
        <v>11</v>
      </c>
      <c r="B21" s="256" t="s">
        <v>65</v>
      </c>
      <c r="C21" s="257" t="s">
        <v>66</v>
      </c>
      <c r="D21" s="256" t="s">
        <v>46</v>
      </c>
      <c r="E21" s="259">
        <v>23.666666666666668</v>
      </c>
      <c r="F21" s="255">
        <v>1</v>
      </c>
      <c r="G21" s="256" t="s">
        <v>31</v>
      </c>
      <c r="H21" s="53">
        <v>9730</v>
      </c>
      <c r="I21" s="53">
        <v>230276.66666666669</v>
      </c>
      <c r="J21" s="136">
        <v>10100</v>
      </c>
      <c r="K21" s="136">
        <v>0</v>
      </c>
      <c r="L21" s="43">
        <v>10100</v>
      </c>
      <c r="M21" s="52">
        <v>239033.33333333334</v>
      </c>
      <c r="N21" s="42" t="s">
        <v>33</v>
      </c>
      <c r="O21" s="42" t="s">
        <v>566</v>
      </c>
      <c r="P21" s="42" t="s">
        <v>33</v>
      </c>
      <c r="Q21" s="42" t="s">
        <v>582</v>
      </c>
      <c r="R21" s="144">
        <v>7150</v>
      </c>
      <c r="S21" s="144">
        <v>0</v>
      </c>
      <c r="T21" s="144">
        <v>7150</v>
      </c>
      <c r="U21" s="145">
        <v>169216.66666666669</v>
      </c>
      <c r="V21" s="42" t="s">
        <v>10</v>
      </c>
      <c r="W21" s="42" t="s">
        <v>566</v>
      </c>
      <c r="X21" s="276" t="s">
        <v>33</v>
      </c>
      <c r="Y21" s="42" t="s">
        <v>582</v>
      </c>
      <c r="Z21" s="43">
        <v>10964</v>
      </c>
      <c r="AA21" s="43">
        <v>0</v>
      </c>
      <c r="AB21" s="43">
        <v>10964</v>
      </c>
      <c r="AC21" s="52">
        <v>259481.33333333334</v>
      </c>
      <c r="AD21" s="42" t="s">
        <v>33</v>
      </c>
      <c r="AE21" s="42" t="s">
        <v>566</v>
      </c>
      <c r="AF21" s="42" t="s">
        <v>33</v>
      </c>
      <c r="AG21" s="42" t="s">
        <v>582</v>
      </c>
      <c r="AH21" s="245">
        <v>6503</v>
      </c>
      <c r="AI21" s="246">
        <v>0</v>
      </c>
      <c r="AJ21" s="235">
        <v>6503</v>
      </c>
      <c r="AK21" s="52">
        <v>153904.33333333334</v>
      </c>
      <c r="AL21" s="42" t="s">
        <v>10</v>
      </c>
      <c r="AM21" s="42" t="s">
        <v>566</v>
      </c>
      <c r="AN21" s="42" t="s">
        <v>10</v>
      </c>
      <c r="AO21" s="42" t="s">
        <v>581</v>
      </c>
      <c r="AP21" s="235"/>
      <c r="AQ21" s="235"/>
      <c r="AR21" s="43">
        <v>0</v>
      </c>
      <c r="AS21" s="52">
        <v>0</v>
      </c>
      <c r="AT21" s="42" t="s">
        <v>583</v>
      </c>
      <c r="AU21" s="42"/>
      <c r="AV21" s="42" t="s">
        <v>33</v>
      </c>
      <c r="AW21" s="42" t="s">
        <v>582</v>
      </c>
      <c r="AX21" s="235">
        <v>8831</v>
      </c>
      <c r="AY21" s="235">
        <v>0</v>
      </c>
      <c r="AZ21" s="43">
        <v>8831</v>
      </c>
      <c r="BA21" s="52">
        <v>209000.33333333334</v>
      </c>
      <c r="BB21" s="42" t="s">
        <v>10</v>
      </c>
      <c r="BC21" s="42" t="s">
        <v>567</v>
      </c>
      <c r="BD21" s="42" t="s">
        <v>33</v>
      </c>
      <c r="BE21" s="42" t="s">
        <v>582</v>
      </c>
      <c r="BF21" s="261">
        <v>8200</v>
      </c>
      <c r="BG21" s="262">
        <v>0</v>
      </c>
      <c r="BH21" s="43">
        <v>8200</v>
      </c>
      <c r="BI21" s="52">
        <v>8200</v>
      </c>
      <c r="BJ21" s="42" t="s">
        <v>10</v>
      </c>
      <c r="BK21" s="42" t="s">
        <v>566</v>
      </c>
      <c r="BL21" s="42" t="s">
        <v>10</v>
      </c>
      <c r="BM21" s="42" t="s">
        <v>581</v>
      </c>
      <c r="BN21" s="196">
        <v>0</v>
      </c>
      <c r="BO21" s="196">
        <v>0</v>
      </c>
      <c r="BP21" s="144">
        <v>0</v>
      </c>
      <c r="BQ21" s="145">
        <v>0</v>
      </c>
      <c r="BR21" s="42" t="s">
        <v>583</v>
      </c>
      <c r="BS21" s="42" t="s">
        <v>568</v>
      </c>
      <c r="BT21" s="42" t="s">
        <v>33</v>
      </c>
      <c r="BU21" s="42" t="s">
        <v>582</v>
      </c>
      <c r="BV21" s="193"/>
      <c r="BW21" s="193"/>
      <c r="BX21" s="43">
        <v>0</v>
      </c>
      <c r="BY21" s="52">
        <v>0</v>
      </c>
      <c r="BZ21" s="42" t="s">
        <v>583</v>
      </c>
      <c r="CA21" s="42" t="s">
        <v>568</v>
      </c>
      <c r="CB21" s="42" t="s">
        <v>33</v>
      </c>
      <c r="CC21" s="42" t="s">
        <v>582</v>
      </c>
      <c r="CD21" s="56"/>
      <c r="CE21" s="57" t="s">
        <v>584</v>
      </c>
      <c r="CF21" s="57" t="s">
        <v>584</v>
      </c>
      <c r="CG21" s="57" t="s">
        <v>584</v>
      </c>
      <c r="CH21" s="65">
        <v>6503</v>
      </c>
      <c r="CI21" s="65" t="s">
        <v>584</v>
      </c>
      <c r="CJ21" s="65" t="s">
        <v>584</v>
      </c>
      <c r="CK21" s="65">
        <v>8200</v>
      </c>
      <c r="CL21" s="65" t="s">
        <v>584</v>
      </c>
      <c r="CM21" s="57" t="s">
        <v>584</v>
      </c>
      <c r="CN21" s="57">
        <v>6503</v>
      </c>
      <c r="CO21" s="58" t="e">
        <v>#VALUE!</v>
      </c>
      <c r="CP21" s="58" t="e">
        <v>#VALUE!</v>
      </c>
      <c r="CQ21" s="58" t="e">
        <v>#VALUE!</v>
      </c>
      <c r="CR21" s="58">
        <v>500</v>
      </c>
      <c r="CS21" s="58" t="e">
        <v>#VALUE!</v>
      </c>
      <c r="CT21" s="58" t="e">
        <v>#VALUE!</v>
      </c>
      <c r="CU21" s="62">
        <v>396.52439024390247</v>
      </c>
      <c r="CV21" s="58" t="e">
        <v>#VALUE!</v>
      </c>
      <c r="CW21" s="58" t="e">
        <v>#VALUE!</v>
      </c>
      <c r="CX21" s="281" t="s">
        <v>554</v>
      </c>
      <c r="CY21" s="207" t="s">
        <v>568</v>
      </c>
    </row>
    <row r="22" spans="1:103" s="59" customFormat="1" ht="75" x14ac:dyDescent="0.2">
      <c r="A22" s="255">
        <v>12</v>
      </c>
      <c r="B22" s="256" t="s">
        <v>67</v>
      </c>
      <c r="C22" s="257" t="s">
        <v>68</v>
      </c>
      <c r="D22" s="256" t="s">
        <v>46</v>
      </c>
      <c r="E22" s="259">
        <v>106</v>
      </c>
      <c r="F22" s="255">
        <v>1</v>
      </c>
      <c r="G22" s="256" t="s">
        <v>31</v>
      </c>
      <c r="H22" s="53">
        <v>36000</v>
      </c>
      <c r="I22" s="53">
        <v>3816000</v>
      </c>
      <c r="J22" s="136">
        <v>36000</v>
      </c>
      <c r="K22" s="136">
        <v>0</v>
      </c>
      <c r="L22" s="43">
        <v>36000</v>
      </c>
      <c r="M22" s="52">
        <v>3816000</v>
      </c>
      <c r="N22" s="42" t="s">
        <v>10</v>
      </c>
      <c r="O22" s="42" t="s">
        <v>566</v>
      </c>
      <c r="P22" s="42" t="s">
        <v>10</v>
      </c>
      <c r="Q22" s="42" t="s">
        <v>581</v>
      </c>
      <c r="R22" s="144">
        <v>24350</v>
      </c>
      <c r="S22" s="144">
        <v>0</v>
      </c>
      <c r="T22" s="144">
        <v>24350</v>
      </c>
      <c r="U22" s="145">
        <v>2581100</v>
      </c>
      <c r="V22" s="42" t="s">
        <v>10</v>
      </c>
      <c r="W22" s="42" t="s">
        <v>566</v>
      </c>
      <c r="X22" s="276" t="s">
        <v>33</v>
      </c>
      <c r="Y22" s="42" t="s">
        <v>582</v>
      </c>
      <c r="Z22" s="43">
        <v>53663</v>
      </c>
      <c r="AA22" s="43">
        <v>0</v>
      </c>
      <c r="AB22" s="43">
        <v>53663</v>
      </c>
      <c r="AC22" s="52">
        <v>5688278</v>
      </c>
      <c r="AD22" s="42" t="s">
        <v>33</v>
      </c>
      <c r="AE22" s="42" t="s">
        <v>567</v>
      </c>
      <c r="AF22" s="42" t="s">
        <v>33</v>
      </c>
      <c r="AG22" s="42" t="s">
        <v>582</v>
      </c>
      <c r="AH22" s="245">
        <v>32790</v>
      </c>
      <c r="AI22" s="246">
        <v>0</v>
      </c>
      <c r="AJ22" s="235">
        <v>32790</v>
      </c>
      <c r="AK22" s="52">
        <v>3475740</v>
      </c>
      <c r="AL22" s="42" t="s">
        <v>10</v>
      </c>
      <c r="AM22" s="42" t="s">
        <v>566</v>
      </c>
      <c r="AN22" s="42" t="s">
        <v>10</v>
      </c>
      <c r="AO22" s="42" t="s">
        <v>581</v>
      </c>
      <c r="AP22" s="235"/>
      <c r="AQ22" s="235"/>
      <c r="AR22" s="43">
        <v>0</v>
      </c>
      <c r="AS22" s="52">
        <v>0</v>
      </c>
      <c r="AT22" s="42" t="s">
        <v>583</v>
      </c>
      <c r="AU22" s="42"/>
      <c r="AV22" s="42" t="s">
        <v>33</v>
      </c>
      <c r="AW22" s="42" t="s">
        <v>582</v>
      </c>
      <c r="AX22" s="235">
        <v>30129</v>
      </c>
      <c r="AY22" s="235">
        <v>0</v>
      </c>
      <c r="AZ22" s="43">
        <v>30129</v>
      </c>
      <c r="BA22" s="52">
        <v>3193674</v>
      </c>
      <c r="BB22" s="42" t="s">
        <v>10</v>
      </c>
      <c r="BC22" s="42" t="s">
        <v>567</v>
      </c>
      <c r="BD22" s="42" t="s">
        <v>33</v>
      </c>
      <c r="BE22" s="42" t="s">
        <v>582</v>
      </c>
      <c r="BF22" s="261">
        <v>0</v>
      </c>
      <c r="BG22" s="262">
        <v>0</v>
      </c>
      <c r="BH22" s="43">
        <v>0</v>
      </c>
      <c r="BI22" s="52">
        <v>0</v>
      </c>
      <c r="BJ22" s="42" t="s">
        <v>583</v>
      </c>
      <c r="BK22" s="42" t="s">
        <v>568</v>
      </c>
      <c r="BL22" s="42" t="s">
        <v>33</v>
      </c>
      <c r="BM22" s="42" t="s">
        <v>582</v>
      </c>
      <c r="BN22" s="196">
        <v>0</v>
      </c>
      <c r="BO22" s="196">
        <v>0</v>
      </c>
      <c r="BP22" s="144">
        <v>0</v>
      </c>
      <c r="BQ22" s="145">
        <v>0</v>
      </c>
      <c r="BR22" s="42" t="s">
        <v>583</v>
      </c>
      <c r="BS22" s="42" t="s">
        <v>568</v>
      </c>
      <c r="BT22" s="42" t="s">
        <v>33</v>
      </c>
      <c r="BU22" s="42" t="s">
        <v>582</v>
      </c>
      <c r="BV22" s="193"/>
      <c r="BW22" s="193"/>
      <c r="BX22" s="43">
        <v>0</v>
      </c>
      <c r="BY22" s="52">
        <v>0</v>
      </c>
      <c r="BZ22" s="42" t="s">
        <v>583</v>
      </c>
      <c r="CA22" s="42" t="s">
        <v>568</v>
      </c>
      <c r="CB22" s="42" t="s">
        <v>33</v>
      </c>
      <c r="CC22" s="42" t="s">
        <v>582</v>
      </c>
      <c r="CD22" s="56"/>
      <c r="CE22" s="57">
        <v>36000</v>
      </c>
      <c r="CF22" s="57" t="s">
        <v>584</v>
      </c>
      <c r="CG22" s="57" t="s">
        <v>584</v>
      </c>
      <c r="CH22" s="65">
        <v>32790</v>
      </c>
      <c r="CI22" s="65" t="s">
        <v>584</v>
      </c>
      <c r="CJ22" s="65" t="s">
        <v>584</v>
      </c>
      <c r="CK22" s="65" t="s">
        <v>584</v>
      </c>
      <c r="CL22" s="65" t="s">
        <v>584</v>
      </c>
      <c r="CM22" s="57" t="s">
        <v>584</v>
      </c>
      <c r="CN22" s="57">
        <v>32790</v>
      </c>
      <c r="CO22" s="58">
        <v>455.41666666666669</v>
      </c>
      <c r="CP22" s="58" t="e">
        <v>#VALUE!</v>
      </c>
      <c r="CQ22" s="58" t="e">
        <v>#VALUE!</v>
      </c>
      <c r="CR22" s="58">
        <v>500</v>
      </c>
      <c r="CS22" s="58" t="e">
        <v>#VALUE!</v>
      </c>
      <c r="CT22" s="58" t="e">
        <v>#VALUE!</v>
      </c>
      <c r="CU22" s="62" t="e">
        <v>#VALUE!</v>
      </c>
      <c r="CV22" s="58" t="e">
        <v>#VALUE!</v>
      </c>
      <c r="CW22" s="58" t="e">
        <v>#VALUE!</v>
      </c>
      <c r="CX22" s="281" t="s">
        <v>554</v>
      </c>
      <c r="CY22" s="207" t="s">
        <v>568</v>
      </c>
    </row>
    <row r="23" spans="1:103" s="59" customFormat="1" ht="47.25" x14ac:dyDescent="0.2">
      <c r="A23" s="255">
        <v>13</v>
      </c>
      <c r="B23" s="256" t="s">
        <v>69</v>
      </c>
      <c r="C23" s="257" t="s">
        <v>70</v>
      </c>
      <c r="D23" s="256" t="s">
        <v>46</v>
      </c>
      <c r="E23" s="259">
        <v>6</v>
      </c>
      <c r="F23" s="255">
        <v>1</v>
      </c>
      <c r="G23" s="256" t="s">
        <v>31</v>
      </c>
      <c r="H23" s="53">
        <v>21952</v>
      </c>
      <c r="I23" s="53">
        <v>131712</v>
      </c>
      <c r="J23" s="136">
        <v>11700</v>
      </c>
      <c r="K23" s="136">
        <v>0</v>
      </c>
      <c r="L23" s="43">
        <v>11700</v>
      </c>
      <c r="M23" s="52">
        <v>70200</v>
      </c>
      <c r="N23" s="42" t="s">
        <v>10</v>
      </c>
      <c r="O23" s="42" t="s">
        <v>567</v>
      </c>
      <c r="P23" s="42" t="s">
        <v>33</v>
      </c>
      <c r="Q23" s="42" t="s">
        <v>582</v>
      </c>
      <c r="R23" s="144">
        <v>0</v>
      </c>
      <c r="S23" s="144">
        <v>0</v>
      </c>
      <c r="T23" s="144">
        <v>0</v>
      </c>
      <c r="U23" s="145">
        <v>0</v>
      </c>
      <c r="V23" s="42" t="s">
        <v>583</v>
      </c>
      <c r="W23" s="42" t="s">
        <v>568</v>
      </c>
      <c r="X23" s="42" t="s">
        <v>33</v>
      </c>
      <c r="Y23" s="42" t="s">
        <v>582</v>
      </c>
      <c r="Z23" s="43">
        <v>20060</v>
      </c>
      <c r="AA23" s="43">
        <v>0</v>
      </c>
      <c r="AB23" s="43">
        <v>20060</v>
      </c>
      <c r="AC23" s="52">
        <v>120360</v>
      </c>
      <c r="AD23" s="42" t="s">
        <v>10</v>
      </c>
      <c r="AE23" s="42" t="s">
        <v>567</v>
      </c>
      <c r="AF23" s="42" t="s">
        <v>33</v>
      </c>
      <c r="AG23" s="42" t="s">
        <v>582</v>
      </c>
      <c r="AH23" s="245">
        <v>7105</v>
      </c>
      <c r="AI23" s="246">
        <v>0</v>
      </c>
      <c r="AJ23" s="235">
        <v>7105</v>
      </c>
      <c r="AK23" s="52">
        <v>42630</v>
      </c>
      <c r="AL23" s="42" t="s">
        <v>10</v>
      </c>
      <c r="AM23" s="42" t="s">
        <v>566</v>
      </c>
      <c r="AN23" s="42" t="s">
        <v>10</v>
      </c>
      <c r="AO23" s="42" t="s">
        <v>581</v>
      </c>
      <c r="AP23" s="235"/>
      <c r="AQ23" s="235"/>
      <c r="AR23" s="43">
        <v>0</v>
      </c>
      <c r="AS23" s="52">
        <v>0</v>
      </c>
      <c r="AT23" s="42" t="s">
        <v>583</v>
      </c>
      <c r="AU23" s="42"/>
      <c r="AV23" s="42" t="s">
        <v>33</v>
      </c>
      <c r="AW23" s="42" t="s">
        <v>582</v>
      </c>
      <c r="AX23" s="235"/>
      <c r="AY23" s="235"/>
      <c r="AZ23" s="43">
        <v>0</v>
      </c>
      <c r="BA23" s="52">
        <v>0</v>
      </c>
      <c r="BB23" s="42" t="s">
        <v>583</v>
      </c>
      <c r="BC23" s="42" t="s">
        <v>568</v>
      </c>
      <c r="BD23" s="42" t="s">
        <v>33</v>
      </c>
      <c r="BE23" s="42" t="s">
        <v>582</v>
      </c>
      <c r="BF23" s="261">
        <v>0</v>
      </c>
      <c r="BG23" s="262">
        <v>0</v>
      </c>
      <c r="BH23" s="43">
        <v>0</v>
      </c>
      <c r="BI23" s="52">
        <v>0</v>
      </c>
      <c r="BJ23" s="42" t="s">
        <v>583</v>
      </c>
      <c r="BK23" s="42" t="s">
        <v>568</v>
      </c>
      <c r="BL23" s="42" t="s">
        <v>33</v>
      </c>
      <c r="BM23" s="42" t="s">
        <v>582</v>
      </c>
      <c r="BN23" s="196">
        <v>0</v>
      </c>
      <c r="BO23" s="196">
        <v>0</v>
      </c>
      <c r="BP23" s="144">
        <v>0</v>
      </c>
      <c r="BQ23" s="145">
        <v>0</v>
      </c>
      <c r="BR23" s="42" t="s">
        <v>583</v>
      </c>
      <c r="BS23" s="42" t="s">
        <v>568</v>
      </c>
      <c r="BT23" s="42" t="s">
        <v>33</v>
      </c>
      <c r="BU23" s="42" t="s">
        <v>582</v>
      </c>
      <c r="BV23" s="193"/>
      <c r="BW23" s="193"/>
      <c r="BX23" s="43">
        <v>0</v>
      </c>
      <c r="BY23" s="52">
        <v>0</v>
      </c>
      <c r="BZ23" s="42" t="s">
        <v>583</v>
      </c>
      <c r="CA23" s="42" t="s">
        <v>568</v>
      </c>
      <c r="CB23" s="42" t="s">
        <v>33</v>
      </c>
      <c r="CC23" s="42" t="s">
        <v>582</v>
      </c>
      <c r="CD23" s="56"/>
      <c r="CE23" s="57" t="s">
        <v>584</v>
      </c>
      <c r="CF23" s="57" t="s">
        <v>584</v>
      </c>
      <c r="CG23" s="57" t="s">
        <v>584</v>
      </c>
      <c r="CH23" s="65">
        <v>7105</v>
      </c>
      <c r="CI23" s="65" t="s">
        <v>584</v>
      </c>
      <c r="CJ23" s="65" t="s">
        <v>584</v>
      </c>
      <c r="CK23" s="65" t="s">
        <v>584</v>
      </c>
      <c r="CL23" s="65" t="s">
        <v>584</v>
      </c>
      <c r="CM23" s="57" t="s">
        <v>584</v>
      </c>
      <c r="CN23" s="57">
        <v>7105</v>
      </c>
      <c r="CO23" s="58" t="e">
        <v>#VALUE!</v>
      </c>
      <c r="CP23" s="58" t="e">
        <v>#VALUE!</v>
      </c>
      <c r="CQ23" s="58" t="e">
        <v>#VALUE!</v>
      </c>
      <c r="CR23" s="58">
        <v>500</v>
      </c>
      <c r="CS23" s="58" t="e">
        <v>#VALUE!</v>
      </c>
      <c r="CT23" s="58" t="e">
        <v>#VALUE!</v>
      </c>
      <c r="CU23" s="62" t="e">
        <v>#VALUE!</v>
      </c>
      <c r="CV23" s="58" t="e">
        <v>#VALUE!</v>
      </c>
      <c r="CW23" s="58" t="e">
        <v>#VALUE!</v>
      </c>
      <c r="CX23" s="281" t="s">
        <v>554</v>
      </c>
      <c r="CY23" s="207" t="s">
        <v>568</v>
      </c>
    </row>
    <row r="24" spans="1:103" s="59" customFormat="1" ht="75" x14ac:dyDescent="0.2">
      <c r="A24" s="255">
        <v>14</v>
      </c>
      <c r="B24" s="256" t="s">
        <v>71</v>
      </c>
      <c r="C24" s="257" t="s">
        <v>72</v>
      </c>
      <c r="D24" s="256" t="s">
        <v>46</v>
      </c>
      <c r="E24" s="259">
        <v>5.666666666666667</v>
      </c>
      <c r="F24" s="255">
        <v>1</v>
      </c>
      <c r="G24" s="256" t="s">
        <v>31</v>
      </c>
      <c r="H24" s="53">
        <v>12000</v>
      </c>
      <c r="I24" s="53">
        <v>68000</v>
      </c>
      <c r="J24" s="136">
        <v>11700</v>
      </c>
      <c r="K24" s="136">
        <v>0</v>
      </c>
      <c r="L24" s="43">
        <v>11700</v>
      </c>
      <c r="M24" s="52">
        <v>66300</v>
      </c>
      <c r="N24" s="42" t="s">
        <v>10</v>
      </c>
      <c r="O24" s="42" t="s">
        <v>566</v>
      </c>
      <c r="P24" s="42" t="s">
        <v>10</v>
      </c>
      <c r="Q24" s="42" t="s">
        <v>581</v>
      </c>
      <c r="R24" s="144">
        <v>6900</v>
      </c>
      <c r="S24" s="144">
        <v>0</v>
      </c>
      <c r="T24" s="144">
        <v>6900</v>
      </c>
      <c r="U24" s="145">
        <v>39100</v>
      </c>
      <c r="V24" s="42" t="s">
        <v>10</v>
      </c>
      <c r="W24" s="42" t="s">
        <v>567</v>
      </c>
      <c r="X24" s="42" t="s">
        <v>33</v>
      </c>
      <c r="Y24" s="42" t="s">
        <v>582</v>
      </c>
      <c r="Z24" s="43">
        <v>20060</v>
      </c>
      <c r="AA24" s="43">
        <v>0</v>
      </c>
      <c r="AB24" s="43">
        <v>20060</v>
      </c>
      <c r="AC24" s="52">
        <v>113673.33333333334</v>
      </c>
      <c r="AD24" s="42" t="s">
        <v>33</v>
      </c>
      <c r="AE24" s="42" t="s">
        <v>567</v>
      </c>
      <c r="AF24" s="42" t="s">
        <v>33</v>
      </c>
      <c r="AG24" s="42" t="s">
        <v>582</v>
      </c>
      <c r="AH24" s="245">
        <v>10000</v>
      </c>
      <c r="AI24" s="246">
        <v>0</v>
      </c>
      <c r="AJ24" s="235">
        <v>10000</v>
      </c>
      <c r="AK24" s="52">
        <v>56666.666666666672</v>
      </c>
      <c r="AL24" s="42" t="s">
        <v>10</v>
      </c>
      <c r="AM24" s="42" t="s">
        <v>566</v>
      </c>
      <c r="AN24" s="42" t="s">
        <v>10</v>
      </c>
      <c r="AO24" s="42" t="s">
        <v>581</v>
      </c>
      <c r="AP24" s="43"/>
      <c r="AQ24" s="43"/>
      <c r="AR24" s="43">
        <v>0</v>
      </c>
      <c r="AS24" s="52">
        <v>0</v>
      </c>
      <c r="AT24" s="42" t="s">
        <v>583</v>
      </c>
      <c r="AU24" s="42"/>
      <c r="AV24" s="42" t="s">
        <v>33</v>
      </c>
      <c r="AW24" s="42" t="s">
        <v>582</v>
      </c>
      <c r="AX24" s="43"/>
      <c r="AY24" s="43"/>
      <c r="AZ24" s="43">
        <v>0</v>
      </c>
      <c r="BA24" s="52">
        <v>0</v>
      </c>
      <c r="BB24" s="42" t="s">
        <v>583</v>
      </c>
      <c r="BC24" s="42" t="s">
        <v>568</v>
      </c>
      <c r="BD24" s="42" t="s">
        <v>33</v>
      </c>
      <c r="BE24" s="42" t="s">
        <v>582</v>
      </c>
      <c r="BF24" s="261">
        <v>0</v>
      </c>
      <c r="BG24" s="262">
        <v>0</v>
      </c>
      <c r="BH24" s="43">
        <v>0</v>
      </c>
      <c r="BI24" s="52">
        <v>0</v>
      </c>
      <c r="BJ24" s="42" t="s">
        <v>583</v>
      </c>
      <c r="BK24" s="42" t="s">
        <v>568</v>
      </c>
      <c r="BL24" s="42" t="s">
        <v>33</v>
      </c>
      <c r="BM24" s="42" t="s">
        <v>582</v>
      </c>
      <c r="BN24" s="196">
        <v>0</v>
      </c>
      <c r="BO24" s="196">
        <v>0</v>
      </c>
      <c r="BP24" s="144">
        <v>0</v>
      </c>
      <c r="BQ24" s="145">
        <v>0</v>
      </c>
      <c r="BR24" s="42" t="s">
        <v>583</v>
      </c>
      <c r="BS24" s="42" t="s">
        <v>568</v>
      </c>
      <c r="BT24" s="42" t="s">
        <v>33</v>
      </c>
      <c r="BU24" s="42" t="s">
        <v>582</v>
      </c>
      <c r="BV24" s="193"/>
      <c r="BW24" s="193"/>
      <c r="BX24" s="43">
        <v>0</v>
      </c>
      <c r="BY24" s="52">
        <v>0</v>
      </c>
      <c r="BZ24" s="42" t="s">
        <v>583</v>
      </c>
      <c r="CA24" s="42" t="s">
        <v>568</v>
      </c>
      <c r="CB24" s="42" t="s">
        <v>33</v>
      </c>
      <c r="CC24" s="42" t="s">
        <v>582</v>
      </c>
      <c r="CD24" s="56"/>
      <c r="CE24" s="57">
        <v>11700</v>
      </c>
      <c r="CF24" s="57" t="s">
        <v>584</v>
      </c>
      <c r="CG24" s="57" t="s">
        <v>584</v>
      </c>
      <c r="CH24" s="65">
        <v>10000</v>
      </c>
      <c r="CI24" s="65" t="s">
        <v>584</v>
      </c>
      <c r="CJ24" s="65" t="s">
        <v>584</v>
      </c>
      <c r="CK24" s="65" t="s">
        <v>584</v>
      </c>
      <c r="CL24" s="65" t="s">
        <v>584</v>
      </c>
      <c r="CM24" s="57" t="s">
        <v>584</v>
      </c>
      <c r="CN24" s="57">
        <v>10000</v>
      </c>
      <c r="CO24" s="58">
        <v>427.35042735042731</v>
      </c>
      <c r="CP24" s="58" t="e">
        <v>#VALUE!</v>
      </c>
      <c r="CQ24" s="58" t="e">
        <v>#VALUE!</v>
      </c>
      <c r="CR24" s="58">
        <v>500</v>
      </c>
      <c r="CS24" s="58" t="e">
        <v>#VALUE!</v>
      </c>
      <c r="CT24" s="58" t="e">
        <v>#VALUE!</v>
      </c>
      <c r="CU24" s="62" t="e">
        <v>#VALUE!</v>
      </c>
      <c r="CV24" s="58" t="e">
        <v>#VALUE!</v>
      </c>
      <c r="CW24" s="58" t="e">
        <v>#VALUE!</v>
      </c>
      <c r="CX24" s="281" t="s">
        <v>554</v>
      </c>
      <c r="CY24" s="207" t="s">
        <v>568</v>
      </c>
    </row>
    <row r="25" spans="1:103" s="59" customFormat="1" ht="47.25" x14ac:dyDescent="0.2">
      <c r="A25" s="255">
        <v>15</v>
      </c>
      <c r="B25" s="256" t="s">
        <v>73</v>
      </c>
      <c r="C25" s="257" t="s">
        <v>74</v>
      </c>
      <c r="D25" s="256" t="s">
        <v>46</v>
      </c>
      <c r="E25" s="259">
        <v>68</v>
      </c>
      <c r="F25" s="255">
        <v>1</v>
      </c>
      <c r="G25" s="256" t="s">
        <v>31</v>
      </c>
      <c r="H25" s="53">
        <v>36000</v>
      </c>
      <c r="I25" s="53">
        <v>2448000</v>
      </c>
      <c r="J25" s="136">
        <v>36000</v>
      </c>
      <c r="K25" s="136">
        <v>0</v>
      </c>
      <c r="L25" s="43">
        <v>36000</v>
      </c>
      <c r="M25" s="52">
        <v>2448000</v>
      </c>
      <c r="N25" s="42" t="s">
        <v>10</v>
      </c>
      <c r="O25" s="42" t="s">
        <v>567</v>
      </c>
      <c r="P25" s="42" t="s">
        <v>33</v>
      </c>
      <c r="Q25" s="42" t="s">
        <v>582</v>
      </c>
      <c r="R25" s="144">
        <v>24400</v>
      </c>
      <c r="S25" s="144">
        <v>0</v>
      </c>
      <c r="T25" s="144">
        <v>24400</v>
      </c>
      <c r="U25" s="145">
        <v>1659200</v>
      </c>
      <c r="V25" s="42" t="s">
        <v>10</v>
      </c>
      <c r="W25" s="42" t="s">
        <v>566</v>
      </c>
      <c r="X25" s="276" t="s">
        <v>33</v>
      </c>
      <c r="Y25" s="42" t="s">
        <v>582</v>
      </c>
      <c r="Z25" s="43">
        <v>53663</v>
      </c>
      <c r="AA25" s="43">
        <v>0</v>
      </c>
      <c r="AB25" s="43">
        <v>53663</v>
      </c>
      <c r="AC25" s="52">
        <v>3649084</v>
      </c>
      <c r="AD25" s="42" t="s">
        <v>33</v>
      </c>
      <c r="AE25" s="42" t="s">
        <v>567</v>
      </c>
      <c r="AF25" s="42" t="s">
        <v>33</v>
      </c>
      <c r="AG25" s="42" t="s">
        <v>582</v>
      </c>
      <c r="AH25" s="245">
        <v>32790</v>
      </c>
      <c r="AI25" s="246">
        <v>0</v>
      </c>
      <c r="AJ25" s="235">
        <v>32790</v>
      </c>
      <c r="AK25" s="52">
        <v>2229720</v>
      </c>
      <c r="AL25" s="42" t="s">
        <v>10</v>
      </c>
      <c r="AM25" s="42" t="s">
        <v>566</v>
      </c>
      <c r="AN25" s="42" t="s">
        <v>10</v>
      </c>
      <c r="AO25" s="42" t="s">
        <v>581</v>
      </c>
      <c r="AP25" s="235"/>
      <c r="AQ25" s="235"/>
      <c r="AR25" s="43">
        <v>0</v>
      </c>
      <c r="AS25" s="52">
        <v>0</v>
      </c>
      <c r="AT25" s="42" t="s">
        <v>583</v>
      </c>
      <c r="AU25" s="42"/>
      <c r="AV25" s="42" t="s">
        <v>33</v>
      </c>
      <c r="AW25" s="42" t="s">
        <v>582</v>
      </c>
      <c r="AX25" s="235"/>
      <c r="AY25" s="235"/>
      <c r="AZ25" s="43">
        <v>0</v>
      </c>
      <c r="BA25" s="52">
        <v>0</v>
      </c>
      <c r="BB25" s="42" t="s">
        <v>583</v>
      </c>
      <c r="BC25" s="42" t="s">
        <v>568</v>
      </c>
      <c r="BD25" s="42" t="s">
        <v>33</v>
      </c>
      <c r="BE25" s="42" t="s">
        <v>582</v>
      </c>
      <c r="BF25" s="261">
        <v>0</v>
      </c>
      <c r="BG25" s="262">
        <v>0</v>
      </c>
      <c r="BH25" s="43">
        <v>0</v>
      </c>
      <c r="BI25" s="52">
        <v>0</v>
      </c>
      <c r="BJ25" s="42" t="s">
        <v>583</v>
      </c>
      <c r="BK25" s="42" t="s">
        <v>568</v>
      </c>
      <c r="BL25" s="42" t="s">
        <v>33</v>
      </c>
      <c r="BM25" s="42" t="s">
        <v>582</v>
      </c>
      <c r="BN25" s="196">
        <v>0</v>
      </c>
      <c r="BO25" s="196">
        <v>0</v>
      </c>
      <c r="BP25" s="144">
        <v>0</v>
      </c>
      <c r="BQ25" s="145">
        <v>0</v>
      </c>
      <c r="BR25" s="42" t="s">
        <v>583</v>
      </c>
      <c r="BS25" s="42" t="s">
        <v>568</v>
      </c>
      <c r="BT25" s="42" t="s">
        <v>33</v>
      </c>
      <c r="BU25" s="42" t="s">
        <v>582</v>
      </c>
      <c r="BV25" s="193"/>
      <c r="BW25" s="193"/>
      <c r="BX25" s="43">
        <v>0</v>
      </c>
      <c r="BY25" s="52">
        <v>0</v>
      </c>
      <c r="BZ25" s="42" t="s">
        <v>583</v>
      </c>
      <c r="CA25" s="42" t="s">
        <v>568</v>
      </c>
      <c r="CB25" s="42" t="s">
        <v>33</v>
      </c>
      <c r="CC25" s="42" t="s">
        <v>582</v>
      </c>
      <c r="CD25" s="56"/>
      <c r="CE25" s="57" t="s">
        <v>584</v>
      </c>
      <c r="CF25" s="57" t="s">
        <v>584</v>
      </c>
      <c r="CG25" s="57" t="s">
        <v>584</v>
      </c>
      <c r="CH25" s="65">
        <v>32790</v>
      </c>
      <c r="CI25" s="65" t="s">
        <v>584</v>
      </c>
      <c r="CJ25" s="65" t="s">
        <v>584</v>
      </c>
      <c r="CK25" s="65" t="s">
        <v>584</v>
      </c>
      <c r="CL25" s="65" t="s">
        <v>584</v>
      </c>
      <c r="CM25" s="57" t="s">
        <v>584</v>
      </c>
      <c r="CN25" s="57">
        <v>32790</v>
      </c>
      <c r="CO25" s="58" t="e">
        <v>#VALUE!</v>
      </c>
      <c r="CP25" s="58" t="e">
        <v>#VALUE!</v>
      </c>
      <c r="CQ25" s="58" t="e">
        <v>#VALUE!</v>
      </c>
      <c r="CR25" s="58">
        <v>500</v>
      </c>
      <c r="CS25" s="58" t="e">
        <v>#VALUE!</v>
      </c>
      <c r="CT25" s="58" t="e">
        <v>#VALUE!</v>
      </c>
      <c r="CU25" s="62" t="e">
        <v>#VALUE!</v>
      </c>
      <c r="CV25" s="58" t="e">
        <v>#VALUE!</v>
      </c>
      <c r="CW25" s="58" t="e">
        <v>#VALUE!</v>
      </c>
      <c r="CX25" s="281" t="s">
        <v>554</v>
      </c>
      <c r="CY25" s="207" t="s">
        <v>568</v>
      </c>
    </row>
    <row r="26" spans="1:103" s="59" customFormat="1" ht="47.25" x14ac:dyDescent="0.2">
      <c r="A26" s="255">
        <v>16</v>
      </c>
      <c r="B26" s="256" t="s">
        <v>75</v>
      </c>
      <c r="C26" s="257" t="s">
        <v>76</v>
      </c>
      <c r="D26" s="256" t="s">
        <v>46</v>
      </c>
      <c r="E26" s="259">
        <v>49</v>
      </c>
      <c r="F26" s="255">
        <v>1</v>
      </c>
      <c r="G26" s="256" t="s">
        <v>31</v>
      </c>
      <c r="H26" s="53">
        <v>8300</v>
      </c>
      <c r="I26" s="53">
        <v>406700</v>
      </c>
      <c r="J26" s="136">
        <v>8300</v>
      </c>
      <c r="K26" s="136">
        <v>0</v>
      </c>
      <c r="L26" s="43">
        <v>8300</v>
      </c>
      <c r="M26" s="52">
        <v>406700</v>
      </c>
      <c r="N26" s="42" t="s">
        <v>10</v>
      </c>
      <c r="O26" s="42" t="s">
        <v>566</v>
      </c>
      <c r="P26" s="42" t="s">
        <v>10</v>
      </c>
      <c r="Q26" s="42" t="s">
        <v>581</v>
      </c>
      <c r="R26" s="144">
        <v>0</v>
      </c>
      <c r="S26" s="144">
        <v>0</v>
      </c>
      <c r="T26" s="144">
        <v>0</v>
      </c>
      <c r="U26" s="145">
        <v>0</v>
      </c>
      <c r="V26" s="42" t="s">
        <v>583</v>
      </c>
      <c r="W26" s="42" t="s">
        <v>568</v>
      </c>
      <c r="X26" s="42" t="s">
        <v>33</v>
      </c>
      <c r="Y26" s="42" t="s">
        <v>582</v>
      </c>
      <c r="Z26" s="43">
        <v>9000</v>
      </c>
      <c r="AA26" s="43">
        <v>0</v>
      </c>
      <c r="AB26" s="43">
        <v>9000</v>
      </c>
      <c r="AC26" s="52">
        <v>441000</v>
      </c>
      <c r="AD26" s="42" t="s">
        <v>33</v>
      </c>
      <c r="AE26" s="42" t="s">
        <v>566</v>
      </c>
      <c r="AF26" s="42" t="s">
        <v>33</v>
      </c>
      <c r="AG26" s="42" t="s">
        <v>582</v>
      </c>
      <c r="AH26" s="245">
        <v>7651</v>
      </c>
      <c r="AI26" s="246">
        <v>0</v>
      </c>
      <c r="AJ26" s="235">
        <v>7651</v>
      </c>
      <c r="AK26" s="52">
        <v>374899</v>
      </c>
      <c r="AL26" s="42" t="s">
        <v>10</v>
      </c>
      <c r="AM26" s="42" t="s">
        <v>566</v>
      </c>
      <c r="AN26" s="42" t="s">
        <v>10</v>
      </c>
      <c r="AO26" s="42" t="s">
        <v>581</v>
      </c>
      <c r="AP26" s="235"/>
      <c r="AQ26" s="235"/>
      <c r="AR26" s="43">
        <v>0</v>
      </c>
      <c r="AS26" s="52">
        <v>0</v>
      </c>
      <c r="AT26" s="42" t="s">
        <v>583</v>
      </c>
      <c r="AU26" s="42"/>
      <c r="AV26" s="42" t="s">
        <v>33</v>
      </c>
      <c r="AW26" s="42" t="s">
        <v>582</v>
      </c>
      <c r="AX26" s="235"/>
      <c r="AY26" s="235"/>
      <c r="AZ26" s="43">
        <v>0</v>
      </c>
      <c r="BA26" s="52">
        <v>0</v>
      </c>
      <c r="BB26" s="42" t="s">
        <v>583</v>
      </c>
      <c r="BC26" s="42" t="s">
        <v>568</v>
      </c>
      <c r="BD26" s="42" t="s">
        <v>33</v>
      </c>
      <c r="BE26" s="42" t="s">
        <v>582</v>
      </c>
      <c r="BF26" s="261">
        <v>7443</v>
      </c>
      <c r="BG26" s="262">
        <v>0</v>
      </c>
      <c r="BH26" s="43">
        <v>7443</v>
      </c>
      <c r="BI26" s="52">
        <v>7443</v>
      </c>
      <c r="BJ26" s="42" t="s">
        <v>10</v>
      </c>
      <c r="BK26" s="42" t="s">
        <v>566</v>
      </c>
      <c r="BL26" s="42" t="s">
        <v>10</v>
      </c>
      <c r="BM26" s="42" t="s">
        <v>581</v>
      </c>
      <c r="BN26" s="196">
        <v>0</v>
      </c>
      <c r="BO26" s="196">
        <v>0</v>
      </c>
      <c r="BP26" s="144">
        <v>0</v>
      </c>
      <c r="BQ26" s="145">
        <v>0</v>
      </c>
      <c r="BR26" s="42" t="s">
        <v>583</v>
      </c>
      <c r="BS26" s="42" t="s">
        <v>568</v>
      </c>
      <c r="BT26" s="42" t="s">
        <v>33</v>
      </c>
      <c r="BU26" s="42" t="s">
        <v>582</v>
      </c>
      <c r="BV26" s="193"/>
      <c r="BW26" s="193"/>
      <c r="BX26" s="43">
        <v>0</v>
      </c>
      <c r="BY26" s="52">
        <v>0</v>
      </c>
      <c r="BZ26" s="42" t="s">
        <v>583</v>
      </c>
      <c r="CA26" s="42" t="s">
        <v>568</v>
      </c>
      <c r="CB26" s="42" t="s">
        <v>33</v>
      </c>
      <c r="CC26" s="42" t="s">
        <v>582</v>
      </c>
      <c r="CD26" s="56"/>
      <c r="CE26" s="57">
        <v>8300</v>
      </c>
      <c r="CF26" s="57" t="s">
        <v>584</v>
      </c>
      <c r="CG26" s="57" t="s">
        <v>584</v>
      </c>
      <c r="CH26" s="65">
        <v>7651</v>
      </c>
      <c r="CI26" s="65" t="s">
        <v>584</v>
      </c>
      <c r="CJ26" s="65" t="s">
        <v>584</v>
      </c>
      <c r="CK26" s="65">
        <v>7443</v>
      </c>
      <c r="CL26" s="65" t="s">
        <v>584</v>
      </c>
      <c r="CM26" s="57" t="s">
        <v>584</v>
      </c>
      <c r="CN26" s="57">
        <v>7443</v>
      </c>
      <c r="CO26" s="58">
        <v>448.37349397590361</v>
      </c>
      <c r="CP26" s="58" t="e">
        <v>#VALUE!</v>
      </c>
      <c r="CQ26" s="58" t="e">
        <v>#VALUE!</v>
      </c>
      <c r="CR26" s="58">
        <v>486.40700562018037</v>
      </c>
      <c r="CS26" s="58" t="e">
        <v>#VALUE!</v>
      </c>
      <c r="CT26" s="58" t="e">
        <v>#VALUE!</v>
      </c>
      <c r="CU26" s="62">
        <v>500</v>
      </c>
      <c r="CV26" s="58" t="e">
        <v>#VALUE!</v>
      </c>
      <c r="CW26" s="58" t="e">
        <v>#VALUE!</v>
      </c>
      <c r="CX26" s="284" t="s">
        <v>558</v>
      </c>
      <c r="CY26" s="207" t="s">
        <v>568</v>
      </c>
    </row>
    <row r="27" spans="1:103" s="59" customFormat="1" ht="47.25" x14ac:dyDescent="0.2">
      <c r="A27" s="255">
        <v>17</v>
      </c>
      <c r="B27" s="256" t="s">
        <v>77</v>
      </c>
      <c r="C27" s="257" t="s">
        <v>78</v>
      </c>
      <c r="D27" s="256" t="s">
        <v>46</v>
      </c>
      <c r="E27" s="259">
        <v>109</v>
      </c>
      <c r="F27" s="255">
        <v>1</v>
      </c>
      <c r="G27" s="256" t="s">
        <v>31</v>
      </c>
      <c r="H27" s="53">
        <v>13440</v>
      </c>
      <c r="I27" s="53">
        <v>1464960</v>
      </c>
      <c r="J27" s="136"/>
      <c r="K27" s="136">
        <v>0</v>
      </c>
      <c r="L27" s="43">
        <v>0</v>
      </c>
      <c r="M27" s="52">
        <v>0</v>
      </c>
      <c r="N27" s="42" t="s">
        <v>583</v>
      </c>
      <c r="O27" s="42" t="s">
        <v>568</v>
      </c>
      <c r="P27" s="42" t="s">
        <v>33</v>
      </c>
      <c r="Q27" s="42" t="s">
        <v>582</v>
      </c>
      <c r="R27" s="144">
        <v>0</v>
      </c>
      <c r="S27" s="144">
        <v>0</v>
      </c>
      <c r="T27" s="144">
        <v>0</v>
      </c>
      <c r="U27" s="145">
        <v>0</v>
      </c>
      <c r="V27" s="42" t="s">
        <v>583</v>
      </c>
      <c r="W27" s="42" t="s">
        <v>568</v>
      </c>
      <c r="X27" s="42" t="s">
        <v>33</v>
      </c>
      <c r="Y27" s="42" t="s">
        <v>582</v>
      </c>
      <c r="Z27" s="43">
        <v>12741</v>
      </c>
      <c r="AA27" s="43">
        <v>0</v>
      </c>
      <c r="AB27" s="43">
        <v>12741</v>
      </c>
      <c r="AC27" s="52">
        <v>1388769</v>
      </c>
      <c r="AD27" s="42" t="s">
        <v>10</v>
      </c>
      <c r="AE27" s="42" t="s">
        <v>566</v>
      </c>
      <c r="AF27" s="42" t="s">
        <v>10</v>
      </c>
      <c r="AG27" s="42" t="s">
        <v>581</v>
      </c>
      <c r="AH27" s="245"/>
      <c r="AI27" s="246">
        <v>0</v>
      </c>
      <c r="AJ27" s="235">
        <v>0</v>
      </c>
      <c r="AK27" s="52">
        <v>0</v>
      </c>
      <c r="AL27" s="42" t="s">
        <v>583</v>
      </c>
      <c r="AM27" s="42" t="s">
        <v>568</v>
      </c>
      <c r="AN27" s="42" t="s">
        <v>33</v>
      </c>
      <c r="AO27" s="42" t="s">
        <v>582</v>
      </c>
      <c r="AP27" s="235"/>
      <c r="AQ27" s="235"/>
      <c r="AR27" s="43">
        <v>0</v>
      </c>
      <c r="AS27" s="52">
        <v>0</v>
      </c>
      <c r="AT27" s="42" t="s">
        <v>583</v>
      </c>
      <c r="AU27" s="42"/>
      <c r="AV27" s="42" t="s">
        <v>33</v>
      </c>
      <c r="AW27" s="42" t="s">
        <v>582</v>
      </c>
      <c r="AX27" s="235"/>
      <c r="AY27" s="235"/>
      <c r="AZ27" s="43">
        <v>0</v>
      </c>
      <c r="BA27" s="52">
        <v>0</v>
      </c>
      <c r="BB27" s="42" t="s">
        <v>583</v>
      </c>
      <c r="BC27" s="42" t="s">
        <v>568</v>
      </c>
      <c r="BD27" s="42" t="s">
        <v>33</v>
      </c>
      <c r="BE27" s="42" t="s">
        <v>582</v>
      </c>
      <c r="BF27" s="261">
        <v>7890</v>
      </c>
      <c r="BG27" s="262">
        <v>0</v>
      </c>
      <c r="BH27" s="43">
        <v>7890</v>
      </c>
      <c r="BI27" s="52">
        <v>7890</v>
      </c>
      <c r="BJ27" s="42" t="s">
        <v>10</v>
      </c>
      <c r="BK27" s="42" t="s">
        <v>566</v>
      </c>
      <c r="BL27" s="42" t="s">
        <v>10</v>
      </c>
      <c r="BM27" s="42" t="s">
        <v>581</v>
      </c>
      <c r="BN27" s="196">
        <v>0</v>
      </c>
      <c r="BO27" s="196">
        <v>0</v>
      </c>
      <c r="BP27" s="144">
        <v>0</v>
      </c>
      <c r="BQ27" s="145">
        <v>0</v>
      </c>
      <c r="BR27" s="42" t="s">
        <v>583</v>
      </c>
      <c r="BS27" s="42" t="s">
        <v>568</v>
      </c>
      <c r="BT27" s="42" t="s">
        <v>33</v>
      </c>
      <c r="BU27" s="42" t="s">
        <v>582</v>
      </c>
      <c r="BV27" s="193"/>
      <c r="BW27" s="193"/>
      <c r="BX27" s="43">
        <v>0</v>
      </c>
      <c r="BY27" s="52">
        <v>0</v>
      </c>
      <c r="BZ27" s="42" t="s">
        <v>583</v>
      </c>
      <c r="CA27" s="42" t="s">
        <v>568</v>
      </c>
      <c r="CB27" s="42" t="s">
        <v>33</v>
      </c>
      <c r="CC27" s="42" t="s">
        <v>582</v>
      </c>
      <c r="CD27" s="56"/>
      <c r="CE27" s="57" t="s">
        <v>584</v>
      </c>
      <c r="CF27" s="57" t="s">
        <v>584</v>
      </c>
      <c r="CG27" s="57">
        <v>12741</v>
      </c>
      <c r="CH27" s="65" t="s">
        <v>584</v>
      </c>
      <c r="CI27" s="65" t="s">
        <v>584</v>
      </c>
      <c r="CJ27" s="65" t="s">
        <v>584</v>
      </c>
      <c r="CK27" s="65">
        <v>7890</v>
      </c>
      <c r="CL27" s="65" t="s">
        <v>584</v>
      </c>
      <c r="CM27" s="57" t="s">
        <v>584</v>
      </c>
      <c r="CN27" s="57">
        <v>7890</v>
      </c>
      <c r="CO27" s="58" t="e">
        <v>#VALUE!</v>
      </c>
      <c r="CP27" s="58" t="e">
        <v>#VALUE!</v>
      </c>
      <c r="CQ27" s="58">
        <v>309.63032728985166</v>
      </c>
      <c r="CR27" s="58" t="e">
        <v>#VALUE!</v>
      </c>
      <c r="CS27" s="58" t="e">
        <v>#VALUE!</v>
      </c>
      <c r="CT27" s="58" t="e">
        <v>#VALUE!</v>
      </c>
      <c r="CU27" s="62">
        <v>500</v>
      </c>
      <c r="CV27" s="58" t="e">
        <v>#VALUE!</v>
      </c>
      <c r="CW27" s="58" t="e">
        <v>#VALUE!</v>
      </c>
      <c r="CX27" s="284" t="s">
        <v>558</v>
      </c>
      <c r="CY27" s="207" t="s">
        <v>568</v>
      </c>
    </row>
    <row r="28" spans="1:103" s="59" customFormat="1" ht="90" x14ac:dyDescent="0.2">
      <c r="A28" s="255">
        <v>18</v>
      </c>
      <c r="B28" s="256" t="s">
        <v>79</v>
      </c>
      <c r="C28" s="257" t="s">
        <v>80</v>
      </c>
      <c r="D28" s="256" t="s">
        <v>46</v>
      </c>
      <c r="E28" s="259">
        <v>28</v>
      </c>
      <c r="F28" s="255">
        <v>1</v>
      </c>
      <c r="G28" s="256" t="s">
        <v>31</v>
      </c>
      <c r="H28" s="53">
        <v>94803.792088093629</v>
      </c>
      <c r="I28" s="53">
        <v>2654506.1784666218</v>
      </c>
      <c r="J28" s="136"/>
      <c r="K28" s="136">
        <v>0</v>
      </c>
      <c r="L28" s="43">
        <v>0</v>
      </c>
      <c r="M28" s="52">
        <v>0</v>
      </c>
      <c r="N28" s="42" t="s">
        <v>583</v>
      </c>
      <c r="O28" s="42" t="s">
        <v>568</v>
      </c>
      <c r="P28" s="42" t="s">
        <v>33</v>
      </c>
      <c r="Q28" s="42" t="s">
        <v>582</v>
      </c>
      <c r="R28" s="144">
        <v>0</v>
      </c>
      <c r="S28" s="144">
        <v>0</v>
      </c>
      <c r="T28" s="144">
        <v>0</v>
      </c>
      <c r="U28" s="145">
        <v>0</v>
      </c>
      <c r="V28" s="42" t="s">
        <v>583</v>
      </c>
      <c r="W28" s="42" t="s">
        <v>568</v>
      </c>
      <c r="X28" s="42" t="s">
        <v>33</v>
      </c>
      <c r="Y28" s="42" t="s">
        <v>582</v>
      </c>
      <c r="Z28" s="43">
        <v>0</v>
      </c>
      <c r="AA28" s="43">
        <v>0</v>
      </c>
      <c r="AB28" s="43">
        <v>0</v>
      </c>
      <c r="AC28" s="52">
        <v>0</v>
      </c>
      <c r="AD28" s="42" t="s">
        <v>583</v>
      </c>
      <c r="AE28" s="42" t="s">
        <v>568</v>
      </c>
      <c r="AF28" s="42" t="s">
        <v>33</v>
      </c>
      <c r="AG28" s="42" t="s">
        <v>582</v>
      </c>
      <c r="AH28" s="245"/>
      <c r="AI28" s="246">
        <v>0</v>
      </c>
      <c r="AJ28" s="235">
        <v>0</v>
      </c>
      <c r="AK28" s="52">
        <v>0</v>
      </c>
      <c r="AL28" s="42" t="s">
        <v>583</v>
      </c>
      <c r="AM28" s="42" t="s">
        <v>568</v>
      </c>
      <c r="AN28" s="42" t="s">
        <v>33</v>
      </c>
      <c r="AO28" s="42" t="s">
        <v>582</v>
      </c>
      <c r="AP28" s="235">
        <v>85020</v>
      </c>
      <c r="AQ28" s="235">
        <v>0</v>
      </c>
      <c r="AR28" s="43">
        <v>85020</v>
      </c>
      <c r="AS28" s="52">
        <v>2380560</v>
      </c>
      <c r="AT28" s="42" t="s">
        <v>10</v>
      </c>
      <c r="AU28" s="42" t="s">
        <v>569</v>
      </c>
      <c r="AV28" s="42" t="s">
        <v>10</v>
      </c>
      <c r="AW28" s="42" t="s">
        <v>581</v>
      </c>
      <c r="AX28" s="235"/>
      <c r="AY28" s="235"/>
      <c r="AZ28" s="43">
        <v>0</v>
      </c>
      <c r="BA28" s="52">
        <v>0</v>
      </c>
      <c r="BB28" s="42" t="s">
        <v>583</v>
      </c>
      <c r="BC28" s="42" t="s">
        <v>568</v>
      </c>
      <c r="BD28" s="42" t="s">
        <v>33</v>
      </c>
      <c r="BE28" s="42" t="s">
        <v>582</v>
      </c>
      <c r="BF28" s="261">
        <v>0</v>
      </c>
      <c r="BG28" s="262">
        <v>0</v>
      </c>
      <c r="BH28" s="43">
        <v>0</v>
      </c>
      <c r="BI28" s="52">
        <v>0</v>
      </c>
      <c r="BJ28" s="42" t="s">
        <v>583</v>
      </c>
      <c r="BK28" s="42" t="s">
        <v>568</v>
      </c>
      <c r="BL28" s="42" t="s">
        <v>33</v>
      </c>
      <c r="BM28" s="42" t="s">
        <v>582</v>
      </c>
      <c r="BN28" s="196">
        <v>0</v>
      </c>
      <c r="BO28" s="196">
        <v>0</v>
      </c>
      <c r="BP28" s="144">
        <v>0</v>
      </c>
      <c r="BQ28" s="145">
        <v>0</v>
      </c>
      <c r="BR28" s="42" t="s">
        <v>583</v>
      </c>
      <c r="BS28" s="42" t="s">
        <v>568</v>
      </c>
      <c r="BT28" s="42" t="s">
        <v>33</v>
      </c>
      <c r="BU28" s="42" t="s">
        <v>582</v>
      </c>
      <c r="BV28" s="193"/>
      <c r="BW28" s="193"/>
      <c r="BX28" s="43">
        <v>0</v>
      </c>
      <c r="BY28" s="52">
        <v>0</v>
      </c>
      <c r="BZ28" s="42" t="s">
        <v>583</v>
      </c>
      <c r="CA28" s="42" t="s">
        <v>568</v>
      </c>
      <c r="CB28" s="42" t="s">
        <v>33</v>
      </c>
      <c r="CC28" s="42" t="s">
        <v>582</v>
      </c>
      <c r="CD28" s="56"/>
      <c r="CE28" s="57" t="s">
        <v>584</v>
      </c>
      <c r="CF28" s="57" t="s">
        <v>584</v>
      </c>
      <c r="CG28" s="57" t="s">
        <v>584</v>
      </c>
      <c r="CH28" s="65" t="s">
        <v>584</v>
      </c>
      <c r="CI28" s="65">
        <v>85020</v>
      </c>
      <c r="CJ28" s="65" t="s">
        <v>584</v>
      </c>
      <c r="CK28" s="65" t="s">
        <v>584</v>
      </c>
      <c r="CL28" s="65" t="s">
        <v>584</v>
      </c>
      <c r="CM28" s="57" t="s">
        <v>584</v>
      </c>
      <c r="CN28" s="57">
        <v>85020</v>
      </c>
      <c r="CO28" s="58" t="e">
        <v>#VALUE!</v>
      </c>
      <c r="CP28" s="58" t="e">
        <v>#VALUE!</v>
      </c>
      <c r="CQ28" s="58" t="e">
        <v>#VALUE!</v>
      </c>
      <c r="CR28" s="58" t="e">
        <v>#VALUE!</v>
      </c>
      <c r="CS28" s="58">
        <v>500</v>
      </c>
      <c r="CT28" s="58" t="e">
        <v>#VALUE!</v>
      </c>
      <c r="CU28" s="62" t="e">
        <v>#VALUE!</v>
      </c>
      <c r="CV28" s="58" t="e">
        <v>#VALUE!</v>
      </c>
      <c r="CW28" s="58" t="e">
        <v>#VALUE!</v>
      </c>
      <c r="CX28" s="281" t="s">
        <v>555</v>
      </c>
      <c r="CY28" s="207" t="s">
        <v>568</v>
      </c>
    </row>
    <row r="29" spans="1:103" s="59" customFormat="1" ht="47.25" x14ac:dyDescent="0.2">
      <c r="A29" s="255">
        <v>19</v>
      </c>
      <c r="B29" s="256" t="s">
        <v>81</v>
      </c>
      <c r="C29" s="257" t="s">
        <v>82</v>
      </c>
      <c r="D29" s="256" t="s">
        <v>46</v>
      </c>
      <c r="E29" s="259">
        <v>10</v>
      </c>
      <c r="F29" s="255">
        <v>1</v>
      </c>
      <c r="G29" s="256" t="s">
        <v>31</v>
      </c>
      <c r="H29" s="53">
        <v>221482.8</v>
      </c>
      <c r="I29" s="53">
        <v>2214828</v>
      </c>
      <c r="J29" s="136"/>
      <c r="K29" s="136">
        <v>0</v>
      </c>
      <c r="L29" s="43">
        <v>0</v>
      </c>
      <c r="M29" s="52">
        <v>0</v>
      </c>
      <c r="N29" s="42" t="s">
        <v>583</v>
      </c>
      <c r="O29" s="42" t="s">
        <v>568</v>
      </c>
      <c r="P29" s="42" t="s">
        <v>33</v>
      </c>
      <c r="Q29" s="42" t="s">
        <v>582</v>
      </c>
      <c r="R29" s="144">
        <v>0</v>
      </c>
      <c r="S29" s="144">
        <v>0</v>
      </c>
      <c r="T29" s="144">
        <v>0</v>
      </c>
      <c r="U29" s="145">
        <v>0</v>
      </c>
      <c r="V29" s="42" t="s">
        <v>583</v>
      </c>
      <c r="W29" s="42" t="s">
        <v>568</v>
      </c>
      <c r="X29" s="42" t="s">
        <v>33</v>
      </c>
      <c r="Y29" s="42" t="s">
        <v>582</v>
      </c>
      <c r="Z29" s="43">
        <v>174699</v>
      </c>
      <c r="AA29" s="43">
        <v>33193</v>
      </c>
      <c r="AB29" s="43">
        <v>207892</v>
      </c>
      <c r="AC29" s="52">
        <v>2078920</v>
      </c>
      <c r="AD29" s="42" t="s">
        <v>10</v>
      </c>
      <c r="AE29" s="42" t="s">
        <v>567</v>
      </c>
      <c r="AF29" s="42" t="s">
        <v>33</v>
      </c>
      <c r="AG29" s="42" t="s">
        <v>582</v>
      </c>
      <c r="AH29" s="245">
        <v>220000</v>
      </c>
      <c r="AI29" s="246">
        <v>41800</v>
      </c>
      <c r="AJ29" s="235">
        <v>261800</v>
      </c>
      <c r="AK29" s="52">
        <v>2618000</v>
      </c>
      <c r="AL29" s="42" t="s">
        <v>33</v>
      </c>
      <c r="AM29" s="42" t="s">
        <v>566</v>
      </c>
      <c r="AN29" s="42" t="s">
        <v>33</v>
      </c>
      <c r="AO29" s="42" t="s">
        <v>582</v>
      </c>
      <c r="AP29" s="235"/>
      <c r="AQ29" s="235"/>
      <c r="AR29" s="43">
        <v>0</v>
      </c>
      <c r="AS29" s="52">
        <v>0</v>
      </c>
      <c r="AT29" s="42" t="s">
        <v>583</v>
      </c>
      <c r="AU29" s="42"/>
      <c r="AV29" s="42" t="s">
        <v>33</v>
      </c>
      <c r="AW29" s="42" t="s">
        <v>582</v>
      </c>
      <c r="AX29" s="235"/>
      <c r="AY29" s="235"/>
      <c r="AZ29" s="43">
        <v>0</v>
      </c>
      <c r="BA29" s="52">
        <v>0</v>
      </c>
      <c r="BB29" s="42" t="s">
        <v>583</v>
      </c>
      <c r="BC29" s="42" t="s">
        <v>568</v>
      </c>
      <c r="BD29" s="42" t="s">
        <v>33</v>
      </c>
      <c r="BE29" s="42" t="s">
        <v>582</v>
      </c>
      <c r="BF29" s="261">
        <v>186000</v>
      </c>
      <c r="BG29" s="262">
        <v>35340</v>
      </c>
      <c r="BH29" s="43">
        <v>221340</v>
      </c>
      <c r="BI29" s="52">
        <v>221340</v>
      </c>
      <c r="BJ29" s="42" t="s">
        <v>10</v>
      </c>
      <c r="BK29" s="42" t="s">
        <v>566</v>
      </c>
      <c r="BL29" s="42" t="s">
        <v>10</v>
      </c>
      <c r="BM29" s="42" t="s">
        <v>581</v>
      </c>
      <c r="BN29" s="196">
        <v>0</v>
      </c>
      <c r="BO29" s="196">
        <v>0</v>
      </c>
      <c r="BP29" s="144">
        <v>0</v>
      </c>
      <c r="BQ29" s="145">
        <v>0</v>
      </c>
      <c r="BR29" s="42" t="s">
        <v>583</v>
      </c>
      <c r="BS29" s="42" t="s">
        <v>568</v>
      </c>
      <c r="BT29" s="42" t="s">
        <v>33</v>
      </c>
      <c r="BU29" s="42" t="s">
        <v>582</v>
      </c>
      <c r="BV29" s="193"/>
      <c r="BW29" s="193"/>
      <c r="BX29" s="43">
        <v>0</v>
      </c>
      <c r="BY29" s="52">
        <v>0</v>
      </c>
      <c r="BZ29" s="42" t="s">
        <v>583</v>
      </c>
      <c r="CA29" s="42" t="s">
        <v>568</v>
      </c>
      <c r="CB29" s="42" t="s">
        <v>33</v>
      </c>
      <c r="CC29" s="42" t="s">
        <v>582</v>
      </c>
      <c r="CD29" s="56"/>
      <c r="CE29" s="57" t="s">
        <v>584</v>
      </c>
      <c r="CF29" s="57" t="s">
        <v>584</v>
      </c>
      <c r="CG29" s="57" t="s">
        <v>584</v>
      </c>
      <c r="CH29" s="65" t="s">
        <v>584</v>
      </c>
      <c r="CI29" s="65" t="s">
        <v>584</v>
      </c>
      <c r="CJ29" s="65" t="s">
        <v>584</v>
      </c>
      <c r="CK29" s="65">
        <v>221340</v>
      </c>
      <c r="CL29" s="65" t="s">
        <v>584</v>
      </c>
      <c r="CM29" s="57" t="s">
        <v>584</v>
      </c>
      <c r="CN29" s="57">
        <v>221340</v>
      </c>
      <c r="CO29" s="58" t="e">
        <v>#VALUE!</v>
      </c>
      <c r="CP29" s="58" t="e">
        <v>#VALUE!</v>
      </c>
      <c r="CQ29" s="58" t="e">
        <v>#VALUE!</v>
      </c>
      <c r="CR29" s="58" t="e">
        <v>#VALUE!</v>
      </c>
      <c r="CS29" s="58" t="e">
        <v>#VALUE!</v>
      </c>
      <c r="CT29" s="58" t="e">
        <v>#VALUE!</v>
      </c>
      <c r="CU29" s="62">
        <v>500</v>
      </c>
      <c r="CV29" s="58" t="e">
        <v>#VALUE!</v>
      </c>
      <c r="CW29" s="58" t="e">
        <v>#VALUE!</v>
      </c>
      <c r="CX29" s="284" t="s">
        <v>558</v>
      </c>
      <c r="CY29" s="207" t="s">
        <v>568</v>
      </c>
    </row>
    <row r="30" spans="1:103" s="59" customFormat="1" ht="47.25" x14ac:dyDescent="0.2">
      <c r="A30" s="255">
        <v>20</v>
      </c>
      <c r="B30" s="256" t="s">
        <v>83</v>
      </c>
      <c r="C30" s="257" t="s">
        <v>84</v>
      </c>
      <c r="D30" s="256" t="s">
        <v>46</v>
      </c>
      <c r="E30" s="259">
        <v>0.66666666666666663</v>
      </c>
      <c r="F30" s="255">
        <v>1</v>
      </c>
      <c r="G30" s="256" t="s">
        <v>31</v>
      </c>
      <c r="H30" s="53">
        <v>1515249.372</v>
      </c>
      <c r="I30" s="53">
        <v>1010166.2479999999</v>
      </c>
      <c r="J30" s="136"/>
      <c r="K30" s="136">
        <v>0</v>
      </c>
      <c r="L30" s="43">
        <v>0</v>
      </c>
      <c r="M30" s="52">
        <v>0</v>
      </c>
      <c r="N30" s="42" t="s">
        <v>583</v>
      </c>
      <c r="O30" s="42" t="s">
        <v>568</v>
      </c>
      <c r="P30" s="42" t="s">
        <v>33</v>
      </c>
      <c r="Q30" s="42" t="s">
        <v>582</v>
      </c>
      <c r="R30" s="144">
        <v>0</v>
      </c>
      <c r="S30" s="144">
        <v>0</v>
      </c>
      <c r="T30" s="144">
        <v>0</v>
      </c>
      <c r="U30" s="145">
        <v>0</v>
      </c>
      <c r="V30" s="42" t="s">
        <v>583</v>
      </c>
      <c r="W30" s="42" t="s">
        <v>568</v>
      </c>
      <c r="X30" s="42" t="s">
        <v>33</v>
      </c>
      <c r="Y30" s="42" t="s">
        <v>582</v>
      </c>
      <c r="Z30" s="43">
        <v>2525693</v>
      </c>
      <c r="AA30" s="43">
        <v>479882</v>
      </c>
      <c r="AB30" s="43">
        <v>3005575</v>
      </c>
      <c r="AC30" s="52">
        <v>2003716.6666666665</v>
      </c>
      <c r="AD30" s="42" t="s">
        <v>33</v>
      </c>
      <c r="AE30" s="42" t="s">
        <v>566</v>
      </c>
      <c r="AF30" s="42" t="s">
        <v>33</v>
      </c>
      <c r="AG30" s="42" t="s">
        <v>582</v>
      </c>
      <c r="AH30" s="245">
        <v>1236074</v>
      </c>
      <c r="AI30" s="246">
        <v>234854.06</v>
      </c>
      <c r="AJ30" s="235">
        <v>1470928.06</v>
      </c>
      <c r="AK30" s="52">
        <v>980618.70666666667</v>
      </c>
      <c r="AL30" s="42" t="s">
        <v>10</v>
      </c>
      <c r="AM30" s="42" t="s">
        <v>566</v>
      </c>
      <c r="AN30" s="42" t="s">
        <v>10</v>
      </c>
      <c r="AO30" s="42" t="s">
        <v>581</v>
      </c>
      <c r="AP30" s="235"/>
      <c r="AQ30" s="235"/>
      <c r="AR30" s="43">
        <v>0</v>
      </c>
      <c r="AS30" s="52">
        <v>0</v>
      </c>
      <c r="AT30" s="42" t="s">
        <v>583</v>
      </c>
      <c r="AU30" s="42"/>
      <c r="AV30" s="42" t="s">
        <v>33</v>
      </c>
      <c r="AW30" s="42" t="s">
        <v>582</v>
      </c>
      <c r="AX30" s="235"/>
      <c r="AY30" s="235"/>
      <c r="AZ30" s="43">
        <v>0</v>
      </c>
      <c r="BA30" s="52">
        <v>0</v>
      </c>
      <c r="BB30" s="42" t="s">
        <v>583</v>
      </c>
      <c r="BC30" s="42" t="s">
        <v>568</v>
      </c>
      <c r="BD30" s="42" t="s">
        <v>33</v>
      </c>
      <c r="BE30" s="42" t="s">
        <v>582</v>
      </c>
      <c r="BF30" s="261">
        <v>1250000</v>
      </c>
      <c r="BG30" s="262">
        <v>237500</v>
      </c>
      <c r="BH30" s="43">
        <v>1487500</v>
      </c>
      <c r="BI30" s="52">
        <v>1487500</v>
      </c>
      <c r="BJ30" s="42" t="s">
        <v>10</v>
      </c>
      <c r="BK30" s="42" t="s">
        <v>567</v>
      </c>
      <c r="BL30" s="42" t="s">
        <v>33</v>
      </c>
      <c r="BM30" s="42" t="s">
        <v>582</v>
      </c>
      <c r="BN30" s="196">
        <v>1060143</v>
      </c>
      <c r="BO30" s="196">
        <v>201427.17</v>
      </c>
      <c r="BP30" s="144">
        <v>1261570.17</v>
      </c>
      <c r="BQ30" s="145">
        <v>1261570.17</v>
      </c>
      <c r="BR30" s="42" t="s">
        <v>10</v>
      </c>
      <c r="BS30" s="42" t="s">
        <v>567</v>
      </c>
      <c r="BT30" s="42" t="s">
        <v>33</v>
      </c>
      <c r="BU30" s="42" t="s">
        <v>582</v>
      </c>
      <c r="BV30" s="193"/>
      <c r="BW30" s="193"/>
      <c r="BX30" s="43">
        <v>0</v>
      </c>
      <c r="BY30" s="52">
        <v>0</v>
      </c>
      <c r="BZ30" s="42" t="s">
        <v>583</v>
      </c>
      <c r="CA30" s="42" t="s">
        <v>568</v>
      </c>
      <c r="CB30" s="42" t="s">
        <v>33</v>
      </c>
      <c r="CC30" s="42" t="s">
        <v>582</v>
      </c>
      <c r="CD30" s="56"/>
      <c r="CE30" s="57" t="s">
        <v>584</v>
      </c>
      <c r="CF30" s="57" t="s">
        <v>584</v>
      </c>
      <c r="CG30" s="57" t="s">
        <v>584</v>
      </c>
      <c r="CH30" s="65">
        <v>1470928.06</v>
      </c>
      <c r="CI30" s="65" t="s">
        <v>584</v>
      </c>
      <c r="CJ30" s="65" t="s">
        <v>584</v>
      </c>
      <c r="CK30" s="65" t="s">
        <v>584</v>
      </c>
      <c r="CL30" s="65" t="s">
        <v>584</v>
      </c>
      <c r="CM30" s="57" t="s">
        <v>584</v>
      </c>
      <c r="CN30" s="57">
        <v>1470928.06</v>
      </c>
      <c r="CO30" s="58" t="e">
        <v>#VALUE!</v>
      </c>
      <c r="CP30" s="58" t="e">
        <v>#VALUE!</v>
      </c>
      <c r="CQ30" s="58" t="e">
        <v>#VALUE!</v>
      </c>
      <c r="CR30" s="58">
        <v>500</v>
      </c>
      <c r="CS30" s="58" t="e">
        <v>#VALUE!</v>
      </c>
      <c r="CT30" s="58" t="e">
        <v>#VALUE!</v>
      </c>
      <c r="CU30" s="62" t="e">
        <v>#VALUE!</v>
      </c>
      <c r="CV30" s="58" t="e">
        <v>#VALUE!</v>
      </c>
      <c r="CW30" s="58" t="e">
        <v>#VALUE!</v>
      </c>
      <c r="CX30" s="281" t="s">
        <v>554</v>
      </c>
      <c r="CY30" s="207" t="s">
        <v>568</v>
      </c>
    </row>
    <row r="31" spans="1:103" s="59" customFormat="1" ht="47.25" x14ac:dyDescent="0.2">
      <c r="A31" s="255">
        <v>21</v>
      </c>
      <c r="B31" s="256" t="s">
        <v>85</v>
      </c>
      <c r="C31" s="257" t="s">
        <v>86</v>
      </c>
      <c r="D31" s="256" t="s">
        <v>46</v>
      </c>
      <c r="E31" s="259">
        <v>4</v>
      </c>
      <c r="F31" s="255">
        <v>1</v>
      </c>
      <c r="G31" s="256" t="s">
        <v>31</v>
      </c>
      <c r="H31" s="53">
        <v>1433812.436</v>
      </c>
      <c r="I31" s="53">
        <v>5735249.7439999999</v>
      </c>
      <c r="J31" s="136"/>
      <c r="K31" s="136">
        <v>0</v>
      </c>
      <c r="L31" s="43">
        <v>0</v>
      </c>
      <c r="M31" s="52">
        <v>0</v>
      </c>
      <c r="N31" s="42" t="s">
        <v>583</v>
      </c>
      <c r="O31" s="42" t="s">
        <v>568</v>
      </c>
      <c r="P31" s="42" t="s">
        <v>33</v>
      </c>
      <c r="Q31" s="42" t="s">
        <v>582</v>
      </c>
      <c r="R31" s="144">
        <v>0</v>
      </c>
      <c r="S31" s="144">
        <v>0</v>
      </c>
      <c r="T31" s="144">
        <v>0</v>
      </c>
      <c r="U31" s="145">
        <v>0</v>
      </c>
      <c r="V31" s="42" t="s">
        <v>583</v>
      </c>
      <c r="W31" s="42" t="s">
        <v>568</v>
      </c>
      <c r="X31" s="42" t="s">
        <v>33</v>
      </c>
      <c r="Y31" s="42" t="s">
        <v>582</v>
      </c>
      <c r="Z31" s="43">
        <v>2938988</v>
      </c>
      <c r="AA31" s="43">
        <v>558408</v>
      </c>
      <c r="AB31" s="43">
        <v>3497396</v>
      </c>
      <c r="AC31" s="52">
        <v>13989584</v>
      </c>
      <c r="AD31" s="42" t="s">
        <v>33</v>
      </c>
      <c r="AE31" s="42" t="s">
        <v>566</v>
      </c>
      <c r="AF31" s="42" t="s">
        <v>33</v>
      </c>
      <c r="AG31" s="42" t="s">
        <v>582</v>
      </c>
      <c r="AH31" s="245">
        <v>1159781</v>
      </c>
      <c r="AI31" s="246">
        <v>220358.39</v>
      </c>
      <c r="AJ31" s="235">
        <v>1380139.3900000001</v>
      </c>
      <c r="AK31" s="52">
        <v>5520557.5600000005</v>
      </c>
      <c r="AL31" s="42" t="s">
        <v>10</v>
      </c>
      <c r="AM31" s="42" t="s">
        <v>566</v>
      </c>
      <c r="AN31" s="42" t="s">
        <v>10</v>
      </c>
      <c r="AO31" s="42" t="s">
        <v>581</v>
      </c>
      <c r="AP31" s="235"/>
      <c r="AQ31" s="235"/>
      <c r="AR31" s="43">
        <v>0</v>
      </c>
      <c r="AS31" s="52">
        <v>0</v>
      </c>
      <c r="AT31" s="42" t="s">
        <v>583</v>
      </c>
      <c r="AU31" s="42"/>
      <c r="AV31" s="42" t="s">
        <v>33</v>
      </c>
      <c r="AW31" s="42" t="s">
        <v>582</v>
      </c>
      <c r="AX31" s="235"/>
      <c r="AY31" s="235"/>
      <c r="AZ31" s="43">
        <v>0</v>
      </c>
      <c r="BA31" s="52">
        <v>0</v>
      </c>
      <c r="BB31" s="42" t="s">
        <v>583</v>
      </c>
      <c r="BC31" s="42" t="s">
        <v>568</v>
      </c>
      <c r="BD31" s="42" t="s">
        <v>33</v>
      </c>
      <c r="BE31" s="42" t="s">
        <v>582</v>
      </c>
      <c r="BF31" s="261">
        <v>0</v>
      </c>
      <c r="BG31" s="262">
        <v>0</v>
      </c>
      <c r="BH31" s="43">
        <v>0</v>
      </c>
      <c r="BI31" s="52">
        <v>0</v>
      </c>
      <c r="BJ31" s="42" t="s">
        <v>583</v>
      </c>
      <c r="BK31" s="42" t="s">
        <v>568</v>
      </c>
      <c r="BL31" s="42" t="s">
        <v>33</v>
      </c>
      <c r="BM31" s="42" t="s">
        <v>582</v>
      </c>
      <c r="BN31" s="196">
        <v>0</v>
      </c>
      <c r="BO31" s="196">
        <v>0</v>
      </c>
      <c r="BP31" s="144">
        <v>0</v>
      </c>
      <c r="BQ31" s="145">
        <v>0</v>
      </c>
      <c r="BR31" s="42" t="s">
        <v>583</v>
      </c>
      <c r="BS31" s="42" t="s">
        <v>568</v>
      </c>
      <c r="BT31" s="42" t="s">
        <v>33</v>
      </c>
      <c r="BU31" s="42" t="s">
        <v>582</v>
      </c>
      <c r="BV31" s="193"/>
      <c r="BW31" s="193"/>
      <c r="BX31" s="43">
        <v>0</v>
      </c>
      <c r="BY31" s="52">
        <v>0</v>
      </c>
      <c r="BZ31" s="42" t="s">
        <v>583</v>
      </c>
      <c r="CA31" s="42" t="s">
        <v>568</v>
      </c>
      <c r="CB31" s="42" t="s">
        <v>33</v>
      </c>
      <c r="CC31" s="42" t="s">
        <v>582</v>
      </c>
      <c r="CD31" s="56"/>
      <c r="CE31" s="57" t="s">
        <v>584</v>
      </c>
      <c r="CF31" s="57" t="s">
        <v>584</v>
      </c>
      <c r="CG31" s="57" t="s">
        <v>584</v>
      </c>
      <c r="CH31" s="65">
        <v>1380139.3900000001</v>
      </c>
      <c r="CI31" s="65" t="s">
        <v>584</v>
      </c>
      <c r="CJ31" s="65" t="s">
        <v>584</v>
      </c>
      <c r="CK31" s="65" t="s">
        <v>584</v>
      </c>
      <c r="CL31" s="65" t="s">
        <v>584</v>
      </c>
      <c r="CM31" s="57" t="s">
        <v>584</v>
      </c>
      <c r="CN31" s="57">
        <v>1380139.3900000001</v>
      </c>
      <c r="CO31" s="58" t="e">
        <v>#VALUE!</v>
      </c>
      <c r="CP31" s="58" t="e">
        <v>#VALUE!</v>
      </c>
      <c r="CQ31" s="58" t="e">
        <v>#VALUE!</v>
      </c>
      <c r="CR31" s="58">
        <v>500</v>
      </c>
      <c r="CS31" s="58" t="e">
        <v>#VALUE!</v>
      </c>
      <c r="CT31" s="58" t="e">
        <v>#VALUE!</v>
      </c>
      <c r="CU31" s="62" t="e">
        <v>#VALUE!</v>
      </c>
      <c r="CV31" s="58" t="e">
        <v>#VALUE!</v>
      </c>
      <c r="CW31" s="58" t="e">
        <v>#VALUE!</v>
      </c>
      <c r="CX31" s="281" t="s">
        <v>554</v>
      </c>
      <c r="CY31" s="207" t="s">
        <v>568</v>
      </c>
    </row>
    <row r="32" spans="1:103" s="59" customFormat="1" ht="47.25" x14ac:dyDescent="0.2">
      <c r="A32" s="255">
        <v>22</v>
      </c>
      <c r="B32" s="256" t="s">
        <v>87</v>
      </c>
      <c r="C32" s="257" t="s">
        <v>88</v>
      </c>
      <c r="D32" s="256" t="s">
        <v>46</v>
      </c>
      <c r="E32" s="259">
        <v>35</v>
      </c>
      <c r="F32" s="255">
        <v>1</v>
      </c>
      <c r="G32" s="256" t="s">
        <v>31</v>
      </c>
      <c r="H32" s="53">
        <v>503858.37600000005</v>
      </c>
      <c r="I32" s="53">
        <v>17635043.16</v>
      </c>
      <c r="J32" s="136"/>
      <c r="K32" s="136">
        <v>0</v>
      </c>
      <c r="L32" s="43">
        <v>0</v>
      </c>
      <c r="M32" s="52">
        <v>0</v>
      </c>
      <c r="N32" s="42" t="s">
        <v>583</v>
      </c>
      <c r="O32" s="42" t="s">
        <v>568</v>
      </c>
      <c r="P32" s="42" t="s">
        <v>33</v>
      </c>
      <c r="Q32" s="42" t="s">
        <v>582</v>
      </c>
      <c r="R32" s="144">
        <v>0</v>
      </c>
      <c r="S32" s="144">
        <v>0</v>
      </c>
      <c r="T32" s="144">
        <v>0</v>
      </c>
      <c r="U32" s="145">
        <v>0</v>
      </c>
      <c r="V32" s="42" t="s">
        <v>583</v>
      </c>
      <c r="W32" s="42" t="s">
        <v>568</v>
      </c>
      <c r="X32" s="42" t="s">
        <v>33</v>
      </c>
      <c r="Y32" s="42" t="s">
        <v>582</v>
      </c>
      <c r="Z32" s="43">
        <v>886399</v>
      </c>
      <c r="AA32" s="43">
        <v>168416</v>
      </c>
      <c r="AB32" s="43">
        <v>1054815</v>
      </c>
      <c r="AC32" s="52">
        <v>36918525</v>
      </c>
      <c r="AD32" s="42" t="s">
        <v>33</v>
      </c>
      <c r="AE32" s="42" t="s">
        <v>566</v>
      </c>
      <c r="AF32" s="42" t="s">
        <v>33</v>
      </c>
      <c r="AG32" s="42" t="s">
        <v>582</v>
      </c>
      <c r="AH32" s="245">
        <v>385656</v>
      </c>
      <c r="AI32" s="246">
        <v>73274.64</v>
      </c>
      <c r="AJ32" s="235">
        <v>458930.64</v>
      </c>
      <c r="AK32" s="52">
        <v>16062572.4</v>
      </c>
      <c r="AL32" s="42" t="s">
        <v>10</v>
      </c>
      <c r="AM32" s="42" t="s">
        <v>566</v>
      </c>
      <c r="AN32" s="42" t="s">
        <v>10</v>
      </c>
      <c r="AO32" s="42" t="s">
        <v>581</v>
      </c>
      <c r="AP32" s="235"/>
      <c r="AQ32" s="235"/>
      <c r="AR32" s="43">
        <v>0</v>
      </c>
      <c r="AS32" s="52">
        <v>0</v>
      </c>
      <c r="AT32" s="42" t="s">
        <v>583</v>
      </c>
      <c r="AU32" s="42"/>
      <c r="AV32" s="42" t="s">
        <v>33</v>
      </c>
      <c r="AW32" s="42" t="s">
        <v>582</v>
      </c>
      <c r="AX32" s="235"/>
      <c r="AY32" s="235"/>
      <c r="AZ32" s="43">
        <v>0</v>
      </c>
      <c r="BA32" s="52">
        <v>0</v>
      </c>
      <c r="BB32" s="42" t="s">
        <v>583</v>
      </c>
      <c r="BC32" s="42" t="s">
        <v>568</v>
      </c>
      <c r="BD32" s="42" t="s">
        <v>33</v>
      </c>
      <c r="BE32" s="42" t="s">
        <v>582</v>
      </c>
      <c r="BF32" s="261">
        <v>0</v>
      </c>
      <c r="BG32" s="262">
        <v>0</v>
      </c>
      <c r="BH32" s="43">
        <v>0</v>
      </c>
      <c r="BI32" s="52">
        <v>0</v>
      </c>
      <c r="BJ32" s="42" t="s">
        <v>583</v>
      </c>
      <c r="BK32" s="42" t="s">
        <v>568</v>
      </c>
      <c r="BL32" s="42" t="s">
        <v>33</v>
      </c>
      <c r="BM32" s="42" t="s">
        <v>582</v>
      </c>
      <c r="BN32" s="196">
        <v>895895</v>
      </c>
      <c r="BO32" s="196">
        <v>170220.05</v>
      </c>
      <c r="BP32" s="144">
        <v>1066115.05</v>
      </c>
      <c r="BQ32" s="145">
        <v>1066115.05</v>
      </c>
      <c r="BR32" s="42" t="s">
        <v>33</v>
      </c>
      <c r="BS32" s="42" t="s">
        <v>567</v>
      </c>
      <c r="BT32" s="42" t="s">
        <v>33</v>
      </c>
      <c r="BU32" s="42" t="s">
        <v>582</v>
      </c>
      <c r="BV32" s="193"/>
      <c r="BW32" s="193"/>
      <c r="BX32" s="43">
        <v>0</v>
      </c>
      <c r="BY32" s="52">
        <v>0</v>
      </c>
      <c r="BZ32" s="42" t="s">
        <v>583</v>
      </c>
      <c r="CA32" s="42" t="s">
        <v>568</v>
      </c>
      <c r="CB32" s="42" t="s">
        <v>33</v>
      </c>
      <c r="CC32" s="42" t="s">
        <v>582</v>
      </c>
      <c r="CD32" s="56"/>
      <c r="CE32" s="57" t="s">
        <v>584</v>
      </c>
      <c r="CF32" s="57" t="s">
        <v>584</v>
      </c>
      <c r="CG32" s="57" t="s">
        <v>584</v>
      </c>
      <c r="CH32" s="65">
        <v>458930.64</v>
      </c>
      <c r="CI32" s="65" t="s">
        <v>584</v>
      </c>
      <c r="CJ32" s="65" t="s">
        <v>584</v>
      </c>
      <c r="CK32" s="65" t="s">
        <v>584</v>
      </c>
      <c r="CL32" s="65" t="s">
        <v>584</v>
      </c>
      <c r="CM32" s="57" t="s">
        <v>584</v>
      </c>
      <c r="CN32" s="57">
        <v>458930.64</v>
      </c>
      <c r="CO32" s="58" t="e">
        <v>#VALUE!</v>
      </c>
      <c r="CP32" s="58" t="e">
        <v>#VALUE!</v>
      </c>
      <c r="CQ32" s="58" t="e">
        <v>#VALUE!</v>
      </c>
      <c r="CR32" s="58">
        <v>500</v>
      </c>
      <c r="CS32" s="58" t="e">
        <v>#VALUE!</v>
      </c>
      <c r="CT32" s="58" t="e">
        <v>#VALUE!</v>
      </c>
      <c r="CU32" s="62" t="e">
        <v>#VALUE!</v>
      </c>
      <c r="CV32" s="58" t="e">
        <v>#VALUE!</v>
      </c>
      <c r="CW32" s="58" t="e">
        <v>#VALUE!</v>
      </c>
      <c r="CX32" s="281" t="s">
        <v>554</v>
      </c>
      <c r="CY32" s="207">
        <v>0</v>
      </c>
    </row>
    <row r="33" spans="1:103" s="59" customFormat="1" ht="47.25" x14ac:dyDescent="0.2">
      <c r="A33" s="255">
        <v>23</v>
      </c>
      <c r="B33" s="256" t="s">
        <v>89</v>
      </c>
      <c r="C33" s="257" t="s">
        <v>90</v>
      </c>
      <c r="D33" s="256" t="s">
        <v>46</v>
      </c>
      <c r="E33" s="259">
        <v>2</v>
      </c>
      <c r="F33" s="255">
        <v>1</v>
      </c>
      <c r="G33" s="256" t="s">
        <v>31</v>
      </c>
      <c r="H33" s="53">
        <v>3891177.1206</v>
      </c>
      <c r="I33" s="53">
        <v>7782354.2412</v>
      </c>
      <c r="J33" s="136"/>
      <c r="K33" s="136">
        <v>0</v>
      </c>
      <c r="L33" s="43">
        <v>0</v>
      </c>
      <c r="M33" s="52">
        <v>0</v>
      </c>
      <c r="N33" s="42" t="s">
        <v>583</v>
      </c>
      <c r="O33" s="42" t="s">
        <v>568</v>
      </c>
      <c r="P33" s="42" t="s">
        <v>33</v>
      </c>
      <c r="Q33" s="42" t="s">
        <v>582</v>
      </c>
      <c r="R33" s="144">
        <v>0</v>
      </c>
      <c r="S33" s="144">
        <v>0</v>
      </c>
      <c r="T33" s="144">
        <v>0</v>
      </c>
      <c r="U33" s="145">
        <v>0</v>
      </c>
      <c r="V33" s="42" t="s">
        <v>583</v>
      </c>
      <c r="W33" s="42" t="s">
        <v>568</v>
      </c>
      <c r="X33" s="42" t="s">
        <v>33</v>
      </c>
      <c r="Y33" s="42" t="s">
        <v>582</v>
      </c>
      <c r="Z33" s="43">
        <v>3457947</v>
      </c>
      <c r="AA33" s="43">
        <v>657010</v>
      </c>
      <c r="AB33" s="43">
        <v>4114957</v>
      </c>
      <c r="AC33" s="52">
        <v>8229914</v>
      </c>
      <c r="AD33" s="42" t="s">
        <v>33</v>
      </c>
      <c r="AE33" s="42" t="s">
        <v>566</v>
      </c>
      <c r="AF33" s="42" t="s">
        <v>33</v>
      </c>
      <c r="AG33" s="42" t="s">
        <v>582</v>
      </c>
      <c r="AH33" s="245">
        <v>3269896</v>
      </c>
      <c r="AI33" s="246">
        <v>621280.24</v>
      </c>
      <c r="AJ33" s="235">
        <v>3891176.24</v>
      </c>
      <c r="AK33" s="52">
        <v>7782352.4800000004</v>
      </c>
      <c r="AL33" s="42" t="s">
        <v>10</v>
      </c>
      <c r="AM33" s="42" t="s">
        <v>566</v>
      </c>
      <c r="AN33" s="42" t="s">
        <v>10</v>
      </c>
      <c r="AO33" s="42" t="s">
        <v>581</v>
      </c>
      <c r="AP33" s="235"/>
      <c r="AQ33" s="235"/>
      <c r="AR33" s="43">
        <v>0</v>
      </c>
      <c r="AS33" s="52">
        <v>0</v>
      </c>
      <c r="AT33" s="42" t="s">
        <v>583</v>
      </c>
      <c r="AU33" s="42"/>
      <c r="AV33" s="42" t="s">
        <v>33</v>
      </c>
      <c r="AW33" s="42" t="s">
        <v>582</v>
      </c>
      <c r="AX33" s="235"/>
      <c r="AY33" s="235"/>
      <c r="AZ33" s="43">
        <v>0</v>
      </c>
      <c r="BA33" s="52">
        <v>0</v>
      </c>
      <c r="BB33" s="42" t="s">
        <v>583</v>
      </c>
      <c r="BC33" s="42" t="s">
        <v>568</v>
      </c>
      <c r="BD33" s="42" t="s">
        <v>33</v>
      </c>
      <c r="BE33" s="42" t="s">
        <v>582</v>
      </c>
      <c r="BF33" s="261">
        <v>0</v>
      </c>
      <c r="BG33" s="262">
        <v>0</v>
      </c>
      <c r="BH33" s="43">
        <v>0</v>
      </c>
      <c r="BI33" s="52">
        <v>0</v>
      </c>
      <c r="BJ33" s="42" t="s">
        <v>583</v>
      </c>
      <c r="BK33" s="42" t="s">
        <v>568</v>
      </c>
      <c r="BL33" s="42" t="s">
        <v>33</v>
      </c>
      <c r="BM33" s="42" t="s">
        <v>582</v>
      </c>
      <c r="BN33" s="196">
        <v>0</v>
      </c>
      <c r="BO33" s="196">
        <v>0</v>
      </c>
      <c r="BP33" s="144">
        <v>0</v>
      </c>
      <c r="BQ33" s="145">
        <v>0</v>
      </c>
      <c r="BR33" s="42" t="s">
        <v>583</v>
      </c>
      <c r="BS33" s="42" t="s">
        <v>568</v>
      </c>
      <c r="BT33" s="42" t="s">
        <v>33</v>
      </c>
      <c r="BU33" s="42" t="s">
        <v>582</v>
      </c>
      <c r="BV33" s="193"/>
      <c r="BW33" s="193"/>
      <c r="BX33" s="43">
        <v>0</v>
      </c>
      <c r="BY33" s="52">
        <v>0</v>
      </c>
      <c r="BZ33" s="42" t="s">
        <v>583</v>
      </c>
      <c r="CA33" s="42" t="s">
        <v>568</v>
      </c>
      <c r="CB33" s="42" t="s">
        <v>33</v>
      </c>
      <c r="CC33" s="42" t="s">
        <v>582</v>
      </c>
      <c r="CD33" s="56"/>
      <c r="CE33" s="57" t="s">
        <v>584</v>
      </c>
      <c r="CF33" s="57" t="s">
        <v>584</v>
      </c>
      <c r="CG33" s="57" t="s">
        <v>584</v>
      </c>
      <c r="CH33" s="65">
        <v>3891176.24</v>
      </c>
      <c r="CI33" s="65" t="s">
        <v>584</v>
      </c>
      <c r="CJ33" s="65" t="s">
        <v>584</v>
      </c>
      <c r="CK33" s="65" t="s">
        <v>584</v>
      </c>
      <c r="CL33" s="65" t="s">
        <v>584</v>
      </c>
      <c r="CM33" s="57" t="s">
        <v>584</v>
      </c>
      <c r="CN33" s="57">
        <v>3891176.24</v>
      </c>
      <c r="CO33" s="58" t="e">
        <v>#VALUE!</v>
      </c>
      <c r="CP33" s="58" t="e">
        <v>#VALUE!</v>
      </c>
      <c r="CQ33" s="58" t="e">
        <v>#VALUE!</v>
      </c>
      <c r="CR33" s="58">
        <v>500</v>
      </c>
      <c r="CS33" s="58" t="e">
        <v>#VALUE!</v>
      </c>
      <c r="CT33" s="58" t="e">
        <v>#VALUE!</v>
      </c>
      <c r="CU33" s="62" t="e">
        <v>#VALUE!</v>
      </c>
      <c r="CV33" s="58" t="e">
        <v>#VALUE!</v>
      </c>
      <c r="CW33" s="58" t="e">
        <v>#VALUE!</v>
      </c>
      <c r="CX33" s="281" t="s">
        <v>554</v>
      </c>
      <c r="CY33" s="207" t="s">
        <v>568</v>
      </c>
    </row>
    <row r="34" spans="1:103" s="59" customFormat="1" ht="47.25" x14ac:dyDescent="0.2">
      <c r="A34" s="255">
        <v>24</v>
      </c>
      <c r="B34" s="256" t="s">
        <v>91</v>
      </c>
      <c r="C34" s="257" t="s">
        <v>92</v>
      </c>
      <c r="D34" s="256" t="s">
        <v>46</v>
      </c>
      <c r="E34" s="259">
        <v>804</v>
      </c>
      <c r="F34" s="255">
        <v>1</v>
      </c>
      <c r="G34" s="256" t="s">
        <v>31</v>
      </c>
      <c r="H34" s="53">
        <v>458.745</v>
      </c>
      <c r="I34" s="53">
        <v>368830.98</v>
      </c>
      <c r="J34" s="136"/>
      <c r="K34" s="136">
        <v>0</v>
      </c>
      <c r="L34" s="43">
        <v>0</v>
      </c>
      <c r="M34" s="52">
        <v>0</v>
      </c>
      <c r="N34" s="42" t="s">
        <v>583</v>
      </c>
      <c r="O34" s="42" t="s">
        <v>568</v>
      </c>
      <c r="P34" s="42" t="s">
        <v>33</v>
      </c>
      <c r="Q34" s="42" t="s">
        <v>582</v>
      </c>
      <c r="R34" s="144">
        <v>0</v>
      </c>
      <c r="S34" s="144">
        <v>0</v>
      </c>
      <c r="T34" s="144">
        <v>0</v>
      </c>
      <c r="U34" s="145">
        <v>0</v>
      </c>
      <c r="V34" s="42" t="s">
        <v>583</v>
      </c>
      <c r="W34" s="42" t="s">
        <v>568</v>
      </c>
      <c r="X34" s="42" t="s">
        <v>33</v>
      </c>
      <c r="Y34" s="42" t="s">
        <v>582</v>
      </c>
      <c r="Z34" s="43">
        <v>336</v>
      </c>
      <c r="AA34" s="43">
        <v>64</v>
      </c>
      <c r="AB34" s="43">
        <v>400</v>
      </c>
      <c r="AC34" s="52">
        <v>321600</v>
      </c>
      <c r="AD34" s="42" t="s">
        <v>10</v>
      </c>
      <c r="AE34" s="42" t="s">
        <v>566</v>
      </c>
      <c r="AF34" s="42" t="s">
        <v>10</v>
      </c>
      <c r="AG34" s="42" t="s">
        <v>581</v>
      </c>
      <c r="AH34" s="245"/>
      <c r="AI34" s="246">
        <v>0</v>
      </c>
      <c r="AJ34" s="235">
        <v>0</v>
      </c>
      <c r="AK34" s="52">
        <v>0</v>
      </c>
      <c r="AL34" s="42" t="s">
        <v>583</v>
      </c>
      <c r="AM34" s="42" t="s">
        <v>568</v>
      </c>
      <c r="AN34" s="42" t="s">
        <v>33</v>
      </c>
      <c r="AO34" s="42" t="s">
        <v>582</v>
      </c>
      <c r="AP34" s="235"/>
      <c r="AQ34" s="235"/>
      <c r="AR34" s="43">
        <v>0</v>
      </c>
      <c r="AS34" s="52">
        <v>0</v>
      </c>
      <c r="AT34" s="42" t="s">
        <v>583</v>
      </c>
      <c r="AU34" s="42"/>
      <c r="AV34" s="42" t="s">
        <v>33</v>
      </c>
      <c r="AW34" s="42" t="s">
        <v>582</v>
      </c>
      <c r="AX34" s="235"/>
      <c r="AY34" s="235"/>
      <c r="AZ34" s="43">
        <v>0</v>
      </c>
      <c r="BA34" s="52">
        <v>0</v>
      </c>
      <c r="BB34" s="42" t="s">
        <v>583</v>
      </c>
      <c r="BC34" s="42" t="s">
        <v>568</v>
      </c>
      <c r="BD34" s="42" t="s">
        <v>33</v>
      </c>
      <c r="BE34" s="42" t="s">
        <v>582</v>
      </c>
      <c r="BF34" s="261">
        <v>0</v>
      </c>
      <c r="BG34" s="262">
        <v>0</v>
      </c>
      <c r="BH34" s="43">
        <v>0</v>
      </c>
      <c r="BI34" s="52">
        <v>0</v>
      </c>
      <c r="BJ34" s="42" t="s">
        <v>583</v>
      </c>
      <c r="BK34" s="42" t="s">
        <v>568</v>
      </c>
      <c r="BL34" s="42" t="s">
        <v>33</v>
      </c>
      <c r="BM34" s="42" t="s">
        <v>582</v>
      </c>
      <c r="BN34" s="196">
        <v>0</v>
      </c>
      <c r="BO34" s="196">
        <v>0</v>
      </c>
      <c r="BP34" s="144">
        <v>0</v>
      </c>
      <c r="BQ34" s="145">
        <v>0</v>
      </c>
      <c r="BR34" s="42" t="s">
        <v>583</v>
      </c>
      <c r="BS34" s="42" t="s">
        <v>568</v>
      </c>
      <c r="BT34" s="42" t="s">
        <v>33</v>
      </c>
      <c r="BU34" s="42" t="s">
        <v>582</v>
      </c>
      <c r="BV34" s="193"/>
      <c r="BW34" s="193"/>
      <c r="BX34" s="43">
        <v>0</v>
      </c>
      <c r="BY34" s="52">
        <v>0</v>
      </c>
      <c r="BZ34" s="42" t="s">
        <v>583</v>
      </c>
      <c r="CA34" s="42" t="s">
        <v>568</v>
      </c>
      <c r="CB34" s="42" t="s">
        <v>33</v>
      </c>
      <c r="CC34" s="42" t="s">
        <v>582</v>
      </c>
      <c r="CD34" s="56"/>
      <c r="CE34" s="57" t="s">
        <v>584</v>
      </c>
      <c r="CF34" s="57" t="s">
        <v>584</v>
      </c>
      <c r="CG34" s="57">
        <v>400</v>
      </c>
      <c r="CH34" s="65" t="s">
        <v>584</v>
      </c>
      <c r="CI34" s="65" t="s">
        <v>584</v>
      </c>
      <c r="CJ34" s="65" t="s">
        <v>584</v>
      </c>
      <c r="CK34" s="65" t="s">
        <v>584</v>
      </c>
      <c r="CL34" s="65" t="s">
        <v>584</v>
      </c>
      <c r="CM34" s="57" t="s">
        <v>584</v>
      </c>
      <c r="CN34" s="57">
        <v>400</v>
      </c>
      <c r="CO34" s="58" t="e">
        <v>#VALUE!</v>
      </c>
      <c r="CP34" s="58" t="e">
        <v>#VALUE!</v>
      </c>
      <c r="CQ34" s="58">
        <v>500</v>
      </c>
      <c r="CR34" s="58" t="e">
        <v>#VALUE!</v>
      </c>
      <c r="CS34" s="58" t="e">
        <v>#VALUE!</v>
      </c>
      <c r="CT34" s="58" t="e">
        <v>#VALUE!</v>
      </c>
      <c r="CU34" s="62" t="e">
        <v>#VALUE!</v>
      </c>
      <c r="CV34" s="58" t="e">
        <v>#VALUE!</v>
      </c>
      <c r="CW34" s="58" t="e">
        <v>#VALUE!</v>
      </c>
      <c r="CX34" s="282" t="s">
        <v>553</v>
      </c>
      <c r="CY34" s="207" t="s">
        <v>568</v>
      </c>
    </row>
    <row r="35" spans="1:103" s="59" customFormat="1" ht="47.25" x14ac:dyDescent="0.2">
      <c r="A35" s="255">
        <v>25</v>
      </c>
      <c r="B35" s="256" t="s">
        <v>93</v>
      </c>
      <c r="C35" s="257" t="s">
        <v>94</v>
      </c>
      <c r="D35" s="256" t="s">
        <v>46</v>
      </c>
      <c r="E35" s="259">
        <v>903</v>
      </c>
      <c r="F35" s="255">
        <v>1</v>
      </c>
      <c r="G35" s="256" t="s">
        <v>31</v>
      </c>
      <c r="H35" s="53">
        <v>458.745</v>
      </c>
      <c r="I35" s="53">
        <v>414246.73499999999</v>
      </c>
      <c r="J35" s="136"/>
      <c r="K35" s="136">
        <v>0</v>
      </c>
      <c r="L35" s="43">
        <v>0</v>
      </c>
      <c r="M35" s="52">
        <v>0</v>
      </c>
      <c r="N35" s="42" t="s">
        <v>583</v>
      </c>
      <c r="O35" s="42" t="s">
        <v>568</v>
      </c>
      <c r="P35" s="42" t="s">
        <v>33</v>
      </c>
      <c r="Q35" s="42" t="s">
        <v>582</v>
      </c>
      <c r="R35" s="144">
        <v>0</v>
      </c>
      <c r="S35" s="144">
        <v>0</v>
      </c>
      <c r="T35" s="144">
        <v>0</v>
      </c>
      <c r="U35" s="145">
        <v>0</v>
      </c>
      <c r="V35" s="42" t="s">
        <v>583</v>
      </c>
      <c r="W35" s="42" t="s">
        <v>568</v>
      </c>
      <c r="X35" s="42" t="s">
        <v>33</v>
      </c>
      <c r="Y35" s="42" t="s">
        <v>582</v>
      </c>
      <c r="Z35" s="43">
        <v>336</v>
      </c>
      <c r="AA35" s="43">
        <v>64</v>
      </c>
      <c r="AB35" s="43">
        <v>400</v>
      </c>
      <c r="AC35" s="52">
        <v>361200</v>
      </c>
      <c r="AD35" s="42" t="s">
        <v>10</v>
      </c>
      <c r="AE35" s="42" t="s">
        <v>566</v>
      </c>
      <c r="AF35" s="42" t="s">
        <v>10</v>
      </c>
      <c r="AG35" s="42" t="s">
        <v>581</v>
      </c>
      <c r="AH35" s="245"/>
      <c r="AI35" s="246">
        <v>0</v>
      </c>
      <c r="AJ35" s="235">
        <v>0</v>
      </c>
      <c r="AK35" s="52">
        <v>0</v>
      </c>
      <c r="AL35" s="42" t="s">
        <v>583</v>
      </c>
      <c r="AM35" s="42" t="s">
        <v>568</v>
      </c>
      <c r="AN35" s="42" t="s">
        <v>33</v>
      </c>
      <c r="AO35" s="42" t="s">
        <v>582</v>
      </c>
      <c r="AP35" s="235"/>
      <c r="AQ35" s="235"/>
      <c r="AR35" s="43">
        <v>0</v>
      </c>
      <c r="AS35" s="52">
        <v>0</v>
      </c>
      <c r="AT35" s="42" t="s">
        <v>583</v>
      </c>
      <c r="AU35" s="42"/>
      <c r="AV35" s="42" t="s">
        <v>33</v>
      </c>
      <c r="AW35" s="42" t="s">
        <v>582</v>
      </c>
      <c r="AX35" s="235"/>
      <c r="AY35" s="235"/>
      <c r="AZ35" s="43">
        <v>0</v>
      </c>
      <c r="BA35" s="52">
        <v>0</v>
      </c>
      <c r="BB35" s="42" t="s">
        <v>583</v>
      </c>
      <c r="BC35" s="42" t="s">
        <v>568</v>
      </c>
      <c r="BD35" s="42" t="s">
        <v>33</v>
      </c>
      <c r="BE35" s="42" t="s">
        <v>582</v>
      </c>
      <c r="BF35" s="261">
        <v>0</v>
      </c>
      <c r="BG35" s="262">
        <v>0</v>
      </c>
      <c r="BH35" s="43">
        <v>0</v>
      </c>
      <c r="BI35" s="52">
        <v>0</v>
      </c>
      <c r="BJ35" s="42" t="s">
        <v>583</v>
      </c>
      <c r="BK35" s="42" t="s">
        <v>568</v>
      </c>
      <c r="BL35" s="42" t="s">
        <v>33</v>
      </c>
      <c r="BM35" s="42" t="s">
        <v>582</v>
      </c>
      <c r="BN35" s="196">
        <v>0</v>
      </c>
      <c r="BO35" s="196">
        <v>0</v>
      </c>
      <c r="BP35" s="144">
        <v>0</v>
      </c>
      <c r="BQ35" s="145">
        <v>0</v>
      </c>
      <c r="BR35" s="42" t="s">
        <v>583</v>
      </c>
      <c r="BS35" s="42" t="s">
        <v>568</v>
      </c>
      <c r="BT35" s="42" t="s">
        <v>33</v>
      </c>
      <c r="BU35" s="42" t="s">
        <v>582</v>
      </c>
      <c r="BV35" s="193"/>
      <c r="BW35" s="193"/>
      <c r="BX35" s="43">
        <v>0</v>
      </c>
      <c r="BY35" s="52">
        <v>0</v>
      </c>
      <c r="BZ35" s="42" t="s">
        <v>583</v>
      </c>
      <c r="CA35" s="42" t="s">
        <v>568</v>
      </c>
      <c r="CB35" s="42" t="s">
        <v>33</v>
      </c>
      <c r="CC35" s="42" t="s">
        <v>582</v>
      </c>
      <c r="CD35" s="56"/>
      <c r="CE35" s="57" t="s">
        <v>584</v>
      </c>
      <c r="CF35" s="57" t="s">
        <v>584</v>
      </c>
      <c r="CG35" s="57">
        <v>400</v>
      </c>
      <c r="CH35" s="65" t="s">
        <v>584</v>
      </c>
      <c r="CI35" s="65" t="s">
        <v>584</v>
      </c>
      <c r="CJ35" s="65" t="s">
        <v>584</v>
      </c>
      <c r="CK35" s="65" t="s">
        <v>584</v>
      </c>
      <c r="CL35" s="65" t="s">
        <v>584</v>
      </c>
      <c r="CM35" s="57" t="s">
        <v>584</v>
      </c>
      <c r="CN35" s="57">
        <v>400</v>
      </c>
      <c r="CO35" s="58" t="e">
        <v>#VALUE!</v>
      </c>
      <c r="CP35" s="58" t="e">
        <v>#VALUE!</v>
      </c>
      <c r="CQ35" s="58">
        <v>500</v>
      </c>
      <c r="CR35" s="58" t="e">
        <v>#VALUE!</v>
      </c>
      <c r="CS35" s="58" t="e">
        <v>#VALUE!</v>
      </c>
      <c r="CT35" s="58" t="e">
        <v>#VALUE!</v>
      </c>
      <c r="CU35" s="62" t="e">
        <v>#VALUE!</v>
      </c>
      <c r="CV35" s="58" t="e">
        <v>#VALUE!</v>
      </c>
      <c r="CW35" s="58" t="e">
        <v>#VALUE!</v>
      </c>
      <c r="CX35" s="282" t="s">
        <v>553</v>
      </c>
      <c r="CY35" s="207" t="s">
        <v>568</v>
      </c>
    </row>
    <row r="36" spans="1:103" s="59" customFormat="1" ht="47.25" x14ac:dyDescent="0.2">
      <c r="A36" s="255">
        <v>26</v>
      </c>
      <c r="B36" s="256" t="s">
        <v>95</v>
      </c>
      <c r="C36" s="257" t="s">
        <v>96</v>
      </c>
      <c r="D36" s="256" t="s">
        <v>46</v>
      </c>
      <c r="E36" s="259">
        <v>2494</v>
      </c>
      <c r="F36" s="255">
        <v>1</v>
      </c>
      <c r="G36" s="256" t="s">
        <v>31</v>
      </c>
      <c r="H36" s="53">
        <v>466.48</v>
      </c>
      <c r="I36" s="53">
        <v>1163401.1200000001</v>
      </c>
      <c r="J36" s="136"/>
      <c r="K36" s="136">
        <v>0</v>
      </c>
      <c r="L36" s="43">
        <v>0</v>
      </c>
      <c r="M36" s="52">
        <v>0</v>
      </c>
      <c r="N36" s="42" t="s">
        <v>583</v>
      </c>
      <c r="O36" s="42" t="s">
        <v>568</v>
      </c>
      <c r="P36" s="42" t="s">
        <v>33</v>
      </c>
      <c r="Q36" s="42" t="s">
        <v>582</v>
      </c>
      <c r="R36" s="144">
        <v>0</v>
      </c>
      <c r="S36" s="144">
        <v>0</v>
      </c>
      <c r="T36" s="144">
        <v>0</v>
      </c>
      <c r="U36" s="145">
        <v>0</v>
      </c>
      <c r="V36" s="42" t="s">
        <v>583</v>
      </c>
      <c r="W36" s="42" t="s">
        <v>568</v>
      </c>
      <c r="X36" s="42" t="s">
        <v>33</v>
      </c>
      <c r="Y36" s="42" t="s">
        <v>582</v>
      </c>
      <c r="Z36" s="43">
        <v>336</v>
      </c>
      <c r="AA36" s="43">
        <v>64</v>
      </c>
      <c r="AB36" s="43">
        <v>400</v>
      </c>
      <c r="AC36" s="52">
        <v>997600</v>
      </c>
      <c r="AD36" s="42" t="s">
        <v>10</v>
      </c>
      <c r="AE36" s="42" t="s">
        <v>566</v>
      </c>
      <c r="AF36" s="42" t="s">
        <v>10</v>
      </c>
      <c r="AG36" s="42" t="s">
        <v>581</v>
      </c>
      <c r="AH36" s="245"/>
      <c r="AI36" s="246">
        <v>0</v>
      </c>
      <c r="AJ36" s="235">
        <v>0</v>
      </c>
      <c r="AK36" s="52">
        <v>0</v>
      </c>
      <c r="AL36" s="42" t="s">
        <v>583</v>
      </c>
      <c r="AM36" s="42" t="s">
        <v>568</v>
      </c>
      <c r="AN36" s="42" t="s">
        <v>33</v>
      </c>
      <c r="AO36" s="42" t="s">
        <v>582</v>
      </c>
      <c r="AP36" s="235"/>
      <c r="AQ36" s="235"/>
      <c r="AR36" s="43">
        <v>0</v>
      </c>
      <c r="AS36" s="52">
        <v>0</v>
      </c>
      <c r="AT36" s="42" t="s">
        <v>583</v>
      </c>
      <c r="AU36" s="42"/>
      <c r="AV36" s="42" t="s">
        <v>33</v>
      </c>
      <c r="AW36" s="42" t="s">
        <v>582</v>
      </c>
      <c r="AX36" s="235"/>
      <c r="AY36" s="235"/>
      <c r="AZ36" s="43">
        <v>0</v>
      </c>
      <c r="BA36" s="52">
        <v>0</v>
      </c>
      <c r="BB36" s="42" t="s">
        <v>583</v>
      </c>
      <c r="BC36" s="42" t="s">
        <v>568</v>
      </c>
      <c r="BD36" s="42" t="s">
        <v>33</v>
      </c>
      <c r="BE36" s="42" t="s">
        <v>582</v>
      </c>
      <c r="BF36" s="261">
        <v>0</v>
      </c>
      <c r="BG36" s="262">
        <v>0</v>
      </c>
      <c r="BH36" s="43">
        <v>0</v>
      </c>
      <c r="BI36" s="52">
        <v>0</v>
      </c>
      <c r="BJ36" s="42" t="s">
        <v>583</v>
      </c>
      <c r="BK36" s="42" t="s">
        <v>568</v>
      </c>
      <c r="BL36" s="42" t="s">
        <v>33</v>
      </c>
      <c r="BM36" s="42" t="s">
        <v>582</v>
      </c>
      <c r="BN36" s="196">
        <v>0</v>
      </c>
      <c r="BO36" s="196">
        <v>0</v>
      </c>
      <c r="BP36" s="144">
        <v>0</v>
      </c>
      <c r="BQ36" s="145">
        <v>0</v>
      </c>
      <c r="BR36" s="42" t="s">
        <v>583</v>
      </c>
      <c r="BS36" s="42" t="s">
        <v>568</v>
      </c>
      <c r="BT36" s="42" t="s">
        <v>33</v>
      </c>
      <c r="BU36" s="42" t="s">
        <v>582</v>
      </c>
      <c r="BV36" s="193"/>
      <c r="BW36" s="193"/>
      <c r="BX36" s="43">
        <v>0</v>
      </c>
      <c r="BY36" s="52">
        <v>0</v>
      </c>
      <c r="BZ36" s="42" t="s">
        <v>583</v>
      </c>
      <c r="CA36" s="42" t="s">
        <v>568</v>
      </c>
      <c r="CB36" s="42" t="s">
        <v>33</v>
      </c>
      <c r="CC36" s="42" t="s">
        <v>582</v>
      </c>
      <c r="CD36" s="56"/>
      <c r="CE36" s="57" t="s">
        <v>584</v>
      </c>
      <c r="CF36" s="57" t="s">
        <v>584</v>
      </c>
      <c r="CG36" s="57">
        <v>400</v>
      </c>
      <c r="CH36" s="65" t="s">
        <v>584</v>
      </c>
      <c r="CI36" s="65" t="s">
        <v>584</v>
      </c>
      <c r="CJ36" s="65" t="s">
        <v>584</v>
      </c>
      <c r="CK36" s="65" t="s">
        <v>584</v>
      </c>
      <c r="CL36" s="65" t="s">
        <v>584</v>
      </c>
      <c r="CM36" s="57" t="s">
        <v>584</v>
      </c>
      <c r="CN36" s="57">
        <v>400</v>
      </c>
      <c r="CO36" s="58" t="e">
        <v>#VALUE!</v>
      </c>
      <c r="CP36" s="58" t="e">
        <v>#VALUE!</v>
      </c>
      <c r="CQ36" s="58">
        <v>500</v>
      </c>
      <c r="CR36" s="58" t="e">
        <v>#VALUE!</v>
      </c>
      <c r="CS36" s="58" t="e">
        <v>#VALUE!</v>
      </c>
      <c r="CT36" s="58" t="e">
        <v>#VALUE!</v>
      </c>
      <c r="CU36" s="62" t="e">
        <v>#VALUE!</v>
      </c>
      <c r="CV36" s="58" t="e">
        <v>#VALUE!</v>
      </c>
      <c r="CW36" s="58" t="e">
        <v>#VALUE!</v>
      </c>
      <c r="CX36" s="282" t="s">
        <v>553</v>
      </c>
      <c r="CY36" s="207" t="s">
        <v>568</v>
      </c>
    </row>
    <row r="37" spans="1:103" s="59" customFormat="1" ht="47.25" x14ac:dyDescent="0.2">
      <c r="A37" s="255">
        <v>27</v>
      </c>
      <c r="B37" s="256" t="s">
        <v>97</v>
      </c>
      <c r="C37" s="257" t="s">
        <v>98</v>
      </c>
      <c r="D37" s="256" t="s">
        <v>46</v>
      </c>
      <c r="E37" s="259">
        <v>1546</v>
      </c>
      <c r="F37" s="255">
        <v>1</v>
      </c>
      <c r="G37" s="256" t="s">
        <v>31</v>
      </c>
      <c r="H37" s="53">
        <v>454.58000000000004</v>
      </c>
      <c r="I37" s="53">
        <v>702780.68</v>
      </c>
      <c r="J37" s="136"/>
      <c r="K37" s="136">
        <v>0</v>
      </c>
      <c r="L37" s="43">
        <v>0</v>
      </c>
      <c r="M37" s="52">
        <v>0</v>
      </c>
      <c r="N37" s="42" t="s">
        <v>583</v>
      </c>
      <c r="O37" s="42" t="s">
        <v>568</v>
      </c>
      <c r="P37" s="42" t="s">
        <v>33</v>
      </c>
      <c r="Q37" s="42" t="s">
        <v>582</v>
      </c>
      <c r="R37" s="144">
        <v>0</v>
      </c>
      <c r="S37" s="144">
        <v>0</v>
      </c>
      <c r="T37" s="144">
        <v>0</v>
      </c>
      <c r="U37" s="145">
        <v>0</v>
      </c>
      <c r="V37" s="42" t="s">
        <v>583</v>
      </c>
      <c r="W37" s="42" t="s">
        <v>568</v>
      </c>
      <c r="X37" s="42" t="s">
        <v>33</v>
      </c>
      <c r="Y37" s="42" t="s">
        <v>582</v>
      </c>
      <c r="Z37" s="43">
        <v>336</v>
      </c>
      <c r="AA37" s="43">
        <v>64</v>
      </c>
      <c r="AB37" s="43">
        <v>400</v>
      </c>
      <c r="AC37" s="52">
        <v>618400</v>
      </c>
      <c r="AD37" s="42" t="s">
        <v>10</v>
      </c>
      <c r="AE37" s="42" t="s">
        <v>566</v>
      </c>
      <c r="AF37" s="42" t="s">
        <v>10</v>
      </c>
      <c r="AG37" s="42" t="s">
        <v>581</v>
      </c>
      <c r="AH37" s="245"/>
      <c r="AI37" s="246">
        <v>0</v>
      </c>
      <c r="AJ37" s="235">
        <v>0</v>
      </c>
      <c r="AK37" s="52">
        <v>0</v>
      </c>
      <c r="AL37" s="42" t="s">
        <v>583</v>
      </c>
      <c r="AM37" s="42" t="s">
        <v>568</v>
      </c>
      <c r="AN37" s="42" t="s">
        <v>33</v>
      </c>
      <c r="AO37" s="42" t="s">
        <v>582</v>
      </c>
      <c r="AP37" s="43"/>
      <c r="AQ37" s="43"/>
      <c r="AR37" s="43">
        <v>0</v>
      </c>
      <c r="AS37" s="52">
        <v>0</v>
      </c>
      <c r="AT37" s="42" t="s">
        <v>583</v>
      </c>
      <c r="AU37" s="42"/>
      <c r="AV37" s="42" t="s">
        <v>33</v>
      </c>
      <c r="AW37" s="42" t="s">
        <v>582</v>
      </c>
      <c r="AX37" s="43"/>
      <c r="AY37" s="43"/>
      <c r="AZ37" s="43">
        <v>0</v>
      </c>
      <c r="BA37" s="52">
        <v>0</v>
      </c>
      <c r="BB37" s="42" t="s">
        <v>583</v>
      </c>
      <c r="BC37" s="42" t="s">
        <v>568</v>
      </c>
      <c r="BD37" s="42" t="s">
        <v>33</v>
      </c>
      <c r="BE37" s="42" t="s">
        <v>582</v>
      </c>
      <c r="BF37" s="261">
        <v>0</v>
      </c>
      <c r="BG37" s="262">
        <v>0</v>
      </c>
      <c r="BH37" s="43">
        <v>0</v>
      </c>
      <c r="BI37" s="52">
        <v>0</v>
      </c>
      <c r="BJ37" s="42" t="s">
        <v>583</v>
      </c>
      <c r="BK37" s="42" t="s">
        <v>568</v>
      </c>
      <c r="BL37" s="42" t="s">
        <v>33</v>
      </c>
      <c r="BM37" s="42" t="s">
        <v>582</v>
      </c>
      <c r="BN37" s="196">
        <v>0</v>
      </c>
      <c r="BO37" s="196">
        <v>0</v>
      </c>
      <c r="BP37" s="144">
        <v>0</v>
      </c>
      <c r="BQ37" s="145">
        <v>0</v>
      </c>
      <c r="BR37" s="42" t="s">
        <v>583</v>
      </c>
      <c r="BS37" s="42" t="s">
        <v>568</v>
      </c>
      <c r="BT37" s="42" t="s">
        <v>33</v>
      </c>
      <c r="BU37" s="42" t="s">
        <v>582</v>
      </c>
      <c r="BV37" s="193"/>
      <c r="BW37" s="193"/>
      <c r="BX37" s="43">
        <v>0</v>
      </c>
      <c r="BY37" s="52">
        <v>0</v>
      </c>
      <c r="BZ37" s="42" t="s">
        <v>583</v>
      </c>
      <c r="CA37" s="42" t="s">
        <v>568</v>
      </c>
      <c r="CB37" s="42" t="s">
        <v>33</v>
      </c>
      <c r="CC37" s="42" t="s">
        <v>582</v>
      </c>
      <c r="CD37" s="56"/>
      <c r="CE37" s="57" t="s">
        <v>584</v>
      </c>
      <c r="CF37" s="57" t="s">
        <v>584</v>
      </c>
      <c r="CG37" s="57">
        <v>400</v>
      </c>
      <c r="CH37" s="65" t="s">
        <v>584</v>
      </c>
      <c r="CI37" s="65" t="s">
        <v>584</v>
      </c>
      <c r="CJ37" s="65" t="s">
        <v>584</v>
      </c>
      <c r="CK37" s="65" t="s">
        <v>584</v>
      </c>
      <c r="CL37" s="65" t="s">
        <v>584</v>
      </c>
      <c r="CM37" s="57" t="s">
        <v>584</v>
      </c>
      <c r="CN37" s="57">
        <v>400</v>
      </c>
      <c r="CO37" s="58" t="e">
        <v>#VALUE!</v>
      </c>
      <c r="CP37" s="58" t="e">
        <v>#VALUE!</v>
      </c>
      <c r="CQ37" s="58">
        <v>500</v>
      </c>
      <c r="CR37" s="58" t="e">
        <v>#VALUE!</v>
      </c>
      <c r="CS37" s="58" t="e">
        <v>#VALUE!</v>
      </c>
      <c r="CT37" s="58" t="e">
        <v>#VALUE!</v>
      </c>
      <c r="CU37" s="62" t="e">
        <v>#VALUE!</v>
      </c>
      <c r="CV37" s="58" t="e">
        <v>#VALUE!</v>
      </c>
      <c r="CW37" s="58" t="e">
        <v>#VALUE!</v>
      </c>
      <c r="CX37" s="282" t="s">
        <v>553</v>
      </c>
      <c r="CY37" s="207" t="s">
        <v>568</v>
      </c>
    </row>
    <row r="38" spans="1:103" s="59" customFormat="1" ht="47.25" x14ac:dyDescent="0.2">
      <c r="A38" s="255">
        <v>28</v>
      </c>
      <c r="B38" s="256" t="s">
        <v>99</v>
      </c>
      <c r="C38" s="257" t="s">
        <v>100</v>
      </c>
      <c r="D38" s="256" t="s">
        <v>46</v>
      </c>
      <c r="E38" s="259">
        <v>1010</v>
      </c>
      <c r="F38" s="255">
        <v>1</v>
      </c>
      <c r="G38" s="256" t="s">
        <v>31</v>
      </c>
      <c r="H38" s="53">
        <v>466.48</v>
      </c>
      <c r="I38" s="53">
        <v>471144.80000000005</v>
      </c>
      <c r="J38" s="136"/>
      <c r="K38" s="136">
        <v>0</v>
      </c>
      <c r="L38" s="43">
        <v>0</v>
      </c>
      <c r="M38" s="52">
        <v>0</v>
      </c>
      <c r="N38" s="42" t="s">
        <v>583</v>
      </c>
      <c r="O38" s="42" t="s">
        <v>568</v>
      </c>
      <c r="P38" s="42" t="s">
        <v>33</v>
      </c>
      <c r="Q38" s="42" t="s">
        <v>582</v>
      </c>
      <c r="R38" s="144">
        <v>0</v>
      </c>
      <c r="S38" s="144">
        <v>0</v>
      </c>
      <c r="T38" s="144">
        <v>0</v>
      </c>
      <c r="U38" s="145">
        <v>0</v>
      </c>
      <c r="V38" s="42" t="s">
        <v>583</v>
      </c>
      <c r="W38" s="42" t="s">
        <v>568</v>
      </c>
      <c r="X38" s="42" t="s">
        <v>33</v>
      </c>
      <c r="Y38" s="42" t="s">
        <v>582</v>
      </c>
      <c r="Z38" s="43">
        <v>336</v>
      </c>
      <c r="AA38" s="43">
        <v>64</v>
      </c>
      <c r="AB38" s="43">
        <v>400</v>
      </c>
      <c r="AC38" s="52">
        <v>404000</v>
      </c>
      <c r="AD38" s="42" t="s">
        <v>10</v>
      </c>
      <c r="AE38" s="42" t="s">
        <v>566</v>
      </c>
      <c r="AF38" s="42" t="s">
        <v>10</v>
      </c>
      <c r="AG38" s="42" t="s">
        <v>581</v>
      </c>
      <c r="AH38" s="245"/>
      <c r="AI38" s="246">
        <v>0</v>
      </c>
      <c r="AJ38" s="235">
        <v>0</v>
      </c>
      <c r="AK38" s="52">
        <v>0</v>
      </c>
      <c r="AL38" s="42" t="s">
        <v>583</v>
      </c>
      <c r="AM38" s="42" t="s">
        <v>568</v>
      </c>
      <c r="AN38" s="42" t="s">
        <v>33</v>
      </c>
      <c r="AO38" s="42" t="s">
        <v>582</v>
      </c>
      <c r="AP38" s="235"/>
      <c r="AQ38" s="235"/>
      <c r="AR38" s="43">
        <v>0</v>
      </c>
      <c r="AS38" s="52">
        <v>0</v>
      </c>
      <c r="AT38" s="42" t="s">
        <v>583</v>
      </c>
      <c r="AU38" s="42"/>
      <c r="AV38" s="42" t="s">
        <v>33</v>
      </c>
      <c r="AW38" s="42" t="s">
        <v>582</v>
      </c>
      <c r="AX38" s="235"/>
      <c r="AY38" s="235"/>
      <c r="AZ38" s="43">
        <v>0</v>
      </c>
      <c r="BA38" s="52">
        <v>0</v>
      </c>
      <c r="BB38" s="42" t="s">
        <v>583</v>
      </c>
      <c r="BC38" s="42" t="s">
        <v>568</v>
      </c>
      <c r="BD38" s="42" t="s">
        <v>33</v>
      </c>
      <c r="BE38" s="42" t="s">
        <v>582</v>
      </c>
      <c r="BF38" s="261">
        <v>0</v>
      </c>
      <c r="BG38" s="262">
        <v>0</v>
      </c>
      <c r="BH38" s="43">
        <v>0</v>
      </c>
      <c r="BI38" s="52">
        <v>0</v>
      </c>
      <c r="BJ38" s="42" t="s">
        <v>583</v>
      </c>
      <c r="BK38" s="42" t="s">
        <v>568</v>
      </c>
      <c r="BL38" s="42" t="s">
        <v>33</v>
      </c>
      <c r="BM38" s="42" t="s">
        <v>582</v>
      </c>
      <c r="BN38" s="196">
        <v>0</v>
      </c>
      <c r="BO38" s="196">
        <v>0</v>
      </c>
      <c r="BP38" s="144">
        <v>0</v>
      </c>
      <c r="BQ38" s="145">
        <v>0</v>
      </c>
      <c r="BR38" s="42" t="s">
        <v>583</v>
      </c>
      <c r="BS38" s="42" t="s">
        <v>568</v>
      </c>
      <c r="BT38" s="42" t="s">
        <v>33</v>
      </c>
      <c r="BU38" s="42" t="s">
        <v>582</v>
      </c>
      <c r="BV38" s="193"/>
      <c r="BW38" s="193"/>
      <c r="BX38" s="43">
        <v>0</v>
      </c>
      <c r="BY38" s="52">
        <v>0</v>
      </c>
      <c r="BZ38" s="42" t="s">
        <v>583</v>
      </c>
      <c r="CA38" s="42" t="s">
        <v>568</v>
      </c>
      <c r="CB38" s="42" t="s">
        <v>33</v>
      </c>
      <c r="CC38" s="42" t="s">
        <v>582</v>
      </c>
      <c r="CD38" s="56"/>
      <c r="CE38" s="57" t="s">
        <v>584</v>
      </c>
      <c r="CF38" s="57" t="s">
        <v>584</v>
      </c>
      <c r="CG38" s="57">
        <v>400</v>
      </c>
      <c r="CH38" s="65" t="s">
        <v>584</v>
      </c>
      <c r="CI38" s="65" t="s">
        <v>584</v>
      </c>
      <c r="CJ38" s="65" t="s">
        <v>584</v>
      </c>
      <c r="CK38" s="65" t="s">
        <v>584</v>
      </c>
      <c r="CL38" s="65" t="s">
        <v>584</v>
      </c>
      <c r="CM38" s="57" t="s">
        <v>584</v>
      </c>
      <c r="CN38" s="57">
        <v>400</v>
      </c>
      <c r="CO38" s="58" t="e">
        <v>#VALUE!</v>
      </c>
      <c r="CP38" s="58" t="e">
        <v>#VALUE!</v>
      </c>
      <c r="CQ38" s="58">
        <v>500</v>
      </c>
      <c r="CR38" s="58" t="e">
        <v>#VALUE!</v>
      </c>
      <c r="CS38" s="58" t="e">
        <v>#VALUE!</v>
      </c>
      <c r="CT38" s="58" t="e">
        <v>#VALUE!</v>
      </c>
      <c r="CU38" s="62" t="e">
        <v>#VALUE!</v>
      </c>
      <c r="CV38" s="58" t="e">
        <v>#VALUE!</v>
      </c>
      <c r="CW38" s="58" t="e">
        <v>#VALUE!</v>
      </c>
      <c r="CX38" s="282" t="s">
        <v>553</v>
      </c>
      <c r="CY38" s="207" t="s">
        <v>568</v>
      </c>
    </row>
    <row r="39" spans="1:103" s="59" customFormat="1" ht="47.25" x14ac:dyDescent="0.2">
      <c r="A39" s="255">
        <v>29</v>
      </c>
      <c r="B39" s="256" t="s">
        <v>101</v>
      </c>
      <c r="C39" s="257" t="s">
        <v>102</v>
      </c>
      <c r="D39" s="256" t="s">
        <v>46</v>
      </c>
      <c r="E39" s="259">
        <v>200</v>
      </c>
      <c r="F39" s="255">
        <v>1</v>
      </c>
      <c r="G39" s="256" t="s">
        <v>31</v>
      </c>
      <c r="H39" s="53">
        <v>452.2</v>
      </c>
      <c r="I39" s="53">
        <v>90440</v>
      </c>
      <c r="J39" s="136"/>
      <c r="K39" s="136">
        <v>0</v>
      </c>
      <c r="L39" s="43">
        <v>0</v>
      </c>
      <c r="M39" s="52">
        <v>0</v>
      </c>
      <c r="N39" s="42" t="s">
        <v>583</v>
      </c>
      <c r="O39" s="42" t="s">
        <v>568</v>
      </c>
      <c r="P39" s="42" t="s">
        <v>33</v>
      </c>
      <c r="Q39" s="42" t="s">
        <v>582</v>
      </c>
      <c r="R39" s="144">
        <v>0</v>
      </c>
      <c r="S39" s="144">
        <v>0</v>
      </c>
      <c r="T39" s="144">
        <v>0</v>
      </c>
      <c r="U39" s="145">
        <v>0</v>
      </c>
      <c r="V39" s="42" t="s">
        <v>583</v>
      </c>
      <c r="W39" s="42" t="s">
        <v>568</v>
      </c>
      <c r="X39" s="42" t="s">
        <v>33</v>
      </c>
      <c r="Y39" s="42" t="s">
        <v>582</v>
      </c>
      <c r="Z39" s="43">
        <v>336</v>
      </c>
      <c r="AA39" s="43">
        <v>64</v>
      </c>
      <c r="AB39" s="43">
        <v>400</v>
      </c>
      <c r="AC39" s="52">
        <v>80000</v>
      </c>
      <c r="AD39" s="42" t="s">
        <v>10</v>
      </c>
      <c r="AE39" s="42" t="s">
        <v>566</v>
      </c>
      <c r="AF39" s="42" t="s">
        <v>10</v>
      </c>
      <c r="AG39" s="42" t="s">
        <v>581</v>
      </c>
      <c r="AH39" s="245"/>
      <c r="AI39" s="246">
        <v>0</v>
      </c>
      <c r="AJ39" s="235">
        <v>0</v>
      </c>
      <c r="AK39" s="52">
        <v>0</v>
      </c>
      <c r="AL39" s="42" t="s">
        <v>583</v>
      </c>
      <c r="AM39" s="42" t="s">
        <v>568</v>
      </c>
      <c r="AN39" s="42" t="s">
        <v>33</v>
      </c>
      <c r="AO39" s="42" t="s">
        <v>582</v>
      </c>
      <c r="AP39" s="235"/>
      <c r="AQ39" s="235"/>
      <c r="AR39" s="43">
        <v>0</v>
      </c>
      <c r="AS39" s="52">
        <v>0</v>
      </c>
      <c r="AT39" s="42" t="s">
        <v>583</v>
      </c>
      <c r="AU39" s="42"/>
      <c r="AV39" s="42" t="s">
        <v>33</v>
      </c>
      <c r="AW39" s="42" t="s">
        <v>582</v>
      </c>
      <c r="AX39" s="235"/>
      <c r="AY39" s="235"/>
      <c r="AZ39" s="43">
        <v>0</v>
      </c>
      <c r="BA39" s="52">
        <v>0</v>
      </c>
      <c r="BB39" s="42" t="s">
        <v>583</v>
      </c>
      <c r="BC39" s="42" t="s">
        <v>568</v>
      </c>
      <c r="BD39" s="42" t="s">
        <v>33</v>
      </c>
      <c r="BE39" s="42" t="s">
        <v>582</v>
      </c>
      <c r="BF39" s="261">
        <v>0</v>
      </c>
      <c r="BG39" s="262">
        <v>0</v>
      </c>
      <c r="BH39" s="43">
        <v>0</v>
      </c>
      <c r="BI39" s="52">
        <v>0</v>
      </c>
      <c r="BJ39" s="42" t="s">
        <v>583</v>
      </c>
      <c r="BK39" s="42" t="s">
        <v>568</v>
      </c>
      <c r="BL39" s="42" t="s">
        <v>33</v>
      </c>
      <c r="BM39" s="42" t="s">
        <v>582</v>
      </c>
      <c r="BN39" s="196">
        <v>0</v>
      </c>
      <c r="BO39" s="196">
        <v>0</v>
      </c>
      <c r="BP39" s="144">
        <v>0</v>
      </c>
      <c r="BQ39" s="145">
        <v>0</v>
      </c>
      <c r="BR39" s="42" t="s">
        <v>583</v>
      </c>
      <c r="BS39" s="42" t="s">
        <v>568</v>
      </c>
      <c r="BT39" s="42" t="s">
        <v>33</v>
      </c>
      <c r="BU39" s="42" t="s">
        <v>582</v>
      </c>
      <c r="BV39" s="193"/>
      <c r="BW39" s="193"/>
      <c r="BX39" s="43">
        <v>0</v>
      </c>
      <c r="BY39" s="52">
        <v>0</v>
      </c>
      <c r="BZ39" s="42" t="s">
        <v>583</v>
      </c>
      <c r="CA39" s="42" t="s">
        <v>568</v>
      </c>
      <c r="CB39" s="42" t="s">
        <v>33</v>
      </c>
      <c r="CC39" s="42" t="s">
        <v>582</v>
      </c>
      <c r="CD39" s="56"/>
      <c r="CE39" s="57" t="s">
        <v>584</v>
      </c>
      <c r="CF39" s="57" t="s">
        <v>584</v>
      </c>
      <c r="CG39" s="57">
        <v>400</v>
      </c>
      <c r="CH39" s="65" t="s">
        <v>584</v>
      </c>
      <c r="CI39" s="65" t="s">
        <v>584</v>
      </c>
      <c r="CJ39" s="65" t="s">
        <v>584</v>
      </c>
      <c r="CK39" s="65" t="s">
        <v>584</v>
      </c>
      <c r="CL39" s="65" t="s">
        <v>584</v>
      </c>
      <c r="CM39" s="57" t="s">
        <v>584</v>
      </c>
      <c r="CN39" s="57">
        <v>400</v>
      </c>
      <c r="CO39" s="58" t="e">
        <v>#VALUE!</v>
      </c>
      <c r="CP39" s="58" t="e">
        <v>#VALUE!</v>
      </c>
      <c r="CQ39" s="58">
        <v>500</v>
      </c>
      <c r="CR39" s="58" t="e">
        <v>#VALUE!</v>
      </c>
      <c r="CS39" s="58" t="e">
        <v>#VALUE!</v>
      </c>
      <c r="CT39" s="58" t="e">
        <v>#VALUE!</v>
      </c>
      <c r="CU39" s="62" t="e">
        <v>#VALUE!</v>
      </c>
      <c r="CV39" s="58" t="e">
        <v>#VALUE!</v>
      </c>
      <c r="CW39" s="58" t="e">
        <v>#VALUE!</v>
      </c>
      <c r="CX39" s="282" t="s">
        <v>553</v>
      </c>
      <c r="CY39" s="207" t="s">
        <v>568</v>
      </c>
    </row>
    <row r="40" spans="1:103" s="59" customFormat="1" ht="47.25" x14ac:dyDescent="0.2">
      <c r="A40" s="255">
        <v>30</v>
      </c>
      <c r="B40" s="256" t="s">
        <v>103</v>
      </c>
      <c r="C40" s="257" t="s">
        <v>104</v>
      </c>
      <c r="D40" s="256" t="s">
        <v>46</v>
      </c>
      <c r="E40" s="259">
        <v>1064</v>
      </c>
      <c r="F40" s="255">
        <v>1</v>
      </c>
      <c r="G40" s="256" t="s">
        <v>31</v>
      </c>
      <c r="H40" s="53">
        <v>452.2</v>
      </c>
      <c r="I40" s="53">
        <v>481140.8</v>
      </c>
      <c r="J40" s="136"/>
      <c r="K40" s="136">
        <v>0</v>
      </c>
      <c r="L40" s="43">
        <v>0</v>
      </c>
      <c r="M40" s="52">
        <v>0</v>
      </c>
      <c r="N40" s="42" t="s">
        <v>583</v>
      </c>
      <c r="O40" s="42" t="s">
        <v>568</v>
      </c>
      <c r="P40" s="42" t="s">
        <v>33</v>
      </c>
      <c r="Q40" s="42" t="s">
        <v>582</v>
      </c>
      <c r="R40" s="144">
        <v>0</v>
      </c>
      <c r="S40" s="144">
        <v>0</v>
      </c>
      <c r="T40" s="144">
        <v>0</v>
      </c>
      <c r="U40" s="145">
        <v>0</v>
      </c>
      <c r="V40" s="42" t="s">
        <v>583</v>
      </c>
      <c r="W40" s="42" t="s">
        <v>568</v>
      </c>
      <c r="X40" s="42" t="s">
        <v>33</v>
      </c>
      <c r="Y40" s="42" t="s">
        <v>582</v>
      </c>
      <c r="Z40" s="43">
        <v>336</v>
      </c>
      <c r="AA40" s="43">
        <v>64</v>
      </c>
      <c r="AB40" s="43">
        <v>400</v>
      </c>
      <c r="AC40" s="52">
        <v>425600</v>
      </c>
      <c r="AD40" s="42" t="s">
        <v>10</v>
      </c>
      <c r="AE40" s="42" t="s">
        <v>566</v>
      </c>
      <c r="AF40" s="42" t="s">
        <v>10</v>
      </c>
      <c r="AG40" s="42" t="s">
        <v>581</v>
      </c>
      <c r="AH40" s="245"/>
      <c r="AI40" s="246">
        <v>0</v>
      </c>
      <c r="AJ40" s="235">
        <v>0</v>
      </c>
      <c r="AK40" s="52">
        <v>0</v>
      </c>
      <c r="AL40" s="42" t="s">
        <v>583</v>
      </c>
      <c r="AM40" s="42" t="s">
        <v>568</v>
      </c>
      <c r="AN40" s="42" t="s">
        <v>33</v>
      </c>
      <c r="AO40" s="42" t="s">
        <v>582</v>
      </c>
      <c r="AP40" s="235"/>
      <c r="AQ40" s="235"/>
      <c r="AR40" s="43">
        <v>0</v>
      </c>
      <c r="AS40" s="52">
        <v>0</v>
      </c>
      <c r="AT40" s="42" t="s">
        <v>583</v>
      </c>
      <c r="AU40" s="42"/>
      <c r="AV40" s="42" t="s">
        <v>33</v>
      </c>
      <c r="AW40" s="42" t="s">
        <v>582</v>
      </c>
      <c r="AX40" s="235"/>
      <c r="AY40" s="235"/>
      <c r="AZ40" s="43">
        <v>0</v>
      </c>
      <c r="BA40" s="52">
        <v>0</v>
      </c>
      <c r="BB40" s="42" t="s">
        <v>583</v>
      </c>
      <c r="BC40" s="42" t="s">
        <v>568</v>
      </c>
      <c r="BD40" s="42" t="s">
        <v>33</v>
      </c>
      <c r="BE40" s="42" t="s">
        <v>582</v>
      </c>
      <c r="BF40" s="261">
        <v>0</v>
      </c>
      <c r="BG40" s="262">
        <v>0</v>
      </c>
      <c r="BH40" s="43">
        <v>0</v>
      </c>
      <c r="BI40" s="52">
        <v>0</v>
      </c>
      <c r="BJ40" s="42" t="s">
        <v>583</v>
      </c>
      <c r="BK40" s="42" t="s">
        <v>568</v>
      </c>
      <c r="BL40" s="42" t="s">
        <v>33</v>
      </c>
      <c r="BM40" s="42" t="s">
        <v>582</v>
      </c>
      <c r="BN40" s="196">
        <v>0</v>
      </c>
      <c r="BO40" s="196">
        <v>0</v>
      </c>
      <c r="BP40" s="144">
        <v>0</v>
      </c>
      <c r="BQ40" s="145">
        <v>0</v>
      </c>
      <c r="BR40" s="42" t="s">
        <v>583</v>
      </c>
      <c r="BS40" s="42" t="s">
        <v>568</v>
      </c>
      <c r="BT40" s="42" t="s">
        <v>33</v>
      </c>
      <c r="BU40" s="42" t="s">
        <v>582</v>
      </c>
      <c r="BV40" s="193"/>
      <c r="BW40" s="193"/>
      <c r="BX40" s="43">
        <v>0</v>
      </c>
      <c r="BY40" s="52">
        <v>0</v>
      </c>
      <c r="BZ40" s="42" t="s">
        <v>583</v>
      </c>
      <c r="CA40" s="42" t="s">
        <v>568</v>
      </c>
      <c r="CB40" s="42" t="s">
        <v>33</v>
      </c>
      <c r="CC40" s="42" t="s">
        <v>582</v>
      </c>
      <c r="CD40" s="56"/>
      <c r="CE40" s="57" t="s">
        <v>584</v>
      </c>
      <c r="CF40" s="57" t="s">
        <v>584</v>
      </c>
      <c r="CG40" s="57">
        <v>400</v>
      </c>
      <c r="CH40" s="65" t="s">
        <v>584</v>
      </c>
      <c r="CI40" s="65" t="s">
        <v>584</v>
      </c>
      <c r="CJ40" s="65" t="s">
        <v>584</v>
      </c>
      <c r="CK40" s="65" t="s">
        <v>584</v>
      </c>
      <c r="CL40" s="65" t="s">
        <v>584</v>
      </c>
      <c r="CM40" s="57" t="s">
        <v>584</v>
      </c>
      <c r="CN40" s="57">
        <v>400</v>
      </c>
      <c r="CO40" s="58" t="e">
        <v>#VALUE!</v>
      </c>
      <c r="CP40" s="58" t="e">
        <v>#VALUE!</v>
      </c>
      <c r="CQ40" s="58">
        <v>500</v>
      </c>
      <c r="CR40" s="58" t="e">
        <v>#VALUE!</v>
      </c>
      <c r="CS40" s="58" t="e">
        <v>#VALUE!</v>
      </c>
      <c r="CT40" s="58" t="e">
        <v>#VALUE!</v>
      </c>
      <c r="CU40" s="62" t="e">
        <v>#VALUE!</v>
      </c>
      <c r="CV40" s="58" t="e">
        <v>#VALUE!</v>
      </c>
      <c r="CW40" s="58" t="e">
        <v>#VALUE!</v>
      </c>
      <c r="CX40" s="282" t="s">
        <v>553</v>
      </c>
      <c r="CY40" s="207" t="s">
        <v>568</v>
      </c>
    </row>
    <row r="41" spans="1:103" s="59" customFormat="1" ht="90" x14ac:dyDescent="0.2">
      <c r="A41" s="255">
        <v>31</v>
      </c>
      <c r="B41" s="256" t="s">
        <v>105</v>
      </c>
      <c r="C41" s="257" t="s">
        <v>106</v>
      </c>
      <c r="D41" s="256" t="s">
        <v>46</v>
      </c>
      <c r="E41" s="259">
        <v>8.6666666666666661</v>
      </c>
      <c r="F41" s="255">
        <v>1</v>
      </c>
      <c r="G41" s="256" t="s">
        <v>31</v>
      </c>
      <c r="H41" s="53">
        <v>464671.2</v>
      </c>
      <c r="I41" s="53">
        <v>4027150.4</v>
      </c>
      <c r="J41" s="136"/>
      <c r="K41" s="136">
        <v>0</v>
      </c>
      <c r="L41" s="43">
        <v>0</v>
      </c>
      <c r="M41" s="52">
        <v>0</v>
      </c>
      <c r="N41" s="42" t="s">
        <v>583</v>
      </c>
      <c r="O41" s="42" t="s">
        <v>568</v>
      </c>
      <c r="P41" s="42" t="s">
        <v>33</v>
      </c>
      <c r="Q41" s="42" t="s">
        <v>582</v>
      </c>
      <c r="R41" s="144">
        <v>0</v>
      </c>
      <c r="S41" s="144">
        <v>0</v>
      </c>
      <c r="T41" s="144">
        <v>0</v>
      </c>
      <c r="U41" s="145">
        <v>0</v>
      </c>
      <c r="V41" s="42" t="s">
        <v>583</v>
      </c>
      <c r="W41" s="42" t="s">
        <v>568</v>
      </c>
      <c r="X41" s="42" t="s">
        <v>33</v>
      </c>
      <c r="Y41" s="42" t="s">
        <v>582</v>
      </c>
      <c r="Z41" s="43">
        <v>3423398</v>
      </c>
      <c r="AA41" s="43">
        <v>650446</v>
      </c>
      <c r="AB41" s="43">
        <v>4073844</v>
      </c>
      <c r="AC41" s="52">
        <v>35306648</v>
      </c>
      <c r="AD41" s="42" t="s">
        <v>33</v>
      </c>
      <c r="AE41" s="42" t="s">
        <v>566</v>
      </c>
      <c r="AF41" s="42" t="s">
        <v>33</v>
      </c>
      <c r="AG41" s="42" t="s">
        <v>582</v>
      </c>
      <c r="AH41" s="245">
        <v>311366</v>
      </c>
      <c r="AI41" s="246">
        <v>59159.54</v>
      </c>
      <c r="AJ41" s="235">
        <v>370525.54</v>
      </c>
      <c r="AK41" s="52">
        <v>3211221.3466666662</v>
      </c>
      <c r="AL41" s="42" t="s">
        <v>10</v>
      </c>
      <c r="AM41" s="42" t="s">
        <v>566</v>
      </c>
      <c r="AN41" s="42" t="s">
        <v>10</v>
      </c>
      <c r="AO41" s="42" t="s">
        <v>581</v>
      </c>
      <c r="AP41" s="235"/>
      <c r="AQ41" s="235"/>
      <c r="AR41" s="43">
        <v>0</v>
      </c>
      <c r="AS41" s="52">
        <v>0</v>
      </c>
      <c r="AT41" s="42" t="s">
        <v>583</v>
      </c>
      <c r="AU41" s="42"/>
      <c r="AV41" s="42" t="s">
        <v>33</v>
      </c>
      <c r="AW41" s="42" t="s">
        <v>582</v>
      </c>
      <c r="AX41" s="235"/>
      <c r="AY41" s="235"/>
      <c r="AZ41" s="43">
        <v>0</v>
      </c>
      <c r="BA41" s="52">
        <v>0</v>
      </c>
      <c r="BB41" s="42" t="s">
        <v>583</v>
      </c>
      <c r="BC41" s="42" t="s">
        <v>568</v>
      </c>
      <c r="BD41" s="42" t="s">
        <v>33</v>
      </c>
      <c r="BE41" s="42" t="s">
        <v>582</v>
      </c>
      <c r="BF41" s="261">
        <v>380000</v>
      </c>
      <c r="BG41" s="262">
        <v>72200</v>
      </c>
      <c r="BH41" s="43">
        <v>452200</v>
      </c>
      <c r="BI41" s="52">
        <v>452200</v>
      </c>
      <c r="BJ41" s="42" t="s">
        <v>10</v>
      </c>
      <c r="BK41" s="42" t="s">
        <v>566</v>
      </c>
      <c r="BL41" s="42" t="s">
        <v>10</v>
      </c>
      <c r="BM41" s="42" t="s">
        <v>581</v>
      </c>
      <c r="BN41" s="196">
        <v>0</v>
      </c>
      <c r="BO41" s="196">
        <v>0</v>
      </c>
      <c r="BP41" s="144">
        <v>0</v>
      </c>
      <c r="BQ41" s="145">
        <v>0</v>
      </c>
      <c r="BR41" s="42" t="s">
        <v>583</v>
      </c>
      <c r="BS41" s="42" t="s">
        <v>568</v>
      </c>
      <c r="BT41" s="42" t="s">
        <v>33</v>
      </c>
      <c r="BU41" s="42" t="s">
        <v>582</v>
      </c>
      <c r="BV41" s="193"/>
      <c r="BW41" s="193"/>
      <c r="BX41" s="43">
        <v>0</v>
      </c>
      <c r="BY41" s="52">
        <v>0</v>
      </c>
      <c r="BZ41" s="42" t="s">
        <v>583</v>
      </c>
      <c r="CA41" s="42" t="s">
        <v>568</v>
      </c>
      <c r="CB41" s="42" t="s">
        <v>33</v>
      </c>
      <c r="CC41" s="42" t="s">
        <v>582</v>
      </c>
      <c r="CD41" s="56"/>
      <c r="CE41" s="57" t="s">
        <v>584</v>
      </c>
      <c r="CF41" s="57" t="s">
        <v>584</v>
      </c>
      <c r="CG41" s="57" t="s">
        <v>584</v>
      </c>
      <c r="CH41" s="65">
        <v>370525.54</v>
      </c>
      <c r="CI41" s="65" t="s">
        <v>584</v>
      </c>
      <c r="CJ41" s="65" t="s">
        <v>584</v>
      </c>
      <c r="CK41" s="65">
        <v>452200</v>
      </c>
      <c r="CL41" s="65" t="s">
        <v>584</v>
      </c>
      <c r="CM41" s="57" t="s">
        <v>584</v>
      </c>
      <c r="CN41" s="57">
        <v>370525.54</v>
      </c>
      <c r="CO41" s="58" t="e">
        <v>#VALUE!</v>
      </c>
      <c r="CP41" s="58" t="e">
        <v>#VALUE!</v>
      </c>
      <c r="CQ41" s="58" t="e">
        <v>#VALUE!</v>
      </c>
      <c r="CR41" s="58">
        <v>500</v>
      </c>
      <c r="CS41" s="58" t="e">
        <v>#VALUE!</v>
      </c>
      <c r="CT41" s="58" t="e">
        <v>#VALUE!</v>
      </c>
      <c r="CU41" s="62">
        <v>409.69210526315788</v>
      </c>
      <c r="CV41" s="58" t="e">
        <v>#VALUE!</v>
      </c>
      <c r="CW41" s="58" t="e">
        <v>#VALUE!</v>
      </c>
      <c r="CX41" s="281" t="s">
        <v>554</v>
      </c>
      <c r="CY41" s="207" t="s">
        <v>568</v>
      </c>
    </row>
    <row r="42" spans="1:103" s="59" customFormat="1" ht="47.25" x14ac:dyDescent="0.2">
      <c r="A42" s="255">
        <v>32</v>
      </c>
      <c r="B42" s="256" t="s">
        <v>107</v>
      </c>
      <c r="C42" s="257" t="s">
        <v>108</v>
      </c>
      <c r="D42" s="256" t="s">
        <v>46</v>
      </c>
      <c r="E42" s="259">
        <v>0.66666666666666663</v>
      </c>
      <c r="F42" s="255">
        <v>1</v>
      </c>
      <c r="G42" s="256" t="s">
        <v>31</v>
      </c>
      <c r="H42" s="53">
        <v>22888</v>
      </c>
      <c r="I42" s="53">
        <v>15258.666666666666</v>
      </c>
      <c r="J42" s="136"/>
      <c r="K42" s="136">
        <v>0</v>
      </c>
      <c r="L42" s="43">
        <v>0</v>
      </c>
      <c r="M42" s="52">
        <v>0</v>
      </c>
      <c r="N42" s="42" t="s">
        <v>583</v>
      </c>
      <c r="O42" s="42" t="s">
        <v>568</v>
      </c>
      <c r="P42" s="42" t="s">
        <v>33</v>
      </c>
      <c r="Q42" s="42" t="s">
        <v>582</v>
      </c>
      <c r="R42" s="144">
        <v>0</v>
      </c>
      <c r="S42" s="144">
        <v>0</v>
      </c>
      <c r="T42" s="144">
        <v>0</v>
      </c>
      <c r="U42" s="145">
        <v>0</v>
      </c>
      <c r="V42" s="42" t="s">
        <v>583</v>
      </c>
      <c r="W42" s="42" t="s">
        <v>568</v>
      </c>
      <c r="X42" s="42" t="s">
        <v>33</v>
      </c>
      <c r="Y42" s="42" t="s">
        <v>582</v>
      </c>
      <c r="Z42" s="43">
        <v>0</v>
      </c>
      <c r="AA42" s="43">
        <v>0</v>
      </c>
      <c r="AB42" s="43">
        <v>0</v>
      </c>
      <c r="AC42" s="52">
        <v>0</v>
      </c>
      <c r="AD42" s="42" t="s">
        <v>583</v>
      </c>
      <c r="AE42" s="42" t="s">
        <v>568</v>
      </c>
      <c r="AF42" s="42" t="s">
        <v>33</v>
      </c>
      <c r="AG42" s="42" t="s">
        <v>582</v>
      </c>
      <c r="AH42" s="245"/>
      <c r="AI42" s="246">
        <v>0</v>
      </c>
      <c r="AJ42" s="235">
        <v>0</v>
      </c>
      <c r="AK42" s="52">
        <v>0</v>
      </c>
      <c r="AL42" s="42" t="s">
        <v>583</v>
      </c>
      <c r="AM42" s="42" t="s">
        <v>568</v>
      </c>
      <c r="AN42" s="42" t="s">
        <v>33</v>
      </c>
      <c r="AO42" s="42" t="s">
        <v>582</v>
      </c>
      <c r="AP42" s="235"/>
      <c r="AQ42" s="235"/>
      <c r="AR42" s="43">
        <v>0</v>
      </c>
      <c r="AS42" s="52">
        <v>0</v>
      </c>
      <c r="AT42" s="42" t="s">
        <v>583</v>
      </c>
      <c r="AU42" s="42"/>
      <c r="AV42" s="42" t="s">
        <v>33</v>
      </c>
      <c r="AW42" s="42" t="s">
        <v>582</v>
      </c>
      <c r="AX42" s="235"/>
      <c r="AY42" s="235"/>
      <c r="AZ42" s="43">
        <v>0</v>
      </c>
      <c r="BA42" s="52">
        <v>0</v>
      </c>
      <c r="BB42" s="42" t="s">
        <v>583</v>
      </c>
      <c r="BC42" s="42" t="s">
        <v>568</v>
      </c>
      <c r="BD42" s="42" t="s">
        <v>33</v>
      </c>
      <c r="BE42" s="42" t="s">
        <v>582</v>
      </c>
      <c r="BF42" s="261">
        <v>0</v>
      </c>
      <c r="BG42" s="262">
        <v>0</v>
      </c>
      <c r="BH42" s="43">
        <v>0</v>
      </c>
      <c r="BI42" s="52">
        <v>0</v>
      </c>
      <c r="BJ42" s="42" t="s">
        <v>583</v>
      </c>
      <c r="BK42" s="42" t="s">
        <v>568</v>
      </c>
      <c r="BL42" s="42" t="s">
        <v>33</v>
      </c>
      <c r="BM42" s="42" t="s">
        <v>582</v>
      </c>
      <c r="BN42" s="196">
        <v>0</v>
      </c>
      <c r="BO42" s="196">
        <v>0</v>
      </c>
      <c r="BP42" s="144">
        <v>0</v>
      </c>
      <c r="BQ42" s="145">
        <v>0</v>
      </c>
      <c r="BR42" s="42" t="s">
        <v>583</v>
      </c>
      <c r="BS42" s="42" t="s">
        <v>568</v>
      </c>
      <c r="BT42" s="42" t="s">
        <v>33</v>
      </c>
      <c r="BU42" s="42" t="s">
        <v>582</v>
      </c>
      <c r="BV42" s="193"/>
      <c r="BW42" s="193"/>
      <c r="BX42" s="43">
        <v>0</v>
      </c>
      <c r="BY42" s="52">
        <v>0</v>
      </c>
      <c r="BZ42" s="42" t="s">
        <v>583</v>
      </c>
      <c r="CA42" s="42" t="s">
        <v>568</v>
      </c>
      <c r="CB42" s="42" t="s">
        <v>33</v>
      </c>
      <c r="CC42" s="42" t="s">
        <v>582</v>
      </c>
      <c r="CD42" s="56"/>
      <c r="CE42" s="57" t="s">
        <v>584</v>
      </c>
      <c r="CF42" s="57" t="s">
        <v>584</v>
      </c>
      <c r="CG42" s="57" t="s">
        <v>584</v>
      </c>
      <c r="CH42" s="65" t="s">
        <v>584</v>
      </c>
      <c r="CI42" s="65" t="s">
        <v>584</v>
      </c>
      <c r="CJ42" s="65" t="s">
        <v>584</v>
      </c>
      <c r="CK42" s="65" t="s">
        <v>584</v>
      </c>
      <c r="CL42" s="65" t="s">
        <v>584</v>
      </c>
      <c r="CM42" s="57" t="s">
        <v>584</v>
      </c>
      <c r="CN42" s="57">
        <v>0</v>
      </c>
      <c r="CO42" s="58" t="e">
        <v>#VALUE!</v>
      </c>
      <c r="CP42" s="58" t="e">
        <v>#VALUE!</v>
      </c>
      <c r="CQ42" s="58" t="e">
        <v>#VALUE!</v>
      </c>
      <c r="CR42" s="58" t="e">
        <v>#VALUE!</v>
      </c>
      <c r="CS42" s="58" t="e">
        <v>#VALUE!</v>
      </c>
      <c r="CT42" s="58" t="e">
        <v>#VALUE!</v>
      </c>
      <c r="CU42" s="62" t="e">
        <v>#VALUE!</v>
      </c>
      <c r="CV42" s="58" t="e">
        <v>#VALUE!</v>
      </c>
      <c r="CW42" s="58" t="e">
        <v>#VALUE!</v>
      </c>
      <c r="CX42" s="49" t="s">
        <v>564</v>
      </c>
      <c r="CY42" s="207" t="s">
        <v>568</v>
      </c>
    </row>
    <row r="43" spans="1:103" s="59" customFormat="1" ht="60" x14ac:dyDescent="0.2">
      <c r="A43" s="255">
        <v>33</v>
      </c>
      <c r="B43" s="256" t="s">
        <v>109</v>
      </c>
      <c r="C43" s="257" t="s">
        <v>110</v>
      </c>
      <c r="D43" s="256" t="s">
        <v>46</v>
      </c>
      <c r="E43" s="259">
        <v>5.333333333333333</v>
      </c>
      <c r="F43" s="255">
        <v>1</v>
      </c>
      <c r="G43" s="256" t="s">
        <v>31</v>
      </c>
      <c r="H43" s="53">
        <v>118400</v>
      </c>
      <c r="I43" s="53">
        <v>631466.66666666663</v>
      </c>
      <c r="J43" s="136">
        <v>160000</v>
      </c>
      <c r="K43" s="136">
        <v>0</v>
      </c>
      <c r="L43" s="43">
        <v>160000</v>
      </c>
      <c r="M43" s="52">
        <v>853333.33333333326</v>
      </c>
      <c r="N43" s="42" t="s">
        <v>33</v>
      </c>
      <c r="O43" s="42" t="s">
        <v>566</v>
      </c>
      <c r="P43" s="42" t="s">
        <v>33</v>
      </c>
      <c r="Q43" s="42" t="s">
        <v>582</v>
      </c>
      <c r="R43" s="144">
        <v>0</v>
      </c>
      <c r="S43" s="144">
        <v>0</v>
      </c>
      <c r="T43" s="144">
        <v>0</v>
      </c>
      <c r="U43" s="145">
        <v>0</v>
      </c>
      <c r="V43" s="42" t="s">
        <v>583</v>
      </c>
      <c r="W43" s="42" t="s">
        <v>568</v>
      </c>
      <c r="X43" s="42" t="s">
        <v>33</v>
      </c>
      <c r="Y43" s="42" t="s">
        <v>582</v>
      </c>
      <c r="Z43" s="43">
        <v>192771</v>
      </c>
      <c r="AA43" s="43">
        <v>0</v>
      </c>
      <c r="AB43" s="43">
        <v>192771</v>
      </c>
      <c r="AC43" s="52">
        <v>1028112</v>
      </c>
      <c r="AD43" s="42" t="s">
        <v>33</v>
      </c>
      <c r="AE43" s="42" t="s">
        <v>566</v>
      </c>
      <c r="AF43" s="42" t="s">
        <v>33</v>
      </c>
      <c r="AG43" s="42" t="s">
        <v>582</v>
      </c>
      <c r="AH43" s="245">
        <v>118400</v>
      </c>
      <c r="AI43" s="246">
        <v>0</v>
      </c>
      <c r="AJ43" s="235">
        <v>118400</v>
      </c>
      <c r="AK43" s="52">
        <v>631466.66666666663</v>
      </c>
      <c r="AL43" s="42" t="s">
        <v>10</v>
      </c>
      <c r="AM43" s="42" t="s">
        <v>566</v>
      </c>
      <c r="AN43" s="42" t="s">
        <v>10</v>
      </c>
      <c r="AO43" s="42" t="s">
        <v>581</v>
      </c>
      <c r="AP43" s="235"/>
      <c r="AQ43" s="235"/>
      <c r="AR43" s="43">
        <v>0</v>
      </c>
      <c r="AS43" s="52">
        <v>0</v>
      </c>
      <c r="AT43" s="42" t="s">
        <v>583</v>
      </c>
      <c r="AU43" s="42"/>
      <c r="AV43" s="42" t="s">
        <v>33</v>
      </c>
      <c r="AW43" s="42" t="s">
        <v>582</v>
      </c>
      <c r="AX43" s="235"/>
      <c r="AY43" s="235"/>
      <c r="AZ43" s="43">
        <v>0</v>
      </c>
      <c r="BA43" s="52">
        <v>0</v>
      </c>
      <c r="BB43" s="42" t="s">
        <v>583</v>
      </c>
      <c r="BC43" s="42" t="s">
        <v>568</v>
      </c>
      <c r="BD43" s="42" t="s">
        <v>33</v>
      </c>
      <c r="BE43" s="42" t="s">
        <v>582</v>
      </c>
      <c r="BF43" s="261">
        <v>0</v>
      </c>
      <c r="BG43" s="262">
        <v>0</v>
      </c>
      <c r="BH43" s="43">
        <v>0</v>
      </c>
      <c r="BI43" s="52">
        <v>0</v>
      </c>
      <c r="BJ43" s="42" t="s">
        <v>583</v>
      </c>
      <c r="BK43" s="42" t="s">
        <v>568</v>
      </c>
      <c r="BL43" s="42" t="s">
        <v>33</v>
      </c>
      <c r="BM43" s="42" t="s">
        <v>582</v>
      </c>
      <c r="BN43" s="196">
        <v>0</v>
      </c>
      <c r="BO43" s="196">
        <v>0</v>
      </c>
      <c r="BP43" s="144">
        <v>0</v>
      </c>
      <c r="BQ43" s="145">
        <v>0</v>
      </c>
      <c r="BR43" s="42" t="s">
        <v>583</v>
      </c>
      <c r="BS43" s="42" t="s">
        <v>568</v>
      </c>
      <c r="BT43" s="42" t="s">
        <v>33</v>
      </c>
      <c r="BU43" s="42" t="s">
        <v>582</v>
      </c>
      <c r="BV43" s="193"/>
      <c r="BW43" s="193"/>
      <c r="BX43" s="43">
        <v>0</v>
      </c>
      <c r="BY43" s="52">
        <v>0</v>
      </c>
      <c r="BZ43" s="42" t="s">
        <v>583</v>
      </c>
      <c r="CA43" s="42" t="s">
        <v>568</v>
      </c>
      <c r="CB43" s="42" t="s">
        <v>33</v>
      </c>
      <c r="CC43" s="42" t="s">
        <v>582</v>
      </c>
      <c r="CD43" s="56"/>
      <c r="CE43" s="57" t="s">
        <v>584</v>
      </c>
      <c r="CF43" s="57" t="s">
        <v>584</v>
      </c>
      <c r="CG43" s="57" t="s">
        <v>584</v>
      </c>
      <c r="CH43" s="65">
        <v>118400</v>
      </c>
      <c r="CI43" s="65" t="s">
        <v>584</v>
      </c>
      <c r="CJ43" s="65" t="s">
        <v>584</v>
      </c>
      <c r="CK43" s="65" t="s">
        <v>584</v>
      </c>
      <c r="CL43" s="65" t="s">
        <v>584</v>
      </c>
      <c r="CM43" s="57" t="s">
        <v>584</v>
      </c>
      <c r="CN43" s="57">
        <v>118400</v>
      </c>
      <c r="CO43" s="58" t="e">
        <v>#VALUE!</v>
      </c>
      <c r="CP43" s="58" t="e">
        <v>#VALUE!</v>
      </c>
      <c r="CQ43" s="58" t="e">
        <v>#VALUE!</v>
      </c>
      <c r="CR43" s="58">
        <v>500</v>
      </c>
      <c r="CS43" s="58" t="e">
        <v>#VALUE!</v>
      </c>
      <c r="CT43" s="58" t="e">
        <v>#VALUE!</v>
      </c>
      <c r="CU43" s="62" t="e">
        <v>#VALUE!</v>
      </c>
      <c r="CV43" s="58" t="e">
        <v>#VALUE!</v>
      </c>
      <c r="CW43" s="58" t="e">
        <v>#VALUE!</v>
      </c>
      <c r="CX43" s="281" t="s">
        <v>554</v>
      </c>
      <c r="CY43" s="207" t="s">
        <v>568</v>
      </c>
    </row>
    <row r="44" spans="1:103" s="59" customFormat="1" ht="60" x14ac:dyDescent="0.2">
      <c r="A44" s="255">
        <v>34</v>
      </c>
      <c r="B44" s="256" t="s">
        <v>111</v>
      </c>
      <c r="C44" s="257" t="s">
        <v>112</v>
      </c>
      <c r="D44" s="256" t="s">
        <v>46</v>
      </c>
      <c r="E44" s="259">
        <v>0.66666666666666663</v>
      </c>
      <c r="F44" s="255">
        <v>1</v>
      </c>
      <c r="G44" s="256" t="s">
        <v>31</v>
      </c>
      <c r="H44" s="53">
        <v>5400000</v>
      </c>
      <c r="I44" s="53">
        <v>3600000</v>
      </c>
      <c r="J44" s="136"/>
      <c r="K44" s="136">
        <v>0</v>
      </c>
      <c r="L44" s="43">
        <v>0</v>
      </c>
      <c r="M44" s="52">
        <v>0</v>
      </c>
      <c r="N44" s="42" t="s">
        <v>583</v>
      </c>
      <c r="O44" s="42" t="s">
        <v>568</v>
      </c>
      <c r="P44" s="42" t="s">
        <v>33</v>
      </c>
      <c r="Q44" s="42" t="s">
        <v>582</v>
      </c>
      <c r="R44" s="144">
        <v>0</v>
      </c>
      <c r="S44" s="144">
        <v>0</v>
      </c>
      <c r="T44" s="144">
        <v>0</v>
      </c>
      <c r="U44" s="145">
        <v>0</v>
      </c>
      <c r="V44" s="42" t="s">
        <v>583</v>
      </c>
      <c r="W44" s="42" t="s">
        <v>568</v>
      </c>
      <c r="X44" s="42" t="s">
        <v>33</v>
      </c>
      <c r="Y44" s="42" t="s">
        <v>582</v>
      </c>
      <c r="Z44" s="43">
        <v>11515329</v>
      </c>
      <c r="AA44" s="43">
        <v>0</v>
      </c>
      <c r="AB44" s="43">
        <v>11515329</v>
      </c>
      <c r="AC44" s="52">
        <v>7676886</v>
      </c>
      <c r="AD44" s="42" t="s">
        <v>33</v>
      </c>
      <c r="AE44" s="42" t="s">
        <v>566</v>
      </c>
      <c r="AF44" s="42" t="s">
        <v>33</v>
      </c>
      <c r="AG44" s="42" t="s">
        <v>582</v>
      </c>
      <c r="AH44" s="245">
        <v>4918500</v>
      </c>
      <c r="AI44" s="246">
        <v>0</v>
      </c>
      <c r="AJ44" s="235">
        <v>4918500</v>
      </c>
      <c r="AK44" s="52">
        <v>3279000</v>
      </c>
      <c r="AL44" s="42" t="s">
        <v>10</v>
      </c>
      <c r="AM44" s="42" t="s">
        <v>566</v>
      </c>
      <c r="AN44" s="42" t="s">
        <v>10</v>
      </c>
      <c r="AO44" s="42" t="s">
        <v>581</v>
      </c>
      <c r="AP44" s="235"/>
      <c r="AQ44" s="235"/>
      <c r="AR44" s="43">
        <v>0</v>
      </c>
      <c r="AS44" s="52">
        <v>0</v>
      </c>
      <c r="AT44" s="42" t="s">
        <v>583</v>
      </c>
      <c r="AU44" s="42"/>
      <c r="AV44" s="42" t="s">
        <v>33</v>
      </c>
      <c r="AW44" s="42" t="s">
        <v>582</v>
      </c>
      <c r="AX44" s="235"/>
      <c r="AY44" s="235"/>
      <c r="AZ44" s="43">
        <v>0</v>
      </c>
      <c r="BA44" s="52">
        <v>0</v>
      </c>
      <c r="BB44" s="42" t="s">
        <v>583</v>
      </c>
      <c r="BC44" s="42" t="s">
        <v>568</v>
      </c>
      <c r="BD44" s="42" t="s">
        <v>33</v>
      </c>
      <c r="BE44" s="42" t="s">
        <v>582</v>
      </c>
      <c r="BF44" s="261">
        <v>5300000</v>
      </c>
      <c r="BG44" s="262">
        <v>0</v>
      </c>
      <c r="BH44" s="43">
        <v>5300000</v>
      </c>
      <c r="BI44" s="52">
        <v>5300000</v>
      </c>
      <c r="BJ44" s="42" t="s">
        <v>10</v>
      </c>
      <c r="BK44" s="42" t="s">
        <v>567</v>
      </c>
      <c r="BL44" s="42" t="s">
        <v>33</v>
      </c>
      <c r="BM44" s="42" t="s">
        <v>582</v>
      </c>
      <c r="BN44" s="196">
        <v>0</v>
      </c>
      <c r="BO44" s="196">
        <v>0</v>
      </c>
      <c r="BP44" s="144">
        <v>0</v>
      </c>
      <c r="BQ44" s="145">
        <v>0</v>
      </c>
      <c r="BR44" s="42" t="s">
        <v>583</v>
      </c>
      <c r="BS44" s="42" t="s">
        <v>568</v>
      </c>
      <c r="BT44" s="42" t="s">
        <v>33</v>
      </c>
      <c r="BU44" s="42" t="s">
        <v>582</v>
      </c>
      <c r="BV44" s="193">
        <v>5400000</v>
      </c>
      <c r="BW44" s="193">
        <v>0</v>
      </c>
      <c r="BX44" s="43">
        <v>5400000</v>
      </c>
      <c r="BY44" s="52">
        <v>5400000</v>
      </c>
      <c r="BZ44" s="42" t="s">
        <v>10</v>
      </c>
      <c r="CA44" s="42" t="s">
        <v>567</v>
      </c>
      <c r="CB44" s="42" t="s">
        <v>33</v>
      </c>
      <c r="CC44" s="42" t="s">
        <v>582</v>
      </c>
      <c r="CD44" s="56"/>
      <c r="CE44" s="57" t="s">
        <v>584</v>
      </c>
      <c r="CF44" s="57" t="s">
        <v>584</v>
      </c>
      <c r="CG44" s="57" t="s">
        <v>584</v>
      </c>
      <c r="CH44" s="65">
        <v>4918500</v>
      </c>
      <c r="CI44" s="65" t="s">
        <v>584</v>
      </c>
      <c r="CJ44" s="65" t="s">
        <v>584</v>
      </c>
      <c r="CK44" s="65" t="s">
        <v>584</v>
      </c>
      <c r="CL44" s="65" t="s">
        <v>584</v>
      </c>
      <c r="CM44" s="57" t="s">
        <v>584</v>
      </c>
      <c r="CN44" s="57">
        <v>4918500</v>
      </c>
      <c r="CO44" s="58" t="e">
        <v>#VALUE!</v>
      </c>
      <c r="CP44" s="58" t="e">
        <v>#VALUE!</v>
      </c>
      <c r="CQ44" s="58" t="e">
        <v>#VALUE!</v>
      </c>
      <c r="CR44" s="58">
        <v>500</v>
      </c>
      <c r="CS44" s="58" t="e">
        <v>#VALUE!</v>
      </c>
      <c r="CT44" s="58" t="e">
        <v>#VALUE!</v>
      </c>
      <c r="CU44" s="62" t="e">
        <v>#VALUE!</v>
      </c>
      <c r="CV44" s="58" t="e">
        <v>#VALUE!</v>
      </c>
      <c r="CW44" s="58" t="e">
        <v>#VALUE!</v>
      </c>
      <c r="CX44" s="281" t="s">
        <v>554</v>
      </c>
      <c r="CY44" s="207" t="s">
        <v>568</v>
      </c>
    </row>
    <row r="45" spans="1:103" s="59" customFormat="1" ht="47.25" x14ac:dyDescent="0.2">
      <c r="A45" s="255">
        <v>35</v>
      </c>
      <c r="B45" s="256" t="s">
        <v>113</v>
      </c>
      <c r="C45" s="257" t="s">
        <v>114</v>
      </c>
      <c r="D45" s="256" t="s">
        <v>46</v>
      </c>
      <c r="E45" s="259">
        <v>3</v>
      </c>
      <c r="F45" s="255">
        <v>1</v>
      </c>
      <c r="G45" s="256" t="s">
        <v>31</v>
      </c>
      <c r="H45" s="53">
        <v>110330</v>
      </c>
      <c r="I45" s="53">
        <v>330990</v>
      </c>
      <c r="J45" s="136">
        <v>100000</v>
      </c>
      <c r="K45" s="136">
        <v>0</v>
      </c>
      <c r="L45" s="43">
        <v>100000</v>
      </c>
      <c r="M45" s="52">
        <v>300000</v>
      </c>
      <c r="N45" s="42" t="s">
        <v>10</v>
      </c>
      <c r="O45" s="42" t="s">
        <v>567</v>
      </c>
      <c r="P45" s="42" t="s">
        <v>33</v>
      </c>
      <c r="Q45" s="42" t="s">
        <v>582</v>
      </c>
      <c r="R45" s="144">
        <v>0</v>
      </c>
      <c r="S45" s="144">
        <v>0</v>
      </c>
      <c r="T45" s="144">
        <v>0</v>
      </c>
      <c r="U45" s="145">
        <v>0</v>
      </c>
      <c r="V45" s="42" t="s">
        <v>583</v>
      </c>
      <c r="W45" s="42" t="s">
        <v>568</v>
      </c>
      <c r="X45" s="42" t="s">
        <v>33</v>
      </c>
      <c r="Y45" s="42" t="s">
        <v>582</v>
      </c>
      <c r="Z45" s="43">
        <v>132530</v>
      </c>
      <c r="AA45" s="43">
        <v>0</v>
      </c>
      <c r="AB45" s="43">
        <v>132530</v>
      </c>
      <c r="AC45" s="52">
        <v>397590</v>
      </c>
      <c r="AD45" s="42" t="s">
        <v>33</v>
      </c>
      <c r="AE45" s="42" t="s">
        <v>567</v>
      </c>
      <c r="AF45" s="42" t="s">
        <v>33</v>
      </c>
      <c r="AG45" s="42" t="s">
        <v>582</v>
      </c>
      <c r="AH45" s="245">
        <v>110330</v>
      </c>
      <c r="AI45" s="246">
        <v>0</v>
      </c>
      <c r="AJ45" s="235">
        <v>110330</v>
      </c>
      <c r="AK45" s="52">
        <v>330990</v>
      </c>
      <c r="AL45" s="42" t="s">
        <v>10</v>
      </c>
      <c r="AM45" s="42" t="s">
        <v>566</v>
      </c>
      <c r="AN45" s="42" t="s">
        <v>10</v>
      </c>
      <c r="AO45" s="42" t="s">
        <v>581</v>
      </c>
      <c r="AP45" s="235"/>
      <c r="AQ45" s="235"/>
      <c r="AR45" s="43">
        <v>0</v>
      </c>
      <c r="AS45" s="52">
        <v>0</v>
      </c>
      <c r="AT45" s="42" t="s">
        <v>583</v>
      </c>
      <c r="AU45" s="42"/>
      <c r="AV45" s="42" t="s">
        <v>33</v>
      </c>
      <c r="AW45" s="42" t="s">
        <v>582</v>
      </c>
      <c r="AX45" s="235"/>
      <c r="AY45" s="235"/>
      <c r="AZ45" s="43">
        <v>0</v>
      </c>
      <c r="BA45" s="52">
        <v>0</v>
      </c>
      <c r="BB45" s="42" t="s">
        <v>583</v>
      </c>
      <c r="BC45" s="42" t="s">
        <v>568</v>
      </c>
      <c r="BD45" s="42" t="s">
        <v>33</v>
      </c>
      <c r="BE45" s="42" t="s">
        <v>582</v>
      </c>
      <c r="BF45" s="261">
        <v>110000</v>
      </c>
      <c r="BG45" s="262">
        <v>0</v>
      </c>
      <c r="BH45" s="43">
        <v>110000</v>
      </c>
      <c r="BI45" s="52">
        <v>110000</v>
      </c>
      <c r="BJ45" s="42" t="s">
        <v>10</v>
      </c>
      <c r="BK45" s="42" t="s">
        <v>566</v>
      </c>
      <c r="BL45" s="42" t="s">
        <v>10</v>
      </c>
      <c r="BM45" s="42" t="s">
        <v>581</v>
      </c>
      <c r="BN45" s="196">
        <v>0</v>
      </c>
      <c r="BO45" s="196">
        <v>0</v>
      </c>
      <c r="BP45" s="144">
        <v>0</v>
      </c>
      <c r="BQ45" s="145">
        <v>0</v>
      </c>
      <c r="BR45" s="42" t="s">
        <v>583</v>
      </c>
      <c r="BS45" s="42" t="s">
        <v>568</v>
      </c>
      <c r="BT45" s="42" t="s">
        <v>33</v>
      </c>
      <c r="BU45" s="42" t="s">
        <v>582</v>
      </c>
      <c r="BV45" s="193">
        <v>110330</v>
      </c>
      <c r="BW45" s="193">
        <v>0</v>
      </c>
      <c r="BX45" s="43">
        <v>110330</v>
      </c>
      <c r="BY45" s="52">
        <v>110330</v>
      </c>
      <c r="BZ45" s="42" t="s">
        <v>10</v>
      </c>
      <c r="CA45" s="42" t="s">
        <v>567</v>
      </c>
      <c r="CB45" s="42" t="s">
        <v>33</v>
      </c>
      <c r="CC45" s="42" t="s">
        <v>582</v>
      </c>
      <c r="CD45" s="56"/>
      <c r="CE45" s="57" t="s">
        <v>584</v>
      </c>
      <c r="CF45" s="57" t="s">
        <v>584</v>
      </c>
      <c r="CG45" s="57" t="s">
        <v>584</v>
      </c>
      <c r="CH45" s="65">
        <v>110330</v>
      </c>
      <c r="CI45" s="65" t="s">
        <v>584</v>
      </c>
      <c r="CJ45" s="65" t="s">
        <v>584</v>
      </c>
      <c r="CK45" s="65">
        <v>110000</v>
      </c>
      <c r="CL45" s="65" t="s">
        <v>584</v>
      </c>
      <c r="CM45" s="57" t="s">
        <v>584</v>
      </c>
      <c r="CN45" s="57">
        <v>110000</v>
      </c>
      <c r="CO45" s="58" t="e">
        <v>#VALUE!</v>
      </c>
      <c r="CP45" s="58" t="e">
        <v>#VALUE!</v>
      </c>
      <c r="CQ45" s="58" t="e">
        <v>#VALUE!</v>
      </c>
      <c r="CR45" s="58">
        <v>498.50448654037888</v>
      </c>
      <c r="CS45" s="58" t="e">
        <v>#VALUE!</v>
      </c>
      <c r="CT45" s="58" t="e">
        <v>#VALUE!</v>
      </c>
      <c r="CU45" s="62">
        <v>500</v>
      </c>
      <c r="CV45" s="58" t="e">
        <v>#VALUE!</v>
      </c>
      <c r="CW45" s="58" t="e">
        <v>#VALUE!</v>
      </c>
      <c r="CX45" s="284" t="s">
        <v>558</v>
      </c>
      <c r="CY45" s="207" t="s">
        <v>568</v>
      </c>
    </row>
    <row r="46" spans="1:103" s="59" customFormat="1" ht="105" x14ac:dyDescent="0.2">
      <c r="A46" s="255">
        <v>36</v>
      </c>
      <c r="B46" s="256" t="s">
        <v>115</v>
      </c>
      <c r="C46" s="257" t="s">
        <v>116</v>
      </c>
      <c r="D46" s="256" t="s">
        <v>46</v>
      </c>
      <c r="E46" s="259">
        <v>9.6666666666666661</v>
      </c>
      <c r="F46" s="255">
        <v>1</v>
      </c>
      <c r="G46" s="256" t="s">
        <v>31</v>
      </c>
      <c r="H46" s="53">
        <v>18120</v>
      </c>
      <c r="I46" s="53">
        <v>175160</v>
      </c>
      <c r="J46" s="136">
        <v>13100</v>
      </c>
      <c r="K46" s="136">
        <v>0</v>
      </c>
      <c r="L46" s="43">
        <v>13100</v>
      </c>
      <c r="M46" s="52">
        <v>126633.33333333333</v>
      </c>
      <c r="N46" s="42" t="s">
        <v>10</v>
      </c>
      <c r="O46" s="42" t="s">
        <v>566</v>
      </c>
      <c r="P46" s="42" t="s">
        <v>10</v>
      </c>
      <c r="Q46" s="42" t="s">
        <v>581</v>
      </c>
      <c r="R46" s="144">
        <v>10300</v>
      </c>
      <c r="S46" s="144">
        <v>0</v>
      </c>
      <c r="T46" s="144">
        <v>10300</v>
      </c>
      <c r="U46" s="145">
        <v>99566.666666666657</v>
      </c>
      <c r="V46" s="42" t="s">
        <v>10</v>
      </c>
      <c r="W46" s="42" t="s">
        <v>566</v>
      </c>
      <c r="X46" s="276" t="s">
        <v>33</v>
      </c>
      <c r="Y46" s="42" t="s">
        <v>582</v>
      </c>
      <c r="Z46" s="43">
        <v>14337</v>
      </c>
      <c r="AA46" s="43">
        <v>0</v>
      </c>
      <c r="AB46" s="43">
        <v>14337</v>
      </c>
      <c r="AC46" s="52">
        <v>138591</v>
      </c>
      <c r="AD46" s="42" t="s">
        <v>10</v>
      </c>
      <c r="AE46" s="42" t="s">
        <v>566</v>
      </c>
      <c r="AF46" s="276" t="s">
        <v>33</v>
      </c>
      <c r="AG46" s="42" t="s">
        <v>582</v>
      </c>
      <c r="AH46" s="245">
        <v>8307</v>
      </c>
      <c r="AI46" s="246">
        <v>0</v>
      </c>
      <c r="AJ46" s="235">
        <v>8307</v>
      </c>
      <c r="AK46" s="52">
        <v>80301</v>
      </c>
      <c r="AL46" s="42" t="s">
        <v>10</v>
      </c>
      <c r="AM46" s="42" t="s">
        <v>566</v>
      </c>
      <c r="AN46" s="42" t="s">
        <v>10</v>
      </c>
      <c r="AO46" s="42" t="s">
        <v>581</v>
      </c>
      <c r="AP46" s="235"/>
      <c r="AQ46" s="235"/>
      <c r="AR46" s="43">
        <v>0</v>
      </c>
      <c r="AS46" s="52">
        <v>0</v>
      </c>
      <c r="AT46" s="42" t="s">
        <v>583</v>
      </c>
      <c r="AU46" s="42"/>
      <c r="AV46" s="42" t="s">
        <v>33</v>
      </c>
      <c r="AW46" s="42" t="s">
        <v>582</v>
      </c>
      <c r="AX46" s="235">
        <v>12727</v>
      </c>
      <c r="AY46" s="235">
        <v>0</v>
      </c>
      <c r="AZ46" s="43">
        <v>12727</v>
      </c>
      <c r="BA46" s="52">
        <v>123027.66666666666</v>
      </c>
      <c r="BB46" s="42" t="s">
        <v>10</v>
      </c>
      <c r="BC46" s="42" t="s">
        <v>567</v>
      </c>
      <c r="BD46" s="42" t="s">
        <v>33</v>
      </c>
      <c r="BE46" s="42" t="s">
        <v>582</v>
      </c>
      <c r="BF46" s="261">
        <v>0</v>
      </c>
      <c r="BG46" s="262">
        <v>0</v>
      </c>
      <c r="BH46" s="43">
        <v>0</v>
      </c>
      <c r="BI46" s="52">
        <v>0</v>
      </c>
      <c r="BJ46" s="42" t="s">
        <v>583</v>
      </c>
      <c r="BK46" s="42" t="s">
        <v>568</v>
      </c>
      <c r="BL46" s="42" t="s">
        <v>33</v>
      </c>
      <c r="BM46" s="42" t="s">
        <v>582</v>
      </c>
      <c r="BN46" s="196">
        <v>0</v>
      </c>
      <c r="BO46" s="196">
        <v>0</v>
      </c>
      <c r="BP46" s="144">
        <v>0</v>
      </c>
      <c r="BQ46" s="145">
        <v>0</v>
      </c>
      <c r="BR46" s="42" t="s">
        <v>583</v>
      </c>
      <c r="BS46" s="42" t="s">
        <v>568</v>
      </c>
      <c r="BT46" s="42" t="s">
        <v>33</v>
      </c>
      <c r="BU46" s="42" t="s">
        <v>582</v>
      </c>
      <c r="BV46" s="193"/>
      <c r="BW46" s="193"/>
      <c r="BX46" s="43">
        <v>0</v>
      </c>
      <c r="BY46" s="52">
        <v>0</v>
      </c>
      <c r="BZ46" s="42" t="s">
        <v>583</v>
      </c>
      <c r="CA46" s="42" t="s">
        <v>568</v>
      </c>
      <c r="CB46" s="42" t="s">
        <v>33</v>
      </c>
      <c r="CC46" s="42" t="s">
        <v>582</v>
      </c>
      <c r="CD46" s="56"/>
      <c r="CE46" s="57">
        <v>13100</v>
      </c>
      <c r="CF46" s="57" t="s">
        <v>584</v>
      </c>
      <c r="CG46" s="57" t="s">
        <v>584</v>
      </c>
      <c r="CH46" s="65">
        <v>8307</v>
      </c>
      <c r="CI46" s="65" t="s">
        <v>584</v>
      </c>
      <c r="CJ46" s="65" t="s">
        <v>584</v>
      </c>
      <c r="CK46" s="65" t="s">
        <v>584</v>
      </c>
      <c r="CL46" s="65" t="s">
        <v>584</v>
      </c>
      <c r="CM46" s="57" t="s">
        <v>584</v>
      </c>
      <c r="CN46" s="57">
        <v>8307</v>
      </c>
      <c r="CO46" s="58">
        <v>317.06106870229007</v>
      </c>
      <c r="CP46" s="58" t="e">
        <v>#VALUE!</v>
      </c>
      <c r="CQ46" s="58" t="e">
        <v>#VALUE!</v>
      </c>
      <c r="CR46" s="58">
        <v>500</v>
      </c>
      <c r="CS46" s="58" t="e">
        <v>#VALUE!</v>
      </c>
      <c r="CT46" s="58" t="e">
        <v>#VALUE!</v>
      </c>
      <c r="CU46" s="62" t="e">
        <v>#VALUE!</v>
      </c>
      <c r="CV46" s="58" t="e">
        <v>#VALUE!</v>
      </c>
      <c r="CW46" s="58" t="e">
        <v>#VALUE!</v>
      </c>
      <c r="CX46" s="281" t="s">
        <v>554</v>
      </c>
      <c r="CY46" s="207" t="s">
        <v>568</v>
      </c>
    </row>
    <row r="47" spans="1:103" s="59" customFormat="1" ht="90" x14ac:dyDescent="0.2">
      <c r="A47" s="255">
        <v>37</v>
      </c>
      <c r="B47" s="256" t="s">
        <v>117</v>
      </c>
      <c r="C47" s="257" t="s">
        <v>118</v>
      </c>
      <c r="D47" s="256" t="s">
        <v>46</v>
      </c>
      <c r="E47" s="259">
        <v>12</v>
      </c>
      <c r="F47" s="255">
        <v>1</v>
      </c>
      <c r="G47" s="256" t="s">
        <v>31</v>
      </c>
      <c r="H47" s="53">
        <v>26860.799999999999</v>
      </c>
      <c r="I47" s="53">
        <v>322329.59999999998</v>
      </c>
      <c r="J47" s="136">
        <v>35000</v>
      </c>
      <c r="K47" s="136">
        <v>0</v>
      </c>
      <c r="L47" s="43">
        <v>35000</v>
      </c>
      <c r="M47" s="52">
        <v>420000</v>
      </c>
      <c r="N47" s="42" t="s">
        <v>33</v>
      </c>
      <c r="O47" s="42" t="s">
        <v>566</v>
      </c>
      <c r="P47" s="42" t="s">
        <v>33</v>
      </c>
      <c r="Q47" s="42" t="s">
        <v>582</v>
      </c>
      <c r="R47" s="144">
        <v>24350</v>
      </c>
      <c r="S47" s="144">
        <v>0</v>
      </c>
      <c r="T47" s="144">
        <v>24350</v>
      </c>
      <c r="U47" s="145">
        <v>292200</v>
      </c>
      <c r="V47" s="42" t="s">
        <v>10</v>
      </c>
      <c r="W47" s="42" t="s">
        <v>566</v>
      </c>
      <c r="X47" s="42" t="s">
        <v>10</v>
      </c>
      <c r="Y47" s="42" t="s">
        <v>581</v>
      </c>
      <c r="Z47" s="43">
        <v>42169</v>
      </c>
      <c r="AA47" s="43">
        <v>0</v>
      </c>
      <c r="AB47" s="43">
        <v>42169</v>
      </c>
      <c r="AC47" s="52">
        <v>506028</v>
      </c>
      <c r="AD47" s="42" t="s">
        <v>33</v>
      </c>
      <c r="AE47" s="42" t="s">
        <v>567</v>
      </c>
      <c r="AF47" s="42" t="s">
        <v>33</v>
      </c>
      <c r="AG47" s="42" t="s">
        <v>582</v>
      </c>
      <c r="AH47" s="245">
        <v>24155</v>
      </c>
      <c r="AI47" s="246">
        <v>0</v>
      </c>
      <c r="AJ47" s="235">
        <v>24155</v>
      </c>
      <c r="AK47" s="52">
        <v>289860</v>
      </c>
      <c r="AL47" s="42" t="s">
        <v>10</v>
      </c>
      <c r="AM47" s="42" t="s">
        <v>566</v>
      </c>
      <c r="AN47" s="42" t="s">
        <v>10</v>
      </c>
      <c r="AO47" s="42" t="s">
        <v>581</v>
      </c>
      <c r="AP47" s="235"/>
      <c r="AQ47" s="235"/>
      <c r="AR47" s="43">
        <v>0</v>
      </c>
      <c r="AS47" s="52">
        <v>0</v>
      </c>
      <c r="AT47" s="42" t="s">
        <v>583</v>
      </c>
      <c r="AU47" s="42"/>
      <c r="AV47" s="42" t="s">
        <v>33</v>
      </c>
      <c r="AW47" s="42" t="s">
        <v>582</v>
      </c>
      <c r="AX47" s="235"/>
      <c r="AY47" s="235"/>
      <c r="AZ47" s="43">
        <v>0</v>
      </c>
      <c r="BA47" s="52">
        <v>0</v>
      </c>
      <c r="BB47" s="42" t="s">
        <v>583</v>
      </c>
      <c r="BC47" s="42" t="s">
        <v>568</v>
      </c>
      <c r="BD47" s="42" t="s">
        <v>33</v>
      </c>
      <c r="BE47" s="42" t="s">
        <v>582</v>
      </c>
      <c r="BF47" s="261">
        <v>0</v>
      </c>
      <c r="BG47" s="262">
        <v>0</v>
      </c>
      <c r="BH47" s="43">
        <v>0</v>
      </c>
      <c r="BI47" s="52">
        <v>0</v>
      </c>
      <c r="BJ47" s="42" t="s">
        <v>583</v>
      </c>
      <c r="BK47" s="42" t="s">
        <v>568</v>
      </c>
      <c r="BL47" s="42" t="s">
        <v>33</v>
      </c>
      <c r="BM47" s="42" t="s">
        <v>582</v>
      </c>
      <c r="BN47" s="196">
        <v>0</v>
      </c>
      <c r="BO47" s="196">
        <v>0</v>
      </c>
      <c r="BP47" s="144">
        <v>0</v>
      </c>
      <c r="BQ47" s="145">
        <v>0</v>
      </c>
      <c r="BR47" s="42" t="s">
        <v>583</v>
      </c>
      <c r="BS47" s="42" t="s">
        <v>568</v>
      </c>
      <c r="BT47" s="42" t="s">
        <v>33</v>
      </c>
      <c r="BU47" s="42" t="s">
        <v>582</v>
      </c>
      <c r="BV47" s="193"/>
      <c r="BW47" s="193"/>
      <c r="BX47" s="43">
        <v>0</v>
      </c>
      <c r="BY47" s="52">
        <v>0</v>
      </c>
      <c r="BZ47" s="42" t="s">
        <v>583</v>
      </c>
      <c r="CA47" s="42" t="s">
        <v>568</v>
      </c>
      <c r="CB47" s="42" t="s">
        <v>33</v>
      </c>
      <c r="CC47" s="42" t="s">
        <v>582</v>
      </c>
      <c r="CD47" s="56"/>
      <c r="CE47" s="57" t="s">
        <v>584</v>
      </c>
      <c r="CF47" s="57">
        <v>24350</v>
      </c>
      <c r="CG47" s="57" t="s">
        <v>584</v>
      </c>
      <c r="CH47" s="65">
        <v>24155</v>
      </c>
      <c r="CI47" s="65" t="s">
        <v>584</v>
      </c>
      <c r="CJ47" s="65" t="s">
        <v>584</v>
      </c>
      <c r="CK47" s="65" t="s">
        <v>584</v>
      </c>
      <c r="CL47" s="65" t="s">
        <v>584</v>
      </c>
      <c r="CM47" s="57" t="s">
        <v>584</v>
      </c>
      <c r="CN47" s="57">
        <v>24155</v>
      </c>
      <c r="CO47" s="58" t="e">
        <v>#VALUE!</v>
      </c>
      <c r="CP47" s="58">
        <v>495.99589322381934</v>
      </c>
      <c r="CQ47" s="58" t="e">
        <v>#VALUE!</v>
      </c>
      <c r="CR47" s="58">
        <v>500</v>
      </c>
      <c r="CS47" s="58" t="e">
        <v>#VALUE!</v>
      </c>
      <c r="CT47" s="58" t="e">
        <v>#VALUE!</v>
      </c>
      <c r="CU47" s="62" t="e">
        <v>#VALUE!</v>
      </c>
      <c r="CV47" s="58" t="e">
        <v>#VALUE!</v>
      </c>
      <c r="CW47" s="58" t="e">
        <v>#VALUE!</v>
      </c>
      <c r="CX47" s="281" t="s">
        <v>554</v>
      </c>
      <c r="CY47" s="207" t="s">
        <v>568</v>
      </c>
    </row>
    <row r="48" spans="1:103" s="59" customFormat="1" ht="90" x14ac:dyDescent="0.2">
      <c r="A48" s="255">
        <v>38</v>
      </c>
      <c r="B48" s="256" t="s">
        <v>119</v>
      </c>
      <c r="C48" s="257" t="s">
        <v>120</v>
      </c>
      <c r="D48" s="256" t="s">
        <v>46</v>
      </c>
      <c r="E48" s="259">
        <v>31</v>
      </c>
      <c r="F48" s="255">
        <v>1</v>
      </c>
      <c r="G48" s="256" t="s">
        <v>31</v>
      </c>
      <c r="H48" s="53">
        <v>26860.799999999999</v>
      </c>
      <c r="I48" s="53">
        <v>832684.79999999993</v>
      </c>
      <c r="J48" s="136">
        <v>35000</v>
      </c>
      <c r="K48" s="136">
        <v>0</v>
      </c>
      <c r="L48" s="43">
        <v>35000</v>
      </c>
      <c r="M48" s="52">
        <v>1085000</v>
      </c>
      <c r="N48" s="42" t="s">
        <v>33</v>
      </c>
      <c r="O48" s="42" t="s">
        <v>566</v>
      </c>
      <c r="P48" s="42" t="s">
        <v>33</v>
      </c>
      <c r="Q48" s="42" t="s">
        <v>582</v>
      </c>
      <c r="R48" s="144">
        <v>24350</v>
      </c>
      <c r="S48" s="144">
        <v>0</v>
      </c>
      <c r="T48" s="144">
        <v>24350</v>
      </c>
      <c r="U48" s="145">
        <v>754850</v>
      </c>
      <c r="V48" s="42" t="s">
        <v>10</v>
      </c>
      <c r="W48" s="42" t="s">
        <v>566</v>
      </c>
      <c r="X48" s="42" t="s">
        <v>10</v>
      </c>
      <c r="Y48" s="42" t="s">
        <v>581</v>
      </c>
      <c r="Z48" s="43">
        <v>42169</v>
      </c>
      <c r="AA48" s="43">
        <v>0</v>
      </c>
      <c r="AB48" s="43">
        <v>42169</v>
      </c>
      <c r="AC48" s="52">
        <v>1307239</v>
      </c>
      <c r="AD48" s="42" t="s">
        <v>33</v>
      </c>
      <c r="AE48" s="42" t="s">
        <v>567</v>
      </c>
      <c r="AF48" s="42" t="s">
        <v>33</v>
      </c>
      <c r="AG48" s="42" t="s">
        <v>582</v>
      </c>
      <c r="AH48" s="245">
        <v>24466</v>
      </c>
      <c r="AI48" s="246">
        <v>0</v>
      </c>
      <c r="AJ48" s="235">
        <v>24466</v>
      </c>
      <c r="AK48" s="52">
        <v>758446</v>
      </c>
      <c r="AL48" s="42" t="s">
        <v>10</v>
      </c>
      <c r="AM48" s="42" t="s">
        <v>566</v>
      </c>
      <c r="AN48" s="42" t="s">
        <v>10</v>
      </c>
      <c r="AO48" s="42" t="s">
        <v>581</v>
      </c>
      <c r="AP48" s="235"/>
      <c r="AQ48" s="235"/>
      <c r="AR48" s="43">
        <v>0</v>
      </c>
      <c r="AS48" s="52">
        <v>0</v>
      </c>
      <c r="AT48" s="42" t="s">
        <v>583</v>
      </c>
      <c r="AU48" s="42"/>
      <c r="AV48" s="42" t="s">
        <v>33</v>
      </c>
      <c r="AW48" s="42" t="s">
        <v>582</v>
      </c>
      <c r="AX48" s="235"/>
      <c r="AY48" s="235"/>
      <c r="AZ48" s="43">
        <v>0</v>
      </c>
      <c r="BA48" s="52">
        <v>0</v>
      </c>
      <c r="BB48" s="42" t="s">
        <v>583</v>
      </c>
      <c r="BC48" s="42" t="s">
        <v>568</v>
      </c>
      <c r="BD48" s="42" t="s">
        <v>33</v>
      </c>
      <c r="BE48" s="42" t="s">
        <v>582</v>
      </c>
      <c r="BF48" s="261">
        <v>0</v>
      </c>
      <c r="BG48" s="262">
        <v>0</v>
      </c>
      <c r="BH48" s="43">
        <v>0</v>
      </c>
      <c r="BI48" s="52">
        <v>0</v>
      </c>
      <c r="BJ48" s="42" t="s">
        <v>583</v>
      </c>
      <c r="BK48" s="42" t="s">
        <v>568</v>
      </c>
      <c r="BL48" s="42" t="s">
        <v>33</v>
      </c>
      <c r="BM48" s="42" t="s">
        <v>582</v>
      </c>
      <c r="BN48" s="196">
        <v>0</v>
      </c>
      <c r="BO48" s="196">
        <v>0</v>
      </c>
      <c r="BP48" s="144">
        <v>0</v>
      </c>
      <c r="BQ48" s="145">
        <v>0</v>
      </c>
      <c r="BR48" s="42" t="s">
        <v>583</v>
      </c>
      <c r="BS48" s="42" t="s">
        <v>568</v>
      </c>
      <c r="BT48" s="42" t="s">
        <v>33</v>
      </c>
      <c r="BU48" s="42" t="s">
        <v>582</v>
      </c>
      <c r="BV48" s="193"/>
      <c r="BW48" s="193"/>
      <c r="BX48" s="43">
        <v>0</v>
      </c>
      <c r="BY48" s="52">
        <v>0</v>
      </c>
      <c r="BZ48" s="42" t="s">
        <v>583</v>
      </c>
      <c r="CA48" s="42" t="s">
        <v>568</v>
      </c>
      <c r="CB48" s="42" t="s">
        <v>33</v>
      </c>
      <c r="CC48" s="42" t="s">
        <v>582</v>
      </c>
      <c r="CD48" s="56"/>
      <c r="CE48" s="57" t="s">
        <v>584</v>
      </c>
      <c r="CF48" s="57">
        <v>24350</v>
      </c>
      <c r="CG48" s="57" t="s">
        <v>584</v>
      </c>
      <c r="CH48" s="65">
        <v>24466</v>
      </c>
      <c r="CI48" s="65" t="s">
        <v>584</v>
      </c>
      <c r="CJ48" s="65" t="s">
        <v>584</v>
      </c>
      <c r="CK48" s="65" t="s">
        <v>584</v>
      </c>
      <c r="CL48" s="65" t="s">
        <v>584</v>
      </c>
      <c r="CM48" s="57" t="s">
        <v>584</v>
      </c>
      <c r="CN48" s="57">
        <v>24350</v>
      </c>
      <c r="CO48" s="58" t="e">
        <v>#VALUE!</v>
      </c>
      <c r="CP48" s="58">
        <v>500</v>
      </c>
      <c r="CQ48" s="58" t="e">
        <v>#VALUE!</v>
      </c>
      <c r="CR48" s="58">
        <v>497.62936319790731</v>
      </c>
      <c r="CS48" s="58" t="e">
        <v>#VALUE!</v>
      </c>
      <c r="CT48" s="58" t="e">
        <v>#VALUE!</v>
      </c>
      <c r="CU48" s="62" t="e">
        <v>#VALUE!</v>
      </c>
      <c r="CV48" s="58" t="e">
        <v>#VALUE!</v>
      </c>
      <c r="CW48" s="58" t="e">
        <v>#VALUE!</v>
      </c>
      <c r="CX48" s="281" t="s">
        <v>552</v>
      </c>
      <c r="CY48" s="207" t="s">
        <v>568</v>
      </c>
    </row>
    <row r="49" spans="1:103" s="59" customFormat="1" ht="90" x14ac:dyDescent="0.2">
      <c r="A49" s="255">
        <v>39</v>
      </c>
      <c r="B49" s="256" t="s">
        <v>121</v>
      </c>
      <c r="C49" s="257" t="s">
        <v>122</v>
      </c>
      <c r="D49" s="256" t="s">
        <v>46</v>
      </c>
      <c r="E49" s="259">
        <v>185</v>
      </c>
      <c r="F49" s="255">
        <v>1</v>
      </c>
      <c r="G49" s="256" t="s">
        <v>31</v>
      </c>
      <c r="H49" s="53">
        <v>5880</v>
      </c>
      <c r="I49" s="53">
        <v>1087800</v>
      </c>
      <c r="J49" s="136">
        <v>5700</v>
      </c>
      <c r="K49" s="136">
        <v>0</v>
      </c>
      <c r="L49" s="43">
        <v>5700</v>
      </c>
      <c r="M49" s="52">
        <v>1054500</v>
      </c>
      <c r="N49" s="42" t="s">
        <v>10</v>
      </c>
      <c r="O49" s="42" t="s">
        <v>566</v>
      </c>
      <c r="P49" s="42" t="s">
        <v>10</v>
      </c>
      <c r="Q49" s="42" t="s">
        <v>581</v>
      </c>
      <c r="R49" s="144">
        <v>5650</v>
      </c>
      <c r="S49" s="144">
        <v>0</v>
      </c>
      <c r="T49" s="144">
        <v>5650</v>
      </c>
      <c r="U49" s="145">
        <v>1045250</v>
      </c>
      <c r="V49" s="42" t="s">
        <v>10</v>
      </c>
      <c r="W49" s="42" t="s">
        <v>566</v>
      </c>
      <c r="X49" s="42" t="s">
        <v>10</v>
      </c>
      <c r="Y49" s="42" t="s">
        <v>581</v>
      </c>
      <c r="Z49" s="43">
        <v>6867</v>
      </c>
      <c r="AA49" s="43">
        <v>0</v>
      </c>
      <c r="AB49" s="43">
        <v>6867</v>
      </c>
      <c r="AC49" s="52">
        <v>1270395</v>
      </c>
      <c r="AD49" s="42" t="s">
        <v>33</v>
      </c>
      <c r="AE49" s="42" t="s">
        <v>566</v>
      </c>
      <c r="AF49" s="42" t="s">
        <v>33</v>
      </c>
      <c r="AG49" s="42" t="s">
        <v>582</v>
      </c>
      <c r="AH49" s="245">
        <v>5356</v>
      </c>
      <c r="AI49" s="246">
        <v>0</v>
      </c>
      <c r="AJ49" s="235">
        <v>5356</v>
      </c>
      <c r="AK49" s="52">
        <v>990860</v>
      </c>
      <c r="AL49" s="42" t="s">
        <v>10</v>
      </c>
      <c r="AM49" s="42" t="s">
        <v>566</v>
      </c>
      <c r="AN49" s="42" t="s">
        <v>10</v>
      </c>
      <c r="AO49" s="42" t="s">
        <v>581</v>
      </c>
      <c r="AP49" s="235"/>
      <c r="AQ49" s="235"/>
      <c r="AR49" s="43">
        <v>0</v>
      </c>
      <c r="AS49" s="52">
        <v>0</v>
      </c>
      <c r="AT49" s="42" t="s">
        <v>583</v>
      </c>
      <c r="AU49" s="42"/>
      <c r="AV49" s="42" t="s">
        <v>33</v>
      </c>
      <c r="AW49" s="42" t="s">
        <v>582</v>
      </c>
      <c r="AX49" s="235"/>
      <c r="AY49" s="235"/>
      <c r="AZ49" s="43">
        <v>0</v>
      </c>
      <c r="BA49" s="52">
        <v>0</v>
      </c>
      <c r="BB49" s="42" t="s">
        <v>583</v>
      </c>
      <c r="BC49" s="42" t="s">
        <v>568</v>
      </c>
      <c r="BD49" s="42" t="s">
        <v>33</v>
      </c>
      <c r="BE49" s="42" t="s">
        <v>582</v>
      </c>
      <c r="BF49" s="261">
        <v>0</v>
      </c>
      <c r="BG49" s="262">
        <v>0</v>
      </c>
      <c r="BH49" s="43">
        <v>0</v>
      </c>
      <c r="BI49" s="52">
        <v>0</v>
      </c>
      <c r="BJ49" s="42" t="s">
        <v>583</v>
      </c>
      <c r="BK49" s="42" t="s">
        <v>568</v>
      </c>
      <c r="BL49" s="42" t="s">
        <v>33</v>
      </c>
      <c r="BM49" s="42" t="s">
        <v>582</v>
      </c>
      <c r="BN49" s="196">
        <v>0</v>
      </c>
      <c r="BO49" s="196">
        <v>0</v>
      </c>
      <c r="BP49" s="144">
        <v>0</v>
      </c>
      <c r="BQ49" s="145">
        <v>0</v>
      </c>
      <c r="BR49" s="42" t="s">
        <v>583</v>
      </c>
      <c r="BS49" s="42" t="s">
        <v>568</v>
      </c>
      <c r="BT49" s="42" t="s">
        <v>33</v>
      </c>
      <c r="BU49" s="42" t="s">
        <v>582</v>
      </c>
      <c r="BV49" s="193"/>
      <c r="BW49" s="193"/>
      <c r="BX49" s="43">
        <v>0</v>
      </c>
      <c r="BY49" s="52">
        <v>0</v>
      </c>
      <c r="BZ49" s="42" t="s">
        <v>583</v>
      </c>
      <c r="CA49" s="42" t="s">
        <v>568</v>
      </c>
      <c r="CB49" s="42" t="s">
        <v>33</v>
      </c>
      <c r="CC49" s="42" t="s">
        <v>582</v>
      </c>
      <c r="CD49" s="56"/>
      <c r="CE49" s="57">
        <v>5700</v>
      </c>
      <c r="CF49" s="57">
        <v>5650</v>
      </c>
      <c r="CG49" s="57" t="s">
        <v>584</v>
      </c>
      <c r="CH49" s="65">
        <v>5356</v>
      </c>
      <c r="CI49" s="65" t="s">
        <v>584</v>
      </c>
      <c r="CJ49" s="65" t="s">
        <v>584</v>
      </c>
      <c r="CK49" s="65" t="s">
        <v>584</v>
      </c>
      <c r="CL49" s="65" t="s">
        <v>584</v>
      </c>
      <c r="CM49" s="57" t="s">
        <v>584</v>
      </c>
      <c r="CN49" s="57">
        <v>5356</v>
      </c>
      <c r="CO49" s="58">
        <v>469.82456140350877</v>
      </c>
      <c r="CP49" s="58">
        <v>473.98230088495575</v>
      </c>
      <c r="CQ49" s="58" t="e">
        <v>#VALUE!</v>
      </c>
      <c r="CR49" s="58">
        <v>500</v>
      </c>
      <c r="CS49" s="58" t="e">
        <v>#VALUE!</v>
      </c>
      <c r="CT49" s="58" t="e">
        <v>#VALUE!</v>
      </c>
      <c r="CU49" s="62" t="e">
        <v>#VALUE!</v>
      </c>
      <c r="CV49" s="58" t="e">
        <v>#VALUE!</v>
      </c>
      <c r="CW49" s="58" t="e">
        <v>#VALUE!</v>
      </c>
      <c r="CX49" s="281" t="s">
        <v>554</v>
      </c>
      <c r="CY49" s="207" t="s">
        <v>568</v>
      </c>
    </row>
    <row r="50" spans="1:103" s="59" customFormat="1" ht="105" x14ac:dyDescent="0.2">
      <c r="A50" s="255">
        <v>40</v>
      </c>
      <c r="B50" s="256" t="s">
        <v>123</v>
      </c>
      <c r="C50" s="257" t="s">
        <v>124</v>
      </c>
      <c r="D50" s="256" t="s">
        <v>46</v>
      </c>
      <c r="E50" s="259">
        <v>47</v>
      </c>
      <c r="F50" s="255">
        <v>1</v>
      </c>
      <c r="G50" s="256" t="s">
        <v>31</v>
      </c>
      <c r="H50" s="53">
        <v>5880</v>
      </c>
      <c r="I50" s="53">
        <v>276360</v>
      </c>
      <c r="J50" s="136">
        <v>5700</v>
      </c>
      <c r="K50" s="136">
        <v>0</v>
      </c>
      <c r="L50" s="43">
        <v>5700</v>
      </c>
      <c r="M50" s="52">
        <v>267900</v>
      </c>
      <c r="N50" s="42" t="s">
        <v>10</v>
      </c>
      <c r="O50" s="42" t="s">
        <v>566</v>
      </c>
      <c r="P50" s="42" t="s">
        <v>10</v>
      </c>
      <c r="Q50" s="42" t="s">
        <v>581</v>
      </c>
      <c r="R50" s="144">
        <v>5400</v>
      </c>
      <c r="S50" s="144">
        <v>0</v>
      </c>
      <c r="T50" s="144">
        <v>5400</v>
      </c>
      <c r="U50" s="145">
        <v>253800</v>
      </c>
      <c r="V50" s="42" t="s">
        <v>10</v>
      </c>
      <c r="W50" s="42" t="s">
        <v>566</v>
      </c>
      <c r="X50" s="42" t="s">
        <v>10</v>
      </c>
      <c r="Y50" s="42" t="s">
        <v>581</v>
      </c>
      <c r="Z50" s="43">
        <v>5904</v>
      </c>
      <c r="AA50" s="43">
        <v>0</v>
      </c>
      <c r="AB50" s="43">
        <v>5904</v>
      </c>
      <c r="AC50" s="52">
        <v>277488</v>
      </c>
      <c r="AD50" s="42" t="s">
        <v>33</v>
      </c>
      <c r="AE50" s="42" t="s">
        <v>566</v>
      </c>
      <c r="AF50" s="42" t="s">
        <v>33</v>
      </c>
      <c r="AG50" s="42" t="s">
        <v>582</v>
      </c>
      <c r="AH50" s="245">
        <v>4200</v>
      </c>
      <c r="AI50" s="246">
        <v>0</v>
      </c>
      <c r="AJ50" s="235">
        <v>4200</v>
      </c>
      <c r="AK50" s="52">
        <v>197400</v>
      </c>
      <c r="AL50" s="42" t="s">
        <v>10</v>
      </c>
      <c r="AM50" s="42" t="s">
        <v>566</v>
      </c>
      <c r="AN50" s="42" t="s">
        <v>10</v>
      </c>
      <c r="AO50" s="42" t="s">
        <v>581</v>
      </c>
      <c r="AP50" s="43"/>
      <c r="AQ50" s="43"/>
      <c r="AR50" s="43">
        <v>0</v>
      </c>
      <c r="AS50" s="52">
        <v>0</v>
      </c>
      <c r="AT50" s="42" t="s">
        <v>583</v>
      </c>
      <c r="AU50" s="42"/>
      <c r="AV50" s="42" t="s">
        <v>33</v>
      </c>
      <c r="AW50" s="42" t="s">
        <v>582</v>
      </c>
      <c r="AX50" s="43"/>
      <c r="AY50" s="43"/>
      <c r="AZ50" s="43">
        <v>0</v>
      </c>
      <c r="BA50" s="52">
        <v>0</v>
      </c>
      <c r="BB50" s="42" t="s">
        <v>583</v>
      </c>
      <c r="BC50" s="42" t="s">
        <v>568</v>
      </c>
      <c r="BD50" s="42" t="s">
        <v>33</v>
      </c>
      <c r="BE50" s="42" t="s">
        <v>582</v>
      </c>
      <c r="BF50" s="261">
        <v>0</v>
      </c>
      <c r="BG50" s="262">
        <v>0</v>
      </c>
      <c r="BH50" s="43">
        <v>0</v>
      </c>
      <c r="BI50" s="52">
        <v>0</v>
      </c>
      <c r="BJ50" s="42" t="s">
        <v>583</v>
      </c>
      <c r="BK50" s="42" t="s">
        <v>568</v>
      </c>
      <c r="BL50" s="42" t="s">
        <v>33</v>
      </c>
      <c r="BM50" s="42" t="s">
        <v>582</v>
      </c>
      <c r="BN50" s="196">
        <v>0</v>
      </c>
      <c r="BO50" s="196">
        <v>0</v>
      </c>
      <c r="BP50" s="144">
        <v>0</v>
      </c>
      <c r="BQ50" s="145">
        <v>0</v>
      </c>
      <c r="BR50" s="42" t="s">
        <v>583</v>
      </c>
      <c r="BS50" s="42" t="s">
        <v>568</v>
      </c>
      <c r="BT50" s="42" t="s">
        <v>33</v>
      </c>
      <c r="BU50" s="42" t="s">
        <v>582</v>
      </c>
      <c r="BV50" s="193"/>
      <c r="BW50" s="193"/>
      <c r="BX50" s="43">
        <v>0</v>
      </c>
      <c r="BY50" s="52">
        <v>0</v>
      </c>
      <c r="BZ50" s="42" t="s">
        <v>583</v>
      </c>
      <c r="CA50" s="42" t="s">
        <v>568</v>
      </c>
      <c r="CB50" s="42" t="s">
        <v>33</v>
      </c>
      <c r="CC50" s="42" t="s">
        <v>582</v>
      </c>
      <c r="CD50" s="56"/>
      <c r="CE50" s="57">
        <v>5700</v>
      </c>
      <c r="CF50" s="57">
        <v>5400</v>
      </c>
      <c r="CG50" s="57" t="s">
        <v>584</v>
      </c>
      <c r="CH50" s="65">
        <v>4200</v>
      </c>
      <c r="CI50" s="65" t="s">
        <v>584</v>
      </c>
      <c r="CJ50" s="65" t="s">
        <v>584</v>
      </c>
      <c r="CK50" s="65" t="s">
        <v>584</v>
      </c>
      <c r="CL50" s="65" t="s">
        <v>584</v>
      </c>
      <c r="CM50" s="57" t="s">
        <v>584</v>
      </c>
      <c r="CN50" s="57">
        <v>4200</v>
      </c>
      <c r="CO50" s="58">
        <v>368.4210526315789</v>
      </c>
      <c r="CP50" s="58">
        <v>388.88888888888891</v>
      </c>
      <c r="CQ50" s="58" t="e">
        <v>#VALUE!</v>
      </c>
      <c r="CR50" s="58">
        <v>500</v>
      </c>
      <c r="CS50" s="58" t="e">
        <v>#VALUE!</v>
      </c>
      <c r="CT50" s="58" t="e">
        <v>#VALUE!</v>
      </c>
      <c r="CU50" s="62" t="e">
        <v>#VALUE!</v>
      </c>
      <c r="CV50" s="58" t="e">
        <v>#VALUE!</v>
      </c>
      <c r="CW50" s="58" t="e">
        <v>#VALUE!</v>
      </c>
      <c r="CX50" s="281" t="s">
        <v>554</v>
      </c>
      <c r="CY50" s="207" t="s">
        <v>568</v>
      </c>
    </row>
    <row r="51" spans="1:103" s="59" customFormat="1" ht="90" x14ac:dyDescent="0.2">
      <c r="A51" s="255">
        <v>41</v>
      </c>
      <c r="B51" s="256" t="s">
        <v>125</v>
      </c>
      <c r="C51" s="257" t="s">
        <v>126</v>
      </c>
      <c r="D51" s="256" t="s">
        <v>46</v>
      </c>
      <c r="E51" s="259">
        <v>1273</v>
      </c>
      <c r="F51" s="255">
        <v>1</v>
      </c>
      <c r="G51" s="256" t="s">
        <v>31</v>
      </c>
      <c r="H51" s="53">
        <v>4200</v>
      </c>
      <c r="I51" s="53">
        <v>5346600</v>
      </c>
      <c r="J51" s="136">
        <v>5700</v>
      </c>
      <c r="K51" s="136">
        <v>0</v>
      </c>
      <c r="L51" s="43">
        <v>5700</v>
      </c>
      <c r="M51" s="52">
        <v>7256100</v>
      </c>
      <c r="N51" s="42" t="s">
        <v>33</v>
      </c>
      <c r="O51" s="42" t="s">
        <v>566</v>
      </c>
      <c r="P51" s="42" t="s">
        <v>33</v>
      </c>
      <c r="Q51" s="42" t="s">
        <v>582</v>
      </c>
      <c r="R51" s="144">
        <v>5850</v>
      </c>
      <c r="S51" s="144">
        <v>0</v>
      </c>
      <c r="T51" s="144">
        <v>5850</v>
      </c>
      <c r="U51" s="145">
        <v>7447050</v>
      </c>
      <c r="V51" s="42" t="s">
        <v>33</v>
      </c>
      <c r="W51" s="42" t="s">
        <v>566</v>
      </c>
      <c r="X51" s="42" t="s">
        <v>33</v>
      </c>
      <c r="Y51" s="42" t="s">
        <v>582</v>
      </c>
      <c r="Z51" s="43">
        <v>6988</v>
      </c>
      <c r="AA51" s="43">
        <v>0</v>
      </c>
      <c r="AB51" s="43">
        <v>6988</v>
      </c>
      <c r="AC51" s="52">
        <v>8895724</v>
      </c>
      <c r="AD51" s="42" t="s">
        <v>33</v>
      </c>
      <c r="AE51" s="42" t="s">
        <v>567</v>
      </c>
      <c r="AF51" s="42" t="s">
        <v>33</v>
      </c>
      <c r="AG51" s="42" t="s">
        <v>582</v>
      </c>
      <c r="AH51" s="245">
        <v>3607</v>
      </c>
      <c r="AI51" s="246">
        <v>0</v>
      </c>
      <c r="AJ51" s="235">
        <v>3607</v>
      </c>
      <c r="AK51" s="52">
        <v>4591711</v>
      </c>
      <c r="AL51" s="42" t="s">
        <v>10</v>
      </c>
      <c r="AM51" s="42" t="s">
        <v>566</v>
      </c>
      <c r="AN51" s="42" t="s">
        <v>10</v>
      </c>
      <c r="AO51" s="42" t="s">
        <v>581</v>
      </c>
      <c r="AP51" s="235"/>
      <c r="AQ51" s="235"/>
      <c r="AR51" s="43">
        <v>0</v>
      </c>
      <c r="AS51" s="52">
        <v>0</v>
      </c>
      <c r="AT51" s="42" t="s">
        <v>583</v>
      </c>
      <c r="AU51" s="42"/>
      <c r="AV51" s="42" t="s">
        <v>33</v>
      </c>
      <c r="AW51" s="42" t="s">
        <v>582</v>
      </c>
      <c r="AX51" s="235"/>
      <c r="AY51" s="235"/>
      <c r="AZ51" s="43">
        <v>0</v>
      </c>
      <c r="BA51" s="52">
        <v>0</v>
      </c>
      <c r="BB51" s="42" t="s">
        <v>583</v>
      </c>
      <c r="BC51" s="42" t="s">
        <v>568</v>
      </c>
      <c r="BD51" s="42" t="s">
        <v>33</v>
      </c>
      <c r="BE51" s="42" t="s">
        <v>582</v>
      </c>
      <c r="BF51" s="261">
        <v>0</v>
      </c>
      <c r="BG51" s="262">
        <v>0</v>
      </c>
      <c r="BH51" s="43">
        <v>0</v>
      </c>
      <c r="BI51" s="52">
        <v>0</v>
      </c>
      <c r="BJ51" s="42" t="s">
        <v>583</v>
      </c>
      <c r="BK51" s="42" t="s">
        <v>568</v>
      </c>
      <c r="BL51" s="42" t="s">
        <v>33</v>
      </c>
      <c r="BM51" s="42" t="s">
        <v>582</v>
      </c>
      <c r="BN51" s="196">
        <v>0</v>
      </c>
      <c r="BO51" s="196">
        <v>0</v>
      </c>
      <c r="BP51" s="144">
        <v>0</v>
      </c>
      <c r="BQ51" s="145">
        <v>0</v>
      </c>
      <c r="BR51" s="42" t="s">
        <v>583</v>
      </c>
      <c r="BS51" s="42" t="s">
        <v>568</v>
      </c>
      <c r="BT51" s="42" t="s">
        <v>33</v>
      </c>
      <c r="BU51" s="42" t="s">
        <v>582</v>
      </c>
      <c r="BV51" s="193"/>
      <c r="BW51" s="193"/>
      <c r="BX51" s="43">
        <v>0</v>
      </c>
      <c r="BY51" s="52">
        <v>0</v>
      </c>
      <c r="BZ51" s="42" t="s">
        <v>583</v>
      </c>
      <c r="CA51" s="42" t="s">
        <v>568</v>
      </c>
      <c r="CB51" s="42" t="s">
        <v>33</v>
      </c>
      <c r="CC51" s="42" t="s">
        <v>582</v>
      </c>
      <c r="CD51" s="56"/>
      <c r="CE51" s="57" t="s">
        <v>584</v>
      </c>
      <c r="CF51" s="57" t="s">
        <v>584</v>
      </c>
      <c r="CG51" s="57" t="s">
        <v>584</v>
      </c>
      <c r="CH51" s="65">
        <v>3607</v>
      </c>
      <c r="CI51" s="65" t="s">
        <v>584</v>
      </c>
      <c r="CJ51" s="65" t="s">
        <v>584</v>
      </c>
      <c r="CK51" s="65" t="s">
        <v>584</v>
      </c>
      <c r="CL51" s="65" t="s">
        <v>584</v>
      </c>
      <c r="CM51" s="57" t="s">
        <v>584</v>
      </c>
      <c r="CN51" s="57">
        <v>3607</v>
      </c>
      <c r="CO51" s="58" t="e">
        <v>#VALUE!</v>
      </c>
      <c r="CP51" s="58" t="e">
        <v>#VALUE!</v>
      </c>
      <c r="CQ51" s="58" t="e">
        <v>#VALUE!</v>
      </c>
      <c r="CR51" s="58">
        <v>500</v>
      </c>
      <c r="CS51" s="58" t="e">
        <v>#VALUE!</v>
      </c>
      <c r="CT51" s="58" t="e">
        <v>#VALUE!</v>
      </c>
      <c r="CU51" s="62" t="e">
        <v>#VALUE!</v>
      </c>
      <c r="CV51" s="58" t="e">
        <v>#VALUE!</v>
      </c>
      <c r="CW51" s="58" t="e">
        <v>#VALUE!</v>
      </c>
      <c r="CX51" s="281" t="s">
        <v>554</v>
      </c>
      <c r="CY51" s="207" t="s">
        <v>568</v>
      </c>
    </row>
    <row r="52" spans="1:103" s="59" customFormat="1" ht="90" x14ac:dyDescent="0.2">
      <c r="A52" s="255">
        <v>42</v>
      </c>
      <c r="B52" s="256" t="s">
        <v>127</v>
      </c>
      <c r="C52" s="257" t="s">
        <v>128</v>
      </c>
      <c r="D52" s="256" t="s">
        <v>46</v>
      </c>
      <c r="E52" s="259">
        <v>789</v>
      </c>
      <c r="F52" s="255">
        <v>1</v>
      </c>
      <c r="G52" s="256" t="s">
        <v>31</v>
      </c>
      <c r="H52" s="53">
        <v>4200</v>
      </c>
      <c r="I52" s="53">
        <v>3313800</v>
      </c>
      <c r="J52" s="136">
        <v>5700</v>
      </c>
      <c r="K52" s="136">
        <v>0</v>
      </c>
      <c r="L52" s="43">
        <v>5700</v>
      </c>
      <c r="M52" s="52">
        <v>4497300</v>
      </c>
      <c r="N52" s="42" t="s">
        <v>33</v>
      </c>
      <c r="O52" s="42" t="s">
        <v>566</v>
      </c>
      <c r="P52" s="42" t="s">
        <v>33</v>
      </c>
      <c r="Q52" s="42" t="s">
        <v>582</v>
      </c>
      <c r="R52" s="144">
        <v>5750</v>
      </c>
      <c r="S52" s="144">
        <v>0</v>
      </c>
      <c r="T52" s="144">
        <v>5750</v>
      </c>
      <c r="U52" s="145">
        <v>4536750</v>
      </c>
      <c r="V52" s="42" t="s">
        <v>33</v>
      </c>
      <c r="W52" s="42" t="s">
        <v>566</v>
      </c>
      <c r="X52" s="42" t="s">
        <v>33</v>
      </c>
      <c r="Y52" s="42" t="s">
        <v>582</v>
      </c>
      <c r="Z52" s="43">
        <v>6988</v>
      </c>
      <c r="AA52" s="43">
        <v>0</v>
      </c>
      <c r="AB52" s="43">
        <v>6988</v>
      </c>
      <c r="AC52" s="52">
        <v>5513532</v>
      </c>
      <c r="AD52" s="42" t="s">
        <v>33</v>
      </c>
      <c r="AE52" s="42" t="s">
        <v>567</v>
      </c>
      <c r="AF52" s="42" t="s">
        <v>33</v>
      </c>
      <c r="AG52" s="42" t="s">
        <v>582</v>
      </c>
      <c r="AH52" s="245">
        <v>3826</v>
      </c>
      <c r="AI52" s="246">
        <v>0</v>
      </c>
      <c r="AJ52" s="235">
        <v>3826</v>
      </c>
      <c r="AK52" s="52">
        <v>3018714</v>
      </c>
      <c r="AL52" s="42" t="s">
        <v>10</v>
      </c>
      <c r="AM52" s="42" t="s">
        <v>566</v>
      </c>
      <c r="AN52" s="42" t="s">
        <v>10</v>
      </c>
      <c r="AO52" s="42" t="s">
        <v>581</v>
      </c>
      <c r="AP52" s="235"/>
      <c r="AQ52" s="235"/>
      <c r="AR52" s="43">
        <v>0</v>
      </c>
      <c r="AS52" s="52">
        <v>0</v>
      </c>
      <c r="AT52" s="42" t="s">
        <v>583</v>
      </c>
      <c r="AU52" s="42"/>
      <c r="AV52" s="42" t="s">
        <v>33</v>
      </c>
      <c r="AW52" s="42" t="s">
        <v>582</v>
      </c>
      <c r="AX52" s="235"/>
      <c r="AY52" s="235"/>
      <c r="AZ52" s="43">
        <v>0</v>
      </c>
      <c r="BA52" s="52">
        <v>0</v>
      </c>
      <c r="BB52" s="42" t="s">
        <v>583</v>
      </c>
      <c r="BC52" s="42" t="s">
        <v>568</v>
      </c>
      <c r="BD52" s="42" t="s">
        <v>33</v>
      </c>
      <c r="BE52" s="42" t="s">
        <v>582</v>
      </c>
      <c r="BF52" s="261">
        <v>0</v>
      </c>
      <c r="BG52" s="262">
        <v>0</v>
      </c>
      <c r="BH52" s="43">
        <v>0</v>
      </c>
      <c r="BI52" s="52">
        <v>0</v>
      </c>
      <c r="BJ52" s="42" t="s">
        <v>583</v>
      </c>
      <c r="BK52" s="42" t="s">
        <v>568</v>
      </c>
      <c r="BL52" s="42" t="s">
        <v>33</v>
      </c>
      <c r="BM52" s="42" t="s">
        <v>582</v>
      </c>
      <c r="BN52" s="196">
        <v>0</v>
      </c>
      <c r="BO52" s="196">
        <v>0</v>
      </c>
      <c r="BP52" s="144">
        <v>0</v>
      </c>
      <c r="BQ52" s="145">
        <v>0</v>
      </c>
      <c r="BR52" s="42" t="s">
        <v>583</v>
      </c>
      <c r="BS52" s="42" t="s">
        <v>568</v>
      </c>
      <c r="BT52" s="42" t="s">
        <v>33</v>
      </c>
      <c r="BU52" s="42" t="s">
        <v>582</v>
      </c>
      <c r="BV52" s="193"/>
      <c r="BW52" s="193"/>
      <c r="BX52" s="43">
        <v>0</v>
      </c>
      <c r="BY52" s="52">
        <v>0</v>
      </c>
      <c r="BZ52" s="42" t="s">
        <v>583</v>
      </c>
      <c r="CA52" s="42" t="s">
        <v>568</v>
      </c>
      <c r="CB52" s="42" t="s">
        <v>33</v>
      </c>
      <c r="CC52" s="42" t="s">
        <v>582</v>
      </c>
      <c r="CD52" s="56"/>
      <c r="CE52" s="57" t="s">
        <v>584</v>
      </c>
      <c r="CF52" s="57" t="s">
        <v>584</v>
      </c>
      <c r="CG52" s="57" t="s">
        <v>584</v>
      </c>
      <c r="CH52" s="65">
        <v>3826</v>
      </c>
      <c r="CI52" s="65" t="s">
        <v>584</v>
      </c>
      <c r="CJ52" s="65" t="s">
        <v>584</v>
      </c>
      <c r="CK52" s="65" t="s">
        <v>584</v>
      </c>
      <c r="CL52" s="65" t="s">
        <v>584</v>
      </c>
      <c r="CM52" s="57" t="s">
        <v>584</v>
      </c>
      <c r="CN52" s="57">
        <v>3826</v>
      </c>
      <c r="CO52" s="58" t="e">
        <v>#VALUE!</v>
      </c>
      <c r="CP52" s="58" t="e">
        <v>#VALUE!</v>
      </c>
      <c r="CQ52" s="58" t="e">
        <v>#VALUE!</v>
      </c>
      <c r="CR52" s="58">
        <v>500</v>
      </c>
      <c r="CS52" s="58" t="e">
        <v>#VALUE!</v>
      </c>
      <c r="CT52" s="58" t="e">
        <v>#VALUE!</v>
      </c>
      <c r="CU52" s="62" t="e">
        <v>#VALUE!</v>
      </c>
      <c r="CV52" s="58" t="e">
        <v>#VALUE!</v>
      </c>
      <c r="CW52" s="58" t="e">
        <v>#VALUE!</v>
      </c>
      <c r="CX52" s="281" t="s">
        <v>554</v>
      </c>
      <c r="CY52" s="207" t="s">
        <v>568</v>
      </c>
    </row>
    <row r="53" spans="1:103" s="59" customFormat="1" ht="105" x14ac:dyDescent="0.2">
      <c r="A53" s="255">
        <v>43</v>
      </c>
      <c r="B53" s="256" t="s">
        <v>129</v>
      </c>
      <c r="C53" s="257" t="s">
        <v>130</v>
      </c>
      <c r="D53" s="256" t="s">
        <v>46</v>
      </c>
      <c r="E53" s="259">
        <v>180</v>
      </c>
      <c r="F53" s="255">
        <v>1</v>
      </c>
      <c r="G53" s="256" t="s">
        <v>31</v>
      </c>
      <c r="H53" s="53">
        <v>10194</v>
      </c>
      <c r="I53" s="53">
        <v>1834920</v>
      </c>
      <c r="J53" s="136"/>
      <c r="K53" s="136">
        <v>0</v>
      </c>
      <c r="L53" s="43">
        <v>0</v>
      </c>
      <c r="M53" s="52">
        <v>0</v>
      </c>
      <c r="N53" s="42" t="s">
        <v>583</v>
      </c>
      <c r="O53" s="42" t="s">
        <v>568</v>
      </c>
      <c r="P53" s="42" t="s">
        <v>33</v>
      </c>
      <c r="Q53" s="42" t="s">
        <v>582</v>
      </c>
      <c r="R53" s="144">
        <v>14450</v>
      </c>
      <c r="S53" s="144">
        <v>0</v>
      </c>
      <c r="T53" s="144">
        <v>14450</v>
      </c>
      <c r="U53" s="145">
        <v>2601000</v>
      </c>
      <c r="V53" s="42" t="s">
        <v>33</v>
      </c>
      <c r="W53" s="42" t="s">
        <v>567</v>
      </c>
      <c r="X53" s="42" t="s">
        <v>33</v>
      </c>
      <c r="Y53" s="42" t="s">
        <v>582</v>
      </c>
      <c r="Z53" s="43">
        <v>12196</v>
      </c>
      <c r="AA53" s="43">
        <v>0</v>
      </c>
      <c r="AB53" s="43">
        <v>12196</v>
      </c>
      <c r="AC53" s="52">
        <v>2195280</v>
      </c>
      <c r="AD53" s="42" t="s">
        <v>33</v>
      </c>
      <c r="AE53" s="42" t="s">
        <v>566</v>
      </c>
      <c r="AF53" s="42" t="s">
        <v>33</v>
      </c>
      <c r="AG53" s="42" t="s">
        <v>582</v>
      </c>
      <c r="AH53" s="245">
        <v>7651</v>
      </c>
      <c r="AI53" s="246">
        <v>0</v>
      </c>
      <c r="AJ53" s="235">
        <v>7651</v>
      </c>
      <c r="AK53" s="52">
        <v>1377180</v>
      </c>
      <c r="AL53" s="42" t="s">
        <v>10</v>
      </c>
      <c r="AM53" s="42" t="s">
        <v>566</v>
      </c>
      <c r="AN53" s="42" t="s">
        <v>10</v>
      </c>
      <c r="AO53" s="42" t="s">
        <v>581</v>
      </c>
      <c r="AP53" s="235"/>
      <c r="AQ53" s="235"/>
      <c r="AR53" s="43">
        <v>0</v>
      </c>
      <c r="AS53" s="52">
        <v>0</v>
      </c>
      <c r="AT53" s="42" t="s">
        <v>583</v>
      </c>
      <c r="AU53" s="42"/>
      <c r="AV53" s="42" t="s">
        <v>33</v>
      </c>
      <c r="AW53" s="42" t="s">
        <v>582</v>
      </c>
      <c r="AX53" s="235"/>
      <c r="AY53" s="235"/>
      <c r="AZ53" s="43">
        <v>0</v>
      </c>
      <c r="BA53" s="52">
        <v>0</v>
      </c>
      <c r="BB53" s="42" t="s">
        <v>583</v>
      </c>
      <c r="BC53" s="42" t="s">
        <v>568</v>
      </c>
      <c r="BD53" s="42" t="s">
        <v>33</v>
      </c>
      <c r="BE53" s="42" t="s">
        <v>582</v>
      </c>
      <c r="BF53" s="261">
        <v>0</v>
      </c>
      <c r="BG53" s="262">
        <v>0</v>
      </c>
      <c r="BH53" s="43">
        <v>0</v>
      </c>
      <c r="BI53" s="52">
        <v>0</v>
      </c>
      <c r="BJ53" s="42" t="s">
        <v>583</v>
      </c>
      <c r="BK53" s="42" t="s">
        <v>568</v>
      </c>
      <c r="BL53" s="42" t="s">
        <v>33</v>
      </c>
      <c r="BM53" s="42" t="s">
        <v>582</v>
      </c>
      <c r="BN53" s="196">
        <v>0</v>
      </c>
      <c r="BO53" s="196">
        <v>0</v>
      </c>
      <c r="BP53" s="144">
        <v>0</v>
      </c>
      <c r="BQ53" s="145">
        <v>0</v>
      </c>
      <c r="BR53" s="42" t="s">
        <v>583</v>
      </c>
      <c r="BS53" s="42" t="s">
        <v>568</v>
      </c>
      <c r="BT53" s="42" t="s">
        <v>33</v>
      </c>
      <c r="BU53" s="42" t="s">
        <v>582</v>
      </c>
      <c r="BV53" s="193"/>
      <c r="BW53" s="193"/>
      <c r="BX53" s="43">
        <v>0</v>
      </c>
      <c r="BY53" s="52">
        <v>0</v>
      </c>
      <c r="BZ53" s="42" t="s">
        <v>583</v>
      </c>
      <c r="CA53" s="42" t="s">
        <v>568</v>
      </c>
      <c r="CB53" s="42" t="s">
        <v>33</v>
      </c>
      <c r="CC53" s="42" t="s">
        <v>582</v>
      </c>
      <c r="CD53" s="56"/>
      <c r="CE53" s="57" t="s">
        <v>584</v>
      </c>
      <c r="CF53" s="57" t="s">
        <v>584</v>
      </c>
      <c r="CG53" s="57" t="s">
        <v>584</v>
      </c>
      <c r="CH53" s="65">
        <v>7651</v>
      </c>
      <c r="CI53" s="65" t="s">
        <v>584</v>
      </c>
      <c r="CJ53" s="65" t="s">
        <v>584</v>
      </c>
      <c r="CK53" s="65" t="s">
        <v>584</v>
      </c>
      <c r="CL53" s="65" t="s">
        <v>584</v>
      </c>
      <c r="CM53" s="57" t="s">
        <v>584</v>
      </c>
      <c r="CN53" s="57">
        <v>7651</v>
      </c>
      <c r="CO53" s="58" t="e">
        <v>#VALUE!</v>
      </c>
      <c r="CP53" s="58" t="e">
        <v>#VALUE!</v>
      </c>
      <c r="CQ53" s="58" t="e">
        <v>#VALUE!</v>
      </c>
      <c r="CR53" s="58">
        <v>500</v>
      </c>
      <c r="CS53" s="58" t="e">
        <v>#VALUE!</v>
      </c>
      <c r="CT53" s="58" t="e">
        <v>#VALUE!</v>
      </c>
      <c r="CU53" s="62" t="e">
        <v>#VALUE!</v>
      </c>
      <c r="CV53" s="58" t="e">
        <v>#VALUE!</v>
      </c>
      <c r="CW53" s="58" t="e">
        <v>#VALUE!</v>
      </c>
      <c r="CX53" s="281" t="s">
        <v>554</v>
      </c>
      <c r="CY53" s="207" t="s">
        <v>568</v>
      </c>
    </row>
    <row r="54" spans="1:103" s="59" customFormat="1" ht="90" x14ac:dyDescent="0.2">
      <c r="A54" s="255">
        <v>44</v>
      </c>
      <c r="B54" s="256" t="s">
        <v>131</v>
      </c>
      <c r="C54" s="257" t="s">
        <v>132</v>
      </c>
      <c r="D54" s="256" t="s">
        <v>46</v>
      </c>
      <c r="E54" s="259">
        <v>967</v>
      </c>
      <c r="F54" s="255">
        <v>1</v>
      </c>
      <c r="G54" s="256" t="s">
        <v>31</v>
      </c>
      <c r="H54" s="53">
        <v>4200</v>
      </c>
      <c r="I54" s="53">
        <v>4061400</v>
      </c>
      <c r="J54" s="136">
        <v>4200</v>
      </c>
      <c r="K54" s="136">
        <v>0</v>
      </c>
      <c r="L54" s="43">
        <v>4200</v>
      </c>
      <c r="M54" s="52">
        <v>4061400</v>
      </c>
      <c r="N54" s="42" t="s">
        <v>10</v>
      </c>
      <c r="O54" s="42" t="s">
        <v>566</v>
      </c>
      <c r="P54" s="42" t="s">
        <v>10</v>
      </c>
      <c r="Q54" s="42" t="s">
        <v>581</v>
      </c>
      <c r="R54" s="144">
        <v>6200</v>
      </c>
      <c r="S54" s="144">
        <v>0</v>
      </c>
      <c r="T54" s="144">
        <v>6200</v>
      </c>
      <c r="U54" s="145">
        <v>5995400</v>
      </c>
      <c r="V54" s="42" t="s">
        <v>33</v>
      </c>
      <c r="W54" s="42" t="s">
        <v>566</v>
      </c>
      <c r="X54" s="42" t="s">
        <v>33</v>
      </c>
      <c r="Y54" s="42" t="s">
        <v>582</v>
      </c>
      <c r="Z54" s="43">
        <v>6386</v>
      </c>
      <c r="AA54" s="43">
        <v>0</v>
      </c>
      <c r="AB54" s="43">
        <v>6386</v>
      </c>
      <c r="AC54" s="52">
        <v>6175262</v>
      </c>
      <c r="AD54" s="42" t="s">
        <v>33</v>
      </c>
      <c r="AE54" s="42" t="s">
        <v>567</v>
      </c>
      <c r="AF54" s="42" t="s">
        <v>33</v>
      </c>
      <c r="AG54" s="42" t="s">
        <v>582</v>
      </c>
      <c r="AH54" s="245">
        <v>3607</v>
      </c>
      <c r="AI54" s="246">
        <v>0</v>
      </c>
      <c r="AJ54" s="235">
        <v>3607</v>
      </c>
      <c r="AK54" s="52">
        <v>3487969</v>
      </c>
      <c r="AL54" s="42" t="s">
        <v>10</v>
      </c>
      <c r="AM54" s="42" t="s">
        <v>566</v>
      </c>
      <c r="AN54" s="42" t="s">
        <v>10</v>
      </c>
      <c r="AO54" s="42" t="s">
        <v>581</v>
      </c>
      <c r="AP54" s="235"/>
      <c r="AQ54" s="235"/>
      <c r="AR54" s="43">
        <v>0</v>
      </c>
      <c r="AS54" s="52">
        <v>0</v>
      </c>
      <c r="AT54" s="42" t="s">
        <v>583</v>
      </c>
      <c r="AU54" s="42"/>
      <c r="AV54" s="42" t="s">
        <v>33</v>
      </c>
      <c r="AW54" s="42" t="s">
        <v>582</v>
      </c>
      <c r="AX54" s="235"/>
      <c r="AY54" s="235"/>
      <c r="AZ54" s="43">
        <v>0</v>
      </c>
      <c r="BA54" s="52">
        <v>0</v>
      </c>
      <c r="BB54" s="42" t="s">
        <v>583</v>
      </c>
      <c r="BC54" s="42" t="s">
        <v>568</v>
      </c>
      <c r="BD54" s="42" t="s">
        <v>33</v>
      </c>
      <c r="BE54" s="42" t="s">
        <v>582</v>
      </c>
      <c r="BF54" s="261">
        <v>0</v>
      </c>
      <c r="BG54" s="262">
        <v>0</v>
      </c>
      <c r="BH54" s="43">
        <v>0</v>
      </c>
      <c r="BI54" s="52">
        <v>0</v>
      </c>
      <c r="BJ54" s="42" t="s">
        <v>583</v>
      </c>
      <c r="BK54" s="42" t="s">
        <v>568</v>
      </c>
      <c r="BL54" s="42" t="s">
        <v>33</v>
      </c>
      <c r="BM54" s="42" t="s">
        <v>582</v>
      </c>
      <c r="BN54" s="196">
        <v>0</v>
      </c>
      <c r="BO54" s="196">
        <v>0</v>
      </c>
      <c r="BP54" s="144">
        <v>0</v>
      </c>
      <c r="BQ54" s="145">
        <v>0</v>
      </c>
      <c r="BR54" s="42" t="s">
        <v>583</v>
      </c>
      <c r="BS54" s="42" t="s">
        <v>568</v>
      </c>
      <c r="BT54" s="42" t="s">
        <v>33</v>
      </c>
      <c r="BU54" s="42" t="s">
        <v>582</v>
      </c>
      <c r="BV54" s="193"/>
      <c r="BW54" s="193"/>
      <c r="BX54" s="43">
        <v>0</v>
      </c>
      <c r="BY54" s="52">
        <v>0</v>
      </c>
      <c r="BZ54" s="42" t="s">
        <v>583</v>
      </c>
      <c r="CA54" s="42" t="s">
        <v>568</v>
      </c>
      <c r="CB54" s="42" t="s">
        <v>33</v>
      </c>
      <c r="CC54" s="42" t="s">
        <v>582</v>
      </c>
      <c r="CD54" s="56"/>
      <c r="CE54" s="57">
        <v>4200</v>
      </c>
      <c r="CF54" s="57" t="s">
        <v>584</v>
      </c>
      <c r="CG54" s="57" t="s">
        <v>584</v>
      </c>
      <c r="CH54" s="65">
        <v>3607</v>
      </c>
      <c r="CI54" s="65" t="s">
        <v>584</v>
      </c>
      <c r="CJ54" s="65" t="s">
        <v>584</v>
      </c>
      <c r="CK54" s="65" t="s">
        <v>584</v>
      </c>
      <c r="CL54" s="65" t="s">
        <v>584</v>
      </c>
      <c r="CM54" s="57" t="s">
        <v>584</v>
      </c>
      <c r="CN54" s="57">
        <v>3607</v>
      </c>
      <c r="CO54" s="58">
        <v>429.40476190476193</v>
      </c>
      <c r="CP54" s="58" t="e">
        <v>#VALUE!</v>
      </c>
      <c r="CQ54" s="58" t="e">
        <v>#VALUE!</v>
      </c>
      <c r="CR54" s="58">
        <v>500</v>
      </c>
      <c r="CS54" s="58" t="e">
        <v>#VALUE!</v>
      </c>
      <c r="CT54" s="58" t="e">
        <v>#VALUE!</v>
      </c>
      <c r="CU54" s="62" t="e">
        <v>#VALUE!</v>
      </c>
      <c r="CV54" s="58" t="e">
        <v>#VALUE!</v>
      </c>
      <c r="CW54" s="58" t="e">
        <v>#VALUE!</v>
      </c>
      <c r="CX54" s="281" t="s">
        <v>554</v>
      </c>
      <c r="CY54" s="207" t="s">
        <v>568</v>
      </c>
    </row>
    <row r="55" spans="1:103" s="59" customFormat="1" ht="90" x14ac:dyDescent="0.2">
      <c r="A55" s="255">
        <v>45</v>
      </c>
      <c r="B55" s="256" t="s">
        <v>133</v>
      </c>
      <c r="C55" s="257" t="s">
        <v>134</v>
      </c>
      <c r="D55" s="256" t="s">
        <v>46</v>
      </c>
      <c r="E55" s="259">
        <v>437</v>
      </c>
      <c r="F55" s="255">
        <v>1</v>
      </c>
      <c r="G55" s="256" t="s">
        <v>31</v>
      </c>
      <c r="H55" s="53">
        <v>4000</v>
      </c>
      <c r="I55" s="53">
        <v>1748000</v>
      </c>
      <c r="J55" s="136">
        <v>5700</v>
      </c>
      <c r="K55" s="136">
        <v>0</v>
      </c>
      <c r="L55" s="43">
        <v>5700</v>
      </c>
      <c r="M55" s="52">
        <v>2490900</v>
      </c>
      <c r="N55" s="42" t="s">
        <v>33</v>
      </c>
      <c r="O55" s="42" t="s">
        <v>566</v>
      </c>
      <c r="P55" s="42" t="s">
        <v>33</v>
      </c>
      <c r="Q55" s="42" t="s">
        <v>582</v>
      </c>
      <c r="R55" s="144">
        <v>5500</v>
      </c>
      <c r="S55" s="144">
        <v>0</v>
      </c>
      <c r="T55" s="144">
        <v>5500</v>
      </c>
      <c r="U55" s="145">
        <v>2403500</v>
      </c>
      <c r="V55" s="42" t="s">
        <v>33</v>
      </c>
      <c r="W55" s="42" t="s">
        <v>566</v>
      </c>
      <c r="X55" s="42" t="s">
        <v>33</v>
      </c>
      <c r="Y55" s="42" t="s">
        <v>582</v>
      </c>
      <c r="Z55" s="43">
        <v>8410</v>
      </c>
      <c r="AA55" s="43">
        <v>0</v>
      </c>
      <c r="AB55" s="43">
        <v>8410</v>
      </c>
      <c r="AC55" s="52">
        <v>3675170</v>
      </c>
      <c r="AD55" s="42" t="s">
        <v>33</v>
      </c>
      <c r="AE55" s="42" t="s">
        <v>566</v>
      </c>
      <c r="AF55" s="42" t="s">
        <v>33</v>
      </c>
      <c r="AG55" s="42" t="s">
        <v>582</v>
      </c>
      <c r="AH55" s="245">
        <v>3826</v>
      </c>
      <c r="AI55" s="246">
        <v>0</v>
      </c>
      <c r="AJ55" s="235">
        <v>3826</v>
      </c>
      <c r="AK55" s="52">
        <v>1671962</v>
      </c>
      <c r="AL55" s="42" t="s">
        <v>10</v>
      </c>
      <c r="AM55" s="42" t="s">
        <v>566</v>
      </c>
      <c r="AN55" s="42" t="s">
        <v>10</v>
      </c>
      <c r="AO55" s="42" t="s">
        <v>581</v>
      </c>
      <c r="AP55" s="235"/>
      <c r="AQ55" s="235"/>
      <c r="AR55" s="43">
        <v>0</v>
      </c>
      <c r="AS55" s="52">
        <v>0</v>
      </c>
      <c r="AT55" s="42" t="s">
        <v>583</v>
      </c>
      <c r="AU55" s="42"/>
      <c r="AV55" s="42" t="s">
        <v>33</v>
      </c>
      <c r="AW55" s="42" t="s">
        <v>582</v>
      </c>
      <c r="AX55" s="235"/>
      <c r="AY55" s="235"/>
      <c r="AZ55" s="43">
        <v>0</v>
      </c>
      <c r="BA55" s="52">
        <v>0</v>
      </c>
      <c r="BB55" s="42" t="s">
        <v>583</v>
      </c>
      <c r="BC55" s="42" t="s">
        <v>568</v>
      </c>
      <c r="BD55" s="42" t="s">
        <v>33</v>
      </c>
      <c r="BE55" s="42" t="s">
        <v>582</v>
      </c>
      <c r="BF55" s="261">
        <v>0</v>
      </c>
      <c r="BG55" s="262">
        <v>0</v>
      </c>
      <c r="BH55" s="43">
        <v>0</v>
      </c>
      <c r="BI55" s="52">
        <v>0</v>
      </c>
      <c r="BJ55" s="42" t="s">
        <v>583</v>
      </c>
      <c r="BK55" s="42" t="s">
        <v>568</v>
      </c>
      <c r="BL55" s="42" t="s">
        <v>33</v>
      </c>
      <c r="BM55" s="42" t="s">
        <v>582</v>
      </c>
      <c r="BN55" s="196">
        <v>0</v>
      </c>
      <c r="BO55" s="196">
        <v>0</v>
      </c>
      <c r="BP55" s="144">
        <v>0</v>
      </c>
      <c r="BQ55" s="145">
        <v>0</v>
      </c>
      <c r="BR55" s="42" t="s">
        <v>583</v>
      </c>
      <c r="BS55" s="42" t="s">
        <v>568</v>
      </c>
      <c r="BT55" s="42" t="s">
        <v>33</v>
      </c>
      <c r="BU55" s="42" t="s">
        <v>582</v>
      </c>
      <c r="BV55" s="193"/>
      <c r="BW55" s="193"/>
      <c r="BX55" s="43">
        <v>0</v>
      </c>
      <c r="BY55" s="52">
        <v>0</v>
      </c>
      <c r="BZ55" s="42" t="s">
        <v>583</v>
      </c>
      <c r="CA55" s="42" t="s">
        <v>568</v>
      </c>
      <c r="CB55" s="42" t="s">
        <v>33</v>
      </c>
      <c r="CC55" s="42" t="s">
        <v>582</v>
      </c>
      <c r="CD55" s="56"/>
      <c r="CE55" s="57" t="s">
        <v>584</v>
      </c>
      <c r="CF55" s="57" t="s">
        <v>584</v>
      </c>
      <c r="CG55" s="57" t="s">
        <v>584</v>
      </c>
      <c r="CH55" s="65">
        <v>3826</v>
      </c>
      <c r="CI55" s="65" t="s">
        <v>584</v>
      </c>
      <c r="CJ55" s="65" t="s">
        <v>584</v>
      </c>
      <c r="CK55" s="65" t="s">
        <v>584</v>
      </c>
      <c r="CL55" s="65" t="s">
        <v>584</v>
      </c>
      <c r="CM55" s="57" t="s">
        <v>584</v>
      </c>
      <c r="CN55" s="57">
        <v>3826</v>
      </c>
      <c r="CO55" s="58" t="e">
        <v>#VALUE!</v>
      </c>
      <c r="CP55" s="58" t="e">
        <v>#VALUE!</v>
      </c>
      <c r="CQ55" s="58" t="e">
        <v>#VALUE!</v>
      </c>
      <c r="CR55" s="58">
        <v>500</v>
      </c>
      <c r="CS55" s="58" t="e">
        <v>#VALUE!</v>
      </c>
      <c r="CT55" s="58" t="e">
        <v>#VALUE!</v>
      </c>
      <c r="CU55" s="62" t="e">
        <v>#VALUE!</v>
      </c>
      <c r="CV55" s="58" t="e">
        <v>#VALUE!</v>
      </c>
      <c r="CW55" s="58" t="e">
        <v>#VALUE!</v>
      </c>
      <c r="CX55" s="281" t="s">
        <v>554</v>
      </c>
      <c r="CY55" s="207" t="s">
        <v>568</v>
      </c>
    </row>
    <row r="56" spans="1:103" s="59" customFormat="1" ht="47.25" x14ac:dyDescent="0.2">
      <c r="A56" s="255">
        <v>46</v>
      </c>
      <c r="B56" s="256" t="s">
        <v>135</v>
      </c>
      <c r="C56" s="257" t="s">
        <v>136</v>
      </c>
      <c r="D56" s="256" t="s">
        <v>46</v>
      </c>
      <c r="E56" s="259">
        <v>131.66666666666666</v>
      </c>
      <c r="F56" s="255">
        <v>1</v>
      </c>
      <c r="G56" s="256" t="s">
        <v>31</v>
      </c>
      <c r="H56" s="53">
        <v>4200</v>
      </c>
      <c r="I56" s="53">
        <v>553000</v>
      </c>
      <c r="J56" s="136">
        <v>5700</v>
      </c>
      <c r="K56" s="136">
        <v>0</v>
      </c>
      <c r="L56" s="43">
        <v>5700</v>
      </c>
      <c r="M56" s="52">
        <v>750500</v>
      </c>
      <c r="N56" s="42" t="s">
        <v>33</v>
      </c>
      <c r="O56" s="42" t="s">
        <v>566</v>
      </c>
      <c r="P56" s="42" t="s">
        <v>33</v>
      </c>
      <c r="Q56" s="42" t="s">
        <v>582</v>
      </c>
      <c r="R56" s="144">
        <v>6100</v>
      </c>
      <c r="S56" s="144">
        <v>0</v>
      </c>
      <c r="T56" s="144">
        <v>6100</v>
      </c>
      <c r="U56" s="145">
        <v>803166.66666666663</v>
      </c>
      <c r="V56" s="42" t="s">
        <v>33</v>
      </c>
      <c r="W56" s="42" t="s">
        <v>566</v>
      </c>
      <c r="X56" s="42" t="s">
        <v>33</v>
      </c>
      <c r="Y56" s="42" t="s">
        <v>582</v>
      </c>
      <c r="Z56" s="43">
        <v>6867</v>
      </c>
      <c r="AA56" s="43">
        <v>0</v>
      </c>
      <c r="AB56" s="43">
        <v>6867</v>
      </c>
      <c r="AC56" s="52">
        <v>904154.99999999988</v>
      </c>
      <c r="AD56" s="42" t="s">
        <v>33</v>
      </c>
      <c r="AE56" s="42" t="s">
        <v>566</v>
      </c>
      <c r="AF56" s="42" t="s">
        <v>33</v>
      </c>
      <c r="AG56" s="42" t="s">
        <v>582</v>
      </c>
      <c r="AH56" s="245">
        <v>3716</v>
      </c>
      <c r="AI56" s="246">
        <v>0</v>
      </c>
      <c r="AJ56" s="235">
        <v>3716</v>
      </c>
      <c r="AK56" s="52">
        <v>489273.33333333331</v>
      </c>
      <c r="AL56" s="42" t="s">
        <v>10</v>
      </c>
      <c r="AM56" s="42" t="s">
        <v>566</v>
      </c>
      <c r="AN56" s="42" t="s">
        <v>10</v>
      </c>
      <c r="AO56" s="42" t="s">
        <v>581</v>
      </c>
      <c r="AP56" s="235"/>
      <c r="AQ56" s="235"/>
      <c r="AR56" s="43">
        <v>0</v>
      </c>
      <c r="AS56" s="52">
        <v>0</v>
      </c>
      <c r="AT56" s="42" t="s">
        <v>583</v>
      </c>
      <c r="AU56" s="42"/>
      <c r="AV56" s="42" t="s">
        <v>33</v>
      </c>
      <c r="AW56" s="42" t="s">
        <v>582</v>
      </c>
      <c r="AX56" s="235"/>
      <c r="AY56" s="235"/>
      <c r="AZ56" s="43">
        <v>0</v>
      </c>
      <c r="BA56" s="52">
        <v>0</v>
      </c>
      <c r="BB56" s="42" t="s">
        <v>583</v>
      </c>
      <c r="BC56" s="42" t="s">
        <v>568</v>
      </c>
      <c r="BD56" s="42" t="s">
        <v>33</v>
      </c>
      <c r="BE56" s="42" t="s">
        <v>582</v>
      </c>
      <c r="BF56" s="261">
        <v>0</v>
      </c>
      <c r="BG56" s="262">
        <v>0</v>
      </c>
      <c r="BH56" s="43">
        <v>0</v>
      </c>
      <c r="BI56" s="52">
        <v>0</v>
      </c>
      <c r="BJ56" s="42" t="s">
        <v>583</v>
      </c>
      <c r="BK56" s="42" t="s">
        <v>568</v>
      </c>
      <c r="BL56" s="42" t="s">
        <v>33</v>
      </c>
      <c r="BM56" s="42" t="s">
        <v>582</v>
      </c>
      <c r="BN56" s="196">
        <v>0</v>
      </c>
      <c r="BO56" s="196">
        <v>0</v>
      </c>
      <c r="BP56" s="144">
        <v>0</v>
      </c>
      <c r="BQ56" s="145">
        <v>0</v>
      </c>
      <c r="BR56" s="42" t="s">
        <v>583</v>
      </c>
      <c r="BS56" s="42" t="s">
        <v>568</v>
      </c>
      <c r="BT56" s="42" t="s">
        <v>33</v>
      </c>
      <c r="BU56" s="42" t="s">
        <v>582</v>
      </c>
      <c r="BV56" s="193"/>
      <c r="BW56" s="193"/>
      <c r="BX56" s="43">
        <v>0</v>
      </c>
      <c r="BY56" s="52">
        <v>0</v>
      </c>
      <c r="BZ56" s="42" t="s">
        <v>583</v>
      </c>
      <c r="CA56" s="42" t="s">
        <v>568</v>
      </c>
      <c r="CB56" s="42" t="s">
        <v>33</v>
      </c>
      <c r="CC56" s="42" t="s">
        <v>582</v>
      </c>
      <c r="CD56" s="56"/>
      <c r="CE56" s="57" t="s">
        <v>584</v>
      </c>
      <c r="CF56" s="57" t="s">
        <v>584</v>
      </c>
      <c r="CG56" s="57" t="s">
        <v>584</v>
      </c>
      <c r="CH56" s="65">
        <v>3716</v>
      </c>
      <c r="CI56" s="65" t="s">
        <v>584</v>
      </c>
      <c r="CJ56" s="65" t="s">
        <v>584</v>
      </c>
      <c r="CK56" s="65" t="s">
        <v>584</v>
      </c>
      <c r="CL56" s="65" t="s">
        <v>584</v>
      </c>
      <c r="CM56" s="57" t="s">
        <v>584</v>
      </c>
      <c r="CN56" s="57">
        <v>3716</v>
      </c>
      <c r="CO56" s="58" t="e">
        <v>#VALUE!</v>
      </c>
      <c r="CP56" s="58" t="e">
        <v>#VALUE!</v>
      </c>
      <c r="CQ56" s="58" t="e">
        <v>#VALUE!</v>
      </c>
      <c r="CR56" s="58">
        <v>500</v>
      </c>
      <c r="CS56" s="58" t="e">
        <v>#VALUE!</v>
      </c>
      <c r="CT56" s="58" t="e">
        <v>#VALUE!</v>
      </c>
      <c r="CU56" s="62" t="e">
        <v>#VALUE!</v>
      </c>
      <c r="CV56" s="58" t="e">
        <v>#VALUE!</v>
      </c>
      <c r="CW56" s="58" t="e">
        <v>#VALUE!</v>
      </c>
      <c r="CX56" s="281" t="s">
        <v>554</v>
      </c>
      <c r="CY56" s="207" t="s">
        <v>568</v>
      </c>
    </row>
    <row r="57" spans="1:103" s="59" customFormat="1" ht="105" x14ac:dyDescent="0.2">
      <c r="A57" s="255">
        <v>47</v>
      </c>
      <c r="B57" s="256" t="s">
        <v>137</v>
      </c>
      <c r="C57" s="257" t="s">
        <v>138</v>
      </c>
      <c r="D57" s="256" t="s">
        <v>46</v>
      </c>
      <c r="E57" s="259">
        <v>52</v>
      </c>
      <c r="F57" s="255">
        <v>1</v>
      </c>
      <c r="G57" s="256" t="s">
        <v>31</v>
      </c>
      <c r="H57" s="53">
        <v>10194</v>
      </c>
      <c r="I57" s="53">
        <v>530088</v>
      </c>
      <c r="J57" s="136">
        <v>23000</v>
      </c>
      <c r="K57" s="136">
        <v>0</v>
      </c>
      <c r="L57" s="43">
        <v>23000</v>
      </c>
      <c r="M57" s="52">
        <v>1196000</v>
      </c>
      <c r="N57" s="42" t="s">
        <v>33</v>
      </c>
      <c r="O57" s="42" t="s">
        <v>566</v>
      </c>
      <c r="P57" s="42" t="s">
        <v>33</v>
      </c>
      <c r="Q57" s="42" t="s">
        <v>582</v>
      </c>
      <c r="R57" s="144">
        <v>14450</v>
      </c>
      <c r="S57" s="144">
        <v>0</v>
      </c>
      <c r="T57" s="144">
        <v>14450</v>
      </c>
      <c r="U57" s="145">
        <v>751400</v>
      </c>
      <c r="V57" s="42" t="s">
        <v>33</v>
      </c>
      <c r="W57" s="42" t="s">
        <v>567</v>
      </c>
      <c r="X57" s="42" t="s">
        <v>33</v>
      </c>
      <c r="Y57" s="42" t="s">
        <v>582</v>
      </c>
      <c r="Z57" s="43">
        <v>22892</v>
      </c>
      <c r="AA57" s="43">
        <v>0</v>
      </c>
      <c r="AB57" s="43">
        <v>22892</v>
      </c>
      <c r="AC57" s="52">
        <v>1190384</v>
      </c>
      <c r="AD57" s="42" t="s">
        <v>33</v>
      </c>
      <c r="AE57" s="42" t="s">
        <v>567</v>
      </c>
      <c r="AF57" s="42" t="s">
        <v>33</v>
      </c>
      <c r="AG57" s="42" t="s">
        <v>582</v>
      </c>
      <c r="AH57" s="245">
        <v>7651</v>
      </c>
      <c r="AI57" s="246">
        <v>0</v>
      </c>
      <c r="AJ57" s="235">
        <v>7651</v>
      </c>
      <c r="AK57" s="52">
        <v>397852</v>
      </c>
      <c r="AL57" s="42" t="s">
        <v>10</v>
      </c>
      <c r="AM57" s="42" t="s">
        <v>566</v>
      </c>
      <c r="AN57" s="42" t="s">
        <v>10</v>
      </c>
      <c r="AO57" s="42" t="s">
        <v>581</v>
      </c>
      <c r="AP57" s="235"/>
      <c r="AQ57" s="235"/>
      <c r="AR57" s="43">
        <v>0</v>
      </c>
      <c r="AS57" s="52">
        <v>0</v>
      </c>
      <c r="AT57" s="42" t="s">
        <v>583</v>
      </c>
      <c r="AU57" s="42"/>
      <c r="AV57" s="42" t="s">
        <v>33</v>
      </c>
      <c r="AW57" s="42" t="s">
        <v>582</v>
      </c>
      <c r="AX57" s="235"/>
      <c r="AY57" s="235"/>
      <c r="AZ57" s="43">
        <v>0</v>
      </c>
      <c r="BA57" s="52">
        <v>0</v>
      </c>
      <c r="BB57" s="42" t="s">
        <v>583</v>
      </c>
      <c r="BC57" s="42" t="s">
        <v>568</v>
      </c>
      <c r="BD57" s="42" t="s">
        <v>33</v>
      </c>
      <c r="BE57" s="42" t="s">
        <v>582</v>
      </c>
      <c r="BF57" s="261">
        <v>0</v>
      </c>
      <c r="BG57" s="262">
        <v>0</v>
      </c>
      <c r="BH57" s="43">
        <v>0</v>
      </c>
      <c r="BI57" s="52">
        <v>0</v>
      </c>
      <c r="BJ57" s="42" t="s">
        <v>583</v>
      </c>
      <c r="BK57" s="42" t="s">
        <v>568</v>
      </c>
      <c r="BL57" s="42" t="s">
        <v>33</v>
      </c>
      <c r="BM57" s="42" t="s">
        <v>582</v>
      </c>
      <c r="BN57" s="196">
        <v>0</v>
      </c>
      <c r="BO57" s="196">
        <v>0</v>
      </c>
      <c r="BP57" s="144">
        <v>0</v>
      </c>
      <c r="BQ57" s="145">
        <v>0</v>
      </c>
      <c r="BR57" s="42" t="s">
        <v>583</v>
      </c>
      <c r="BS57" s="42" t="s">
        <v>568</v>
      </c>
      <c r="BT57" s="42" t="s">
        <v>33</v>
      </c>
      <c r="BU57" s="42" t="s">
        <v>582</v>
      </c>
      <c r="BV57" s="193"/>
      <c r="BW57" s="193"/>
      <c r="BX57" s="43">
        <v>0</v>
      </c>
      <c r="BY57" s="52">
        <v>0</v>
      </c>
      <c r="BZ57" s="42" t="s">
        <v>583</v>
      </c>
      <c r="CA57" s="42" t="s">
        <v>568</v>
      </c>
      <c r="CB57" s="42" t="s">
        <v>33</v>
      </c>
      <c r="CC57" s="42" t="s">
        <v>582</v>
      </c>
      <c r="CD57" s="56"/>
      <c r="CE57" s="57" t="s">
        <v>584</v>
      </c>
      <c r="CF57" s="57" t="s">
        <v>584</v>
      </c>
      <c r="CG57" s="57" t="s">
        <v>584</v>
      </c>
      <c r="CH57" s="65">
        <v>7651</v>
      </c>
      <c r="CI57" s="65" t="s">
        <v>584</v>
      </c>
      <c r="CJ57" s="65" t="s">
        <v>584</v>
      </c>
      <c r="CK57" s="65" t="s">
        <v>584</v>
      </c>
      <c r="CL57" s="65" t="s">
        <v>584</v>
      </c>
      <c r="CM57" s="57" t="s">
        <v>584</v>
      </c>
      <c r="CN57" s="57">
        <v>7651</v>
      </c>
      <c r="CO57" s="58" t="e">
        <v>#VALUE!</v>
      </c>
      <c r="CP57" s="58" t="e">
        <v>#VALUE!</v>
      </c>
      <c r="CQ57" s="58" t="e">
        <v>#VALUE!</v>
      </c>
      <c r="CR57" s="58">
        <v>500</v>
      </c>
      <c r="CS57" s="58" t="e">
        <v>#VALUE!</v>
      </c>
      <c r="CT57" s="58" t="e">
        <v>#VALUE!</v>
      </c>
      <c r="CU57" s="62" t="e">
        <v>#VALUE!</v>
      </c>
      <c r="CV57" s="58" t="e">
        <v>#VALUE!</v>
      </c>
      <c r="CW57" s="58" t="e">
        <v>#VALUE!</v>
      </c>
      <c r="CX57" s="281" t="s">
        <v>554</v>
      </c>
      <c r="CY57" s="207" t="s">
        <v>568</v>
      </c>
    </row>
    <row r="58" spans="1:103" s="59" customFormat="1" ht="47.25" x14ac:dyDescent="0.2">
      <c r="A58" s="255">
        <v>48</v>
      </c>
      <c r="B58" s="256" t="s">
        <v>139</v>
      </c>
      <c r="C58" s="257" t="s">
        <v>140</v>
      </c>
      <c r="D58" s="256" t="s">
        <v>46</v>
      </c>
      <c r="E58" s="259">
        <v>114</v>
      </c>
      <c r="F58" s="255">
        <v>1</v>
      </c>
      <c r="G58" s="256" t="s">
        <v>31</v>
      </c>
      <c r="H58" s="53">
        <v>4200</v>
      </c>
      <c r="I58" s="53">
        <v>478800</v>
      </c>
      <c r="J58" s="136">
        <v>5700</v>
      </c>
      <c r="K58" s="136">
        <v>0</v>
      </c>
      <c r="L58" s="43">
        <v>5700</v>
      </c>
      <c r="M58" s="52">
        <v>649800</v>
      </c>
      <c r="N58" s="42" t="s">
        <v>33</v>
      </c>
      <c r="O58" s="42" t="s">
        <v>566</v>
      </c>
      <c r="P58" s="42" t="s">
        <v>33</v>
      </c>
      <c r="Q58" s="42" t="s">
        <v>582</v>
      </c>
      <c r="R58" s="144">
        <v>5800</v>
      </c>
      <c r="S58" s="144">
        <v>0</v>
      </c>
      <c r="T58" s="144">
        <v>5800</v>
      </c>
      <c r="U58" s="145">
        <v>661200</v>
      </c>
      <c r="V58" s="42" t="s">
        <v>33</v>
      </c>
      <c r="W58" s="42" t="s">
        <v>566</v>
      </c>
      <c r="X58" s="42" t="s">
        <v>33</v>
      </c>
      <c r="Y58" s="42" t="s">
        <v>582</v>
      </c>
      <c r="Z58" s="43">
        <v>6867</v>
      </c>
      <c r="AA58" s="43">
        <v>0</v>
      </c>
      <c r="AB58" s="43">
        <v>6867</v>
      </c>
      <c r="AC58" s="52">
        <v>782838</v>
      </c>
      <c r="AD58" s="42" t="s">
        <v>33</v>
      </c>
      <c r="AE58" s="42" t="s">
        <v>567</v>
      </c>
      <c r="AF58" s="42" t="s">
        <v>33</v>
      </c>
      <c r="AG58" s="42" t="s">
        <v>582</v>
      </c>
      <c r="AH58" s="245">
        <v>3500</v>
      </c>
      <c r="AI58" s="246">
        <v>0</v>
      </c>
      <c r="AJ58" s="235">
        <v>3500</v>
      </c>
      <c r="AK58" s="52">
        <v>399000</v>
      </c>
      <c r="AL58" s="42" t="s">
        <v>10</v>
      </c>
      <c r="AM58" s="42" t="s">
        <v>566</v>
      </c>
      <c r="AN58" s="42" t="s">
        <v>10</v>
      </c>
      <c r="AO58" s="42" t="s">
        <v>581</v>
      </c>
      <c r="AP58" s="235"/>
      <c r="AQ58" s="235"/>
      <c r="AR58" s="43">
        <v>0</v>
      </c>
      <c r="AS58" s="52">
        <v>0</v>
      </c>
      <c r="AT58" s="42" t="s">
        <v>583</v>
      </c>
      <c r="AU58" s="42"/>
      <c r="AV58" s="42" t="s">
        <v>33</v>
      </c>
      <c r="AW58" s="42" t="s">
        <v>582</v>
      </c>
      <c r="AX58" s="235"/>
      <c r="AY58" s="235"/>
      <c r="AZ58" s="43">
        <v>0</v>
      </c>
      <c r="BA58" s="52">
        <v>0</v>
      </c>
      <c r="BB58" s="42" t="s">
        <v>583</v>
      </c>
      <c r="BC58" s="42" t="s">
        <v>568</v>
      </c>
      <c r="BD58" s="42" t="s">
        <v>33</v>
      </c>
      <c r="BE58" s="42" t="s">
        <v>582</v>
      </c>
      <c r="BF58" s="261">
        <v>0</v>
      </c>
      <c r="BG58" s="262">
        <v>0</v>
      </c>
      <c r="BH58" s="43">
        <v>0</v>
      </c>
      <c r="BI58" s="52">
        <v>0</v>
      </c>
      <c r="BJ58" s="42" t="s">
        <v>583</v>
      </c>
      <c r="BK58" s="42" t="s">
        <v>568</v>
      </c>
      <c r="BL58" s="42" t="s">
        <v>33</v>
      </c>
      <c r="BM58" s="42" t="s">
        <v>582</v>
      </c>
      <c r="BN58" s="196">
        <v>0</v>
      </c>
      <c r="BO58" s="196">
        <v>0</v>
      </c>
      <c r="BP58" s="144">
        <v>0</v>
      </c>
      <c r="BQ58" s="145">
        <v>0</v>
      </c>
      <c r="BR58" s="42" t="s">
        <v>583</v>
      </c>
      <c r="BS58" s="42" t="s">
        <v>568</v>
      </c>
      <c r="BT58" s="42" t="s">
        <v>33</v>
      </c>
      <c r="BU58" s="42" t="s">
        <v>582</v>
      </c>
      <c r="BV58" s="193"/>
      <c r="BW58" s="193"/>
      <c r="BX58" s="43">
        <v>0</v>
      </c>
      <c r="BY58" s="52">
        <v>0</v>
      </c>
      <c r="BZ58" s="42" t="s">
        <v>583</v>
      </c>
      <c r="CA58" s="42" t="s">
        <v>568</v>
      </c>
      <c r="CB58" s="42" t="s">
        <v>33</v>
      </c>
      <c r="CC58" s="42" t="s">
        <v>582</v>
      </c>
      <c r="CD58" s="56"/>
      <c r="CE58" s="57" t="s">
        <v>584</v>
      </c>
      <c r="CF58" s="57" t="s">
        <v>584</v>
      </c>
      <c r="CG58" s="57" t="s">
        <v>584</v>
      </c>
      <c r="CH58" s="65">
        <v>3500</v>
      </c>
      <c r="CI58" s="65" t="s">
        <v>584</v>
      </c>
      <c r="CJ58" s="65" t="s">
        <v>584</v>
      </c>
      <c r="CK58" s="65" t="s">
        <v>584</v>
      </c>
      <c r="CL58" s="65" t="s">
        <v>584</v>
      </c>
      <c r="CM58" s="57" t="s">
        <v>584</v>
      </c>
      <c r="CN58" s="57">
        <v>3500</v>
      </c>
      <c r="CO58" s="58" t="e">
        <v>#VALUE!</v>
      </c>
      <c r="CP58" s="58" t="e">
        <v>#VALUE!</v>
      </c>
      <c r="CQ58" s="58" t="e">
        <v>#VALUE!</v>
      </c>
      <c r="CR58" s="58">
        <v>500</v>
      </c>
      <c r="CS58" s="58" t="e">
        <v>#VALUE!</v>
      </c>
      <c r="CT58" s="58" t="e">
        <v>#VALUE!</v>
      </c>
      <c r="CU58" s="62" t="e">
        <v>#VALUE!</v>
      </c>
      <c r="CV58" s="58" t="e">
        <v>#VALUE!</v>
      </c>
      <c r="CW58" s="58" t="e">
        <v>#VALUE!</v>
      </c>
      <c r="CX58" s="281" t="s">
        <v>554</v>
      </c>
      <c r="CY58" s="207" t="s">
        <v>568</v>
      </c>
    </row>
    <row r="59" spans="1:103" s="59" customFormat="1" ht="105" x14ac:dyDescent="0.2">
      <c r="A59" s="255">
        <v>49</v>
      </c>
      <c r="B59" s="256" t="s">
        <v>141</v>
      </c>
      <c r="C59" s="257" t="s">
        <v>142</v>
      </c>
      <c r="D59" s="256" t="s">
        <v>46</v>
      </c>
      <c r="E59" s="259">
        <v>104</v>
      </c>
      <c r="F59" s="255">
        <v>1</v>
      </c>
      <c r="G59" s="256" t="s">
        <v>31</v>
      </c>
      <c r="H59" s="53">
        <v>3500</v>
      </c>
      <c r="I59" s="53">
        <v>364000</v>
      </c>
      <c r="J59" s="136">
        <v>6900</v>
      </c>
      <c r="K59" s="136">
        <v>0</v>
      </c>
      <c r="L59" s="43">
        <v>6900</v>
      </c>
      <c r="M59" s="52">
        <v>717600</v>
      </c>
      <c r="N59" s="42" t="s">
        <v>33</v>
      </c>
      <c r="O59" s="42" t="s">
        <v>566</v>
      </c>
      <c r="P59" s="42" t="s">
        <v>33</v>
      </c>
      <c r="Q59" s="42" t="s">
        <v>582</v>
      </c>
      <c r="R59" s="144">
        <v>5600</v>
      </c>
      <c r="S59" s="144">
        <v>0</v>
      </c>
      <c r="T59" s="144">
        <v>5600</v>
      </c>
      <c r="U59" s="145">
        <v>582400</v>
      </c>
      <c r="V59" s="42" t="s">
        <v>33</v>
      </c>
      <c r="W59" s="42" t="s">
        <v>566</v>
      </c>
      <c r="X59" s="42" t="s">
        <v>33</v>
      </c>
      <c r="Y59" s="42" t="s">
        <v>582</v>
      </c>
      <c r="Z59" s="43">
        <v>7470</v>
      </c>
      <c r="AA59" s="43">
        <v>0</v>
      </c>
      <c r="AB59" s="43">
        <v>7470</v>
      </c>
      <c r="AC59" s="52">
        <v>776880</v>
      </c>
      <c r="AD59" s="42" t="s">
        <v>33</v>
      </c>
      <c r="AE59" s="42" t="s">
        <v>566</v>
      </c>
      <c r="AF59" s="42" t="s">
        <v>33</v>
      </c>
      <c r="AG59" s="42" t="s">
        <v>582</v>
      </c>
      <c r="AH59" s="245">
        <v>3500</v>
      </c>
      <c r="AI59" s="246">
        <v>0</v>
      </c>
      <c r="AJ59" s="235">
        <v>3500</v>
      </c>
      <c r="AK59" s="52">
        <v>364000</v>
      </c>
      <c r="AL59" s="42" t="s">
        <v>10</v>
      </c>
      <c r="AM59" s="42" t="s">
        <v>566</v>
      </c>
      <c r="AN59" s="42" t="s">
        <v>10</v>
      </c>
      <c r="AO59" s="42" t="s">
        <v>581</v>
      </c>
      <c r="AP59" s="235"/>
      <c r="AQ59" s="235"/>
      <c r="AR59" s="43">
        <v>0</v>
      </c>
      <c r="AS59" s="52">
        <v>0</v>
      </c>
      <c r="AT59" s="42" t="s">
        <v>583</v>
      </c>
      <c r="AU59" s="42"/>
      <c r="AV59" s="42" t="s">
        <v>33</v>
      </c>
      <c r="AW59" s="42" t="s">
        <v>582</v>
      </c>
      <c r="AX59" s="235"/>
      <c r="AY59" s="235"/>
      <c r="AZ59" s="43">
        <v>0</v>
      </c>
      <c r="BA59" s="52">
        <v>0</v>
      </c>
      <c r="BB59" s="42" t="s">
        <v>583</v>
      </c>
      <c r="BC59" s="42" t="s">
        <v>568</v>
      </c>
      <c r="BD59" s="42" t="s">
        <v>33</v>
      </c>
      <c r="BE59" s="42" t="s">
        <v>582</v>
      </c>
      <c r="BF59" s="261">
        <v>0</v>
      </c>
      <c r="BG59" s="262">
        <v>0</v>
      </c>
      <c r="BH59" s="43">
        <v>0</v>
      </c>
      <c r="BI59" s="52">
        <v>0</v>
      </c>
      <c r="BJ59" s="42" t="s">
        <v>583</v>
      </c>
      <c r="BK59" s="42" t="s">
        <v>568</v>
      </c>
      <c r="BL59" s="42" t="s">
        <v>33</v>
      </c>
      <c r="BM59" s="42" t="s">
        <v>582</v>
      </c>
      <c r="BN59" s="196">
        <v>0</v>
      </c>
      <c r="BO59" s="196">
        <v>0</v>
      </c>
      <c r="BP59" s="144">
        <v>0</v>
      </c>
      <c r="BQ59" s="145">
        <v>0</v>
      </c>
      <c r="BR59" s="42" t="s">
        <v>583</v>
      </c>
      <c r="BS59" s="42" t="s">
        <v>568</v>
      </c>
      <c r="BT59" s="42" t="s">
        <v>33</v>
      </c>
      <c r="BU59" s="42" t="s">
        <v>582</v>
      </c>
      <c r="BV59" s="193"/>
      <c r="BW59" s="193"/>
      <c r="BX59" s="43">
        <v>0</v>
      </c>
      <c r="BY59" s="52">
        <v>0</v>
      </c>
      <c r="BZ59" s="42" t="s">
        <v>583</v>
      </c>
      <c r="CA59" s="42" t="s">
        <v>568</v>
      </c>
      <c r="CB59" s="42" t="s">
        <v>33</v>
      </c>
      <c r="CC59" s="42" t="s">
        <v>582</v>
      </c>
      <c r="CD59" s="56"/>
      <c r="CE59" s="57" t="s">
        <v>584</v>
      </c>
      <c r="CF59" s="57" t="s">
        <v>584</v>
      </c>
      <c r="CG59" s="57" t="s">
        <v>584</v>
      </c>
      <c r="CH59" s="65">
        <v>3500</v>
      </c>
      <c r="CI59" s="65" t="s">
        <v>584</v>
      </c>
      <c r="CJ59" s="65" t="s">
        <v>584</v>
      </c>
      <c r="CK59" s="65" t="s">
        <v>584</v>
      </c>
      <c r="CL59" s="65" t="s">
        <v>584</v>
      </c>
      <c r="CM59" s="57" t="s">
        <v>584</v>
      </c>
      <c r="CN59" s="57">
        <v>3500</v>
      </c>
      <c r="CO59" s="58" t="e">
        <v>#VALUE!</v>
      </c>
      <c r="CP59" s="58" t="e">
        <v>#VALUE!</v>
      </c>
      <c r="CQ59" s="58" t="e">
        <v>#VALUE!</v>
      </c>
      <c r="CR59" s="58">
        <v>500</v>
      </c>
      <c r="CS59" s="58" t="e">
        <v>#VALUE!</v>
      </c>
      <c r="CT59" s="58" t="e">
        <v>#VALUE!</v>
      </c>
      <c r="CU59" s="62" t="e">
        <v>#VALUE!</v>
      </c>
      <c r="CV59" s="58" t="e">
        <v>#VALUE!</v>
      </c>
      <c r="CW59" s="58" t="e">
        <v>#VALUE!</v>
      </c>
      <c r="CX59" s="281" t="s">
        <v>554</v>
      </c>
      <c r="CY59" s="207" t="s">
        <v>568</v>
      </c>
    </row>
    <row r="60" spans="1:103" s="59" customFormat="1" ht="47.25" x14ac:dyDescent="0.2">
      <c r="A60" s="255">
        <v>50</v>
      </c>
      <c r="B60" s="256" t="s">
        <v>143</v>
      </c>
      <c r="C60" s="257" t="s">
        <v>144</v>
      </c>
      <c r="D60" s="256" t="s">
        <v>46</v>
      </c>
      <c r="E60" s="259">
        <v>32</v>
      </c>
      <c r="F60" s="255">
        <v>1</v>
      </c>
      <c r="G60" s="256" t="s">
        <v>31</v>
      </c>
      <c r="H60" s="53">
        <v>28784</v>
      </c>
      <c r="I60" s="53">
        <v>921088</v>
      </c>
      <c r="J60" s="136">
        <v>28000</v>
      </c>
      <c r="K60" s="136">
        <v>0</v>
      </c>
      <c r="L60" s="43">
        <v>28000</v>
      </c>
      <c r="M60" s="52">
        <v>896000</v>
      </c>
      <c r="N60" s="42" t="s">
        <v>10</v>
      </c>
      <c r="O60" s="42" t="s">
        <v>566</v>
      </c>
      <c r="P60" s="42" t="s">
        <v>10</v>
      </c>
      <c r="Q60" s="42" t="s">
        <v>581</v>
      </c>
      <c r="R60" s="144">
        <v>33150</v>
      </c>
      <c r="S60" s="144">
        <v>0</v>
      </c>
      <c r="T60" s="144">
        <v>33150</v>
      </c>
      <c r="U60" s="145">
        <v>1060800</v>
      </c>
      <c r="V60" s="42" t="s">
        <v>33</v>
      </c>
      <c r="W60" s="42" t="s">
        <v>567</v>
      </c>
      <c r="X60" s="42" t="s">
        <v>33</v>
      </c>
      <c r="Y60" s="42" t="s">
        <v>582</v>
      </c>
      <c r="Z60" s="43">
        <v>38554</v>
      </c>
      <c r="AA60" s="43">
        <v>0</v>
      </c>
      <c r="AB60" s="43">
        <v>38554</v>
      </c>
      <c r="AC60" s="52">
        <v>1233728</v>
      </c>
      <c r="AD60" s="42" t="s">
        <v>33</v>
      </c>
      <c r="AE60" s="42" t="s">
        <v>567</v>
      </c>
      <c r="AF60" s="42" t="s">
        <v>33</v>
      </c>
      <c r="AG60" s="42" t="s">
        <v>582</v>
      </c>
      <c r="AH60" s="245">
        <v>20658</v>
      </c>
      <c r="AI60" s="246">
        <v>0</v>
      </c>
      <c r="AJ60" s="235">
        <v>20658</v>
      </c>
      <c r="AK60" s="52">
        <v>661056</v>
      </c>
      <c r="AL60" s="42" t="s">
        <v>10</v>
      </c>
      <c r="AM60" s="42" t="s">
        <v>566</v>
      </c>
      <c r="AN60" s="42" t="s">
        <v>10</v>
      </c>
      <c r="AO60" s="42" t="s">
        <v>581</v>
      </c>
      <c r="AP60" s="235"/>
      <c r="AQ60" s="235"/>
      <c r="AR60" s="43">
        <v>0</v>
      </c>
      <c r="AS60" s="52">
        <v>0</v>
      </c>
      <c r="AT60" s="42" t="s">
        <v>583</v>
      </c>
      <c r="AU60" s="42"/>
      <c r="AV60" s="42" t="s">
        <v>33</v>
      </c>
      <c r="AW60" s="42" t="s">
        <v>582</v>
      </c>
      <c r="AX60" s="235"/>
      <c r="AY60" s="235"/>
      <c r="AZ60" s="43">
        <v>0</v>
      </c>
      <c r="BA60" s="52">
        <v>0</v>
      </c>
      <c r="BB60" s="42" t="s">
        <v>583</v>
      </c>
      <c r="BC60" s="42" t="s">
        <v>568</v>
      </c>
      <c r="BD60" s="42" t="s">
        <v>33</v>
      </c>
      <c r="BE60" s="42" t="s">
        <v>582</v>
      </c>
      <c r="BF60" s="261">
        <v>0</v>
      </c>
      <c r="BG60" s="262">
        <v>0</v>
      </c>
      <c r="BH60" s="43">
        <v>0</v>
      </c>
      <c r="BI60" s="52">
        <v>0</v>
      </c>
      <c r="BJ60" s="42" t="s">
        <v>583</v>
      </c>
      <c r="BK60" s="42" t="s">
        <v>568</v>
      </c>
      <c r="BL60" s="42" t="s">
        <v>33</v>
      </c>
      <c r="BM60" s="42" t="s">
        <v>582</v>
      </c>
      <c r="BN60" s="196">
        <v>0</v>
      </c>
      <c r="BO60" s="196">
        <v>0</v>
      </c>
      <c r="BP60" s="144">
        <v>0</v>
      </c>
      <c r="BQ60" s="145">
        <v>0</v>
      </c>
      <c r="BR60" s="42" t="s">
        <v>583</v>
      </c>
      <c r="BS60" s="42" t="s">
        <v>568</v>
      </c>
      <c r="BT60" s="42" t="s">
        <v>33</v>
      </c>
      <c r="BU60" s="42" t="s">
        <v>582</v>
      </c>
      <c r="BV60" s="193"/>
      <c r="BW60" s="193"/>
      <c r="BX60" s="43">
        <v>0</v>
      </c>
      <c r="BY60" s="52">
        <v>0</v>
      </c>
      <c r="BZ60" s="42" t="s">
        <v>583</v>
      </c>
      <c r="CA60" s="42" t="s">
        <v>568</v>
      </c>
      <c r="CB60" s="42" t="s">
        <v>33</v>
      </c>
      <c r="CC60" s="42" t="s">
        <v>582</v>
      </c>
      <c r="CD60" s="56"/>
      <c r="CE60" s="57">
        <v>28000</v>
      </c>
      <c r="CF60" s="57" t="s">
        <v>584</v>
      </c>
      <c r="CG60" s="57" t="s">
        <v>584</v>
      </c>
      <c r="CH60" s="65">
        <v>20658</v>
      </c>
      <c r="CI60" s="65" t="s">
        <v>584</v>
      </c>
      <c r="CJ60" s="65" t="s">
        <v>584</v>
      </c>
      <c r="CK60" s="65" t="s">
        <v>584</v>
      </c>
      <c r="CL60" s="65" t="s">
        <v>584</v>
      </c>
      <c r="CM60" s="57" t="s">
        <v>584</v>
      </c>
      <c r="CN60" s="57">
        <v>20658</v>
      </c>
      <c r="CO60" s="58">
        <v>368.89285714285711</v>
      </c>
      <c r="CP60" s="58" t="e">
        <v>#VALUE!</v>
      </c>
      <c r="CQ60" s="58" t="e">
        <v>#VALUE!</v>
      </c>
      <c r="CR60" s="58">
        <v>500</v>
      </c>
      <c r="CS60" s="58" t="e">
        <v>#VALUE!</v>
      </c>
      <c r="CT60" s="58" t="e">
        <v>#VALUE!</v>
      </c>
      <c r="CU60" s="62" t="e">
        <v>#VALUE!</v>
      </c>
      <c r="CV60" s="58" t="e">
        <v>#VALUE!</v>
      </c>
      <c r="CW60" s="58" t="e">
        <v>#VALUE!</v>
      </c>
      <c r="CX60" s="281" t="s">
        <v>554</v>
      </c>
      <c r="CY60" s="207" t="s">
        <v>568</v>
      </c>
    </row>
    <row r="61" spans="1:103" s="59" customFormat="1" ht="105" x14ac:dyDescent="0.2">
      <c r="A61" s="255">
        <v>51</v>
      </c>
      <c r="B61" s="256" t="s">
        <v>145</v>
      </c>
      <c r="C61" s="257" t="s">
        <v>146</v>
      </c>
      <c r="D61" s="256" t="s">
        <v>46</v>
      </c>
      <c r="E61" s="259">
        <v>22</v>
      </c>
      <c r="F61" s="255">
        <v>1</v>
      </c>
      <c r="G61" s="256" t="s">
        <v>31</v>
      </c>
      <c r="H61" s="53">
        <v>22130</v>
      </c>
      <c r="I61" s="53">
        <v>486860</v>
      </c>
      <c r="J61" s="136">
        <v>39000</v>
      </c>
      <c r="K61" s="136">
        <v>0</v>
      </c>
      <c r="L61" s="43">
        <v>39000</v>
      </c>
      <c r="M61" s="52">
        <v>858000</v>
      </c>
      <c r="N61" s="42" t="s">
        <v>33</v>
      </c>
      <c r="O61" s="42" t="s">
        <v>566</v>
      </c>
      <c r="P61" s="42" t="s">
        <v>33</v>
      </c>
      <c r="Q61" s="42" t="s">
        <v>582</v>
      </c>
      <c r="R61" s="144">
        <v>32300</v>
      </c>
      <c r="S61" s="144">
        <v>0</v>
      </c>
      <c r="T61" s="144">
        <v>32300</v>
      </c>
      <c r="U61" s="145">
        <v>710600</v>
      </c>
      <c r="V61" s="42" t="s">
        <v>33</v>
      </c>
      <c r="W61" s="42" t="s">
        <v>567</v>
      </c>
      <c r="X61" s="42" t="s">
        <v>33</v>
      </c>
      <c r="Y61" s="42" t="s">
        <v>582</v>
      </c>
      <c r="Z61" s="43">
        <v>53663</v>
      </c>
      <c r="AA61" s="43">
        <v>0</v>
      </c>
      <c r="AB61" s="43">
        <v>53663</v>
      </c>
      <c r="AC61" s="52">
        <v>1180586</v>
      </c>
      <c r="AD61" s="42" t="s">
        <v>33</v>
      </c>
      <c r="AE61" s="42" t="s">
        <v>567</v>
      </c>
      <c r="AF61" s="42" t="s">
        <v>33</v>
      </c>
      <c r="AG61" s="42" t="s">
        <v>582</v>
      </c>
      <c r="AH61" s="245">
        <v>38455</v>
      </c>
      <c r="AI61" s="246">
        <v>0</v>
      </c>
      <c r="AJ61" s="235">
        <v>38455</v>
      </c>
      <c r="AK61" s="52">
        <v>846010</v>
      </c>
      <c r="AL61" s="42" t="s">
        <v>33</v>
      </c>
      <c r="AM61" s="42" t="s">
        <v>566</v>
      </c>
      <c r="AN61" s="42" t="s">
        <v>33</v>
      </c>
      <c r="AO61" s="42" t="s">
        <v>582</v>
      </c>
      <c r="AP61" s="235"/>
      <c r="AQ61" s="235"/>
      <c r="AR61" s="43">
        <v>0</v>
      </c>
      <c r="AS61" s="52">
        <v>0</v>
      </c>
      <c r="AT61" s="42" t="s">
        <v>583</v>
      </c>
      <c r="AU61" s="42"/>
      <c r="AV61" s="42" t="s">
        <v>33</v>
      </c>
      <c r="AW61" s="42" t="s">
        <v>582</v>
      </c>
      <c r="AX61" s="235"/>
      <c r="AY61" s="235"/>
      <c r="AZ61" s="43">
        <v>0</v>
      </c>
      <c r="BA61" s="52">
        <v>0</v>
      </c>
      <c r="BB61" s="42" t="s">
        <v>583</v>
      </c>
      <c r="BC61" s="42" t="s">
        <v>568</v>
      </c>
      <c r="BD61" s="42" t="s">
        <v>33</v>
      </c>
      <c r="BE61" s="42" t="s">
        <v>582</v>
      </c>
      <c r="BF61" s="261">
        <v>0</v>
      </c>
      <c r="BG61" s="262">
        <v>0</v>
      </c>
      <c r="BH61" s="43">
        <v>0</v>
      </c>
      <c r="BI61" s="52">
        <v>0</v>
      </c>
      <c r="BJ61" s="42" t="s">
        <v>583</v>
      </c>
      <c r="BK61" s="42" t="s">
        <v>568</v>
      </c>
      <c r="BL61" s="42" t="s">
        <v>33</v>
      </c>
      <c r="BM61" s="42" t="s">
        <v>582</v>
      </c>
      <c r="BN61" s="196">
        <v>0</v>
      </c>
      <c r="BO61" s="196">
        <v>0</v>
      </c>
      <c r="BP61" s="144">
        <v>0</v>
      </c>
      <c r="BQ61" s="145">
        <v>0</v>
      </c>
      <c r="BR61" s="42" t="s">
        <v>583</v>
      </c>
      <c r="BS61" s="42" t="s">
        <v>568</v>
      </c>
      <c r="BT61" s="42" t="s">
        <v>33</v>
      </c>
      <c r="BU61" s="42" t="s">
        <v>582</v>
      </c>
      <c r="BV61" s="193"/>
      <c r="BW61" s="193"/>
      <c r="BX61" s="43">
        <v>0</v>
      </c>
      <c r="BY61" s="52">
        <v>0</v>
      </c>
      <c r="BZ61" s="42" t="s">
        <v>583</v>
      </c>
      <c r="CA61" s="42" t="s">
        <v>568</v>
      </c>
      <c r="CB61" s="42" t="s">
        <v>33</v>
      </c>
      <c r="CC61" s="42" t="s">
        <v>582</v>
      </c>
      <c r="CD61" s="56"/>
      <c r="CE61" s="57" t="s">
        <v>584</v>
      </c>
      <c r="CF61" s="57" t="s">
        <v>584</v>
      </c>
      <c r="CG61" s="57" t="s">
        <v>584</v>
      </c>
      <c r="CH61" s="65" t="s">
        <v>584</v>
      </c>
      <c r="CI61" s="65" t="s">
        <v>584</v>
      </c>
      <c r="CJ61" s="65" t="s">
        <v>584</v>
      </c>
      <c r="CK61" s="65" t="s">
        <v>584</v>
      </c>
      <c r="CL61" s="65" t="s">
        <v>584</v>
      </c>
      <c r="CM61" s="57" t="s">
        <v>584</v>
      </c>
      <c r="CN61" s="57">
        <v>0</v>
      </c>
      <c r="CO61" s="58" t="e">
        <v>#VALUE!</v>
      </c>
      <c r="CP61" s="58" t="e">
        <v>#VALUE!</v>
      </c>
      <c r="CQ61" s="58" t="e">
        <v>#VALUE!</v>
      </c>
      <c r="CR61" s="58" t="e">
        <v>#VALUE!</v>
      </c>
      <c r="CS61" s="58" t="e">
        <v>#VALUE!</v>
      </c>
      <c r="CT61" s="58" t="e">
        <v>#VALUE!</v>
      </c>
      <c r="CU61" s="62" t="e">
        <v>#VALUE!</v>
      </c>
      <c r="CV61" s="58" t="e">
        <v>#VALUE!</v>
      </c>
      <c r="CW61" s="58" t="e">
        <v>#VALUE!</v>
      </c>
      <c r="CX61" s="49" t="s">
        <v>564</v>
      </c>
      <c r="CY61" s="207" t="s">
        <v>568</v>
      </c>
    </row>
    <row r="62" spans="1:103" s="59" customFormat="1" ht="90" x14ac:dyDescent="0.2">
      <c r="A62" s="255">
        <v>52</v>
      </c>
      <c r="B62" s="256" t="s">
        <v>147</v>
      </c>
      <c r="C62" s="257" t="s">
        <v>148</v>
      </c>
      <c r="D62" s="256" t="s">
        <v>46</v>
      </c>
      <c r="E62" s="259">
        <v>111</v>
      </c>
      <c r="F62" s="255">
        <v>1</v>
      </c>
      <c r="G62" s="256" t="s">
        <v>31</v>
      </c>
      <c r="H62" s="53">
        <v>13104</v>
      </c>
      <c r="I62" s="53">
        <v>1454544</v>
      </c>
      <c r="J62" s="136">
        <v>13100</v>
      </c>
      <c r="K62" s="136">
        <v>0</v>
      </c>
      <c r="L62" s="43">
        <v>13100</v>
      </c>
      <c r="M62" s="52">
        <v>1454100</v>
      </c>
      <c r="N62" s="42" t="s">
        <v>10</v>
      </c>
      <c r="O62" s="42" t="s">
        <v>566</v>
      </c>
      <c r="P62" s="42" t="s">
        <v>10</v>
      </c>
      <c r="Q62" s="42" t="s">
        <v>581</v>
      </c>
      <c r="R62" s="144">
        <v>10300</v>
      </c>
      <c r="S62" s="144">
        <v>0</v>
      </c>
      <c r="T62" s="144">
        <v>10300</v>
      </c>
      <c r="U62" s="145">
        <v>1143300</v>
      </c>
      <c r="V62" s="42" t="s">
        <v>10</v>
      </c>
      <c r="W62" s="42" t="s">
        <v>566</v>
      </c>
      <c r="X62" s="276" t="s">
        <v>33</v>
      </c>
      <c r="Y62" s="42" t="s">
        <v>582</v>
      </c>
      <c r="Z62" s="43">
        <v>14337</v>
      </c>
      <c r="AA62" s="43">
        <v>0</v>
      </c>
      <c r="AB62" s="43">
        <v>14337</v>
      </c>
      <c r="AC62" s="52">
        <v>1591407</v>
      </c>
      <c r="AD62" s="42" t="s">
        <v>33</v>
      </c>
      <c r="AE62" s="42" t="s">
        <v>566</v>
      </c>
      <c r="AF62" s="42" t="s">
        <v>33</v>
      </c>
      <c r="AG62" s="42" t="s">
        <v>582</v>
      </c>
      <c r="AH62" s="245">
        <v>8307</v>
      </c>
      <c r="AI62" s="246">
        <v>0</v>
      </c>
      <c r="AJ62" s="235">
        <v>8307</v>
      </c>
      <c r="AK62" s="52">
        <v>922077</v>
      </c>
      <c r="AL62" s="42" t="s">
        <v>10</v>
      </c>
      <c r="AM62" s="42" t="s">
        <v>566</v>
      </c>
      <c r="AN62" s="42" t="s">
        <v>10</v>
      </c>
      <c r="AO62" s="42" t="s">
        <v>581</v>
      </c>
      <c r="AP62" s="235"/>
      <c r="AQ62" s="235"/>
      <c r="AR62" s="43">
        <v>0</v>
      </c>
      <c r="AS62" s="52">
        <v>0</v>
      </c>
      <c r="AT62" s="42" t="s">
        <v>583</v>
      </c>
      <c r="AU62" s="42"/>
      <c r="AV62" s="42" t="s">
        <v>33</v>
      </c>
      <c r="AW62" s="42" t="s">
        <v>582</v>
      </c>
      <c r="AX62" s="235">
        <v>11753</v>
      </c>
      <c r="AY62" s="235">
        <v>0</v>
      </c>
      <c r="AZ62" s="43">
        <v>11753</v>
      </c>
      <c r="BA62" s="52">
        <v>1304583</v>
      </c>
      <c r="BB62" s="42" t="s">
        <v>10</v>
      </c>
      <c r="BC62" s="42" t="s">
        <v>567</v>
      </c>
      <c r="BD62" s="42" t="s">
        <v>33</v>
      </c>
      <c r="BE62" s="42" t="s">
        <v>582</v>
      </c>
      <c r="BF62" s="261">
        <v>0</v>
      </c>
      <c r="BG62" s="262">
        <v>0</v>
      </c>
      <c r="BH62" s="43">
        <v>0</v>
      </c>
      <c r="BI62" s="52">
        <v>0</v>
      </c>
      <c r="BJ62" s="42" t="s">
        <v>583</v>
      </c>
      <c r="BK62" s="42" t="s">
        <v>568</v>
      </c>
      <c r="BL62" s="42" t="s">
        <v>33</v>
      </c>
      <c r="BM62" s="42" t="s">
        <v>582</v>
      </c>
      <c r="BN62" s="196">
        <v>0</v>
      </c>
      <c r="BO62" s="196">
        <v>0</v>
      </c>
      <c r="BP62" s="144">
        <v>0</v>
      </c>
      <c r="BQ62" s="145">
        <v>0</v>
      </c>
      <c r="BR62" s="42" t="s">
        <v>583</v>
      </c>
      <c r="BS62" s="42" t="s">
        <v>568</v>
      </c>
      <c r="BT62" s="42" t="s">
        <v>33</v>
      </c>
      <c r="BU62" s="42" t="s">
        <v>582</v>
      </c>
      <c r="BV62" s="193"/>
      <c r="BW62" s="193"/>
      <c r="BX62" s="43">
        <v>0</v>
      </c>
      <c r="BY62" s="52">
        <v>0</v>
      </c>
      <c r="BZ62" s="42" t="s">
        <v>583</v>
      </c>
      <c r="CA62" s="42" t="s">
        <v>568</v>
      </c>
      <c r="CB62" s="42" t="s">
        <v>33</v>
      </c>
      <c r="CC62" s="42" t="s">
        <v>582</v>
      </c>
      <c r="CD62" s="56"/>
      <c r="CE62" s="57">
        <v>13100</v>
      </c>
      <c r="CF62" s="57" t="s">
        <v>584</v>
      </c>
      <c r="CG62" s="57" t="s">
        <v>584</v>
      </c>
      <c r="CH62" s="65">
        <v>8307</v>
      </c>
      <c r="CI62" s="65" t="s">
        <v>584</v>
      </c>
      <c r="CJ62" s="65" t="s">
        <v>584</v>
      </c>
      <c r="CK62" s="65" t="s">
        <v>584</v>
      </c>
      <c r="CL62" s="65" t="s">
        <v>584</v>
      </c>
      <c r="CM62" s="57" t="s">
        <v>584</v>
      </c>
      <c r="CN62" s="57">
        <v>8307</v>
      </c>
      <c r="CO62" s="58">
        <v>317.06106870229007</v>
      </c>
      <c r="CP62" s="58" t="e">
        <v>#VALUE!</v>
      </c>
      <c r="CQ62" s="58" t="e">
        <v>#VALUE!</v>
      </c>
      <c r="CR62" s="58">
        <v>500</v>
      </c>
      <c r="CS62" s="58" t="e">
        <v>#VALUE!</v>
      </c>
      <c r="CT62" s="58" t="e">
        <v>#VALUE!</v>
      </c>
      <c r="CU62" s="62" t="e">
        <v>#VALUE!</v>
      </c>
      <c r="CV62" s="58" t="e">
        <v>#VALUE!</v>
      </c>
      <c r="CW62" s="58" t="e">
        <v>#VALUE!</v>
      </c>
      <c r="CX62" s="281" t="s">
        <v>554</v>
      </c>
      <c r="CY62" s="207" t="s">
        <v>568</v>
      </c>
    </row>
    <row r="63" spans="1:103" s="59" customFormat="1" ht="90" x14ac:dyDescent="0.2">
      <c r="A63" s="255">
        <v>53</v>
      </c>
      <c r="B63" s="256" t="s">
        <v>149</v>
      </c>
      <c r="C63" s="257" t="s">
        <v>150</v>
      </c>
      <c r="D63" s="256" t="s">
        <v>46</v>
      </c>
      <c r="E63" s="259">
        <v>23</v>
      </c>
      <c r="F63" s="255">
        <v>1</v>
      </c>
      <c r="G63" s="256" t="s">
        <v>31</v>
      </c>
      <c r="H63" s="53">
        <v>62330.400000000001</v>
      </c>
      <c r="I63" s="53">
        <v>1433599.2</v>
      </c>
      <c r="J63" s="136">
        <v>37000</v>
      </c>
      <c r="K63" s="136">
        <v>0</v>
      </c>
      <c r="L63" s="43">
        <v>37000</v>
      </c>
      <c r="M63" s="52">
        <v>851000</v>
      </c>
      <c r="N63" s="42" t="s">
        <v>10</v>
      </c>
      <c r="O63" s="42" t="s">
        <v>566</v>
      </c>
      <c r="P63" s="42" t="s">
        <v>10</v>
      </c>
      <c r="Q63" s="42" t="s">
        <v>581</v>
      </c>
      <c r="R63" s="243">
        <v>25150</v>
      </c>
      <c r="S63" s="144">
        <v>0</v>
      </c>
      <c r="T63" s="144">
        <v>25150</v>
      </c>
      <c r="U63" s="145">
        <v>578450</v>
      </c>
      <c r="V63" s="42" t="s">
        <v>10</v>
      </c>
      <c r="W63" s="42" t="s">
        <v>566</v>
      </c>
      <c r="X63" s="276" t="s">
        <v>33</v>
      </c>
      <c r="Y63" s="42" t="s">
        <v>582</v>
      </c>
      <c r="Z63" s="43">
        <v>44578</v>
      </c>
      <c r="AA63" s="43">
        <v>0</v>
      </c>
      <c r="AB63" s="43">
        <v>44578</v>
      </c>
      <c r="AC63" s="52">
        <v>1025294</v>
      </c>
      <c r="AD63" s="42" t="s">
        <v>10</v>
      </c>
      <c r="AE63" s="42" t="s">
        <v>567</v>
      </c>
      <c r="AF63" s="42" t="s">
        <v>33</v>
      </c>
      <c r="AG63" s="42" t="s">
        <v>582</v>
      </c>
      <c r="AH63" s="245">
        <v>46487</v>
      </c>
      <c r="AI63" s="246">
        <v>0</v>
      </c>
      <c r="AJ63" s="235">
        <v>46487</v>
      </c>
      <c r="AK63" s="52">
        <v>1069201</v>
      </c>
      <c r="AL63" s="42" t="s">
        <v>10</v>
      </c>
      <c r="AM63" s="42" t="s">
        <v>566</v>
      </c>
      <c r="AN63" s="42" t="s">
        <v>10</v>
      </c>
      <c r="AO63" s="42" t="s">
        <v>581</v>
      </c>
      <c r="AP63" s="43"/>
      <c r="AQ63" s="43"/>
      <c r="AR63" s="43">
        <v>0</v>
      </c>
      <c r="AS63" s="52">
        <v>0</v>
      </c>
      <c r="AT63" s="42" t="s">
        <v>583</v>
      </c>
      <c r="AU63" s="42"/>
      <c r="AV63" s="42" t="s">
        <v>33</v>
      </c>
      <c r="AW63" s="42" t="s">
        <v>582</v>
      </c>
      <c r="AX63" s="43">
        <v>31103</v>
      </c>
      <c r="AY63" s="43">
        <v>0</v>
      </c>
      <c r="AZ63" s="43">
        <v>31103</v>
      </c>
      <c r="BA63" s="52">
        <v>715369</v>
      </c>
      <c r="BB63" s="42" t="s">
        <v>10</v>
      </c>
      <c r="BC63" s="42" t="s">
        <v>567</v>
      </c>
      <c r="BD63" s="42" t="s">
        <v>33</v>
      </c>
      <c r="BE63" s="42" t="s">
        <v>582</v>
      </c>
      <c r="BF63" s="261">
        <v>48900</v>
      </c>
      <c r="BG63" s="262">
        <v>0</v>
      </c>
      <c r="BH63" s="43">
        <v>48900</v>
      </c>
      <c r="BI63" s="52">
        <v>48900</v>
      </c>
      <c r="BJ63" s="42" t="s">
        <v>10</v>
      </c>
      <c r="BK63" s="42" t="s">
        <v>566</v>
      </c>
      <c r="BL63" s="42" t="s">
        <v>10</v>
      </c>
      <c r="BM63" s="42" t="s">
        <v>581</v>
      </c>
      <c r="BN63" s="196">
        <v>0</v>
      </c>
      <c r="BO63" s="196">
        <v>0</v>
      </c>
      <c r="BP63" s="144">
        <v>0</v>
      </c>
      <c r="BQ63" s="145">
        <v>0</v>
      </c>
      <c r="BR63" s="42" t="s">
        <v>583</v>
      </c>
      <c r="BS63" s="42" t="s">
        <v>568</v>
      </c>
      <c r="BT63" s="42" t="s">
        <v>33</v>
      </c>
      <c r="BU63" s="42" t="s">
        <v>582</v>
      </c>
      <c r="BV63" s="193"/>
      <c r="BW63" s="193"/>
      <c r="BX63" s="43">
        <v>0</v>
      </c>
      <c r="BY63" s="52">
        <v>0</v>
      </c>
      <c r="BZ63" s="42" t="s">
        <v>583</v>
      </c>
      <c r="CA63" s="42" t="s">
        <v>568</v>
      </c>
      <c r="CB63" s="42" t="s">
        <v>33</v>
      </c>
      <c r="CC63" s="42" t="s">
        <v>582</v>
      </c>
      <c r="CD63" s="56"/>
      <c r="CE63" s="57">
        <v>37000</v>
      </c>
      <c r="CF63" s="57" t="s">
        <v>584</v>
      </c>
      <c r="CG63" s="57" t="s">
        <v>584</v>
      </c>
      <c r="CH63" s="65">
        <v>46487</v>
      </c>
      <c r="CI63" s="65" t="s">
        <v>584</v>
      </c>
      <c r="CJ63" s="65" t="s">
        <v>584</v>
      </c>
      <c r="CK63" s="65">
        <v>48900</v>
      </c>
      <c r="CL63" s="65" t="s">
        <v>584</v>
      </c>
      <c r="CM63" s="57" t="s">
        <v>584</v>
      </c>
      <c r="CN63" s="57">
        <v>37000</v>
      </c>
      <c r="CO63" s="58">
        <v>500</v>
      </c>
      <c r="CP63" s="58" t="e">
        <v>#VALUE!</v>
      </c>
      <c r="CQ63" s="58" t="e">
        <v>#VALUE!</v>
      </c>
      <c r="CR63" s="58">
        <v>397.96072020134659</v>
      </c>
      <c r="CS63" s="58" t="e">
        <v>#VALUE!</v>
      </c>
      <c r="CT63" s="58" t="e">
        <v>#VALUE!</v>
      </c>
      <c r="CU63" s="62">
        <v>378.32310838445812</v>
      </c>
      <c r="CV63" s="58" t="e">
        <v>#VALUE!</v>
      </c>
      <c r="CW63" s="58" t="e">
        <v>#VALUE!</v>
      </c>
      <c r="CX63" s="280" t="s">
        <v>551</v>
      </c>
      <c r="CY63" s="207" t="s">
        <v>568</v>
      </c>
    </row>
    <row r="64" spans="1:103" s="59" customFormat="1" ht="90" x14ac:dyDescent="0.2">
      <c r="A64" s="255">
        <v>54</v>
      </c>
      <c r="B64" s="256" t="s">
        <v>151</v>
      </c>
      <c r="C64" s="257" t="s">
        <v>152</v>
      </c>
      <c r="D64" s="256" t="s">
        <v>46</v>
      </c>
      <c r="E64" s="259">
        <v>24</v>
      </c>
      <c r="F64" s="255">
        <v>1</v>
      </c>
      <c r="G64" s="256" t="s">
        <v>31</v>
      </c>
      <c r="H64" s="53">
        <v>62330.400000000001</v>
      </c>
      <c r="I64" s="53">
        <v>1495929.6</v>
      </c>
      <c r="J64" s="136"/>
      <c r="K64" s="136">
        <v>0</v>
      </c>
      <c r="L64" s="43">
        <v>0</v>
      </c>
      <c r="M64" s="52">
        <v>0</v>
      </c>
      <c r="N64" s="42" t="s">
        <v>583</v>
      </c>
      <c r="O64" s="42" t="s">
        <v>568</v>
      </c>
      <c r="P64" s="42" t="s">
        <v>33</v>
      </c>
      <c r="Q64" s="42" t="s">
        <v>582</v>
      </c>
      <c r="R64" s="144">
        <v>25150</v>
      </c>
      <c r="S64" s="144">
        <v>0</v>
      </c>
      <c r="T64" s="144">
        <v>25150</v>
      </c>
      <c r="U64" s="145">
        <v>603600</v>
      </c>
      <c r="V64" s="42" t="s">
        <v>10</v>
      </c>
      <c r="W64" s="42" t="s">
        <v>566</v>
      </c>
      <c r="X64" s="276" t="s">
        <v>33</v>
      </c>
      <c r="Y64" s="42" t="s">
        <v>582</v>
      </c>
      <c r="Z64" s="43">
        <v>109047</v>
      </c>
      <c r="AA64" s="43">
        <v>0</v>
      </c>
      <c r="AB64" s="43">
        <v>109047</v>
      </c>
      <c r="AC64" s="52">
        <v>2617128</v>
      </c>
      <c r="AD64" s="42" t="s">
        <v>33</v>
      </c>
      <c r="AE64" s="42" t="s">
        <v>567</v>
      </c>
      <c r="AF64" s="42" t="s">
        <v>33</v>
      </c>
      <c r="AG64" s="42" t="s">
        <v>582</v>
      </c>
      <c r="AH64" s="245">
        <v>34117</v>
      </c>
      <c r="AI64" s="246">
        <v>0</v>
      </c>
      <c r="AJ64" s="235">
        <v>34117</v>
      </c>
      <c r="AK64" s="52">
        <v>818808</v>
      </c>
      <c r="AL64" s="42" t="s">
        <v>10</v>
      </c>
      <c r="AM64" s="42" t="s">
        <v>566</v>
      </c>
      <c r="AN64" s="42" t="s">
        <v>10</v>
      </c>
      <c r="AO64" s="42" t="s">
        <v>581</v>
      </c>
      <c r="AP64" s="235"/>
      <c r="AQ64" s="235"/>
      <c r="AR64" s="43">
        <v>0</v>
      </c>
      <c r="AS64" s="52">
        <v>0</v>
      </c>
      <c r="AT64" s="42" t="s">
        <v>583</v>
      </c>
      <c r="AU64" s="42"/>
      <c r="AV64" s="42" t="s">
        <v>33</v>
      </c>
      <c r="AW64" s="42" t="s">
        <v>582</v>
      </c>
      <c r="AX64" s="235"/>
      <c r="AY64" s="235"/>
      <c r="AZ64" s="43">
        <v>0</v>
      </c>
      <c r="BA64" s="52">
        <v>0</v>
      </c>
      <c r="BB64" s="42" t="s">
        <v>583</v>
      </c>
      <c r="BC64" s="42" t="s">
        <v>568</v>
      </c>
      <c r="BD64" s="42" t="s">
        <v>33</v>
      </c>
      <c r="BE64" s="42" t="s">
        <v>582</v>
      </c>
      <c r="BF64" s="261">
        <v>0</v>
      </c>
      <c r="BG64" s="262">
        <v>0</v>
      </c>
      <c r="BH64" s="43">
        <v>0</v>
      </c>
      <c r="BI64" s="52">
        <v>0</v>
      </c>
      <c r="BJ64" s="42" t="s">
        <v>583</v>
      </c>
      <c r="BK64" s="42" t="s">
        <v>568</v>
      </c>
      <c r="BL64" s="42" t="s">
        <v>33</v>
      </c>
      <c r="BM64" s="42" t="s">
        <v>582</v>
      </c>
      <c r="BN64" s="196">
        <v>0</v>
      </c>
      <c r="BO64" s="196">
        <v>0</v>
      </c>
      <c r="BP64" s="144">
        <v>0</v>
      </c>
      <c r="BQ64" s="145">
        <v>0</v>
      </c>
      <c r="BR64" s="42" t="s">
        <v>583</v>
      </c>
      <c r="BS64" s="42" t="s">
        <v>568</v>
      </c>
      <c r="BT64" s="42" t="s">
        <v>33</v>
      </c>
      <c r="BU64" s="42" t="s">
        <v>582</v>
      </c>
      <c r="BV64" s="193"/>
      <c r="BW64" s="193"/>
      <c r="BX64" s="43">
        <v>0</v>
      </c>
      <c r="BY64" s="52">
        <v>0</v>
      </c>
      <c r="BZ64" s="42" t="s">
        <v>583</v>
      </c>
      <c r="CA64" s="42" t="s">
        <v>568</v>
      </c>
      <c r="CB64" s="42" t="s">
        <v>33</v>
      </c>
      <c r="CC64" s="42" t="s">
        <v>582</v>
      </c>
      <c r="CD64" s="56"/>
      <c r="CE64" s="57" t="s">
        <v>584</v>
      </c>
      <c r="CF64" s="57" t="s">
        <v>584</v>
      </c>
      <c r="CG64" s="57" t="s">
        <v>584</v>
      </c>
      <c r="CH64" s="65">
        <v>34117</v>
      </c>
      <c r="CI64" s="65" t="s">
        <v>584</v>
      </c>
      <c r="CJ64" s="65" t="s">
        <v>584</v>
      </c>
      <c r="CK64" s="65" t="s">
        <v>584</v>
      </c>
      <c r="CL64" s="65" t="s">
        <v>584</v>
      </c>
      <c r="CM64" s="57" t="s">
        <v>584</v>
      </c>
      <c r="CN64" s="57">
        <v>34117</v>
      </c>
      <c r="CO64" s="58" t="e">
        <v>#VALUE!</v>
      </c>
      <c r="CP64" s="58" t="e">
        <v>#VALUE!</v>
      </c>
      <c r="CQ64" s="58" t="e">
        <v>#VALUE!</v>
      </c>
      <c r="CR64" s="58">
        <v>500</v>
      </c>
      <c r="CS64" s="58" t="e">
        <v>#VALUE!</v>
      </c>
      <c r="CT64" s="58" t="e">
        <v>#VALUE!</v>
      </c>
      <c r="CU64" s="62" t="e">
        <v>#VALUE!</v>
      </c>
      <c r="CV64" s="58" t="e">
        <v>#VALUE!</v>
      </c>
      <c r="CW64" s="58" t="e">
        <v>#VALUE!</v>
      </c>
      <c r="CX64" s="281" t="s">
        <v>554</v>
      </c>
      <c r="CY64" s="207" t="s">
        <v>568</v>
      </c>
    </row>
    <row r="65" spans="1:103" s="59" customFormat="1" ht="105" x14ac:dyDescent="0.2">
      <c r="A65" s="255">
        <v>55</v>
      </c>
      <c r="B65" s="256" t="s">
        <v>153</v>
      </c>
      <c r="C65" s="257" t="s">
        <v>154</v>
      </c>
      <c r="D65" s="256" t="s">
        <v>46</v>
      </c>
      <c r="E65" s="259">
        <v>58</v>
      </c>
      <c r="F65" s="255">
        <v>1</v>
      </c>
      <c r="G65" s="256" t="s">
        <v>31</v>
      </c>
      <c r="H65" s="53">
        <v>22680</v>
      </c>
      <c r="I65" s="53">
        <v>1315440</v>
      </c>
      <c r="J65" s="136">
        <v>15300</v>
      </c>
      <c r="K65" s="136">
        <v>0</v>
      </c>
      <c r="L65" s="43">
        <v>15300</v>
      </c>
      <c r="M65" s="52">
        <v>887400</v>
      </c>
      <c r="N65" s="42" t="s">
        <v>10</v>
      </c>
      <c r="O65" s="42" t="s">
        <v>566</v>
      </c>
      <c r="P65" s="42" t="s">
        <v>10</v>
      </c>
      <c r="Q65" s="42" t="s">
        <v>581</v>
      </c>
      <c r="R65" s="144">
        <v>10300</v>
      </c>
      <c r="S65" s="144">
        <v>0</v>
      </c>
      <c r="T65" s="144">
        <v>10300</v>
      </c>
      <c r="U65" s="145">
        <v>597400</v>
      </c>
      <c r="V65" s="42" t="s">
        <v>10</v>
      </c>
      <c r="W65" s="42" t="s">
        <v>567</v>
      </c>
      <c r="X65" s="42" t="s">
        <v>33</v>
      </c>
      <c r="Y65" s="42" t="s">
        <v>582</v>
      </c>
      <c r="Z65" s="43">
        <v>20165</v>
      </c>
      <c r="AA65" s="43">
        <v>0</v>
      </c>
      <c r="AB65" s="43">
        <v>20165</v>
      </c>
      <c r="AC65" s="52">
        <v>1169570</v>
      </c>
      <c r="AD65" s="42" t="s">
        <v>10</v>
      </c>
      <c r="AE65" s="42" t="s">
        <v>567</v>
      </c>
      <c r="AF65" s="42" t="s">
        <v>33</v>
      </c>
      <c r="AG65" s="42" t="s">
        <v>582</v>
      </c>
      <c r="AH65" s="245">
        <v>14846</v>
      </c>
      <c r="AI65" s="246">
        <v>0</v>
      </c>
      <c r="AJ65" s="235">
        <v>14846</v>
      </c>
      <c r="AK65" s="52">
        <v>861068</v>
      </c>
      <c r="AL65" s="42" t="s">
        <v>10</v>
      </c>
      <c r="AM65" s="42" t="s">
        <v>566</v>
      </c>
      <c r="AN65" s="42" t="s">
        <v>10</v>
      </c>
      <c r="AO65" s="42" t="s">
        <v>581</v>
      </c>
      <c r="AP65" s="235"/>
      <c r="AQ65" s="235"/>
      <c r="AR65" s="43">
        <v>0</v>
      </c>
      <c r="AS65" s="52">
        <v>0</v>
      </c>
      <c r="AT65" s="42" t="s">
        <v>583</v>
      </c>
      <c r="AU65" s="42"/>
      <c r="AV65" s="42" t="s">
        <v>33</v>
      </c>
      <c r="AW65" s="42" t="s">
        <v>582</v>
      </c>
      <c r="AX65" s="235"/>
      <c r="AY65" s="235"/>
      <c r="AZ65" s="43">
        <v>0</v>
      </c>
      <c r="BA65" s="52">
        <v>0</v>
      </c>
      <c r="BB65" s="42" t="s">
        <v>583</v>
      </c>
      <c r="BC65" s="42" t="s">
        <v>568</v>
      </c>
      <c r="BD65" s="42" t="s">
        <v>33</v>
      </c>
      <c r="BE65" s="42" t="s">
        <v>582</v>
      </c>
      <c r="BF65" s="261">
        <v>16120</v>
      </c>
      <c r="BG65" s="262">
        <v>0</v>
      </c>
      <c r="BH65" s="43">
        <v>16120</v>
      </c>
      <c r="BI65" s="52">
        <v>16120</v>
      </c>
      <c r="BJ65" s="42" t="s">
        <v>10</v>
      </c>
      <c r="BK65" s="42" t="s">
        <v>566</v>
      </c>
      <c r="BL65" s="42" t="s">
        <v>10</v>
      </c>
      <c r="BM65" s="42" t="s">
        <v>581</v>
      </c>
      <c r="BN65" s="196">
        <v>0</v>
      </c>
      <c r="BO65" s="196">
        <v>0</v>
      </c>
      <c r="BP65" s="144">
        <v>0</v>
      </c>
      <c r="BQ65" s="145">
        <v>0</v>
      </c>
      <c r="BR65" s="42" t="s">
        <v>583</v>
      </c>
      <c r="BS65" s="42" t="s">
        <v>568</v>
      </c>
      <c r="BT65" s="42" t="s">
        <v>33</v>
      </c>
      <c r="BU65" s="42" t="s">
        <v>582</v>
      </c>
      <c r="BV65" s="193"/>
      <c r="BW65" s="193"/>
      <c r="BX65" s="43">
        <v>0</v>
      </c>
      <c r="BY65" s="52">
        <v>0</v>
      </c>
      <c r="BZ65" s="42" t="s">
        <v>583</v>
      </c>
      <c r="CA65" s="42" t="s">
        <v>568</v>
      </c>
      <c r="CB65" s="42" t="s">
        <v>33</v>
      </c>
      <c r="CC65" s="42" t="s">
        <v>582</v>
      </c>
      <c r="CD65" s="56"/>
      <c r="CE65" s="57">
        <v>15300</v>
      </c>
      <c r="CF65" s="57" t="s">
        <v>584</v>
      </c>
      <c r="CG65" s="57" t="s">
        <v>584</v>
      </c>
      <c r="CH65" s="65">
        <v>14846</v>
      </c>
      <c r="CI65" s="65" t="s">
        <v>584</v>
      </c>
      <c r="CJ65" s="65" t="s">
        <v>584</v>
      </c>
      <c r="CK65" s="65">
        <v>16120</v>
      </c>
      <c r="CL65" s="65" t="s">
        <v>584</v>
      </c>
      <c r="CM65" s="57" t="s">
        <v>584</v>
      </c>
      <c r="CN65" s="57">
        <v>14846</v>
      </c>
      <c r="CO65" s="58">
        <v>485.16339869281046</v>
      </c>
      <c r="CP65" s="58" t="e">
        <v>#VALUE!</v>
      </c>
      <c r="CQ65" s="58" t="e">
        <v>#VALUE!</v>
      </c>
      <c r="CR65" s="58">
        <v>500</v>
      </c>
      <c r="CS65" s="58" t="e">
        <v>#VALUE!</v>
      </c>
      <c r="CT65" s="58" t="e">
        <v>#VALUE!</v>
      </c>
      <c r="CU65" s="62">
        <v>460.48387096774195</v>
      </c>
      <c r="CV65" s="58" t="e">
        <v>#VALUE!</v>
      </c>
      <c r="CW65" s="58" t="e">
        <v>#VALUE!</v>
      </c>
      <c r="CX65" s="281" t="s">
        <v>554</v>
      </c>
      <c r="CY65" s="207" t="s">
        <v>568</v>
      </c>
    </row>
    <row r="66" spans="1:103" s="59" customFormat="1" ht="105" x14ac:dyDescent="0.2">
      <c r="A66" s="255">
        <v>56</v>
      </c>
      <c r="B66" s="256" t="s">
        <v>155</v>
      </c>
      <c r="C66" s="257" t="s">
        <v>156</v>
      </c>
      <c r="D66" s="256" t="s">
        <v>46</v>
      </c>
      <c r="E66" s="259">
        <v>35</v>
      </c>
      <c r="F66" s="255">
        <v>1</v>
      </c>
      <c r="G66" s="256" t="s">
        <v>31</v>
      </c>
      <c r="H66" s="53">
        <v>22680</v>
      </c>
      <c r="I66" s="53">
        <v>793800</v>
      </c>
      <c r="J66" s="136"/>
      <c r="K66" s="136">
        <v>0</v>
      </c>
      <c r="L66" s="43">
        <v>0</v>
      </c>
      <c r="M66" s="52">
        <v>0</v>
      </c>
      <c r="N66" s="42" t="s">
        <v>583</v>
      </c>
      <c r="O66" s="42" t="s">
        <v>568</v>
      </c>
      <c r="P66" s="42" t="s">
        <v>33</v>
      </c>
      <c r="Q66" s="42" t="s">
        <v>582</v>
      </c>
      <c r="R66" s="144">
        <v>10300</v>
      </c>
      <c r="S66" s="144">
        <v>0</v>
      </c>
      <c r="T66" s="144">
        <v>10300</v>
      </c>
      <c r="U66" s="145">
        <v>360500</v>
      </c>
      <c r="V66" s="42" t="s">
        <v>10</v>
      </c>
      <c r="W66" s="42" t="s">
        <v>567</v>
      </c>
      <c r="X66" s="42" t="s">
        <v>33</v>
      </c>
      <c r="Y66" s="42" t="s">
        <v>582</v>
      </c>
      <c r="Z66" s="43">
        <v>40243</v>
      </c>
      <c r="AA66" s="43">
        <v>0</v>
      </c>
      <c r="AB66" s="43">
        <v>40243</v>
      </c>
      <c r="AC66" s="52">
        <v>1408505</v>
      </c>
      <c r="AD66" s="42" t="s">
        <v>33</v>
      </c>
      <c r="AE66" s="42" t="s">
        <v>567</v>
      </c>
      <c r="AF66" s="42" t="s">
        <v>33</v>
      </c>
      <c r="AG66" s="42" t="s">
        <v>582</v>
      </c>
      <c r="AH66" s="245">
        <v>8471</v>
      </c>
      <c r="AI66" s="246">
        <v>0</v>
      </c>
      <c r="AJ66" s="235">
        <v>8471</v>
      </c>
      <c r="AK66" s="52">
        <v>296485</v>
      </c>
      <c r="AL66" s="42" t="s">
        <v>10</v>
      </c>
      <c r="AM66" s="42" t="s">
        <v>566</v>
      </c>
      <c r="AN66" s="42" t="s">
        <v>10</v>
      </c>
      <c r="AO66" s="42" t="s">
        <v>581</v>
      </c>
      <c r="AP66" s="235"/>
      <c r="AQ66" s="235"/>
      <c r="AR66" s="43">
        <v>0</v>
      </c>
      <c r="AS66" s="52">
        <v>0</v>
      </c>
      <c r="AT66" s="42" t="s">
        <v>583</v>
      </c>
      <c r="AU66" s="42"/>
      <c r="AV66" s="42" t="s">
        <v>33</v>
      </c>
      <c r="AW66" s="42" t="s">
        <v>582</v>
      </c>
      <c r="AX66" s="235"/>
      <c r="AY66" s="235"/>
      <c r="AZ66" s="43">
        <v>0</v>
      </c>
      <c r="BA66" s="52">
        <v>0</v>
      </c>
      <c r="BB66" s="42" t="s">
        <v>583</v>
      </c>
      <c r="BC66" s="42" t="s">
        <v>568</v>
      </c>
      <c r="BD66" s="42" t="s">
        <v>33</v>
      </c>
      <c r="BE66" s="42" t="s">
        <v>582</v>
      </c>
      <c r="BF66" s="261">
        <v>17340</v>
      </c>
      <c r="BG66" s="262">
        <v>0</v>
      </c>
      <c r="BH66" s="43">
        <v>17340</v>
      </c>
      <c r="BI66" s="52">
        <v>17340</v>
      </c>
      <c r="BJ66" s="42" t="s">
        <v>10</v>
      </c>
      <c r="BK66" s="42" t="s">
        <v>566</v>
      </c>
      <c r="BL66" s="42" t="s">
        <v>10</v>
      </c>
      <c r="BM66" s="42" t="s">
        <v>581</v>
      </c>
      <c r="BN66" s="196">
        <v>0</v>
      </c>
      <c r="BO66" s="196">
        <v>0</v>
      </c>
      <c r="BP66" s="144">
        <v>0</v>
      </c>
      <c r="BQ66" s="145">
        <v>0</v>
      </c>
      <c r="BR66" s="42" t="s">
        <v>583</v>
      </c>
      <c r="BS66" s="42" t="s">
        <v>568</v>
      </c>
      <c r="BT66" s="42" t="s">
        <v>33</v>
      </c>
      <c r="BU66" s="42" t="s">
        <v>582</v>
      </c>
      <c r="BV66" s="193"/>
      <c r="BW66" s="193"/>
      <c r="BX66" s="43">
        <v>0</v>
      </c>
      <c r="BY66" s="52">
        <v>0</v>
      </c>
      <c r="BZ66" s="42" t="s">
        <v>583</v>
      </c>
      <c r="CA66" s="42" t="s">
        <v>568</v>
      </c>
      <c r="CB66" s="42" t="s">
        <v>33</v>
      </c>
      <c r="CC66" s="42" t="s">
        <v>582</v>
      </c>
      <c r="CD66" s="56"/>
      <c r="CE66" s="57" t="s">
        <v>584</v>
      </c>
      <c r="CF66" s="57" t="s">
        <v>584</v>
      </c>
      <c r="CG66" s="57" t="s">
        <v>584</v>
      </c>
      <c r="CH66" s="65">
        <v>8471</v>
      </c>
      <c r="CI66" s="65" t="s">
        <v>584</v>
      </c>
      <c r="CJ66" s="65" t="s">
        <v>584</v>
      </c>
      <c r="CK66" s="65">
        <v>17340</v>
      </c>
      <c r="CL66" s="65" t="s">
        <v>584</v>
      </c>
      <c r="CM66" s="57" t="s">
        <v>584</v>
      </c>
      <c r="CN66" s="57">
        <v>8471</v>
      </c>
      <c r="CO66" s="58" t="e">
        <v>#VALUE!</v>
      </c>
      <c r="CP66" s="58" t="e">
        <v>#VALUE!</v>
      </c>
      <c r="CQ66" s="58" t="e">
        <v>#VALUE!</v>
      </c>
      <c r="CR66" s="58">
        <v>500</v>
      </c>
      <c r="CS66" s="58" t="e">
        <v>#VALUE!</v>
      </c>
      <c r="CT66" s="58" t="e">
        <v>#VALUE!</v>
      </c>
      <c r="CU66" s="62">
        <v>244.26182237600923</v>
      </c>
      <c r="CV66" s="58" t="e">
        <v>#VALUE!</v>
      </c>
      <c r="CW66" s="58" t="e">
        <v>#VALUE!</v>
      </c>
      <c r="CX66" s="281" t="s">
        <v>554</v>
      </c>
      <c r="CY66" s="207" t="s">
        <v>568</v>
      </c>
    </row>
    <row r="67" spans="1:103" s="59" customFormat="1" ht="47.25" x14ac:dyDescent="0.2">
      <c r="A67" s="255">
        <v>57</v>
      </c>
      <c r="B67" s="256" t="s">
        <v>157</v>
      </c>
      <c r="C67" s="257" t="s">
        <v>158</v>
      </c>
      <c r="D67" s="256" t="s">
        <v>46</v>
      </c>
      <c r="E67" s="259">
        <v>29</v>
      </c>
      <c r="F67" s="255">
        <v>1</v>
      </c>
      <c r="G67" s="256" t="s">
        <v>31</v>
      </c>
      <c r="H67" s="53">
        <v>22680</v>
      </c>
      <c r="I67" s="53">
        <v>657720</v>
      </c>
      <c r="J67" s="136"/>
      <c r="K67" s="136">
        <v>0</v>
      </c>
      <c r="L67" s="43">
        <v>0</v>
      </c>
      <c r="M67" s="52">
        <v>0</v>
      </c>
      <c r="N67" s="42" t="s">
        <v>583</v>
      </c>
      <c r="O67" s="42" t="s">
        <v>568</v>
      </c>
      <c r="P67" s="42" t="s">
        <v>33</v>
      </c>
      <c r="Q67" s="42" t="s">
        <v>582</v>
      </c>
      <c r="R67" s="144">
        <v>0</v>
      </c>
      <c r="S67" s="144">
        <v>0</v>
      </c>
      <c r="T67" s="144">
        <v>0</v>
      </c>
      <c r="U67" s="145">
        <v>0</v>
      </c>
      <c r="V67" s="42" t="s">
        <v>583</v>
      </c>
      <c r="W67" s="42" t="s">
        <v>568</v>
      </c>
      <c r="X67" s="42" t="s">
        <v>33</v>
      </c>
      <c r="Y67" s="42" t="s">
        <v>582</v>
      </c>
      <c r="Z67" s="43">
        <v>40243</v>
      </c>
      <c r="AA67" s="43">
        <v>0</v>
      </c>
      <c r="AB67" s="43">
        <v>40243</v>
      </c>
      <c r="AC67" s="52">
        <v>1167047</v>
      </c>
      <c r="AD67" s="42" t="s">
        <v>33</v>
      </c>
      <c r="AE67" s="42" t="s">
        <v>566</v>
      </c>
      <c r="AF67" s="42" t="s">
        <v>33</v>
      </c>
      <c r="AG67" s="42" t="s">
        <v>582</v>
      </c>
      <c r="AH67" s="245">
        <v>8471</v>
      </c>
      <c r="AI67" s="246">
        <v>0</v>
      </c>
      <c r="AJ67" s="235">
        <v>8471</v>
      </c>
      <c r="AK67" s="52">
        <v>245659</v>
      </c>
      <c r="AL67" s="42" t="s">
        <v>10</v>
      </c>
      <c r="AM67" s="42" t="s">
        <v>566</v>
      </c>
      <c r="AN67" s="42" t="s">
        <v>10</v>
      </c>
      <c r="AO67" s="42" t="s">
        <v>581</v>
      </c>
      <c r="AP67" s="235"/>
      <c r="AQ67" s="235"/>
      <c r="AR67" s="43">
        <v>0</v>
      </c>
      <c r="AS67" s="52">
        <v>0</v>
      </c>
      <c r="AT67" s="42" t="s">
        <v>583</v>
      </c>
      <c r="AU67" s="42"/>
      <c r="AV67" s="42" t="s">
        <v>33</v>
      </c>
      <c r="AW67" s="42" t="s">
        <v>582</v>
      </c>
      <c r="AX67" s="235">
        <v>12467</v>
      </c>
      <c r="AY67" s="235">
        <v>0</v>
      </c>
      <c r="AZ67" s="43">
        <v>12467</v>
      </c>
      <c r="BA67" s="52">
        <v>361543</v>
      </c>
      <c r="BB67" s="42" t="s">
        <v>10</v>
      </c>
      <c r="BC67" s="42" t="s">
        <v>567</v>
      </c>
      <c r="BD67" s="42" t="s">
        <v>33</v>
      </c>
      <c r="BE67" s="42" t="s">
        <v>582</v>
      </c>
      <c r="BF67" s="261">
        <v>0</v>
      </c>
      <c r="BG67" s="262">
        <v>0</v>
      </c>
      <c r="BH67" s="43">
        <v>0</v>
      </c>
      <c r="BI67" s="52">
        <v>0</v>
      </c>
      <c r="BJ67" s="42" t="s">
        <v>583</v>
      </c>
      <c r="BK67" s="42" t="s">
        <v>568</v>
      </c>
      <c r="BL67" s="42" t="s">
        <v>33</v>
      </c>
      <c r="BM67" s="42" t="s">
        <v>582</v>
      </c>
      <c r="BN67" s="196">
        <v>0</v>
      </c>
      <c r="BO67" s="196">
        <v>0</v>
      </c>
      <c r="BP67" s="144">
        <v>0</v>
      </c>
      <c r="BQ67" s="145">
        <v>0</v>
      </c>
      <c r="BR67" s="42" t="s">
        <v>583</v>
      </c>
      <c r="BS67" s="42" t="s">
        <v>568</v>
      </c>
      <c r="BT67" s="42" t="s">
        <v>33</v>
      </c>
      <c r="BU67" s="42" t="s">
        <v>582</v>
      </c>
      <c r="BV67" s="193"/>
      <c r="BW67" s="193"/>
      <c r="BX67" s="43">
        <v>0</v>
      </c>
      <c r="BY67" s="52">
        <v>0</v>
      </c>
      <c r="BZ67" s="42" t="s">
        <v>583</v>
      </c>
      <c r="CA67" s="42" t="s">
        <v>568</v>
      </c>
      <c r="CB67" s="42" t="s">
        <v>33</v>
      </c>
      <c r="CC67" s="42" t="s">
        <v>582</v>
      </c>
      <c r="CD67" s="56"/>
      <c r="CE67" s="57" t="s">
        <v>584</v>
      </c>
      <c r="CF67" s="57" t="s">
        <v>584</v>
      </c>
      <c r="CG67" s="57" t="s">
        <v>584</v>
      </c>
      <c r="CH67" s="65">
        <v>8471</v>
      </c>
      <c r="CI67" s="65" t="s">
        <v>584</v>
      </c>
      <c r="CJ67" s="65" t="s">
        <v>584</v>
      </c>
      <c r="CK67" s="65" t="s">
        <v>584</v>
      </c>
      <c r="CL67" s="65" t="s">
        <v>584</v>
      </c>
      <c r="CM67" s="57" t="s">
        <v>584</v>
      </c>
      <c r="CN67" s="57">
        <v>8471</v>
      </c>
      <c r="CO67" s="58" t="e">
        <v>#VALUE!</v>
      </c>
      <c r="CP67" s="58" t="e">
        <v>#VALUE!</v>
      </c>
      <c r="CQ67" s="58" t="e">
        <v>#VALUE!</v>
      </c>
      <c r="CR67" s="58">
        <v>500</v>
      </c>
      <c r="CS67" s="58" t="e">
        <v>#VALUE!</v>
      </c>
      <c r="CT67" s="58" t="e">
        <v>#VALUE!</v>
      </c>
      <c r="CU67" s="62" t="e">
        <v>#VALUE!</v>
      </c>
      <c r="CV67" s="58" t="e">
        <v>#VALUE!</v>
      </c>
      <c r="CW67" s="58" t="e">
        <v>#VALUE!</v>
      </c>
      <c r="CX67" s="281" t="s">
        <v>554</v>
      </c>
      <c r="CY67" s="207" t="s">
        <v>568</v>
      </c>
    </row>
    <row r="68" spans="1:103" s="59" customFormat="1" ht="75" x14ac:dyDescent="0.2">
      <c r="A68" s="255">
        <v>58</v>
      </c>
      <c r="B68" s="256" t="s">
        <v>159</v>
      </c>
      <c r="C68" s="257" t="s">
        <v>160</v>
      </c>
      <c r="D68" s="256" t="s">
        <v>46</v>
      </c>
      <c r="E68" s="259">
        <v>20</v>
      </c>
      <c r="F68" s="255">
        <v>1</v>
      </c>
      <c r="G68" s="256" t="s">
        <v>31</v>
      </c>
      <c r="H68" s="53">
        <v>34048</v>
      </c>
      <c r="I68" s="53">
        <v>680960</v>
      </c>
      <c r="J68" s="136">
        <v>34000</v>
      </c>
      <c r="K68" s="136">
        <v>0</v>
      </c>
      <c r="L68" s="43">
        <v>34000</v>
      </c>
      <c r="M68" s="52">
        <v>680000</v>
      </c>
      <c r="N68" s="42" t="s">
        <v>10</v>
      </c>
      <c r="O68" s="42" t="s">
        <v>567</v>
      </c>
      <c r="P68" s="42" t="s">
        <v>33</v>
      </c>
      <c r="Q68" s="42" t="s">
        <v>582</v>
      </c>
      <c r="R68" s="144">
        <v>32300</v>
      </c>
      <c r="S68" s="144">
        <v>0</v>
      </c>
      <c r="T68" s="144">
        <v>32300</v>
      </c>
      <c r="U68" s="145">
        <v>646000</v>
      </c>
      <c r="V68" s="42" t="s">
        <v>10</v>
      </c>
      <c r="W68" s="42" t="s">
        <v>566</v>
      </c>
      <c r="X68" s="42" t="s">
        <v>10</v>
      </c>
      <c r="Y68" s="42" t="s">
        <v>581</v>
      </c>
      <c r="Z68" s="43">
        <v>53663</v>
      </c>
      <c r="AA68" s="43">
        <v>0</v>
      </c>
      <c r="AB68" s="43">
        <v>53663</v>
      </c>
      <c r="AC68" s="52">
        <v>1073260</v>
      </c>
      <c r="AD68" s="42" t="s">
        <v>33</v>
      </c>
      <c r="AE68" s="42" t="s">
        <v>567</v>
      </c>
      <c r="AF68" s="42" t="s">
        <v>33</v>
      </c>
      <c r="AG68" s="42" t="s">
        <v>582</v>
      </c>
      <c r="AH68" s="245">
        <v>20658</v>
      </c>
      <c r="AI68" s="246">
        <v>0</v>
      </c>
      <c r="AJ68" s="235">
        <v>20658</v>
      </c>
      <c r="AK68" s="52">
        <v>413160</v>
      </c>
      <c r="AL68" s="42" t="s">
        <v>10</v>
      </c>
      <c r="AM68" s="42" t="s">
        <v>566</v>
      </c>
      <c r="AN68" s="42" t="s">
        <v>10</v>
      </c>
      <c r="AO68" s="42" t="s">
        <v>581</v>
      </c>
      <c r="AP68" s="235"/>
      <c r="AQ68" s="235"/>
      <c r="AR68" s="43">
        <v>0</v>
      </c>
      <c r="AS68" s="52">
        <v>0</v>
      </c>
      <c r="AT68" s="42" t="s">
        <v>583</v>
      </c>
      <c r="AU68" s="42"/>
      <c r="AV68" s="42" t="s">
        <v>33</v>
      </c>
      <c r="AW68" s="42" t="s">
        <v>582</v>
      </c>
      <c r="AX68" s="235"/>
      <c r="AY68" s="235"/>
      <c r="AZ68" s="43">
        <v>0</v>
      </c>
      <c r="BA68" s="52">
        <v>0</v>
      </c>
      <c r="BB68" s="42" t="s">
        <v>583</v>
      </c>
      <c r="BC68" s="42" t="s">
        <v>568</v>
      </c>
      <c r="BD68" s="42" t="s">
        <v>33</v>
      </c>
      <c r="BE68" s="42" t="s">
        <v>582</v>
      </c>
      <c r="BF68" s="261">
        <v>0</v>
      </c>
      <c r="BG68" s="262">
        <v>0</v>
      </c>
      <c r="BH68" s="43">
        <v>0</v>
      </c>
      <c r="BI68" s="52">
        <v>0</v>
      </c>
      <c r="BJ68" s="42" t="s">
        <v>583</v>
      </c>
      <c r="BK68" s="42" t="s">
        <v>568</v>
      </c>
      <c r="BL68" s="42" t="s">
        <v>33</v>
      </c>
      <c r="BM68" s="42" t="s">
        <v>582</v>
      </c>
      <c r="BN68" s="196">
        <v>0</v>
      </c>
      <c r="BO68" s="196">
        <v>0</v>
      </c>
      <c r="BP68" s="144">
        <v>0</v>
      </c>
      <c r="BQ68" s="145">
        <v>0</v>
      </c>
      <c r="BR68" s="42" t="s">
        <v>583</v>
      </c>
      <c r="BS68" s="42" t="s">
        <v>568</v>
      </c>
      <c r="BT68" s="42" t="s">
        <v>33</v>
      </c>
      <c r="BU68" s="42" t="s">
        <v>582</v>
      </c>
      <c r="BV68" s="193"/>
      <c r="BW68" s="193"/>
      <c r="BX68" s="43">
        <v>0</v>
      </c>
      <c r="BY68" s="52">
        <v>0</v>
      </c>
      <c r="BZ68" s="42" t="s">
        <v>583</v>
      </c>
      <c r="CA68" s="42" t="s">
        <v>568</v>
      </c>
      <c r="CB68" s="42" t="s">
        <v>33</v>
      </c>
      <c r="CC68" s="42" t="s">
        <v>582</v>
      </c>
      <c r="CD68" s="56"/>
      <c r="CE68" s="57" t="s">
        <v>584</v>
      </c>
      <c r="CF68" s="57">
        <v>32300</v>
      </c>
      <c r="CG68" s="57" t="s">
        <v>584</v>
      </c>
      <c r="CH68" s="65">
        <v>20658</v>
      </c>
      <c r="CI68" s="65" t="s">
        <v>584</v>
      </c>
      <c r="CJ68" s="65" t="s">
        <v>584</v>
      </c>
      <c r="CK68" s="65" t="s">
        <v>584</v>
      </c>
      <c r="CL68" s="65" t="s">
        <v>584</v>
      </c>
      <c r="CM68" s="57" t="s">
        <v>584</v>
      </c>
      <c r="CN68" s="57">
        <v>20658</v>
      </c>
      <c r="CO68" s="58" t="e">
        <v>#VALUE!</v>
      </c>
      <c r="CP68" s="58">
        <v>319.78328173374615</v>
      </c>
      <c r="CQ68" s="58" t="e">
        <v>#VALUE!</v>
      </c>
      <c r="CR68" s="58">
        <v>500</v>
      </c>
      <c r="CS68" s="58" t="e">
        <v>#VALUE!</v>
      </c>
      <c r="CT68" s="58" t="e">
        <v>#VALUE!</v>
      </c>
      <c r="CU68" s="62" t="e">
        <v>#VALUE!</v>
      </c>
      <c r="CV68" s="58" t="e">
        <v>#VALUE!</v>
      </c>
      <c r="CW68" s="58" t="e">
        <v>#VALUE!</v>
      </c>
      <c r="CX68" s="281" t="s">
        <v>554</v>
      </c>
      <c r="CY68" s="207" t="s">
        <v>568</v>
      </c>
    </row>
    <row r="69" spans="1:103" s="59" customFormat="1" ht="47.25" x14ac:dyDescent="0.2">
      <c r="A69" s="255">
        <v>59</v>
      </c>
      <c r="B69" s="256" t="s">
        <v>161</v>
      </c>
      <c r="C69" s="257" t="s">
        <v>162</v>
      </c>
      <c r="D69" s="256" t="s">
        <v>46</v>
      </c>
      <c r="E69" s="259">
        <v>4.333333333333333</v>
      </c>
      <c r="F69" s="255">
        <v>1</v>
      </c>
      <c r="G69" s="256" t="s">
        <v>31</v>
      </c>
      <c r="H69" s="53">
        <v>22680</v>
      </c>
      <c r="I69" s="53">
        <v>98280</v>
      </c>
      <c r="J69" s="136">
        <v>15300</v>
      </c>
      <c r="K69" s="136">
        <v>0</v>
      </c>
      <c r="L69" s="43">
        <v>15300</v>
      </c>
      <c r="M69" s="52">
        <v>66300</v>
      </c>
      <c r="N69" s="42" t="s">
        <v>10</v>
      </c>
      <c r="O69" s="42" t="s">
        <v>567</v>
      </c>
      <c r="P69" s="42" t="s">
        <v>33</v>
      </c>
      <c r="Q69" s="42" t="s">
        <v>582</v>
      </c>
      <c r="R69" s="144">
        <v>10300</v>
      </c>
      <c r="S69" s="144">
        <v>0</v>
      </c>
      <c r="T69" s="144">
        <v>10300</v>
      </c>
      <c r="U69" s="145">
        <v>44633.333333333328</v>
      </c>
      <c r="V69" s="42" t="s">
        <v>10</v>
      </c>
      <c r="W69" s="42" t="s">
        <v>567</v>
      </c>
      <c r="X69" s="42" t="s">
        <v>33</v>
      </c>
      <c r="Y69" s="42" t="s">
        <v>582</v>
      </c>
      <c r="Z69" s="43">
        <v>20165</v>
      </c>
      <c r="AA69" s="43">
        <v>0</v>
      </c>
      <c r="AB69" s="43">
        <v>20165</v>
      </c>
      <c r="AC69" s="52">
        <v>87381.666666666657</v>
      </c>
      <c r="AD69" s="42" t="s">
        <v>10</v>
      </c>
      <c r="AE69" s="42" t="s">
        <v>567</v>
      </c>
      <c r="AF69" s="42" t="s">
        <v>33</v>
      </c>
      <c r="AG69" s="42" t="s">
        <v>582</v>
      </c>
      <c r="AH69" s="245">
        <v>14846</v>
      </c>
      <c r="AI69" s="246">
        <v>0</v>
      </c>
      <c r="AJ69" s="235">
        <v>14846</v>
      </c>
      <c r="AK69" s="52">
        <v>64332.666666666664</v>
      </c>
      <c r="AL69" s="42" t="s">
        <v>10</v>
      </c>
      <c r="AM69" s="42" t="s">
        <v>566</v>
      </c>
      <c r="AN69" s="42" t="s">
        <v>10</v>
      </c>
      <c r="AO69" s="42" t="s">
        <v>581</v>
      </c>
      <c r="AP69" s="235"/>
      <c r="AQ69" s="235"/>
      <c r="AR69" s="43">
        <v>0</v>
      </c>
      <c r="AS69" s="52">
        <v>0</v>
      </c>
      <c r="AT69" s="42" t="s">
        <v>583</v>
      </c>
      <c r="AU69" s="42"/>
      <c r="AV69" s="42" t="s">
        <v>33</v>
      </c>
      <c r="AW69" s="42" t="s">
        <v>582</v>
      </c>
      <c r="AX69" s="235">
        <v>12727</v>
      </c>
      <c r="AY69" s="235">
        <v>0</v>
      </c>
      <c r="AZ69" s="43">
        <v>12727</v>
      </c>
      <c r="BA69" s="52">
        <v>55150.333333333328</v>
      </c>
      <c r="BB69" s="42" t="s">
        <v>10</v>
      </c>
      <c r="BC69" s="42" t="s">
        <v>567</v>
      </c>
      <c r="BD69" s="42" t="s">
        <v>33</v>
      </c>
      <c r="BE69" s="42" t="s">
        <v>582</v>
      </c>
      <c r="BF69" s="261">
        <v>0</v>
      </c>
      <c r="BG69" s="262">
        <v>0</v>
      </c>
      <c r="BH69" s="43">
        <v>0</v>
      </c>
      <c r="BI69" s="52">
        <v>0</v>
      </c>
      <c r="BJ69" s="42" t="s">
        <v>583</v>
      </c>
      <c r="BK69" s="42" t="s">
        <v>568</v>
      </c>
      <c r="BL69" s="42" t="s">
        <v>33</v>
      </c>
      <c r="BM69" s="42" t="s">
        <v>582</v>
      </c>
      <c r="BN69" s="196">
        <v>0</v>
      </c>
      <c r="BO69" s="196">
        <v>0</v>
      </c>
      <c r="BP69" s="144">
        <v>0</v>
      </c>
      <c r="BQ69" s="145">
        <v>0</v>
      </c>
      <c r="BR69" s="42" t="s">
        <v>583</v>
      </c>
      <c r="BS69" s="42" t="s">
        <v>568</v>
      </c>
      <c r="BT69" s="42" t="s">
        <v>33</v>
      </c>
      <c r="BU69" s="42" t="s">
        <v>582</v>
      </c>
      <c r="BV69" s="193"/>
      <c r="BW69" s="193"/>
      <c r="BX69" s="43">
        <v>0</v>
      </c>
      <c r="BY69" s="52">
        <v>0</v>
      </c>
      <c r="BZ69" s="42" t="s">
        <v>583</v>
      </c>
      <c r="CA69" s="42" t="s">
        <v>568</v>
      </c>
      <c r="CB69" s="42" t="s">
        <v>33</v>
      </c>
      <c r="CC69" s="42" t="s">
        <v>582</v>
      </c>
      <c r="CD69" s="56"/>
      <c r="CE69" s="57" t="s">
        <v>584</v>
      </c>
      <c r="CF69" s="57" t="s">
        <v>584</v>
      </c>
      <c r="CG69" s="57" t="s">
        <v>584</v>
      </c>
      <c r="CH69" s="65">
        <v>14846</v>
      </c>
      <c r="CI69" s="65" t="s">
        <v>584</v>
      </c>
      <c r="CJ69" s="65" t="s">
        <v>584</v>
      </c>
      <c r="CK69" s="65" t="s">
        <v>584</v>
      </c>
      <c r="CL69" s="65" t="s">
        <v>584</v>
      </c>
      <c r="CM69" s="57" t="s">
        <v>584</v>
      </c>
      <c r="CN69" s="57">
        <v>14846</v>
      </c>
      <c r="CO69" s="58" t="e">
        <v>#VALUE!</v>
      </c>
      <c r="CP69" s="58" t="e">
        <v>#VALUE!</v>
      </c>
      <c r="CQ69" s="58" t="e">
        <v>#VALUE!</v>
      </c>
      <c r="CR69" s="58">
        <v>500</v>
      </c>
      <c r="CS69" s="58" t="e">
        <v>#VALUE!</v>
      </c>
      <c r="CT69" s="58" t="e">
        <v>#VALUE!</v>
      </c>
      <c r="CU69" s="62" t="e">
        <v>#VALUE!</v>
      </c>
      <c r="CV69" s="58" t="e">
        <v>#VALUE!</v>
      </c>
      <c r="CW69" s="58" t="e">
        <v>#VALUE!</v>
      </c>
      <c r="CX69" s="281" t="s">
        <v>554</v>
      </c>
      <c r="CY69" s="207" t="s">
        <v>568</v>
      </c>
    </row>
    <row r="70" spans="1:103" s="59" customFormat="1" ht="105" x14ac:dyDescent="0.2">
      <c r="A70" s="255">
        <v>60</v>
      </c>
      <c r="B70" s="256" t="s">
        <v>163</v>
      </c>
      <c r="C70" s="257" t="s">
        <v>164</v>
      </c>
      <c r="D70" s="256" t="s">
        <v>46</v>
      </c>
      <c r="E70" s="259">
        <v>31</v>
      </c>
      <c r="F70" s="255">
        <v>1</v>
      </c>
      <c r="G70" s="256" t="s">
        <v>31</v>
      </c>
      <c r="H70" s="53">
        <v>22680</v>
      </c>
      <c r="I70" s="53">
        <v>703080</v>
      </c>
      <c r="J70" s="136">
        <v>15300</v>
      </c>
      <c r="K70" s="136">
        <v>0</v>
      </c>
      <c r="L70" s="43">
        <v>15300</v>
      </c>
      <c r="M70" s="52">
        <v>474300</v>
      </c>
      <c r="N70" s="42" t="s">
        <v>10</v>
      </c>
      <c r="O70" s="42" t="s">
        <v>567</v>
      </c>
      <c r="P70" s="42" t="s">
        <v>33</v>
      </c>
      <c r="Q70" s="42" t="s">
        <v>582</v>
      </c>
      <c r="R70" s="144">
        <v>10100</v>
      </c>
      <c r="S70" s="144">
        <v>0</v>
      </c>
      <c r="T70" s="144">
        <v>10100</v>
      </c>
      <c r="U70" s="145">
        <v>313100</v>
      </c>
      <c r="V70" s="42" t="s">
        <v>10</v>
      </c>
      <c r="W70" s="42" t="s">
        <v>567</v>
      </c>
      <c r="X70" s="42" t="s">
        <v>33</v>
      </c>
      <c r="Y70" s="42" t="s">
        <v>582</v>
      </c>
      <c r="Z70" s="43">
        <v>20169</v>
      </c>
      <c r="AA70" s="43">
        <v>0</v>
      </c>
      <c r="AB70" s="43">
        <v>20169</v>
      </c>
      <c r="AC70" s="52">
        <v>625239</v>
      </c>
      <c r="AD70" s="42" t="s">
        <v>10</v>
      </c>
      <c r="AE70" s="42" t="s">
        <v>567</v>
      </c>
      <c r="AF70" s="42" t="s">
        <v>33</v>
      </c>
      <c r="AG70" s="42" t="s">
        <v>582</v>
      </c>
      <c r="AH70" s="245">
        <v>8471</v>
      </c>
      <c r="AI70" s="246">
        <v>0</v>
      </c>
      <c r="AJ70" s="235">
        <v>8471</v>
      </c>
      <c r="AK70" s="52">
        <v>262601</v>
      </c>
      <c r="AL70" s="42" t="s">
        <v>10</v>
      </c>
      <c r="AM70" s="42" t="s">
        <v>566</v>
      </c>
      <c r="AN70" s="42" t="s">
        <v>10</v>
      </c>
      <c r="AO70" s="42" t="s">
        <v>581</v>
      </c>
      <c r="AP70" s="235"/>
      <c r="AQ70" s="235"/>
      <c r="AR70" s="43">
        <v>0</v>
      </c>
      <c r="AS70" s="52">
        <v>0</v>
      </c>
      <c r="AT70" s="42" t="s">
        <v>583</v>
      </c>
      <c r="AU70" s="42"/>
      <c r="AV70" s="42" t="s">
        <v>33</v>
      </c>
      <c r="AW70" s="42" t="s">
        <v>582</v>
      </c>
      <c r="AX70" s="235">
        <v>12467</v>
      </c>
      <c r="AY70" s="235">
        <v>0</v>
      </c>
      <c r="AZ70" s="43">
        <v>12467</v>
      </c>
      <c r="BA70" s="52">
        <v>386477</v>
      </c>
      <c r="BB70" s="42" t="s">
        <v>10</v>
      </c>
      <c r="BC70" s="42" t="s">
        <v>567</v>
      </c>
      <c r="BD70" s="42" t="s">
        <v>33</v>
      </c>
      <c r="BE70" s="42" t="s">
        <v>582</v>
      </c>
      <c r="BF70" s="261">
        <v>16450</v>
      </c>
      <c r="BG70" s="262">
        <v>0</v>
      </c>
      <c r="BH70" s="43">
        <v>16450</v>
      </c>
      <c r="BI70" s="52">
        <v>16450</v>
      </c>
      <c r="BJ70" s="42" t="s">
        <v>10</v>
      </c>
      <c r="BK70" s="42" t="s">
        <v>567</v>
      </c>
      <c r="BL70" s="42" t="s">
        <v>33</v>
      </c>
      <c r="BM70" s="42" t="s">
        <v>582</v>
      </c>
      <c r="BN70" s="196">
        <v>0</v>
      </c>
      <c r="BO70" s="196">
        <v>0</v>
      </c>
      <c r="BP70" s="144">
        <v>0</v>
      </c>
      <c r="BQ70" s="145">
        <v>0</v>
      </c>
      <c r="BR70" s="42" t="s">
        <v>583</v>
      </c>
      <c r="BS70" s="42" t="s">
        <v>568</v>
      </c>
      <c r="BT70" s="42" t="s">
        <v>33</v>
      </c>
      <c r="BU70" s="42" t="s">
        <v>582</v>
      </c>
      <c r="BV70" s="193"/>
      <c r="BW70" s="193"/>
      <c r="BX70" s="43">
        <v>0</v>
      </c>
      <c r="BY70" s="52">
        <v>0</v>
      </c>
      <c r="BZ70" s="42" t="s">
        <v>583</v>
      </c>
      <c r="CA70" s="42" t="s">
        <v>568</v>
      </c>
      <c r="CB70" s="42" t="s">
        <v>33</v>
      </c>
      <c r="CC70" s="42" t="s">
        <v>582</v>
      </c>
      <c r="CD70" s="56"/>
      <c r="CE70" s="57" t="s">
        <v>584</v>
      </c>
      <c r="CF70" s="57" t="s">
        <v>584</v>
      </c>
      <c r="CG70" s="57" t="s">
        <v>584</v>
      </c>
      <c r="CH70" s="65">
        <v>8471</v>
      </c>
      <c r="CI70" s="65" t="s">
        <v>584</v>
      </c>
      <c r="CJ70" s="65" t="s">
        <v>584</v>
      </c>
      <c r="CK70" s="65" t="s">
        <v>584</v>
      </c>
      <c r="CL70" s="65" t="s">
        <v>584</v>
      </c>
      <c r="CM70" s="57" t="s">
        <v>584</v>
      </c>
      <c r="CN70" s="57">
        <v>8471</v>
      </c>
      <c r="CO70" s="58" t="e">
        <v>#VALUE!</v>
      </c>
      <c r="CP70" s="58" t="e">
        <v>#VALUE!</v>
      </c>
      <c r="CQ70" s="58" t="e">
        <v>#VALUE!</v>
      </c>
      <c r="CR70" s="58">
        <v>500</v>
      </c>
      <c r="CS70" s="58" t="e">
        <v>#VALUE!</v>
      </c>
      <c r="CT70" s="58" t="e">
        <v>#VALUE!</v>
      </c>
      <c r="CU70" s="62" t="e">
        <v>#VALUE!</v>
      </c>
      <c r="CV70" s="58" t="e">
        <v>#VALUE!</v>
      </c>
      <c r="CW70" s="58" t="e">
        <v>#VALUE!</v>
      </c>
      <c r="CX70" s="281" t="s">
        <v>554</v>
      </c>
      <c r="CY70" s="207" t="s">
        <v>568</v>
      </c>
    </row>
    <row r="71" spans="1:103" s="59" customFormat="1" ht="47.25" x14ac:dyDescent="0.2">
      <c r="A71" s="255">
        <v>61</v>
      </c>
      <c r="B71" s="256" t="s">
        <v>165</v>
      </c>
      <c r="C71" s="257" t="s">
        <v>166</v>
      </c>
      <c r="D71" s="256" t="s">
        <v>46</v>
      </c>
      <c r="E71" s="259">
        <v>30</v>
      </c>
      <c r="F71" s="255">
        <v>1</v>
      </c>
      <c r="G71" s="256" t="s">
        <v>31</v>
      </c>
      <c r="H71" s="53">
        <v>26640</v>
      </c>
      <c r="I71" s="53">
        <v>799200</v>
      </c>
      <c r="J71" s="136"/>
      <c r="K71" s="136">
        <v>0</v>
      </c>
      <c r="L71" s="43">
        <v>0</v>
      </c>
      <c r="M71" s="52">
        <v>0</v>
      </c>
      <c r="N71" s="42" t="s">
        <v>583</v>
      </c>
      <c r="O71" s="42" t="s">
        <v>568</v>
      </c>
      <c r="P71" s="42" t="s">
        <v>33</v>
      </c>
      <c r="Q71" s="42" t="s">
        <v>582</v>
      </c>
      <c r="R71" s="144">
        <v>0</v>
      </c>
      <c r="S71" s="144">
        <v>0</v>
      </c>
      <c r="T71" s="144">
        <v>0</v>
      </c>
      <c r="U71" s="145">
        <v>0</v>
      </c>
      <c r="V71" s="42" t="s">
        <v>583</v>
      </c>
      <c r="W71" s="42" t="s">
        <v>568</v>
      </c>
      <c r="X71" s="42" t="s">
        <v>33</v>
      </c>
      <c r="Y71" s="42" t="s">
        <v>582</v>
      </c>
      <c r="Z71" s="43">
        <v>40243</v>
      </c>
      <c r="AA71" s="43">
        <v>0</v>
      </c>
      <c r="AB71" s="43">
        <v>40243</v>
      </c>
      <c r="AC71" s="52">
        <v>1207290</v>
      </c>
      <c r="AD71" s="42" t="s">
        <v>33</v>
      </c>
      <c r="AE71" s="42" t="s">
        <v>566</v>
      </c>
      <c r="AF71" s="42" t="s">
        <v>33</v>
      </c>
      <c r="AG71" s="42" t="s">
        <v>582</v>
      </c>
      <c r="AH71" s="245">
        <v>10550</v>
      </c>
      <c r="AI71" s="246">
        <v>0</v>
      </c>
      <c r="AJ71" s="235">
        <v>10550</v>
      </c>
      <c r="AK71" s="52">
        <v>316500</v>
      </c>
      <c r="AL71" s="42" t="s">
        <v>10</v>
      </c>
      <c r="AM71" s="42" t="s">
        <v>566</v>
      </c>
      <c r="AN71" s="42" t="s">
        <v>10</v>
      </c>
      <c r="AO71" s="42" t="s">
        <v>581</v>
      </c>
      <c r="AP71" s="235"/>
      <c r="AQ71" s="235"/>
      <c r="AR71" s="43">
        <v>0</v>
      </c>
      <c r="AS71" s="52">
        <v>0</v>
      </c>
      <c r="AT71" s="42" t="s">
        <v>583</v>
      </c>
      <c r="AU71" s="42"/>
      <c r="AV71" s="42" t="s">
        <v>33</v>
      </c>
      <c r="AW71" s="42" t="s">
        <v>582</v>
      </c>
      <c r="AX71" s="235">
        <v>13701</v>
      </c>
      <c r="AY71" s="235">
        <v>0</v>
      </c>
      <c r="AZ71" s="43">
        <v>13701</v>
      </c>
      <c r="BA71" s="52">
        <v>411030</v>
      </c>
      <c r="BB71" s="42" t="s">
        <v>10</v>
      </c>
      <c r="BC71" s="42" t="s">
        <v>567</v>
      </c>
      <c r="BD71" s="42" t="s">
        <v>33</v>
      </c>
      <c r="BE71" s="42" t="s">
        <v>582</v>
      </c>
      <c r="BF71" s="261">
        <v>0</v>
      </c>
      <c r="BG71" s="262">
        <v>0</v>
      </c>
      <c r="BH71" s="43">
        <v>0</v>
      </c>
      <c r="BI71" s="52">
        <v>0</v>
      </c>
      <c r="BJ71" s="42" t="s">
        <v>583</v>
      </c>
      <c r="BK71" s="42" t="s">
        <v>568</v>
      </c>
      <c r="BL71" s="42" t="s">
        <v>33</v>
      </c>
      <c r="BM71" s="42" t="s">
        <v>582</v>
      </c>
      <c r="BN71" s="196">
        <v>0</v>
      </c>
      <c r="BO71" s="196">
        <v>0</v>
      </c>
      <c r="BP71" s="144">
        <v>0</v>
      </c>
      <c r="BQ71" s="145">
        <v>0</v>
      </c>
      <c r="BR71" s="42" t="s">
        <v>583</v>
      </c>
      <c r="BS71" s="42" t="s">
        <v>568</v>
      </c>
      <c r="BT71" s="42" t="s">
        <v>33</v>
      </c>
      <c r="BU71" s="42" t="s">
        <v>582</v>
      </c>
      <c r="BV71" s="193"/>
      <c r="BW71" s="193"/>
      <c r="BX71" s="43">
        <v>0</v>
      </c>
      <c r="BY71" s="52">
        <v>0</v>
      </c>
      <c r="BZ71" s="42" t="s">
        <v>583</v>
      </c>
      <c r="CA71" s="42" t="s">
        <v>568</v>
      </c>
      <c r="CB71" s="42" t="s">
        <v>33</v>
      </c>
      <c r="CC71" s="42" t="s">
        <v>582</v>
      </c>
      <c r="CD71" s="56"/>
      <c r="CE71" s="57" t="s">
        <v>584</v>
      </c>
      <c r="CF71" s="57" t="s">
        <v>584</v>
      </c>
      <c r="CG71" s="57" t="s">
        <v>584</v>
      </c>
      <c r="CH71" s="65">
        <v>10550</v>
      </c>
      <c r="CI71" s="65" t="s">
        <v>584</v>
      </c>
      <c r="CJ71" s="65" t="s">
        <v>584</v>
      </c>
      <c r="CK71" s="65" t="s">
        <v>584</v>
      </c>
      <c r="CL71" s="65" t="s">
        <v>584</v>
      </c>
      <c r="CM71" s="57" t="s">
        <v>584</v>
      </c>
      <c r="CN71" s="57">
        <v>10550</v>
      </c>
      <c r="CO71" s="58" t="e">
        <v>#VALUE!</v>
      </c>
      <c r="CP71" s="58" t="e">
        <v>#VALUE!</v>
      </c>
      <c r="CQ71" s="58" t="e">
        <v>#VALUE!</v>
      </c>
      <c r="CR71" s="58">
        <v>500</v>
      </c>
      <c r="CS71" s="58" t="e">
        <v>#VALUE!</v>
      </c>
      <c r="CT71" s="58" t="e">
        <v>#VALUE!</v>
      </c>
      <c r="CU71" s="62" t="e">
        <v>#VALUE!</v>
      </c>
      <c r="CV71" s="58" t="e">
        <v>#VALUE!</v>
      </c>
      <c r="CW71" s="58" t="e">
        <v>#VALUE!</v>
      </c>
      <c r="CX71" s="281" t="s">
        <v>554</v>
      </c>
      <c r="CY71" s="207" t="s">
        <v>568</v>
      </c>
    </row>
    <row r="72" spans="1:103" s="59" customFormat="1" ht="105" x14ac:dyDescent="0.2">
      <c r="A72" s="255">
        <v>62</v>
      </c>
      <c r="B72" s="256" t="s">
        <v>167</v>
      </c>
      <c r="C72" s="257" t="s">
        <v>168</v>
      </c>
      <c r="D72" s="256" t="s">
        <v>46</v>
      </c>
      <c r="E72" s="259">
        <v>79</v>
      </c>
      <c r="F72" s="255">
        <v>1</v>
      </c>
      <c r="G72" s="256" t="s">
        <v>31</v>
      </c>
      <c r="H72" s="53">
        <v>24304</v>
      </c>
      <c r="I72" s="53">
        <v>1920016</v>
      </c>
      <c r="J72" s="136">
        <v>24000</v>
      </c>
      <c r="K72" s="136">
        <v>0</v>
      </c>
      <c r="L72" s="43">
        <v>24000</v>
      </c>
      <c r="M72" s="52">
        <v>1896000</v>
      </c>
      <c r="N72" s="42" t="s">
        <v>10</v>
      </c>
      <c r="O72" s="42" t="s">
        <v>566</v>
      </c>
      <c r="P72" s="42" t="s">
        <v>10</v>
      </c>
      <c r="Q72" s="42" t="s">
        <v>581</v>
      </c>
      <c r="R72" s="144">
        <v>11100</v>
      </c>
      <c r="S72" s="144">
        <v>0</v>
      </c>
      <c r="T72" s="144">
        <v>11100</v>
      </c>
      <c r="U72" s="145">
        <v>876900</v>
      </c>
      <c r="V72" s="42" t="s">
        <v>10</v>
      </c>
      <c r="W72" s="42" t="s">
        <v>566</v>
      </c>
      <c r="X72" s="276" t="s">
        <v>33</v>
      </c>
      <c r="Y72" s="42" t="s">
        <v>582</v>
      </c>
      <c r="Z72" s="43">
        <v>36831</v>
      </c>
      <c r="AA72" s="43">
        <v>0</v>
      </c>
      <c r="AB72" s="43">
        <v>36831</v>
      </c>
      <c r="AC72" s="52">
        <v>2909649</v>
      </c>
      <c r="AD72" s="42" t="s">
        <v>33</v>
      </c>
      <c r="AE72" s="42" t="s">
        <v>567</v>
      </c>
      <c r="AF72" s="42" t="s">
        <v>33</v>
      </c>
      <c r="AG72" s="42" t="s">
        <v>582</v>
      </c>
      <c r="AH72" s="245">
        <v>18581</v>
      </c>
      <c r="AI72" s="246">
        <v>0</v>
      </c>
      <c r="AJ72" s="235">
        <v>18581</v>
      </c>
      <c r="AK72" s="52">
        <v>1467899</v>
      </c>
      <c r="AL72" s="42" t="s">
        <v>10</v>
      </c>
      <c r="AM72" s="42" t="s">
        <v>566</v>
      </c>
      <c r="AN72" s="42" t="s">
        <v>10</v>
      </c>
      <c r="AO72" s="42" t="s">
        <v>581</v>
      </c>
      <c r="AP72" s="235"/>
      <c r="AQ72" s="235"/>
      <c r="AR72" s="43">
        <v>0</v>
      </c>
      <c r="AS72" s="52">
        <v>0</v>
      </c>
      <c r="AT72" s="42" t="s">
        <v>583</v>
      </c>
      <c r="AU72" s="42"/>
      <c r="AV72" s="42" t="s">
        <v>33</v>
      </c>
      <c r="AW72" s="42" t="s">
        <v>582</v>
      </c>
      <c r="AX72" s="235">
        <v>13701</v>
      </c>
      <c r="AY72" s="235">
        <v>0</v>
      </c>
      <c r="AZ72" s="43">
        <v>13701</v>
      </c>
      <c r="BA72" s="52">
        <v>1082379</v>
      </c>
      <c r="BB72" s="42" t="s">
        <v>10</v>
      </c>
      <c r="BC72" s="42" t="s">
        <v>567</v>
      </c>
      <c r="BD72" s="42" t="s">
        <v>33</v>
      </c>
      <c r="BE72" s="42" t="s">
        <v>582</v>
      </c>
      <c r="BF72" s="261">
        <v>21800</v>
      </c>
      <c r="BG72" s="262">
        <v>0</v>
      </c>
      <c r="BH72" s="43">
        <v>21800</v>
      </c>
      <c r="BI72" s="52">
        <v>21800</v>
      </c>
      <c r="BJ72" s="42" t="s">
        <v>10</v>
      </c>
      <c r="BK72" s="42" t="s">
        <v>566</v>
      </c>
      <c r="BL72" s="42" t="s">
        <v>10</v>
      </c>
      <c r="BM72" s="42" t="s">
        <v>581</v>
      </c>
      <c r="BN72" s="196">
        <v>0</v>
      </c>
      <c r="BO72" s="196">
        <v>0</v>
      </c>
      <c r="BP72" s="144">
        <v>0</v>
      </c>
      <c r="BQ72" s="145">
        <v>0</v>
      </c>
      <c r="BR72" s="42" t="s">
        <v>583</v>
      </c>
      <c r="BS72" s="42" t="s">
        <v>568</v>
      </c>
      <c r="BT72" s="42" t="s">
        <v>33</v>
      </c>
      <c r="BU72" s="42" t="s">
        <v>582</v>
      </c>
      <c r="BV72" s="193"/>
      <c r="BW72" s="193"/>
      <c r="BX72" s="43">
        <v>0</v>
      </c>
      <c r="BY72" s="52">
        <v>0</v>
      </c>
      <c r="BZ72" s="42" t="s">
        <v>583</v>
      </c>
      <c r="CA72" s="42" t="s">
        <v>568</v>
      </c>
      <c r="CB72" s="42" t="s">
        <v>33</v>
      </c>
      <c r="CC72" s="42" t="s">
        <v>582</v>
      </c>
      <c r="CD72" s="56"/>
      <c r="CE72" s="57">
        <v>24000</v>
      </c>
      <c r="CF72" s="57" t="s">
        <v>584</v>
      </c>
      <c r="CG72" s="57" t="s">
        <v>584</v>
      </c>
      <c r="CH72" s="65">
        <v>18581</v>
      </c>
      <c r="CI72" s="65" t="s">
        <v>584</v>
      </c>
      <c r="CJ72" s="65" t="s">
        <v>584</v>
      </c>
      <c r="CK72" s="65">
        <v>21800</v>
      </c>
      <c r="CL72" s="65" t="s">
        <v>584</v>
      </c>
      <c r="CM72" s="57" t="s">
        <v>584</v>
      </c>
      <c r="CN72" s="57">
        <v>18581</v>
      </c>
      <c r="CO72" s="58">
        <v>387.10416666666669</v>
      </c>
      <c r="CP72" s="58" t="e">
        <v>#VALUE!</v>
      </c>
      <c r="CQ72" s="58" t="e">
        <v>#VALUE!</v>
      </c>
      <c r="CR72" s="58">
        <v>500</v>
      </c>
      <c r="CS72" s="58" t="e">
        <v>#VALUE!</v>
      </c>
      <c r="CT72" s="58" t="e">
        <v>#VALUE!</v>
      </c>
      <c r="CU72" s="62">
        <v>426.16972477064218</v>
      </c>
      <c r="CV72" s="58" t="e">
        <v>#VALUE!</v>
      </c>
      <c r="CW72" s="58" t="e">
        <v>#VALUE!</v>
      </c>
      <c r="CX72" s="281" t="s">
        <v>554</v>
      </c>
      <c r="CY72" s="207" t="s">
        <v>568</v>
      </c>
    </row>
    <row r="73" spans="1:103" s="59" customFormat="1" ht="75" x14ac:dyDescent="0.2">
      <c r="A73" s="255">
        <v>63</v>
      </c>
      <c r="B73" s="256" t="s">
        <v>169</v>
      </c>
      <c r="C73" s="257" t="s">
        <v>170</v>
      </c>
      <c r="D73" s="256" t="s">
        <v>46</v>
      </c>
      <c r="E73" s="259">
        <v>69.333333333333329</v>
      </c>
      <c r="F73" s="255">
        <v>1</v>
      </c>
      <c r="G73" s="256" t="s">
        <v>31</v>
      </c>
      <c r="H73" s="53">
        <v>4200</v>
      </c>
      <c r="I73" s="53">
        <v>291200</v>
      </c>
      <c r="J73" s="136">
        <v>5100</v>
      </c>
      <c r="K73" s="136">
        <v>0</v>
      </c>
      <c r="L73" s="43">
        <v>5100</v>
      </c>
      <c r="M73" s="52">
        <v>353600</v>
      </c>
      <c r="N73" s="42" t="s">
        <v>33</v>
      </c>
      <c r="O73" s="42" t="s">
        <v>566</v>
      </c>
      <c r="P73" s="42" t="s">
        <v>33</v>
      </c>
      <c r="Q73" s="42" t="s">
        <v>582</v>
      </c>
      <c r="R73" s="144">
        <v>4950</v>
      </c>
      <c r="S73" s="144">
        <v>0</v>
      </c>
      <c r="T73" s="144">
        <v>4950</v>
      </c>
      <c r="U73" s="145">
        <v>343200</v>
      </c>
      <c r="V73" s="42" t="s">
        <v>33</v>
      </c>
      <c r="W73" s="42" t="s">
        <v>567</v>
      </c>
      <c r="X73" s="42" t="s">
        <v>33</v>
      </c>
      <c r="Y73" s="42" t="s">
        <v>582</v>
      </c>
      <c r="Z73" s="43">
        <v>6024</v>
      </c>
      <c r="AA73" s="43">
        <v>0</v>
      </c>
      <c r="AB73" s="43">
        <v>6024</v>
      </c>
      <c r="AC73" s="52">
        <v>417664</v>
      </c>
      <c r="AD73" s="42" t="s">
        <v>33</v>
      </c>
      <c r="AE73" s="42" t="s">
        <v>567</v>
      </c>
      <c r="AF73" s="42" t="s">
        <v>33</v>
      </c>
      <c r="AG73" s="42" t="s">
        <v>582</v>
      </c>
      <c r="AH73" s="245">
        <v>3771</v>
      </c>
      <c r="AI73" s="246">
        <v>0</v>
      </c>
      <c r="AJ73" s="235">
        <v>3771</v>
      </c>
      <c r="AK73" s="52">
        <v>261455.99999999997</v>
      </c>
      <c r="AL73" s="42" t="s">
        <v>10</v>
      </c>
      <c r="AM73" s="42" t="s">
        <v>566</v>
      </c>
      <c r="AN73" s="42" t="s">
        <v>10</v>
      </c>
      <c r="AO73" s="42" t="s">
        <v>581</v>
      </c>
      <c r="AP73" s="235"/>
      <c r="AQ73" s="235"/>
      <c r="AR73" s="43">
        <v>0</v>
      </c>
      <c r="AS73" s="52">
        <v>0</v>
      </c>
      <c r="AT73" s="42" t="s">
        <v>583</v>
      </c>
      <c r="AU73" s="42"/>
      <c r="AV73" s="42" t="s">
        <v>33</v>
      </c>
      <c r="AW73" s="42" t="s">
        <v>582</v>
      </c>
      <c r="AX73" s="235"/>
      <c r="AY73" s="235"/>
      <c r="AZ73" s="43">
        <v>0</v>
      </c>
      <c r="BA73" s="52">
        <v>0</v>
      </c>
      <c r="BB73" s="42" t="s">
        <v>583</v>
      </c>
      <c r="BC73" s="42" t="s">
        <v>568</v>
      </c>
      <c r="BD73" s="42" t="s">
        <v>33</v>
      </c>
      <c r="BE73" s="42" t="s">
        <v>582</v>
      </c>
      <c r="BF73" s="261">
        <v>0</v>
      </c>
      <c r="BG73" s="262">
        <v>0</v>
      </c>
      <c r="BH73" s="43">
        <v>0</v>
      </c>
      <c r="BI73" s="52">
        <v>0</v>
      </c>
      <c r="BJ73" s="42" t="s">
        <v>583</v>
      </c>
      <c r="BK73" s="42" t="s">
        <v>568</v>
      </c>
      <c r="BL73" s="42" t="s">
        <v>33</v>
      </c>
      <c r="BM73" s="42" t="s">
        <v>582</v>
      </c>
      <c r="BN73" s="196">
        <v>0</v>
      </c>
      <c r="BO73" s="196">
        <v>0</v>
      </c>
      <c r="BP73" s="144">
        <v>0</v>
      </c>
      <c r="BQ73" s="145">
        <v>0</v>
      </c>
      <c r="BR73" s="42" t="s">
        <v>583</v>
      </c>
      <c r="BS73" s="42" t="s">
        <v>568</v>
      </c>
      <c r="BT73" s="42" t="s">
        <v>33</v>
      </c>
      <c r="BU73" s="42" t="s">
        <v>582</v>
      </c>
      <c r="BV73" s="193"/>
      <c r="BW73" s="193"/>
      <c r="BX73" s="43">
        <v>0</v>
      </c>
      <c r="BY73" s="52">
        <v>0</v>
      </c>
      <c r="BZ73" s="42" t="s">
        <v>583</v>
      </c>
      <c r="CA73" s="42" t="s">
        <v>568</v>
      </c>
      <c r="CB73" s="42" t="s">
        <v>33</v>
      </c>
      <c r="CC73" s="42" t="s">
        <v>582</v>
      </c>
      <c r="CD73" s="56"/>
      <c r="CE73" s="57" t="s">
        <v>584</v>
      </c>
      <c r="CF73" s="57" t="s">
        <v>584</v>
      </c>
      <c r="CG73" s="57" t="s">
        <v>584</v>
      </c>
      <c r="CH73" s="65">
        <v>3771</v>
      </c>
      <c r="CI73" s="65" t="s">
        <v>584</v>
      </c>
      <c r="CJ73" s="65" t="s">
        <v>584</v>
      </c>
      <c r="CK73" s="65" t="s">
        <v>584</v>
      </c>
      <c r="CL73" s="65" t="s">
        <v>584</v>
      </c>
      <c r="CM73" s="57" t="s">
        <v>584</v>
      </c>
      <c r="CN73" s="57">
        <v>3771</v>
      </c>
      <c r="CO73" s="58" t="e">
        <v>#VALUE!</v>
      </c>
      <c r="CP73" s="58" t="e">
        <v>#VALUE!</v>
      </c>
      <c r="CQ73" s="58" t="e">
        <v>#VALUE!</v>
      </c>
      <c r="CR73" s="58">
        <v>500</v>
      </c>
      <c r="CS73" s="58" t="e">
        <v>#VALUE!</v>
      </c>
      <c r="CT73" s="58" t="e">
        <v>#VALUE!</v>
      </c>
      <c r="CU73" s="62" t="e">
        <v>#VALUE!</v>
      </c>
      <c r="CV73" s="58" t="e">
        <v>#VALUE!</v>
      </c>
      <c r="CW73" s="58" t="e">
        <v>#VALUE!</v>
      </c>
      <c r="CX73" s="281" t="s">
        <v>554</v>
      </c>
      <c r="CY73" s="207" t="s">
        <v>568</v>
      </c>
    </row>
    <row r="74" spans="1:103" s="59" customFormat="1" ht="105" x14ac:dyDescent="0.2">
      <c r="A74" s="255">
        <v>64</v>
      </c>
      <c r="B74" s="256" t="s">
        <v>171</v>
      </c>
      <c r="C74" s="257" t="s">
        <v>172</v>
      </c>
      <c r="D74" s="256" t="s">
        <v>46</v>
      </c>
      <c r="E74" s="259">
        <v>120</v>
      </c>
      <c r="F74" s="255">
        <v>1</v>
      </c>
      <c r="G74" s="256" t="s">
        <v>31</v>
      </c>
      <c r="H74" s="53">
        <v>4200</v>
      </c>
      <c r="I74" s="53">
        <v>504000</v>
      </c>
      <c r="J74" s="136">
        <v>5100</v>
      </c>
      <c r="K74" s="136">
        <v>0</v>
      </c>
      <c r="L74" s="43">
        <v>5100</v>
      </c>
      <c r="M74" s="52">
        <v>612000</v>
      </c>
      <c r="N74" s="42" t="s">
        <v>33</v>
      </c>
      <c r="O74" s="42" t="s">
        <v>566</v>
      </c>
      <c r="P74" s="42" t="s">
        <v>33</v>
      </c>
      <c r="Q74" s="42" t="s">
        <v>582</v>
      </c>
      <c r="R74" s="144">
        <v>5200</v>
      </c>
      <c r="S74" s="144">
        <v>0</v>
      </c>
      <c r="T74" s="144">
        <v>5200</v>
      </c>
      <c r="U74" s="145">
        <v>624000</v>
      </c>
      <c r="V74" s="42" t="s">
        <v>33</v>
      </c>
      <c r="W74" s="42" t="s">
        <v>567</v>
      </c>
      <c r="X74" s="42" t="s">
        <v>33</v>
      </c>
      <c r="Y74" s="42" t="s">
        <v>582</v>
      </c>
      <c r="Z74" s="43">
        <v>6386</v>
      </c>
      <c r="AA74" s="43">
        <v>0</v>
      </c>
      <c r="AB74" s="43">
        <v>6386</v>
      </c>
      <c r="AC74" s="52">
        <v>766320</v>
      </c>
      <c r="AD74" s="42" t="s">
        <v>33</v>
      </c>
      <c r="AE74" s="42" t="s">
        <v>567</v>
      </c>
      <c r="AF74" s="42" t="s">
        <v>33</v>
      </c>
      <c r="AG74" s="42" t="s">
        <v>582</v>
      </c>
      <c r="AH74" s="245">
        <v>3771</v>
      </c>
      <c r="AI74" s="246">
        <v>0</v>
      </c>
      <c r="AJ74" s="235">
        <v>3771</v>
      </c>
      <c r="AK74" s="52">
        <v>452520</v>
      </c>
      <c r="AL74" s="42" t="s">
        <v>10</v>
      </c>
      <c r="AM74" s="42" t="s">
        <v>566</v>
      </c>
      <c r="AN74" s="42" t="s">
        <v>10</v>
      </c>
      <c r="AO74" s="42" t="s">
        <v>581</v>
      </c>
      <c r="AP74" s="235"/>
      <c r="AQ74" s="235"/>
      <c r="AR74" s="43">
        <v>0</v>
      </c>
      <c r="AS74" s="52">
        <v>0</v>
      </c>
      <c r="AT74" s="42" t="s">
        <v>583</v>
      </c>
      <c r="AU74" s="42"/>
      <c r="AV74" s="42" t="s">
        <v>33</v>
      </c>
      <c r="AW74" s="42" t="s">
        <v>582</v>
      </c>
      <c r="AX74" s="235"/>
      <c r="AY74" s="235"/>
      <c r="AZ74" s="43">
        <v>0</v>
      </c>
      <c r="BA74" s="52">
        <v>0</v>
      </c>
      <c r="BB74" s="42" t="s">
        <v>583</v>
      </c>
      <c r="BC74" s="42" t="s">
        <v>568</v>
      </c>
      <c r="BD74" s="42" t="s">
        <v>33</v>
      </c>
      <c r="BE74" s="42" t="s">
        <v>582</v>
      </c>
      <c r="BF74" s="261">
        <v>0</v>
      </c>
      <c r="BG74" s="262">
        <v>0</v>
      </c>
      <c r="BH74" s="43">
        <v>0</v>
      </c>
      <c r="BI74" s="52">
        <v>0</v>
      </c>
      <c r="BJ74" s="42" t="s">
        <v>583</v>
      </c>
      <c r="BK74" s="42" t="s">
        <v>568</v>
      </c>
      <c r="BL74" s="42" t="s">
        <v>33</v>
      </c>
      <c r="BM74" s="42" t="s">
        <v>582</v>
      </c>
      <c r="BN74" s="196">
        <v>0</v>
      </c>
      <c r="BO74" s="196">
        <v>0</v>
      </c>
      <c r="BP74" s="144">
        <v>0</v>
      </c>
      <c r="BQ74" s="145">
        <v>0</v>
      </c>
      <c r="BR74" s="42" t="s">
        <v>583</v>
      </c>
      <c r="BS74" s="42" t="s">
        <v>568</v>
      </c>
      <c r="BT74" s="42" t="s">
        <v>33</v>
      </c>
      <c r="BU74" s="42" t="s">
        <v>582</v>
      </c>
      <c r="BV74" s="193"/>
      <c r="BW74" s="193"/>
      <c r="BX74" s="43">
        <v>0</v>
      </c>
      <c r="BY74" s="52">
        <v>0</v>
      </c>
      <c r="BZ74" s="42" t="s">
        <v>583</v>
      </c>
      <c r="CA74" s="42" t="s">
        <v>568</v>
      </c>
      <c r="CB74" s="42" t="s">
        <v>33</v>
      </c>
      <c r="CC74" s="42" t="s">
        <v>582</v>
      </c>
      <c r="CD74" s="56"/>
      <c r="CE74" s="57" t="s">
        <v>584</v>
      </c>
      <c r="CF74" s="57" t="s">
        <v>584</v>
      </c>
      <c r="CG74" s="57" t="s">
        <v>584</v>
      </c>
      <c r="CH74" s="65">
        <v>3771</v>
      </c>
      <c r="CI74" s="65" t="s">
        <v>584</v>
      </c>
      <c r="CJ74" s="65" t="s">
        <v>584</v>
      </c>
      <c r="CK74" s="65" t="s">
        <v>584</v>
      </c>
      <c r="CL74" s="65" t="s">
        <v>584</v>
      </c>
      <c r="CM74" s="57" t="s">
        <v>584</v>
      </c>
      <c r="CN74" s="57">
        <v>3771</v>
      </c>
      <c r="CO74" s="58" t="e">
        <v>#VALUE!</v>
      </c>
      <c r="CP74" s="58" t="e">
        <v>#VALUE!</v>
      </c>
      <c r="CQ74" s="58" t="e">
        <v>#VALUE!</v>
      </c>
      <c r="CR74" s="58">
        <v>500</v>
      </c>
      <c r="CS74" s="58" t="e">
        <v>#VALUE!</v>
      </c>
      <c r="CT74" s="58" t="e">
        <v>#VALUE!</v>
      </c>
      <c r="CU74" s="62" t="e">
        <v>#VALUE!</v>
      </c>
      <c r="CV74" s="58" t="e">
        <v>#VALUE!</v>
      </c>
      <c r="CW74" s="58" t="e">
        <v>#VALUE!</v>
      </c>
      <c r="CX74" s="281" t="s">
        <v>554</v>
      </c>
      <c r="CY74" s="207" t="s">
        <v>568</v>
      </c>
    </row>
    <row r="75" spans="1:103" s="59" customFormat="1" ht="47.25" x14ac:dyDescent="0.2">
      <c r="A75" s="255">
        <v>65</v>
      </c>
      <c r="B75" s="256" t="s">
        <v>173</v>
      </c>
      <c r="C75" s="257" t="s">
        <v>174</v>
      </c>
      <c r="D75" s="256" t="s">
        <v>46</v>
      </c>
      <c r="E75" s="259">
        <v>7.333333333333333</v>
      </c>
      <c r="F75" s="255">
        <v>1</v>
      </c>
      <c r="G75" s="256" t="s">
        <v>31</v>
      </c>
      <c r="H75" s="53">
        <v>4200</v>
      </c>
      <c r="I75" s="53">
        <v>30800</v>
      </c>
      <c r="J75" s="136">
        <v>5100</v>
      </c>
      <c r="K75" s="136">
        <v>0</v>
      </c>
      <c r="L75" s="43">
        <v>5100</v>
      </c>
      <c r="M75" s="52">
        <v>37400</v>
      </c>
      <c r="N75" s="42" t="s">
        <v>33</v>
      </c>
      <c r="O75" s="42" t="s">
        <v>566</v>
      </c>
      <c r="P75" s="42" t="s">
        <v>33</v>
      </c>
      <c r="Q75" s="42" t="s">
        <v>582</v>
      </c>
      <c r="R75" s="144">
        <v>6750</v>
      </c>
      <c r="S75" s="144">
        <v>0</v>
      </c>
      <c r="T75" s="144">
        <v>6750</v>
      </c>
      <c r="U75" s="145">
        <v>49500</v>
      </c>
      <c r="V75" s="42" t="s">
        <v>33</v>
      </c>
      <c r="W75" s="42" t="s">
        <v>566</v>
      </c>
      <c r="X75" s="42" t="s">
        <v>33</v>
      </c>
      <c r="Y75" s="42" t="s">
        <v>582</v>
      </c>
      <c r="Z75" s="43">
        <v>8193</v>
      </c>
      <c r="AA75" s="43">
        <v>0</v>
      </c>
      <c r="AB75" s="43">
        <v>8193</v>
      </c>
      <c r="AC75" s="52">
        <v>60082</v>
      </c>
      <c r="AD75" s="42" t="s">
        <v>33</v>
      </c>
      <c r="AE75" s="42" t="s">
        <v>566</v>
      </c>
      <c r="AF75" s="42" t="s">
        <v>33</v>
      </c>
      <c r="AG75" s="42" t="s">
        <v>582</v>
      </c>
      <c r="AH75" s="245">
        <v>3771</v>
      </c>
      <c r="AI75" s="246">
        <v>0</v>
      </c>
      <c r="AJ75" s="235">
        <v>3771</v>
      </c>
      <c r="AK75" s="52">
        <v>27654</v>
      </c>
      <c r="AL75" s="42" t="s">
        <v>10</v>
      </c>
      <c r="AM75" s="42" t="s">
        <v>566</v>
      </c>
      <c r="AN75" s="42" t="s">
        <v>10</v>
      </c>
      <c r="AO75" s="42" t="s">
        <v>581</v>
      </c>
      <c r="AP75" s="235"/>
      <c r="AQ75" s="235"/>
      <c r="AR75" s="43">
        <v>0</v>
      </c>
      <c r="AS75" s="52">
        <v>0</v>
      </c>
      <c r="AT75" s="42" t="s">
        <v>583</v>
      </c>
      <c r="AU75" s="42"/>
      <c r="AV75" s="42" t="s">
        <v>33</v>
      </c>
      <c r="AW75" s="42" t="s">
        <v>582</v>
      </c>
      <c r="AX75" s="235"/>
      <c r="AY75" s="235"/>
      <c r="AZ75" s="43">
        <v>0</v>
      </c>
      <c r="BA75" s="52">
        <v>0</v>
      </c>
      <c r="BB75" s="42" t="s">
        <v>583</v>
      </c>
      <c r="BC75" s="42" t="s">
        <v>568</v>
      </c>
      <c r="BD75" s="42" t="s">
        <v>33</v>
      </c>
      <c r="BE75" s="42" t="s">
        <v>582</v>
      </c>
      <c r="BF75" s="261">
        <v>0</v>
      </c>
      <c r="BG75" s="262">
        <v>0</v>
      </c>
      <c r="BH75" s="43">
        <v>0</v>
      </c>
      <c r="BI75" s="52">
        <v>0</v>
      </c>
      <c r="BJ75" s="42" t="s">
        <v>583</v>
      </c>
      <c r="BK75" s="42" t="s">
        <v>568</v>
      </c>
      <c r="BL75" s="42" t="s">
        <v>33</v>
      </c>
      <c r="BM75" s="42" t="s">
        <v>582</v>
      </c>
      <c r="BN75" s="196">
        <v>0</v>
      </c>
      <c r="BO75" s="196">
        <v>0</v>
      </c>
      <c r="BP75" s="144">
        <v>0</v>
      </c>
      <c r="BQ75" s="145">
        <v>0</v>
      </c>
      <c r="BR75" s="42" t="s">
        <v>583</v>
      </c>
      <c r="BS75" s="42" t="s">
        <v>568</v>
      </c>
      <c r="BT75" s="42" t="s">
        <v>33</v>
      </c>
      <c r="BU75" s="42" t="s">
        <v>582</v>
      </c>
      <c r="BV75" s="193"/>
      <c r="BW75" s="193"/>
      <c r="BX75" s="43">
        <v>0</v>
      </c>
      <c r="BY75" s="52">
        <v>0</v>
      </c>
      <c r="BZ75" s="42" t="s">
        <v>583</v>
      </c>
      <c r="CA75" s="42" t="s">
        <v>568</v>
      </c>
      <c r="CB75" s="42" t="s">
        <v>33</v>
      </c>
      <c r="CC75" s="42" t="s">
        <v>582</v>
      </c>
      <c r="CD75" s="56"/>
      <c r="CE75" s="57" t="s">
        <v>584</v>
      </c>
      <c r="CF75" s="57" t="s">
        <v>584</v>
      </c>
      <c r="CG75" s="57" t="s">
        <v>584</v>
      </c>
      <c r="CH75" s="65">
        <v>3771</v>
      </c>
      <c r="CI75" s="65" t="s">
        <v>584</v>
      </c>
      <c r="CJ75" s="65" t="s">
        <v>584</v>
      </c>
      <c r="CK75" s="65" t="s">
        <v>584</v>
      </c>
      <c r="CL75" s="65" t="s">
        <v>584</v>
      </c>
      <c r="CM75" s="57" t="s">
        <v>584</v>
      </c>
      <c r="CN75" s="57">
        <v>3771</v>
      </c>
      <c r="CO75" s="58" t="e">
        <v>#VALUE!</v>
      </c>
      <c r="CP75" s="58" t="e">
        <v>#VALUE!</v>
      </c>
      <c r="CQ75" s="58" t="e">
        <v>#VALUE!</v>
      </c>
      <c r="CR75" s="58">
        <v>500</v>
      </c>
      <c r="CS75" s="58" t="e">
        <v>#VALUE!</v>
      </c>
      <c r="CT75" s="58" t="e">
        <v>#VALUE!</v>
      </c>
      <c r="CU75" s="62" t="e">
        <v>#VALUE!</v>
      </c>
      <c r="CV75" s="58" t="e">
        <v>#VALUE!</v>
      </c>
      <c r="CW75" s="58" t="e">
        <v>#VALUE!</v>
      </c>
      <c r="CX75" s="281" t="s">
        <v>554</v>
      </c>
      <c r="CY75" s="207" t="s">
        <v>568</v>
      </c>
    </row>
    <row r="76" spans="1:103" s="59" customFormat="1" ht="105" x14ac:dyDescent="0.2">
      <c r="A76" s="255">
        <v>66</v>
      </c>
      <c r="B76" s="256" t="s">
        <v>175</v>
      </c>
      <c r="C76" s="257" t="s">
        <v>176</v>
      </c>
      <c r="D76" s="256" t="s">
        <v>46</v>
      </c>
      <c r="E76" s="259">
        <v>7</v>
      </c>
      <c r="F76" s="255">
        <v>1</v>
      </c>
      <c r="G76" s="256" t="s">
        <v>31</v>
      </c>
      <c r="H76" s="53">
        <v>4200</v>
      </c>
      <c r="I76" s="53">
        <v>29400</v>
      </c>
      <c r="J76" s="136">
        <v>5100</v>
      </c>
      <c r="K76" s="136">
        <v>0</v>
      </c>
      <c r="L76" s="43">
        <v>5100</v>
      </c>
      <c r="M76" s="52">
        <v>35700</v>
      </c>
      <c r="N76" s="42" t="s">
        <v>33</v>
      </c>
      <c r="O76" s="42" t="s">
        <v>566</v>
      </c>
      <c r="P76" s="42" t="s">
        <v>33</v>
      </c>
      <c r="Q76" s="42" t="s">
        <v>582</v>
      </c>
      <c r="R76" s="144">
        <v>4650</v>
      </c>
      <c r="S76" s="144">
        <v>0</v>
      </c>
      <c r="T76" s="144">
        <v>4650</v>
      </c>
      <c r="U76" s="145">
        <v>32550</v>
      </c>
      <c r="V76" s="42" t="s">
        <v>33</v>
      </c>
      <c r="W76" s="42" t="s">
        <v>567</v>
      </c>
      <c r="X76" s="42" t="s">
        <v>33</v>
      </c>
      <c r="Y76" s="42" t="s">
        <v>582</v>
      </c>
      <c r="Z76" s="43">
        <v>6386</v>
      </c>
      <c r="AA76" s="43">
        <v>0</v>
      </c>
      <c r="AB76" s="43">
        <v>6386</v>
      </c>
      <c r="AC76" s="52">
        <v>44702</v>
      </c>
      <c r="AD76" s="42" t="s">
        <v>33</v>
      </c>
      <c r="AE76" s="42" t="s">
        <v>567</v>
      </c>
      <c r="AF76" s="42" t="s">
        <v>33</v>
      </c>
      <c r="AG76" s="42" t="s">
        <v>582</v>
      </c>
      <c r="AH76" s="245">
        <v>3662</v>
      </c>
      <c r="AI76" s="246">
        <v>0</v>
      </c>
      <c r="AJ76" s="235">
        <v>3662</v>
      </c>
      <c r="AK76" s="52">
        <v>25634</v>
      </c>
      <c r="AL76" s="42" t="s">
        <v>10</v>
      </c>
      <c r="AM76" s="42" t="s">
        <v>566</v>
      </c>
      <c r="AN76" s="42" t="s">
        <v>10</v>
      </c>
      <c r="AO76" s="42" t="s">
        <v>581</v>
      </c>
      <c r="AP76" s="43"/>
      <c r="AQ76" s="43"/>
      <c r="AR76" s="43">
        <v>0</v>
      </c>
      <c r="AS76" s="52">
        <v>0</v>
      </c>
      <c r="AT76" s="42" t="s">
        <v>583</v>
      </c>
      <c r="AU76" s="42"/>
      <c r="AV76" s="42" t="s">
        <v>33</v>
      </c>
      <c r="AW76" s="42" t="s">
        <v>582</v>
      </c>
      <c r="AX76" s="43"/>
      <c r="AY76" s="43"/>
      <c r="AZ76" s="43">
        <v>0</v>
      </c>
      <c r="BA76" s="52">
        <v>0</v>
      </c>
      <c r="BB76" s="42" t="s">
        <v>583</v>
      </c>
      <c r="BC76" s="42" t="s">
        <v>568</v>
      </c>
      <c r="BD76" s="42" t="s">
        <v>33</v>
      </c>
      <c r="BE76" s="42" t="s">
        <v>582</v>
      </c>
      <c r="BF76" s="261">
        <v>0</v>
      </c>
      <c r="BG76" s="262">
        <v>0</v>
      </c>
      <c r="BH76" s="43">
        <v>0</v>
      </c>
      <c r="BI76" s="52">
        <v>0</v>
      </c>
      <c r="BJ76" s="42" t="s">
        <v>583</v>
      </c>
      <c r="BK76" s="42" t="s">
        <v>568</v>
      </c>
      <c r="BL76" s="42" t="s">
        <v>33</v>
      </c>
      <c r="BM76" s="42" t="s">
        <v>582</v>
      </c>
      <c r="BN76" s="196">
        <v>0</v>
      </c>
      <c r="BO76" s="196">
        <v>0</v>
      </c>
      <c r="BP76" s="144">
        <v>0</v>
      </c>
      <c r="BQ76" s="145">
        <v>0</v>
      </c>
      <c r="BR76" s="42" t="s">
        <v>583</v>
      </c>
      <c r="BS76" s="42" t="s">
        <v>568</v>
      </c>
      <c r="BT76" s="42" t="s">
        <v>33</v>
      </c>
      <c r="BU76" s="42" t="s">
        <v>582</v>
      </c>
      <c r="BV76" s="193"/>
      <c r="BW76" s="193"/>
      <c r="BX76" s="43">
        <v>0</v>
      </c>
      <c r="BY76" s="52">
        <v>0</v>
      </c>
      <c r="BZ76" s="42" t="s">
        <v>583</v>
      </c>
      <c r="CA76" s="42" t="s">
        <v>568</v>
      </c>
      <c r="CB76" s="42" t="s">
        <v>33</v>
      </c>
      <c r="CC76" s="42" t="s">
        <v>582</v>
      </c>
      <c r="CD76" s="56"/>
      <c r="CE76" s="57" t="s">
        <v>584</v>
      </c>
      <c r="CF76" s="57" t="s">
        <v>584</v>
      </c>
      <c r="CG76" s="57" t="s">
        <v>584</v>
      </c>
      <c r="CH76" s="65">
        <v>3662</v>
      </c>
      <c r="CI76" s="65" t="s">
        <v>584</v>
      </c>
      <c r="CJ76" s="65" t="s">
        <v>584</v>
      </c>
      <c r="CK76" s="65" t="s">
        <v>584</v>
      </c>
      <c r="CL76" s="65" t="s">
        <v>584</v>
      </c>
      <c r="CM76" s="57" t="s">
        <v>584</v>
      </c>
      <c r="CN76" s="57">
        <v>3662</v>
      </c>
      <c r="CO76" s="58" t="e">
        <v>#VALUE!</v>
      </c>
      <c r="CP76" s="58" t="e">
        <v>#VALUE!</v>
      </c>
      <c r="CQ76" s="58" t="e">
        <v>#VALUE!</v>
      </c>
      <c r="CR76" s="58">
        <v>500</v>
      </c>
      <c r="CS76" s="58" t="e">
        <v>#VALUE!</v>
      </c>
      <c r="CT76" s="58" t="e">
        <v>#VALUE!</v>
      </c>
      <c r="CU76" s="62" t="e">
        <v>#VALUE!</v>
      </c>
      <c r="CV76" s="58" t="e">
        <v>#VALUE!</v>
      </c>
      <c r="CW76" s="58" t="e">
        <v>#VALUE!</v>
      </c>
      <c r="CX76" s="281" t="s">
        <v>554</v>
      </c>
      <c r="CY76" s="207" t="s">
        <v>568</v>
      </c>
    </row>
    <row r="77" spans="1:103" s="59" customFormat="1" ht="90" x14ac:dyDescent="0.2">
      <c r="A77" s="255">
        <v>67</v>
      </c>
      <c r="B77" s="256" t="s">
        <v>177</v>
      </c>
      <c r="C77" s="257" t="s">
        <v>178</v>
      </c>
      <c r="D77" s="256" t="s">
        <v>46</v>
      </c>
      <c r="E77" s="259">
        <v>32</v>
      </c>
      <c r="F77" s="255">
        <v>1</v>
      </c>
      <c r="G77" s="256" t="s">
        <v>31</v>
      </c>
      <c r="H77" s="53">
        <v>12833.54</v>
      </c>
      <c r="I77" s="53">
        <v>410673.28</v>
      </c>
      <c r="J77" s="136"/>
      <c r="K77" s="136">
        <v>0</v>
      </c>
      <c r="L77" s="43">
        <v>0</v>
      </c>
      <c r="M77" s="52">
        <v>0</v>
      </c>
      <c r="N77" s="42" t="s">
        <v>583</v>
      </c>
      <c r="O77" s="42" t="s">
        <v>568</v>
      </c>
      <c r="P77" s="42" t="s">
        <v>33</v>
      </c>
      <c r="Q77" s="42" t="s">
        <v>582</v>
      </c>
      <c r="R77" s="144">
        <v>30150</v>
      </c>
      <c r="S77" s="144">
        <v>0</v>
      </c>
      <c r="T77" s="144">
        <v>30150</v>
      </c>
      <c r="U77" s="145">
        <v>964800</v>
      </c>
      <c r="V77" s="42" t="s">
        <v>33</v>
      </c>
      <c r="W77" s="42" t="s">
        <v>566</v>
      </c>
      <c r="X77" s="42" t="s">
        <v>33</v>
      </c>
      <c r="Y77" s="42" t="s">
        <v>582</v>
      </c>
      <c r="Z77" s="43">
        <v>0</v>
      </c>
      <c r="AA77" s="43">
        <v>0</v>
      </c>
      <c r="AB77" s="43">
        <v>0</v>
      </c>
      <c r="AC77" s="52">
        <v>0</v>
      </c>
      <c r="AD77" s="42" t="s">
        <v>583</v>
      </c>
      <c r="AE77" s="42" t="s">
        <v>568</v>
      </c>
      <c r="AF77" s="42" t="s">
        <v>33</v>
      </c>
      <c r="AG77" s="42" t="s">
        <v>582</v>
      </c>
      <c r="AH77" s="245"/>
      <c r="AI77" s="246">
        <v>0</v>
      </c>
      <c r="AJ77" s="235">
        <v>0</v>
      </c>
      <c r="AK77" s="52">
        <v>0</v>
      </c>
      <c r="AL77" s="42" t="s">
        <v>583</v>
      </c>
      <c r="AM77" s="42" t="s">
        <v>568</v>
      </c>
      <c r="AN77" s="42" t="s">
        <v>33</v>
      </c>
      <c r="AO77" s="42" t="s">
        <v>582</v>
      </c>
      <c r="AP77" s="235"/>
      <c r="AQ77" s="235"/>
      <c r="AR77" s="43">
        <v>0</v>
      </c>
      <c r="AS77" s="52">
        <v>0</v>
      </c>
      <c r="AT77" s="42" t="s">
        <v>583</v>
      </c>
      <c r="AU77" s="42"/>
      <c r="AV77" s="42" t="s">
        <v>33</v>
      </c>
      <c r="AW77" s="42" t="s">
        <v>582</v>
      </c>
      <c r="AX77" s="235"/>
      <c r="AY77" s="235"/>
      <c r="AZ77" s="43">
        <v>0</v>
      </c>
      <c r="BA77" s="52">
        <v>0</v>
      </c>
      <c r="BB77" s="42" t="s">
        <v>583</v>
      </c>
      <c r="BC77" s="42" t="s">
        <v>568</v>
      </c>
      <c r="BD77" s="42" t="s">
        <v>33</v>
      </c>
      <c r="BE77" s="42" t="s">
        <v>582</v>
      </c>
      <c r="BF77" s="261">
        <v>0</v>
      </c>
      <c r="BG77" s="262">
        <v>0</v>
      </c>
      <c r="BH77" s="43">
        <v>0</v>
      </c>
      <c r="BI77" s="52">
        <v>0</v>
      </c>
      <c r="BJ77" s="42" t="s">
        <v>583</v>
      </c>
      <c r="BK77" s="42" t="s">
        <v>568</v>
      </c>
      <c r="BL77" s="42" t="s">
        <v>33</v>
      </c>
      <c r="BM77" s="42" t="s">
        <v>582</v>
      </c>
      <c r="BN77" s="196">
        <v>0</v>
      </c>
      <c r="BO77" s="196">
        <v>0</v>
      </c>
      <c r="BP77" s="144">
        <v>0</v>
      </c>
      <c r="BQ77" s="145">
        <v>0</v>
      </c>
      <c r="BR77" s="42" t="s">
        <v>583</v>
      </c>
      <c r="BS77" s="42" t="s">
        <v>568</v>
      </c>
      <c r="BT77" s="42" t="s">
        <v>33</v>
      </c>
      <c r="BU77" s="42" t="s">
        <v>582</v>
      </c>
      <c r="BV77" s="193"/>
      <c r="BW77" s="193"/>
      <c r="BX77" s="43">
        <v>0</v>
      </c>
      <c r="BY77" s="52">
        <v>0</v>
      </c>
      <c r="BZ77" s="42" t="s">
        <v>583</v>
      </c>
      <c r="CA77" s="42" t="s">
        <v>568</v>
      </c>
      <c r="CB77" s="42" t="s">
        <v>33</v>
      </c>
      <c r="CC77" s="42" t="s">
        <v>582</v>
      </c>
      <c r="CD77" s="56"/>
      <c r="CE77" s="57" t="s">
        <v>584</v>
      </c>
      <c r="CF77" s="57" t="s">
        <v>584</v>
      </c>
      <c r="CG77" s="57" t="s">
        <v>584</v>
      </c>
      <c r="CH77" s="65" t="s">
        <v>584</v>
      </c>
      <c r="CI77" s="65" t="s">
        <v>584</v>
      </c>
      <c r="CJ77" s="65" t="s">
        <v>584</v>
      </c>
      <c r="CK77" s="65" t="s">
        <v>584</v>
      </c>
      <c r="CL77" s="65" t="s">
        <v>584</v>
      </c>
      <c r="CM77" s="57" t="s">
        <v>584</v>
      </c>
      <c r="CN77" s="57">
        <v>0</v>
      </c>
      <c r="CO77" s="58" t="e">
        <v>#VALUE!</v>
      </c>
      <c r="CP77" s="58" t="e">
        <v>#VALUE!</v>
      </c>
      <c r="CQ77" s="58" t="e">
        <v>#VALUE!</v>
      </c>
      <c r="CR77" s="58" t="e">
        <v>#VALUE!</v>
      </c>
      <c r="CS77" s="58" t="e">
        <v>#VALUE!</v>
      </c>
      <c r="CT77" s="58" t="e">
        <v>#VALUE!</v>
      </c>
      <c r="CU77" s="62" t="e">
        <v>#VALUE!</v>
      </c>
      <c r="CV77" s="58" t="e">
        <v>#VALUE!</v>
      </c>
      <c r="CW77" s="58" t="e">
        <v>#VALUE!</v>
      </c>
      <c r="CX77" s="49" t="s">
        <v>564</v>
      </c>
      <c r="CY77" s="207" t="s">
        <v>568</v>
      </c>
    </row>
    <row r="78" spans="1:103" s="59" customFormat="1" ht="47.25" x14ac:dyDescent="0.2">
      <c r="A78" s="255">
        <v>68</v>
      </c>
      <c r="B78" s="256" t="s">
        <v>179</v>
      </c>
      <c r="C78" s="257" t="s">
        <v>180</v>
      </c>
      <c r="D78" s="256" t="s">
        <v>46</v>
      </c>
      <c r="E78" s="259">
        <v>36</v>
      </c>
      <c r="F78" s="255">
        <v>1</v>
      </c>
      <c r="G78" s="256" t="s">
        <v>31</v>
      </c>
      <c r="H78" s="53">
        <v>24600</v>
      </c>
      <c r="I78" s="53">
        <v>885600</v>
      </c>
      <c r="J78" s="136"/>
      <c r="K78" s="136">
        <v>0</v>
      </c>
      <c r="L78" s="43">
        <v>0</v>
      </c>
      <c r="M78" s="52">
        <v>0</v>
      </c>
      <c r="N78" s="42" t="s">
        <v>583</v>
      </c>
      <c r="O78" s="42" t="s">
        <v>568</v>
      </c>
      <c r="P78" s="42" t="s">
        <v>33</v>
      </c>
      <c r="Q78" s="42" t="s">
        <v>582</v>
      </c>
      <c r="R78" s="144">
        <v>7450</v>
      </c>
      <c r="S78" s="144">
        <v>0</v>
      </c>
      <c r="T78" s="144">
        <v>7450</v>
      </c>
      <c r="U78" s="145">
        <v>268200</v>
      </c>
      <c r="V78" s="42" t="s">
        <v>10</v>
      </c>
      <c r="W78" s="42" t="s">
        <v>567</v>
      </c>
      <c r="X78" s="42" t="s">
        <v>33</v>
      </c>
      <c r="Y78" s="42" t="s">
        <v>582</v>
      </c>
      <c r="Z78" s="43">
        <v>26637</v>
      </c>
      <c r="AA78" s="43">
        <v>0</v>
      </c>
      <c r="AB78" s="43">
        <v>26637</v>
      </c>
      <c r="AC78" s="52">
        <v>958932</v>
      </c>
      <c r="AD78" s="42" t="s">
        <v>33</v>
      </c>
      <c r="AE78" s="42" t="s">
        <v>567</v>
      </c>
      <c r="AF78" s="42" t="s">
        <v>33</v>
      </c>
      <c r="AG78" s="42" t="s">
        <v>582</v>
      </c>
      <c r="AH78" s="245">
        <v>22407</v>
      </c>
      <c r="AI78" s="246">
        <v>0</v>
      </c>
      <c r="AJ78" s="235">
        <v>22407</v>
      </c>
      <c r="AK78" s="52">
        <v>806652</v>
      </c>
      <c r="AL78" s="42" t="s">
        <v>10</v>
      </c>
      <c r="AM78" s="42" t="s">
        <v>566</v>
      </c>
      <c r="AN78" s="42" t="s">
        <v>10</v>
      </c>
      <c r="AO78" s="42" t="s">
        <v>581</v>
      </c>
      <c r="AP78" s="235"/>
      <c r="AQ78" s="235"/>
      <c r="AR78" s="43">
        <v>0</v>
      </c>
      <c r="AS78" s="52">
        <v>0</v>
      </c>
      <c r="AT78" s="42" t="s">
        <v>583</v>
      </c>
      <c r="AU78" s="42"/>
      <c r="AV78" s="42" t="s">
        <v>33</v>
      </c>
      <c r="AW78" s="42" t="s">
        <v>582</v>
      </c>
      <c r="AX78" s="235"/>
      <c r="AY78" s="235"/>
      <c r="AZ78" s="43">
        <v>0</v>
      </c>
      <c r="BA78" s="52">
        <v>0</v>
      </c>
      <c r="BB78" s="42" t="s">
        <v>583</v>
      </c>
      <c r="BC78" s="42" t="s">
        <v>568</v>
      </c>
      <c r="BD78" s="42" t="s">
        <v>33</v>
      </c>
      <c r="BE78" s="42" t="s">
        <v>582</v>
      </c>
      <c r="BF78" s="261">
        <v>0</v>
      </c>
      <c r="BG78" s="262">
        <v>0</v>
      </c>
      <c r="BH78" s="43">
        <v>0</v>
      </c>
      <c r="BI78" s="52">
        <v>0</v>
      </c>
      <c r="BJ78" s="42" t="s">
        <v>583</v>
      </c>
      <c r="BK78" s="42" t="s">
        <v>568</v>
      </c>
      <c r="BL78" s="42" t="s">
        <v>33</v>
      </c>
      <c r="BM78" s="42" t="s">
        <v>582</v>
      </c>
      <c r="BN78" s="196">
        <v>0</v>
      </c>
      <c r="BO78" s="196">
        <v>0</v>
      </c>
      <c r="BP78" s="144">
        <v>0</v>
      </c>
      <c r="BQ78" s="145">
        <v>0</v>
      </c>
      <c r="BR78" s="42" t="s">
        <v>583</v>
      </c>
      <c r="BS78" s="42" t="s">
        <v>568</v>
      </c>
      <c r="BT78" s="42" t="s">
        <v>33</v>
      </c>
      <c r="BU78" s="42" t="s">
        <v>582</v>
      </c>
      <c r="BV78" s="193"/>
      <c r="BW78" s="193"/>
      <c r="BX78" s="43">
        <v>0</v>
      </c>
      <c r="BY78" s="52">
        <v>0</v>
      </c>
      <c r="BZ78" s="42" t="s">
        <v>583</v>
      </c>
      <c r="CA78" s="42" t="s">
        <v>568</v>
      </c>
      <c r="CB78" s="42" t="s">
        <v>33</v>
      </c>
      <c r="CC78" s="42" t="s">
        <v>582</v>
      </c>
      <c r="CD78" s="56"/>
      <c r="CE78" s="57" t="s">
        <v>584</v>
      </c>
      <c r="CF78" s="57" t="s">
        <v>584</v>
      </c>
      <c r="CG78" s="57" t="s">
        <v>584</v>
      </c>
      <c r="CH78" s="65">
        <v>22407</v>
      </c>
      <c r="CI78" s="65" t="s">
        <v>584</v>
      </c>
      <c r="CJ78" s="65" t="s">
        <v>584</v>
      </c>
      <c r="CK78" s="65" t="s">
        <v>584</v>
      </c>
      <c r="CL78" s="65" t="s">
        <v>584</v>
      </c>
      <c r="CM78" s="57" t="s">
        <v>584</v>
      </c>
      <c r="CN78" s="57">
        <v>22407</v>
      </c>
      <c r="CO78" s="58" t="e">
        <v>#VALUE!</v>
      </c>
      <c r="CP78" s="58" t="e">
        <v>#VALUE!</v>
      </c>
      <c r="CQ78" s="58" t="e">
        <v>#VALUE!</v>
      </c>
      <c r="CR78" s="58">
        <v>500</v>
      </c>
      <c r="CS78" s="58" t="e">
        <v>#VALUE!</v>
      </c>
      <c r="CT78" s="58" t="e">
        <v>#VALUE!</v>
      </c>
      <c r="CU78" s="62" t="e">
        <v>#VALUE!</v>
      </c>
      <c r="CV78" s="58" t="e">
        <v>#VALUE!</v>
      </c>
      <c r="CW78" s="58" t="e">
        <v>#VALUE!</v>
      </c>
      <c r="CX78" s="281" t="s">
        <v>554</v>
      </c>
      <c r="CY78" s="207" t="s">
        <v>568</v>
      </c>
    </row>
    <row r="79" spans="1:103" s="59" customFormat="1" ht="47.25" x14ac:dyDescent="0.2">
      <c r="A79" s="255">
        <v>69</v>
      </c>
      <c r="B79" s="256" t="s">
        <v>181</v>
      </c>
      <c r="C79" s="257" t="s">
        <v>182</v>
      </c>
      <c r="D79" s="256" t="s">
        <v>46</v>
      </c>
      <c r="E79" s="259">
        <v>11.333333333333334</v>
      </c>
      <c r="F79" s="255">
        <v>1</v>
      </c>
      <c r="G79" s="256" t="s">
        <v>31</v>
      </c>
      <c r="H79" s="53">
        <v>18120</v>
      </c>
      <c r="I79" s="53">
        <v>205360</v>
      </c>
      <c r="J79" s="136">
        <v>13100</v>
      </c>
      <c r="K79" s="136">
        <v>0</v>
      </c>
      <c r="L79" s="43">
        <v>13100</v>
      </c>
      <c r="M79" s="52">
        <v>148466.66666666669</v>
      </c>
      <c r="N79" s="42" t="s">
        <v>10</v>
      </c>
      <c r="O79" s="42" t="s">
        <v>567</v>
      </c>
      <c r="P79" s="42" t="s">
        <v>33</v>
      </c>
      <c r="Q79" s="42" t="s">
        <v>582</v>
      </c>
      <c r="R79" s="144">
        <v>10300</v>
      </c>
      <c r="S79" s="144">
        <v>0</v>
      </c>
      <c r="T79" s="144">
        <v>10300</v>
      </c>
      <c r="U79" s="145">
        <v>116733.33333333334</v>
      </c>
      <c r="V79" s="42" t="s">
        <v>10</v>
      </c>
      <c r="W79" s="42" t="s">
        <v>567</v>
      </c>
      <c r="X79" s="42" t="s">
        <v>33</v>
      </c>
      <c r="Y79" s="42" t="s">
        <v>582</v>
      </c>
      <c r="Z79" s="43">
        <v>14337</v>
      </c>
      <c r="AA79" s="43">
        <v>0</v>
      </c>
      <c r="AB79" s="43">
        <v>14337</v>
      </c>
      <c r="AC79" s="52">
        <v>162486</v>
      </c>
      <c r="AD79" s="42" t="s">
        <v>10</v>
      </c>
      <c r="AE79" s="42" t="s">
        <v>567</v>
      </c>
      <c r="AF79" s="42" t="s">
        <v>33</v>
      </c>
      <c r="AG79" s="42" t="s">
        <v>582</v>
      </c>
      <c r="AH79" s="245">
        <v>8307</v>
      </c>
      <c r="AI79" s="246">
        <v>0</v>
      </c>
      <c r="AJ79" s="235">
        <v>8307</v>
      </c>
      <c r="AK79" s="52">
        <v>94146</v>
      </c>
      <c r="AL79" s="42" t="s">
        <v>10</v>
      </c>
      <c r="AM79" s="42" t="s">
        <v>566</v>
      </c>
      <c r="AN79" s="42" t="s">
        <v>10</v>
      </c>
      <c r="AO79" s="42" t="s">
        <v>581</v>
      </c>
      <c r="AP79" s="235"/>
      <c r="AQ79" s="235"/>
      <c r="AR79" s="43">
        <v>0</v>
      </c>
      <c r="AS79" s="52">
        <v>0</v>
      </c>
      <c r="AT79" s="42" t="s">
        <v>583</v>
      </c>
      <c r="AU79" s="42"/>
      <c r="AV79" s="42" t="s">
        <v>33</v>
      </c>
      <c r="AW79" s="42" t="s">
        <v>582</v>
      </c>
      <c r="AX79" s="235">
        <v>11753</v>
      </c>
      <c r="AY79" s="235">
        <v>0</v>
      </c>
      <c r="AZ79" s="43">
        <v>11753</v>
      </c>
      <c r="BA79" s="52">
        <v>133200.66666666669</v>
      </c>
      <c r="BB79" s="42" t="s">
        <v>10</v>
      </c>
      <c r="BC79" s="42" t="s">
        <v>567</v>
      </c>
      <c r="BD79" s="42" t="s">
        <v>33</v>
      </c>
      <c r="BE79" s="42" t="s">
        <v>582</v>
      </c>
      <c r="BF79" s="261">
        <v>0</v>
      </c>
      <c r="BG79" s="262">
        <v>0</v>
      </c>
      <c r="BH79" s="43">
        <v>0</v>
      </c>
      <c r="BI79" s="52">
        <v>0</v>
      </c>
      <c r="BJ79" s="42" t="s">
        <v>583</v>
      </c>
      <c r="BK79" s="42" t="s">
        <v>568</v>
      </c>
      <c r="BL79" s="42" t="s">
        <v>33</v>
      </c>
      <c r="BM79" s="42" t="s">
        <v>582</v>
      </c>
      <c r="BN79" s="196">
        <v>0</v>
      </c>
      <c r="BO79" s="196">
        <v>0</v>
      </c>
      <c r="BP79" s="144">
        <v>0</v>
      </c>
      <c r="BQ79" s="145">
        <v>0</v>
      </c>
      <c r="BR79" s="42" t="s">
        <v>583</v>
      </c>
      <c r="BS79" s="42" t="s">
        <v>568</v>
      </c>
      <c r="BT79" s="42" t="s">
        <v>33</v>
      </c>
      <c r="BU79" s="42" t="s">
        <v>582</v>
      </c>
      <c r="BV79" s="193"/>
      <c r="BW79" s="193"/>
      <c r="BX79" s="43">
        <v>0</v>
      </c>
      <c r="BY79" s="52">
        <v>0</v>
      </c>
      <c r="BZ79" s="42" t="s">
        <v>583</v>
      </c>
      <c r="CA79" s="42" t="s">
        <v>568</v>
      </c>
      <c r="CB79" s="42" t="s">
        <v>33</v>
      </c>
      <c r="CC79" s="42" t="s">
        <v>582</v>
      </c>
      <c r="CD79" s="56"/>
      <c r="CE79" s="57" t="s">
        <v>584</v>
      </c>
      <c r="CF79" s="57" t="s">
        <v>584</v>
      </c>
      <c r="CG79" s="57" t="s">
        <v>584</v>
      </c>
      <c r="CH79" s="65">
        <v>8307</v>
      </c>
      <c r="CI79" s="65" t="s">
        <v>584</v>
      </c>
      <c r="CJ79" s="65" t="s">
        <v>584</v>
      </c>
      <c r="CK79" s="65" t="s">
        <v>584</v>
      </c>
      <c r="CL79" s="65" t="s">
        <v>584</v>
      </c>
      <c r="CM79" s="57" t="s">
        <v>584</v>
      </c>
      <c r="CN79" s="57">
        <v>8307</v>
      </c>
      <c r="CO79" s="58" t="e">
        <v>#VALUE!</v>
      </c>
      <c r="CP79" s="58" t="e">
        <v>#VALUE!</v>
      </c>
      <c r="CQ79" s="58" t="e">
        <v>#VALUE!</v>
      </c>
      <c r="CR79" s="58">
        <v>500</v>
      </c>
      <c r="CS79" s="58" t="e">
        <v>#VALUE!</v>
      </c>
      <c r="CT79" s="58" t="e">
        <v>#VALUE!</v>
      </c>
      <c r="CU79" s="62" t="e">
        <v>#VALUE!</v>
      </c>
      <c r="CV79" s="58" t="e">
        <v>#VALUE!</v>
      </c>
      <c r="CW79" s="58" t="e">
        <v>#VALUE!</v>
      </c>
      <c r="CX79" s="281" t="s">
        <v>554</v>
      </c>
      <c r="CY79" s="207" t="s">
        <v>568</v>
      </c>
    </row>
    <row r="80" spans="1:103" s="59" customFormat="1" ht="47.25" x14ac:dyDescent="0.2">
      <c r="A80" s="255">
        <v>70</v>
      </c>
      <c r="B80" s="256" t="s">
        <v>183</v>
      </c>
      <c r="C80" s="257" t="s">
        <v>184</v>
      </c>
      <c r="D80" s="256" t="s">
        <v>46</v>
      </c>
      <c r="E80" s="259">
        <v>12</v>
      </c>
      <c r="F80" s="255">
        <v>1</v>
      </c>
      <c r="G80" s="256" t="s">
        <v>31</v>
      </c>
      <c r="H80" s="53">
        <v>539798.28</v>
      </c>
      <c r="I80" s="53">
        <v>6477579.3600000003</v>
      </c>
      <c r="J80" s="136"/>
      <c r="K80" s="136">
        <v>0</v>
      </c>
      <c r="L80" s="43">
        <v>0</v>
      </c>
      <c r="M80" s="52">
        <v>0</v>
      </c>
      <c r="N80" s="42" t="s">
        <v>583</v>
      </c>
      <c r="O80" s="42" t="s">
        <v>568</v>
      </c>
      <c r="P80" s="42" t="s">
        <v>33</v>
      </c>
      <c r="Q80" s="42" t="s">
        <v>582</v>
      </c>
      <c r="R80" s="144">
        <v>0</v>
      </c>
      <c r="S80" s="144">
        <v>0</v>
      </c>
      <c r="T80" s="144">
        <v>0</v>
      </c>
      <c r="U80" s="145">
        <v>0</v>
      </c>
      <c r="V80" s="42" t="s">
        <v>583</v>
      </c>
      <c r="W80" s="42" t="s">
        <v>568</v>
      </c>
      <c r="X80" s="42" t="s">
        <v>33</v>
      </c>
      <c r="Y80" s="42" t="s">
        <v>582</v>
      </c>
      <c r="Z80" s="43">
        <v>0</v>
      </c>
      <c r="AA80" s="43">
        <v>0</v>
      </c>
      <c r="AB80" s="43">
        <v>0</v>
      </c>
      <c r="AC80" s="52">
        <v>0</v>
      </c>
      <c r="AD80" s="42" t="s">
        <v>583</v>
      </c>
      <c r="AE80" s="42" t="s">
        <v>568</v>
      </c>
      <c r="AF80" s="42" t="s">
        <v>33</v>
      </c>
      <c r="AG80" s="42" t="s">
        <v>582</v>
      </c>
      <c r="AH80" s="245">
        <v>382906</v>
      </c>
      <c r="AI80" s="246">
        <v>72752.14</v>
      </c>
      <c r="AJ80" s="235">
        <v>455658.14</v>
      </c>
      <c r="AK80" s="52">
        <v>5467897.6799999997</v>
      </c>
      <c r="AL80" s="42" t="s">
        <v>10</v>
      </c>
      <c r="AM80" s="42" t="s">
        <v>566</v>
      </c>
      <c r="AN80" s="42" t="s">
        <v>10</v>
      </c>
      <c r="AO80" s="42" t="s">
        <v>581</v>
      </c>
      <c r="AP80" s="235"/>
      <c r="AQ80" s="235"/>
      <c r="AR80" s="43">
        <v>0</v>
      </c>
      <c r="AS80" s="52">
        <v>0</v>
      </c>
      <c r="AT80" s="42" t="s">
        <v>583</v>
      </c>
      <c r="AU80" s="42"/>
      <c r="AV80" s="42" t="s">
        <v>33</v>
      </c>
      <c r="AW80" s="42" t="s">
        <v>582</v>
      </c>
      <c r="AX80" s="235"/>
      <c r="AY80" s="235"/>
      <c r="AZ80" s="43">
        <v>0</v>
      </c>
      <c r="BA80" s="52">
        <v>0</v>
      </c>
      <c r="BB80" s="42" t="s">
        <v>583</v>
      </c>
      <c r="BC80" s="42" t="s">
        <v>568</v>
      </c>
      <c r="BD80" s="42" t="s">
        <v>33</v>
      </c>
      <c r="BE80" s="42" t="s">
        <v>582</v>
      </c>
      <c r="BF80" s="261">
        <v>453000</v>
      </c>
      <c r="BG80" s="262">
        <v>86070</v>
      </c>
      <c r="BH80" s="43">
        <v>539070</v>
      </c>
      <c r="BI80" s="52">
        <v>539070</v>
      </c>
      <c r="BJ80" s="42" t="s">
        <v>10</v>
      </c>
      <c r="BK80" s="42" t="s">
        <v>567</v>
      </c>
      <c r="BL80" s="42" t="s">
        <v>33</v>
      </c>
      <c r="BM80" s="42" t="s">
        <v>582</v>
      </c>
      <c r="BN80" s="196">
        <v>419951</v>
      </c>
      <c r="BO80" s="196">
        <v>79790.69</v>
      </c>
      <c r="BP80" s="144">
        <v>499741.69</v>
      </c>
      <c r="BQ80" s="145">
        <v>499741.69</v>
      </c>
      <c r="BR80" s="42" t="s">
        <v>10</v>
      </c>
      <c r="BS80" s="42" t="s">
        <v>567</v>
      </c>
      <c r="BT80" s="42" t="s">
        <v>33</v>
      </c>
      <c r="BU80" s="42" t="s">
        <v>582</v>
      </c>
      <c r="BV80" s="193"/>
      <c r="BW80" s="193"/>
      <c r="BX80" s="43">
        <v>0</v>
      </c>
      <c r="BY80" s="52">
        <v>0</v>
      </c>
      <c r="BZ80" s="42" t="s">
        <v>583</v>
      </c>
      <c r="CA80" s="42" t="s">
        <v>568</v>
      </c>
      <c r="CB80" s="42" t="s">
        <v>33</v>
      </c>
      <c r="CC80" s="42" t="s">
        <v>582</v>
      </c>
      <c r="CD80" s="56"/>
      <c r="CE80" s="57" t="s">
        <v>584</v>
      </c>
      <c r="CF80" s="57" t="s">
        <v>584</v>
      </c>
      <c r="CG80" s="57" t="s">
        <v>584</v>
      </c>
      <c r="CH80" s="65">
        <v>455658.14</v>
      </c>
      <c r="CI80" s="65" t="s">
        <v>584</v>
      </c>
      <c r="CJ80" s="65" t="s">
        <v>584</v>
      </c>
      <c r="CK80" s="65" t="s">
        <v>584</v>
      </c>
      <c r="CL80" s="65" t="s">
        <v>584</v>
      </c>
      <c r="CM80" s="57" t="s">
        <v>584</v>
      </c>
      <c r="CN80" s="57">
        <v>455658.14</v>
      </c>
      <c r="CO80" s="58" t="e">
        <v>#VALUE!</v>
      </c>
      <c r="CP80" s="58" t="e">
        <v>#VALUE!</v>
      </c>
      <c r="CQ80" s="58" t="e">
        <v>#VALUE!</v>
      </c>
      <c r="CR80" s="58">
        <v>500</v>
      </c>
      <c r="CS80" s="58" t="e">
        <v>#VALUE!</v>
      </c>
      <c r="CT80" s="58" t="e">
        <v>#VALUE!</v>
      </c>
      <c r="CU80" s="62" t="e">
        <v>#VALUE!</v>
      </c>
      <c r="CV80" s="58" t="e">
        <v>#VALUE!</v>
      </c>
      <c r="CW80" s="58" t="e">
        <v>#VALUE!</v>
      </c>
      <c r="CX80" s="281" t="s">
        <v>554</v>
      </c>
      <c r="CY80" s="207">
        <v>0</v>
      </c>
    </row>
    <row r="81" spans="1:103" s="59" customFormat="1" ht="47.25" x14ac:dyDescent="0.2">
      <c r="A81" s="255">
        <v>71</v>
      </c>
      <c r="B81" s="256" t="s">
        <v>185</v>
      </c>
      <c r="C81" s="257" t="s">
        <v>186</v>
      </c>
      <c r="D81" s="256" t="s">
        <v>46</v>
      </c>
      <c r="E81" s="259">
        <v>5</v>
      </c>
      <c r="F81" s="255">
        <v>1</v>
      </c>
      <c r="G81" s="256" t="s">
        <v>31</v>
      </c>
      <c r="H81" s="53">
        <v>455659.092</v>
      </c>
      <c r="I81" s="53">
        <v>2278295.46</v>
      </c>
      <c r="J81" s="136"/>
      <c r="K81" s="136">
        <v>0</v>
      </c>
      <c r="L81" s="43">
        <v>0</v>
      </c>
      <c r="M81" s="52">
        <v>0</v>
      </c>
      <c r="N81" s="42" t="s">
        <v>583</v>
      </c>
      <c r="O81" s="42" t="s">
        <v>568</v>
      </c>
      <c r="P81" s="42" t="s">
        <v>33</v>
      </c>
      <c r="Q81" s="42" t="s">
        <v>582</v>
      </c>
      <c r="R81" s="144">
        <v>0</v>
      </c>
      <c r="S81" s="144">
        <v>0</v>
      </c>
      <c r="T81" s="144">
        <v>0</v>
      </c>
      <c r="U81" s="145">
        <v>0</v>
      </c>
      <c r="V81" s="42" t="s">
        <v>583</v>
      </c>
      <c r="W81" s="42" t="s">
        <v>568</v>
      </c>
      <c r="X81" s="42" t="s">
        <v>33</v>
      </c>
      <c r="Y81" s="42" t="s">
        <v>582</v>
      </c>
      <c r="Z81" s="43">
        <v>0</v>
      </c>
      <c r="AA81" s="43">
        <v>0</v>
      </c>
      <c r="AB81" s="43">
        <v>0</v>
      </c>
      <c r="AC81" s="52">
        <v>0</v>
      </c>
      <c r="AD81" s="42" t="s">
        <v>583</v>
      </c>
      <c r="AE81" s="42" t="s">
        <v>568</v>
      </c>
      <c r="AF81" s="42" t="s">
        <v>33</v>
      </c>
      <c r="AG81" s="42" t="s">
        <v>582</v>
      </c>
      <c r="AH81" s="245">
        <v>348764</v>
      </c>
      <c r="AI81" s="246">
        <v>66265.16</v>
      </c>
      <c r="AJ81" s="235">
        <v>415029.16000000003</v>
      </c>
      <c r="AK81" s="52">
        <v>2075145.8000000003</v>
      </c>
      <c r="AL81" s="42" t="s">
        <v>10</v>
      </c>
      <c r="AM81" s="42" t="s">
        <v>566</v>
      </c>
      <c r="AN81" s="42" t="s">
        <v>10</v>
      </c>
      <c r="AO81" s="42" t="s">
        <v>581</v>
      </c>
      <c r="AP81" s="235"/>
      <c r="AQ81" s="235"/>
      <c r="AR81" s="43">
        <v>0</v>
      </c>
      <c r="AS81" s="52">
        <v>0</v>
      </c>
      <c r="AT81" s="42" t="s">
        <v>583</v>
      </c>
      <c r="AU81" s="42"/>
      <c r="AV81" s="42" t="s">
        <v>33</v>
      </c>
      <c r="AW81" s="42" t="s">
        <v>582</v>
      </c>
      <c r="AX81" s="235"/>
      <c r="AY81" s="235"/>
      <c r="AZ81" s="43">
        <v>0</v>
      </c>
      <c r="BA81" s="52">
        <v>0</v>
      </c>
      <c r="BB81" s="42" t="s">
        <v>583</v>
      </c>
      <c r="BC81" s="42" t="s">
        <v>568</v>
      </c>
      <c r="BD81" s="42" t="s">
        <v>33</v>
      </c>
      <c r="BE81" s="42" t="s">
        <v>582</v>
      </c>
      <c r="BF81" s="261">
        <v>0</v>
      </c>
      <c r="BG81" s="262">
        <v>0</v>
      </c>
      <c r="BH81" s="43">
        <v>0</v>
      </c>
      <c r="BI81" s="52">
        <v>0</v>
      </c>
      <c r="BJ81" s="42" t="s">
        <v>583</v>
      </c>
      <c r="BK81" s="42" t="s">
        <v>568</v>
      </c>
      <c r="BL81" s="42" t="s">
        <v>33</v>
      </c>
      <c r="BM81" s="42" t="s">
        <v>582</v>
      </c>
      <c r="BN81" s="196">
        <v>0</v>
      </c>
      <c r="BO81" s="196">
        <v>0</v>
      </c>
      <c r="BP81" s="144">
        <v>0</v>
      </c>
      <c r="BQ81" s="145">
        <v>0</v>
      </c>
      <c r="BR81" s="42" t="s">
        <v>583</v>
      </c>
      <c r="BS81" s="42" t="s">
        <v>568</v>
      </c>
      <c r="BT81" s="42" t="s">
        <v>33</v>
      </c>
      <c r="BU81" s="42" t="s">
        <v>582</v>
      </c>
      <c r="BV81" s="193"/>
      <c r="BW81" s="193"/>
      <c r="BX81" s="43">
        <v>0</v>
      </c>
      <c r="BY81" s="52">
        <v>0</v>
      </c>
      <c r="BZ81" s="42" t="s">
        <v>583</v>
      </c>
      <c r="CA81" s="42" t="s">
        <v>568</v>
      </c>
      <c r="CB81" s="42" t="s">
        <v>33</v>
      </c>
      <c r="CC81" s="42" t="s">
        <v>582</v>
      </c>
      <c r="CD81" s="56"/>
      <c r="CE81" s="57" t="s">
        <v>584</v>
      </c>
      <c r="CF81" s="57" t="s">
        <v>584</v>
      </c>
      <c r="CG81" s="57" t="s">
        <v>584</v>
      </c>
      <c r="CH81" s="65">
        <v>415029.16000000003</v>
      </c>
      <c r="CI81" s="65" t="s">
        <v>584</v>
      </c>
      <c r="CJ81" s="65" t="s">
        <v>584</v>
      </c>
      <c r="CK81" s="65" t="s">
        <v>584</v>
      </c>
      <c r="CL81" s="65" t="s">
        <v>584</v>
      </c>
      <c r="CM81" s="57" t="s">
        <v>584</v>
      </c>
      <c r="CN81" s="57">
        <v>415029.16000000003</v>
      </c>
      <c r="CO81" s="58" t="e">
        <v>#VALUE!</v>
      </c>
      <c r="CP81" s="58" t="e">
        <v>#VALUE!</v>
      </c>
      <c r="CQ81" s="58" t="e">
        <v>#VALUE!</v>
      </c>
      <c r="CR81" s="58">
        <v>500</v>
      </c>
      <c r="CS81" s="58" t="e">
        <v>#VALUE!</v>
      </c>
      <c r="CT81" s="58" t="e">
        <v>#VALUE!</v>
      </c>
      <c r="CU81" s="62" t="e">
        <v>#VALUE!</v>
      </c>
      <c r="CV81" s="58" t="e">
        <v>#VALUE!</v>
      </c>
      <c r="CW81" s="58" t="e">
        <v>#VALUE!</v>
      </c>
      <c r="CX81" s="281" t="s">
        <v>554</v>
      </c>
      <c r="CY81" s="207" t="s">
        <v>568</v>
      </c>
    </row>
    <row r="82" spans="1:103" s="59" customFormat="1" ht="47.25" x14ac:dyDescent="0.2">
      <c r="A82" s="255">
        <v>72</v>
      </c>
      <c r="B82" s="256" t="s">
        <v>187</v>
      </c>
      <c r="C82" s="257" t="s">
        <v>188</v>
      </c>
      <c r="D82" s="256" t="s">
        <v>46</v>
      </c>
      <c r="E82" s="259">
        <v>3</v>
      </c>
      <c r="F82" s="255">
        <v>1</v>
      </c>
      <c r="G82" s="256" t="s">
        <v>31</v>
      </c>
      <c r="H82" s="53">
        <v>455659.092</v>
      </c>
      <c r="I82" s="53">
        <v>1366977.2760000001</v>
      </c>
      <c r="J82" s="136"/>
      <c r="K82" s="136">
        <v>0</v>
      </c>
      <c r="L82" s="43">
        <v>0</v>
      </c>
      <c r="M82" s="52">
        <v>0</v>
      </c>
      <c r="N82" s="42" t="s">
        <v>583</v>
      </c>
      <c r="O82" s="42" t="s">
        <v>568</v>
      </c>
      <c r="P82" s="42" t="s">
        <v>33</v>
      </c>
      <c r="Q82" s="42" t="s">
        <v>582</v>
      </c>
      <c r="R82" s="144">
        <v>0</v>
      </c>
      <c r="S82" s="144">
        <v>0</v>
      </c>
      <c r="T82" s="144">
        <v>0</v>
      </c>
      <c r="U82" s="145">
        <v>0</v>
      </c>
      <c r="V82" s="42" t="s">
        <v>583</v>
      </c>
      <c r="W82" s="42" t="s">
        <v>568</v>
      </c>
      <c r="X82" s="42" t="s">
        <v>33</v>
      </c>
      <c r="Y82" s="42" t="s">
        <v>582</v>
      </c>
      <c r="Z82" s="43">
        <v>0</v>
      </c>
      <c r="AA82" s="43">
        <v>0</v>
      </c>
      <c r="AB82" s="43">
        <v>0</v>
      </c>
      <c r="AC82" s="52">
        <v>0</v>
      </c>
      <c r="AD82" s="42" t="s">
        <v>583</v>
      </c>
      <c r="AE82" s="42" t="s">
        <v>568</v>
      </c>
      <c r="AF82" s="42" t="s">
        <v>33</v>
      </c>
      <c r="AG82" s="42" t="s">
        <v>582</v>
      </c>
      <c r="AH82" s="245">
        <v>348764</v>
      </c>
      <c r="AI82" s="246">
        <v>66265.16</v>
      </c>
      <c r="AJ82" s="235">
        <v>415029.16000000003</v>
      </c>
      <c r="AK82" s="52">
        <v>1245087.48</v>
      </c>
      <c r="AL82" s="42" t="s">
        <v>10</v>
      </c>
      <c r="AM82" s="42" t="s">
        <v>566</v>
      </c>
      <c r="AN82" s="42" t="s">
        <v>10</v>
      </c>
      <c r="AO82" s="42" t="s">
        <v>581</v>
      </c>
      <c r="AP82" s="235"/>
      <c r="AQ82" s="235"/>
      <c r="AR82" s="43">
        <v>0</v>
      </c>
      <c r="AS82" s="52">
        <v>0</v>
      </c>
      <c r="AT82" s="42" t="s">
        <v>583</v>
      </c>
      <c r="AU82" s="42"/>
      <c r="AV82" s="42" t="s">
        <v>33</v>
      </c>
      <c r="AW82" s="42" t="s">
        <v>582</v>
      </c>
      <c r="AX82" s="235"/>
      <c r="AY82" s="235"/>
      <c r="AZ82" s="43">
        <v>0</v>
      </c>
      <c r="BA82" s="52">
        <v>0</v>
      </c>
      <c r="BB82" s="42" t="s">
        <v>583</v>
      </c>
      <c r="BC82" s="42" t="s">
        <v>568</v>
      </c>
      <c r="BD82" s="42" t="s">
        <v>33</v>
      </c>
      <c r="BE82" s="42" t="s">
        <v>582</v>
      </c>
      <c r="BF82" s="261">
        <v>0</v>
      </c>
      <c r="BG82" s="262">
        <v>0</v>
      </c>
      <c r="BH82" s="43">
        <v>0</v>
      </c>
      <c r="BI82" s="52">
        <v>0</v>
      </c>
      <c r="BJ82" s="42" t="s">
        <v>583</v>
      </c>
      <c r="BK82" s="42" t="s">
        <v>568</v>
      </c>
      <c r="BL82" s="42" t="s">
        <v>33</v>
      </c>
      <c r="BM82" s="42" t="s">
        <v>582</v>
      </c>
      <c r="BN82" s="196">
        <v>0</v>
      </c>
      <c r="BO82" s="196">
        <v>0</v>
      </c>
      <c r="BP82" s="144">
        <v>0</v>
      </c>
      <c r="BQ82" s="145">
        <v>0</v>
      </c>
      <c r="BR82" s="42" t="s">
        <v>583</v>
      </c>
      <c r="BS82" s="42" t="s">
        <v>568</v>
      </c>
      <c r="BT82" s="42" t="s">
        <v>33</v>
      </c>
      <c r="BU82" s="42" t="s">
        <v>582</v>
      </c>
      <c r="BV82" s="193"/>
      <c r="BW82" s="193"/>
      <c r="BX82" s="43">
        <v>0</v>
      </c>
      <c r="BY82" s="52">
        <v>0</v>
      </c>
      <c r="BZ82" s="42" t="s">
        <v>583</v>
      </c>
      <c r="CA82" s="42" t="s">
        <v>568</v>
      </c>
      <c r="CB82" s="42" t="s">
        <v>33</v>
      </c>
      <c r="CC82" s="42" t="s">
        <v>582</v>
      </c>
      <c r="CD82" s="56"/>
      <c r="CE82" s="57" t="s">
        <v>584</v>
      </c>
      <c r="CF82" s="57" t="s">
        <v>584</v>
      </c>
      <c r="CG82" s="57" t="s">
        <v>584</v>
      </c>
      <c r="CH82" s="65">
        <v>415029.16000000003</v>
      </c>
      <c r="CI82" s="65" t="s">
        <v>584</v>
      </c>
      <c r="CJ82" s="65" t="s">
        <v>584</v>
      </c>
      <c r="CK82" s="65" t="s">
        <v>584</v>
      </c>
      <c r="CL82" s="65" t="s">
        <v>584</v>
      </c>
      <c r="CM82" s="57" t="s">
        <v>584</v>
      </c>
      <c r="CN82" s="57">
        <v>415029.16000000003</v>
      </c>
      <c r="CO82" s="58" t="e">
        <v>#VALUE!</v>
      </c>
      <c r="CP82" s="58" t="e">
        <v>#VALUE!</v>
      </c>
      <c r="CQ82" s="58" t="e">
        <v>#VALUE!</v>
      </c>
      <c r="CR82" s="58">
        <v>500</v>
      </c>
      <c r="CS82" s="58" t="e">
        <v>#VALUE!</v>
      </c>
      <c r="CT82" s="58" t="e">
        <v>#VALUE!</v>
      </c>
      <c r="CU82" s="62" t="e">
        <v>#VALUE!</v>
      </c>
      <c r="CV82" s="58" t="e">
        <v>#VALUE!</v>
      </c>
      <c r="CW82" s="58" t="e">
        <v>#VALUE!</v>
      </c>
      <c r="CX82" s="281" t="s">
        <v>554</v>
      </c>
      <c r="CY82" s="207" t="s">
        <v>568</v>
      </c>
    </row>
    <row r="83" spans="1:103" s="59" customFormat="1" ht="60" x14ac:dyDescent="0.2">
      <c r="A83" s="255">
        <v>73</v>
      </c>
      <c r="B83" s="256" t="s">
        <v>189</v>
      </c>
      <c r="C83" s="257" t="s">
        <v>190</v>
      </c>
      <c r="D83" s="256" t="s">
        <v>46</v>
      </c>
      <c r="E83" s="259">
        <v>7</v>
      </c>
      <c r="F83" s="255">
        <v>1</v>
      </c>
      <c r="G83" s="256" t="s">
        <v>31</v>
      </c>
      <c r="H83" s="53">
        <v>539798.28</v>
      </c>
      <c r="I83" s="53">
        <v>3778587.96</v>
      </c>
      <c r="J83" s="136"/>
      <c r="K83" s="136">
        <v>0</v>
      </c>
      <c r="L83" s="43">
        <v>0</v>
      </c>
      <c r="M83" s="52">
        <v>0</v>
      </c>
      <c r="N83" s="42" t="s">
        <v>583</v>
      </c>
      <c r="O83" s="42" t="s">
        <v>568</v>
      </c>
      <c r="P83" s="42" t="s">
        <v>33</v>
      </c>
      <c r="Q83" s="42" t="s">
        <v>582</v>
      </c>
      <c r="R83" s="144">
        <v>0</v>
      </c>
      <c r="S83" s="144">
        <v>0</v>
      </c>
      <c r="T83" s="144">
        <v>0</v>
      </c>
      <c r="U83" s="145">
        <v>0</v>
      </c>
      <c r="V83" s="42" t="s">
        <v>583</v>
      </c>
      <c r="W83" s="42" t="s">
        <v>568</v>
      </c>
      <c r="X83" s="42" t="s">
        <v>33</v>
      </c>
      <c r="Y83" s="42" t="s">
        <v>582</v>
      </c>
      <c r="Z83" s="43">
        <v>0</v>
      </c>
      <c r="AA83" s="43">
        <v>0</v>
      </c>
      <c r="AB83" s="43">
        <v>0</v>
      </c>
      <c r="AC83" s="52">
        <v>0</v>
      </c>
      <c r="AD83" s="42" t="s">
        <v>583</v>
      </c>
      <c r="AE83" s="42" t="s">
        <v>568</v>
      </c>
      <c r="AF83" s="42" t="s">
        <v>33</v>
      </c>
      <c r="AG83" s="42" t="s">
        <v>582</v>
      </c>
      <c r="AH83" s="245">
        <v>348764</v>
      </c>
      <c r="AI83" s="246">
        <v>66265.16</v>
      </c>
      <c r="AJ83" s="235">
        <v>415029.16000000003</v>
      </c>
      <c r="AK83" s="52">
        <v>2905204.12</v>
      </c>
      <c r="AL83" s="42" t="s">
        <v>10</v>
      </c>
      <c r="AM83" s="42" t="s">
        <v>566</v>
      </c>
      <c r="AN83" s="42" t="s">
        <v>10</v>
      </c>
      <c r="AO83" s="42" t="s">
        <v>581</v>
      </c>
      <c r="AP83" s="235"/>
      <c r="AQ83" s="235"/>
      <c r="AR83" s="43">
        <v>0</v>
      </c>
      <c r="AS83" s="52">
        <v>0</v>
      </c>
      <c r="AT83" s="42" t="s">
        <v>583</v>
      </c>
      <c r="AU83" s="42"/>
      <c r="AV83" s="42" t="s">
        <v>33</v>
      </c>
      <c r="AW83" s="42" t="s">
        <v>582</v>
      </c>
      <c r="AX83" s="235"/>
      <c r="AY83" s="235"/>
      <c r="AZ83" s="43">
        <v>0</v>
      </c>
      <c r="BA83" s="52">
        <v>0</v>
      </c>
      <c r="BB83" s="42" t="s">
        <v>583</v>
      </c>
      <c r="BC83" s="42" t="s">
        <v>568</v>
      </c>
      <c r="BD83" s="42" t="s">
        <v>33</v>
      </c>
      <c r="BE83" s="42" t="s">
        <v>582</v>
      </c>
      <c r="BF83" s="261">
        <v>453000</v>
      </c>
      <c r="BG83" s="262">
        <v>86070</v>
      </c>
      <c r="BH83" s="43">
        <v>539070</v>
      </c>
      <c r="BI83" s="52">
        <v>539070</v>
      </c>
      <c r="BJ83" s="42" t="s">
        <v>10</v>
      </c>
      <c r="BK83" s="42" t="s">
        <v>567</v>
      </c>
      <c r="BL83" s="42" t="s">
        <v>33</v>
      </c>
      <c r="BM83" s="42" t="s">
        <v>582</v>
      </c>
      <c r="BN83" s="196">
        <v>0</v>
      </c>
      <c r="BO83" s="196">
        <v>0</v>
      </c>
      <c r="BP83" s="144">
        <v>0</v>
      </c>
      <c r="BQ83" s="145">
        <v>0</v>
      </c>
      <c r="BR83" s="42" t="s">
        <v>583</v>
      </c>
      <c r="BS83" s="42" t="s">
        <v>568</v>
      </c>
      <c r="BT83" s="42" t="s">
        <v>33</v>
      </c>
      <c r="BU83" s="42" t="s">
        <v>582</v>
      </c>
      <c r="BV83" s="193"/>
      <c r="BW83" s="193"/>
      <c r="BX83" s="43">
        <v>0</v>
      </c>
      <c r="BY83" s="52">
        <v>0</v>
      </c>
      <c r="BZ83" s="42" t="s">
        <v>583</v>
      </c>
      <c r="CA83" s="42" t="s">
        <v>568</v>
      </c>
      <c r="CB83" s="42" t="s">
        <v>33</v>
      </c>
      <c r="CC83" s="42" t="s">
        <v>582</v>
      </c>
      <c r="CD83" s="56"/>
      <c r="CE83" s="57" t="s">
        <v>584</v>
      </c>
      <c r="CF83" s="57" t="s">
        <v>584</v>
      </c>
      <c r="CG83" s="57" t="s">
        <v>584</v>
      </c>
      <c r="CH83" s="65">
        <v>415029.16000000003</v>
      </c>
      <c r="CI83" s="65" t="s">
        <v>584</v>
      </c>
      <c r="CJ83" s="65" t="s">
        <v>584</v>
      </c>
      <c r="CK83" s="65" t="s">
        <v>584</v>
      </c>
      <c r="CL83" s="65" t="s">
        <v>584</v>
      </c>
      <c r="CM83" s="57" t="s">
        <v>584</v>
      </c>
      <c r="CN83" s="57">
        <v>415029.16000000003</v>
      </c>
      <c r="CO83" s="58" t="e">
        <v>#VALUE!</v>
      </c>
      <c r="CP83" s="58" t="e">
        <v>#VALUE!</v>
      </c>
      <c r="CQ83" s="58" t="e">
        <v>#VALUE!</v>
      </c>
      <c r="CR83" s="58">
        <v>500</v>
      </c>
      <c r="CS83" s="58" t="e">
        <v>#VALUE!</v>
      </c>
      <c r="CT83" s="58" t="e">
        <v>#VALUE!</v>
      </c>
      <c r="CU83" s="62" t="e">
        <v>#VALUE!</v>
      </c>
      <c r="CV83" s="58" t="e">
        <v>#VALUE!</v>
      </c>
      <c r="CW83" s="58" t="e">
        <v>#VALUE!</v>
      </c>
      <c r="CX83" s="281" t="s">
        <v>554</v>
      </c>
      <c r="CY83" s="207" t="s">
        <v>568</v>
      </c>
    </row>
    <row r="84" spans="1:103" s="59" customFormat="1" ht="90" x14ac:dyDescent="0.2">
      <c r="A84" s="255">
        <v>74</v>
      </c>
      <c r="B84" s="256" t="s">
        <v>191</v>
      </c>
      <c r="C84" s="257" t="s">
        <v>192</v>
      </c>
      <c r="D84" s="256" t="s">
        <v>46</v>
      </c>
      <c r="E84" s="259">
        <v>109</v>
      </c>
      <c r="F84" s="255">
        <v>1</v>
      </c>
      <c r="G84" s="256" t="s">
        <v>31</v>
      </c>
      <c r="H84" s="53">
        <v>205489.2</v>
      </c>
      <c r="I84" s="53">
        <v>22398322.800000001</v>
      </c>
      <c r="J84" s="136"/>
      <c r="K84" s="136">
        <v>0</v>
      </c>
      <c r="L84" s="43">
        <v>0</v>
      </c>
      <c r="M84" s="52">
        <v>0</v>
      </c>
      <c r="N84" s="42" t="s">
        <v>583</v>
      </c>
      <c r="O84" s="42" t="s">
        <v>568</v>
      </c>
      <c r="P84" s="42" t="s">
        <v>33</v>
      </c>
      <c r="Q84" s="42" t="s">
        <v>582</v>
      </c>
      <c r="R84" s="144">
        <v>0</v>
      </c>
      <c r="S84" s="144">
        <v>0</v>
      </c>
      <c r="T84" s="144">
        <v>0</v>
      </c>
      <c r="U84" s="145">
        <v>0</v>
      </c>
      <c r="V84" s="42" t="s">
        <v>583</v>
      </c>
      <c r="W84" s="42" t="s">
        <v>568</v>
      </c>
      <c r="X84" s="42" t="s">
        <v>33</v>
      </c>
      <c r="Y84" s="42" t="s">
        <v>582</v>
      </c>
      <c r="Z84" s="43">
        <v>0</v>
      </c>
      <c r="AA84" s="43">
        <v>0</v>
      </c>
      <c r="AB84" s="43">
        <v>0</v>
      </c>
      <c r="AC84" s="52">
        <v>0</v>
      </c>
      <c r="AD84" s="42" t="s">
        <v>583</v>
      </c>
      <c r="AE84" s="42" t="s">
        <v>568</v>
      </c>
      <c r="AF84" s="42" t="s">
        <v>33</v>
      </c>
      <c r="AG84" s="42" t="s">
        <v>582</v>
      </c>
      <c r="AH84" s="245">
        <v>157283</v>
      </c>
      <c r="AI84" s="246">
        <v>29883.77</v>
      </c>
      <c r="AJ84" s="235">
        <v>187166.77</v>
      </c>
      <c r="AK84" s="52">
        <v>20401177.93</v>
      </c>
      <c r="AL84" s="42" t="s">
        <v>10</v>
      </c>
      <c r="AM84" s="42" t="s">
        <v>566</v>
      </c>
      <c r="AN84" s="42" t="s">
        <v>10</v>
      </c>
      <c r="AO84" s="42" t="s">
        <v>581</v>
      </c>
      <c r="AP84" s="235"/>
      <c r="AQ84" s="235"/>
      <c r="AR84" s="43">
        <v>0</v>
      </c>
      <c r="AS84" s="52">
        <v>0</v>
      </c>
      <c r="AT84" s="42" t="s">
        <v>583</v>
      </c>
      <c r="AU84" s="42"/>
      <c r="AV84" s="42" t="s">
        <v>33</v>
      </c>
      <c r="AW84" s="42" t="s">
        <v>582</v>
      </c>
      <c r="AX84" s="235"/>
      <c r="AY84" s="235"/>
      <c r="AZ84" s="43">
        <v>0</v>
      </c>
      <c r="BA84" s="52">
        <v>0</v>
      </c>
      <c r="BB84" s="42" t="s">
        <v>583</v>
      </c>
      <c r="BC84" s="42" t="s">
        <v>568</v>
      </c>
      <c r="BD84" s="42" t="s">
        <v>33</v>
      </c>
      <c r="BE84" s="42" t="s">
        <v>582</v>
      </c>
      <c r="BF84" s="261">
        <v>0</v>
      </c>
      <c r="BG84" s="262">
        <v>0</v>
      </c>
      <c r="BH84" s="43">
        <v>0</v>
      </c>
      <c r="BI84" s="52">
        <v>0</v>
      </c>
      <c r="BJ84" s="42" t="s">
        <v>583</v>
      </c>
      <c r="BK84" s="42" t="s">
        <v>568</v>
      </c>
      <c r="BL84" s="42" t="s">
        <v>33</v>
      </c>
      <c r="BM84" s="42" t="s">
        <v>582</v>
      </c>
      <c r="BN84" s="196">
        <v>373289</v>
      </c>
      <c r="BO84" s="196">
        <v>70924.91</v>
      </c>
      <c r="BP84" s="144">
        <v>444213.91000000003</v>
      </c>
      <c r="BQ84" s="145">
        <v>444213.91000000003</v>
      </c>
      <c r="BR84" s="42" t="s">
        <v>33</v>
      </c>
      <c r="BS84" s="42" t="s">
        <v>567</v>
      </c>
      <c r="BT84" s="42" t="s">
        <v>33</v>
      </c>
      <c r="BU84" s="42" t="s">
        <v>582</v>
      </c>
      <c r="BV84" s="193"/>
      <c r="BW84" s="193"/>
      <c r="BX84" s="43">
        <v>0</v>
      </c>
      <c r="BY84" s="52">
        <v>0</v>
      </c>
      <c r="BZ84" s="42" t="s">
        <v>583</v>
      </c>
      <c r="CA84" s="42" t="s">
        <v>568</v>
      </c>
      <c r="CB84" s="42" t="s">
        <v>33</v>
      </c>
      <c r="CC84" s="42" t="s">
        <v>582</v>
      </c>
      <c r="CD84" s="56"/>
      <c r="CE84" s="57" t="s">
        <v>584</v>
      </c>
      <c r="CF84" s="57" t="s">
        <v>584</v>
      </c>
      <c r="CG84" s="57" t="s">
        <v>584</v>
      </c>
      <c r="CH84" s="65">
        <v>187166.77</v>
      </c>
      <c r="CI84" s="65" t="s">
        <v>584</v>
      </c>
      <c r="CJ84" s="65" t="s">
        <v>584</v>
      </c>
      <c r="CK84" s="65" t="s">
        <v>584</v>
      </c>
      <c r="CL84" s="65" t="s">
        <v>584</v>
      </c>
      <c r="CM84" s="57" t="s">
        <v>584</v>
      </c>
      <c r="CN84" s="57">
        <v>187166.77</v>
      </c>
      <c r="CO84" s="58" t="e">
        <v>#VALUE!</v>
      </c>
      <c r="CP84" s="58" t="e">
        <v>#VALUE!</v>
      </c>
      <c r="CQ84" s="58" t="e">
        <v>#VALUE!</v>
      </c>
      <c r="CR84" s="58">
        <v>500</v>
      </c>
      <c r="CS84" s="58" t="e">
        <v>#VALUE!</v>
      </c>
      <c r="CT84" s="58" t="e">
        <v>#VALUE!</v>
      </c>
      <c r="CU84" s="62" t="e">
        <v>#VALUE!</v>
      </c>
      <c r="CV84" s="58" t="e">
        <v>#VALUE!</v>
      </c>
      <c r="CW84" s="58" t="e">
        <v>#VALUE!</v>
      </c>
      <c r="CX84" s="281" t="s">
        <v>554</v>
      </c>
      <c r="CY84" s="207">
        <v>0</v>
      </c>
    </row>
    <row r="85" spans="1:103" s="59" customFormat="1" ht="47.25" x14ac:dyDescent="0.2">
      <c r="A85" s="255">
        <v>75</v>
      </c>
      <c r="B85" s="256" t="s">
        <v>193</v>
      </c>
      <c r="C85" s="257" t="s">
        <v>194</v>
      </c>
      <c r="D85" s="256" t="s">
        <v>46</v>
      </c>
      <c r="E85" s="259">
        <v>1</v>
      </c>
      <c r="F85" s="255">
        <v>1</v>
      </c>
      <c r="G85" s="256" t="s">
        <v>31</v>
      </c>
      <c r="H85" s="53">
        <v>1304043.1740000001</v>
      </c>
      <c r="I85" s="53">
        <v>1304043.1740000001</v>
      </c>
      <c r="J85" s="136"/>
      <c r="K85" s="136">
        <v>0</v>
      </c>
      <c r="L85" s="43">
        <v>0</v>
      </c>
      <c r="M85" s="52">
        <v>0</v>
      </c>
      <c r="N85" s="42" t="s">
        <v>583</v>
      </c>
      <c r="O85" s="42" t="s">
        <v>568</v>
      </c>
      <c r="P85" s="42" t="s">
        <v>33</v>
      </c>
      <c r="Q85" s="42" t="s">
        <v>582</v>
      </c>
      <c r="R85" s="144">
        <v>0</v>
      </c>
      <c r="S85" s="144">
        <v>0</v>
      </c>
      <c r="T85" s="144">
        <v>0</v>
      </c>
      <c r="U85" s="145">
        <v>0</v>
      </c>
      <c r="V85" s="42" t="s">
        <v>583</v>
      </c>
      <c r="W85" s="42" t="s">
        <v>568</v>
      </c>
      <c r="X85" s="42" t="s">
        <v>33</v>
      </c>
      <c r="Y85" s="42" t="s">
        <v>582</v>
      </c>
      <c r="Z85" s="43">
        <v>1185401</v>
      </c>
      <c r="AA85" s="43">
        <v>225226</v>
      </c>
      <c r="AB85" s="43">
        <v>1410627</v>
      </c>
      <c r="AC85" s="52">
        <v>1410627</v>
      </c>
      <c r="AD85" s="42" t="s">
        <v>33</v>
      </c>
      <c r="AE85" s="42" t="s">
        <v>567</v>
      </c>
      <c r="AF85" s="42" t="s">
        <v>33</v>
      </c>
      <c r="AG85" s="42" t="s">
        <v>582</v>
      </c>
      <c r="AH85" s="245">
        <v>437200</v>
      </c>
      <c r="AI85" s="246">
        <v>83068</v>
      </c>
      <c r="AJ85" s="235">
        <v>520268</v>
      </c>
      <c r="AK85" s="52">
        <v>520268</v>
      </c>
      <c r="AL85" s="42" t="s">
        <v>10</v>
      </c>
      <c r="AM85" s="42" t="s">
        <v>566</v>
      </c>
      <c r="AN85" s="42" t="s">
        <v>10</v>
      </c>
      <c r="AO85" s="42" t="s">
        <v>581</v>
      </c>
      <c r="AP85" s="235"/>
      <c r="AQ85" s="235"/>
      <c r="AR85" s="43">
        <v>0</v>
      </c>
      <c r="AS85" s="52">
        <v>0</v>
      </c>
      <c r="AT85" s="42" t="s">
        <v>583</v>
      </c>
      <c r="AU85" s="42"/>
      <c r="AV85" s="42" t="s">
        <v>33</v>
      </c>
      <c r="AW85" s="42" t="s">
        <v>582</v>
      </c>
      <c r="AX85" s="235"/>
      <c r="AY85" s="235"/>
      <c r="AZ85" s="43">
        <v>0</v>
      </c>
      <c r="BA85" s="52">
        <v>0</v>
      </c>
      <c r="BB85" s="42" t="s">
        <v>583</v>
      </c>
      <c r="BC85" s="42" t="s">
        <v>568</v>
      </c>
      <c r="BD85" s="42" t="s">
        <v>33</v>
      </c>
      <c r="BE85" s="42" t="s">
        <v>582</v>
      </c>
      <c r="BF85" s="261">
        <v>0</v>
      </c>
      <c r="BG85" s="262">
        <v>0</v>
      </c>
      <c r="BH85" s="43">
        <v>0</v>
      </c>
      <c r="BI85" s="52">
        <v>0</v>
      </c>
      <c r="BJ85" s="42" t="s">
        <v>583</v>
      </c>
      <c r="BK85" s="42" t="s">
        <v>568</v>
      </c>
      <c r="BL85" s="42" t="s">
        <v>33</v>
      </c>
      <c r="BM85" s="42" t="s">
        <v>582</v>
      </c>
      <c r="BN85" s="196">
        <v>0</v>
      </c>
      <c r="BO85" s="196">
        <v>0</v>
      </c>
      <c r="BP85" s="144">
        <v>0</v>
      </c>
      <c r="BQ85" s="145">
        <v>0</v>
      </c>
      <c r="BR85" s="42" t="s">
        <v>583</v>
      </c>
      <c r="BS85" s="42" t="s">
        <v>568</v>
      </c>
      <c r="BT85" s="42" t="s">
        <v>33</v>
      </c>
      <c r="BU85" s="42" t="s">
        <v>582</v>
      </c>
      <c r="BV85" s="193"/>
      <c r="BW85" s="193"/>
      <c r="BX85" s="43">
        <v>0</v>
      </c>
      <c r="BY85" s="52">
        <v>0</v>
      </c>
      <c r="BZ85" s="42" t="s">
        <v>583</v>
      </c>
      <c r="CA85" s="42" t="s">
        <v>568</v>
      </c>
      <c r="CB85" s="42" t="s">
        <v>33</v>
      </c>
      <c r="CC85" s="42" t="s">
        <v>582</v>
      </c>
      <c r="CD85" s="56"/>
      <c r="CE85" s="57" t="s">
        <v>584</v>
      </c>
      <c r="CF85" s="57" t="s">
        <v>584</v>
      </c>
      <c r="CG85" s="57" t="s">
        <v>584</v>
      </c>
      <c r="CH85" s="65">
        <v>520268</v>
      </c>
      <c r="CI85" s="65" t="s">
        <v>584</v>
      </c>
      <c r="CJ85" s="65" t="s">
        <v>584</v>
      </c>
      <c r="CK85" s="65" t="s">
        <v>584</v>
      </c>
      <c r="CL85" s="65" t="s">
        <v>584</v>
      </c>
      <c r="CM85" s="57" t="s">
        <v>584</v>
      </c>
      <c r="CN85" s="57">
        <v>520268</v>
      </c>
      <c r="CO85" s="58" t="e">
        <v>#VALUE!</v>
      </c>
      <c r="CP85" s="58" t="e">
        <v>#VALUE!</v>
      </c>
      <c r="CQ85" s="58" t="e">
        <v>#VALUE!</v>
      </c>
      <c r="CR85" s="58">
        <v>500</v>
      </c>
      <c r="CS85" s="58" t="e">
        <v>#VALUE!</v>
      </c>
      <c r="CT85" s="58" t="e">
        <v>#VALUE!</v>
      </c>
      <c r="CU85" s="62" t="e">
        <v>#VALUE!</v>
      </c>
      <c r="CV85" s="58" t="e">
        <v>#VALUE!</v>
      </c>
      <c r="CW85" s="58" t="e">
        <v>#VALUE!</v>
      </c>
      <c r="CX85" s="281" t="s">
        <v>554</v>
      </c>
      <c r="CY85" s="207" t="s">
        <v>568</v>
      </c>
    </row>
    <row r="86" spans="1:103" s="59" customFormat="1" ht="47.25" x14ac:dyDescent="0.2">
      <c r="A86" s="255">
        <v>76</v>
      </c>
      <c r="B86" s="256" t="s">
        <v>195</v>
      </c>
      <c r="C86" s="257" t="s">
        <v>196</v>
      </c>
      <c r="D86" s="256" t="s">
        <v>46</v>
      </c>
      <c r="E86" s="259">
        <v>1.6666666666666667</v>
      </c>
      <c r="F86" s="255">
        <v>1</v>
      </c>
      <c r="G86" s="256" t="s">
        <v>31</v>
      </c>
      <c r="H86" s="53">
        <v>539798.28</v>
      </c>
      <c r="I86" s="53">
        <v>899663.8</v>
      </c>
      <c r="J86" s="136"/>
      <c r="K86" s="136">
        <v>0</v>
      </c>
      <c r="L86" s="43">
        <v>0</v>
      </c>
      <c r="M86" s="52">
        <v>0</v>
      </c>
      <c r="N86" s="42" t="s">
        <v>583</v>
      </c>
      <c r="O86" s="42" t="s">
        <v>568</v>
      </c>
      <c r="P86" s="42" t="s">
        <v>33</v>
      </c>
      <c r="Q86" s="42" t="s">
        <v>582</v>
      </c>
      <c r="R86" s="144">
        <v>0</v>
      </c>
      <c r="S86" s="144">
        <v>0</v>
      </c>
      <c r="T86" s="144">
        <v>0</v>
      </c>
      <c r="U86" s="145">
        <v>0</v>
      </c>
      <c r="V86" s="42" t="s">
        <v>583</v>
      </c>
      <c r="W86" s="42" t="s">
        <v>568</v>
      </c>
      <c r="X86" s="42" t="s">
        <v>33</v>
      </c>
      <c r="Y86" s="42" t="s">
        <v>582</v>
      </c>
      <c r="Z86" s="43">
        <v>0</v>
      </c>
      <c r="AA86" s="43">
        <v>0</v>
      </c>
      <c r="AB86" s="43">
        <v>0</v>
      </c>
      <c r="AC86" s="52">
        <v>0</v>
      </c>
      <c r="AD86" s="42" t="s">
        <v>583</v>
      </c>
      <c r="AE86" s="42" t="s">
        <v>568</v>
      </c>
      <c r="AF86" s="42" t="s">
        <v>33</v>
      </c>
      <c r="AG86" s="42" t="s">
        <v>582</v>
      </c>
      <c r="AH86" s="245">
        <v>382906</v>
      </c>
      <c r="AI86" s="246">
        <v>72752.14</v>
      </c>
      <c r="AJ86" s="235">
        <v>455658.14</v>
      </c>
      <c r="AK86" s="52">
        <v>759430.2333333334</v>
      </c>
      <c r="AL86" s="42" t="s">
        <v>10</v>
      </c>
      <c r="AM86" s="42" t="s">
        <v>566</v>
      </c>
      <c r="AN86" s="42" t="s">
        <v>10</v>
      </c>
      <c r="AO86" s="42" t="s">
        <v>581</v>
      </c>
      <c r="AP86" s="235"/>
      <c r="AQ86" s="235"/>
      <c r="AR86" s="43">
        <v>0</v>
      </c>
      <c r="AS86" s="52">
        <v>0</v>
      </c>
      <c r="AT86" s="42" t="s">
        <v>583</v>
      </c>
      <c r="AU86" s="42"/>
      <c r="AV86" s="42" t="s">
        <v>33</v>
      </c>
      <c r="AW86" s="42" t="s">
        <v>582</v>
      </c>
      <c r="AX86" s="235"/>
      <c r="AY86" s="235"/>
      <c r="AZ86" s="43">
        <v>0</v>
      </c>
      <c r="BA86" s="52">
        <v>0</v>
      </c>
      <c r="BB86" s="42" t="s">
        <v>583</v>
      </c>
      <c r="BC86" s="42" t="s">
        <v>568</v>
      </c>
      <c r="BD86" s="42" t="s">
        <v>33</v>
      </c>
      <c r="BE86" s="42" t="s">
        <v>582</v>
      </c>
      <c r="BF86" s="261">
        <v>0</v>
      </c>
      <c r="BG86" s="262">
        <v>0</v>
      </c>
      <c r="BH86" s="43">
        <v>0</v>
      </c>
      <c r="BI86" s="52">
        <v>0</v>
      </c>
      <c r="BJ86" s="42" t="s">
        <v>583</v>
      </c>
      <c r="BK86" s="42" t="s">
        <v>568</v>
      </c>
      <c r="BL86" s="42" t="s">
        <v>33</v>
      </c>
      <c r="BM86" s="42" t="s">
        <v>582</v>
      </c>
      <c r="BN86" s="196">
        <v>419951</v>
      </c>
      <c r="BO86" s="196">
        <v>79790.69</v>
      </c>
      <c r="BP86" s="144">
        <v>499741.69</v>
      </c>
      <c r="BQ86" s="145">
        <v>499741.69</v>
      </c>
      <c r="BR86" s="42" t="s">
        <v>10</v>
      </c>
      <c r="BS86" s="42" t="s">
        <v>567</v>
      </c>
      <c r="BT86" s="42" t="s">
        <v>33</v>
      </c>
      <c r="BU86" s="42" t="s">
        <v>582</v>
      </c>
      <c r="BV86" s="193"/>
      <c r="BW86" s="193"/>
      <c r="BX86" s="43">
        <v>0</v>
      </c>
      <c r="BY86" s="52">
        <v>0</v>
      </c>
      <c r="BZ86" s="42" t="s">
        <v>583</v>
      </c>
      <c r="CA86" s="42" t="s">
        <v>568</v>
      </c>
      <c r="CB86" s="42" t="s">
        <v>33</v>
      </c>
      <c r="CC86" s="42" t="s">
        <v>582</v>
      </c>
      <c r="CD86" s="56"/>
      <c r="CE86" s="57" t="s">
        <v>584</v>
      </c>
      <c r="CF86" s="57" t="s">
        <v>584</v>
      </c>
      <c r="CG86" s="57" t="s">
        <v>584</v>
      </c>
      <c r="CH86" s="65">
        <v>455658.14</v>
      </c>
      <c r="CI86" s="65" t="s">
        <v>584</v>
      </c>
      <c r="CJ86" s="65" t="s">
        <v>584</v>
      </c>
      <c r="CK86" s="65" t="s">
        <v>584</v>
      </c>
      <c r="CL86" s="65" t="s">
        <v>584</v>
      </c>
      <c r="CM86" s="57" t="s">
        <v>584</v>
      </c>
      <c r="CN86" s="57">
        <v>455658.14</v>
      </c>
      <c r="CO86" s="58" t="e">
        <v>#VALUE!</v>
      </c>
      <c r="CP86" s="58" t="e">
        <v>#VALUE!</v>
      </c>
      <c r="CQ86" s="58" t="e">
        <v>#VALUE!</v>
      </c>
      <c r="CR86" s="58">
        <v>500</v>
      </c>
      <c r="CS86" s="58" t="e">
        <v>#VALUE!</v>
      </c>
      <c r="CT86" s="58" t="e">
        <v>#VALUE!</v>
      </c>
      <c r="CU86" s="62" t="e">
        <v>#VALUE!</v>
      </c>
      <c r="CV86" s="58" t="e">
        <v>#VALUE!</v>
      </c>
      <c r="CW86" s="58" t="e">
        <v>#VALUE!</v>
      </c>
      <c r="CX86" s="281" t="s">
        <v>554</v>
      </c>
      <c r="CY86" s="207">
        <v>0</v>
      </c>
    </row>
    <row r="87" spans="1:103" s="59" customFormat="1" ht="47.25" x14ac:dyDescent="0.2">
      <c r="A87" s="255">
        <v>77</v>
      </c>
      <c r="B87" s="256" t="s">
        <v>197</v>
      </c>
      <c r="C87" s="257" t="s">
        <v>198</v>
      </c>
      <c r="D87" s="256" t="s">
        <v>46</v>
      </c>
      <c r="E87" s="259">
        <v>3.6666666666666665</v>
      </c>
      <c r="F87" s="255">
        <v>1</v>
      </c>
      <c r="G87" s="256" t="s">
        <v>31</v>
      </c>
      <c r="H87" s="53">
        <v>6631.2</v>
      </c>
      <c r="I87" s="53">
        <v>24314.399999999998</v>
      </c>
      <c r="J87" s="136">
        <v>4900</v>
      </c>
      <c r="K87" s="136">
        <v>0</v>
      </c>
      <c r="L87" s="43">
        <v>4900</v>
      </c>
      <c r="M87" s="52">
        <v>17966.666666666664</v>
      </c>
      <c r="N87" s="42" t="s">
        <v>10</v>
      </c>
      <c r="O87" s="42" t="s">
        <v>566</v>
      </c>
      <c r="P87" s="42" t="s">
        <v>10</v>
      </c>
      <c r="Q87" s="42" t="s">
        <v>581</v>
      </c>
      <c r="R87" s="144">
        <v>4950</v>
      </c>
      <c r="S87" s="144">
        <v>0</v>
      </c>
      <c r="T87" s="144">
        <v>4950</v>
      </c>
      <c r="U87" s="145">
        <v>18150</v>
      </c>
      <c r="V87" s="42" t="s">
        <v>10</v>
      </c>
      <c r="W87" s="42" t="s">
        <v>567</v>
      </c>
      <c r="X87" s="42" t="s">
        <v>33</v>
      </c>
      <c r="Y87" s="42" t="s">
        <v>582</v>
      </c>
      <c r="Z87" s="43">
        <v>10265</v>
      </c>
      <c r="AA87" s="43">
        <v>0</v>
      </c>
      <c r="AB87" s="43">
        <v>10265</v>
      </c>
      <c r="AC87" s="52">
        <v>37638.333333333328</v>
      </c>
      <c r="AD87" s="42" t="s">
        <v>33</v>
      </c>
      <c r="AE87" s="42" t="s">
        <v>567</v>
      </c>
      <c r="AF87" s="42" t="s">
        <v>33</v>
      </c>
      <c r="AG87" s="42" t="s">
        <v>582</v>
      </c>
      <c r="AH87" s="245">
        <v>5526</v>
      </c>
      <c r="AI87" s="246">
        <v>0</v>
      </c>
      <c r="AJ87" s="235">
        <v>5526</v>
      </c>
      <c r="AK87" s="52">
        <v>20262</v>
      </c>
      <c r="AL87" s="42" t="s">
        <v>10</v>
      </c>
      <c r="AM87" s="42" t="s">
        <v>566</v>
      </c>
      <c r="AN87" s="42" t="s">
        <v>10</v>
      </c>
      <c r="AO87" s="42" t="s">
        <v>581</v>
      </c>
      <c r="AP87" s="235"/>
      <c r="AQ87" s="235"/>
      <c r="AR87" s="43">
        <v>0</v>
      </c>
      <c r="AS87" s="52">
        <v>0</v>
      </c>
      <c r="AT87" s="42" t="s">
        <v>583</v>
      </c>
      <c r="AU87" s="42"/>
      <c r="AV87" s="42" t="s">
        <v>33</v>
      </c>
      <c r="AW87" s="42" t="s">
        <v>582</v>
      </c>
      <c r="AX87" s="235">
        <v>6103</v>
      </c>
      <c r="AY87" s="235">
        <v>0</v>
      </c>
      <c r="AZ87" s="43">
        <v>6103</v>
      </c>
      <c r="BA87" s="52">
        <v>22377.666666666664</v>
      </c>
      <c r="BB87" s="42" t="s">
        <v>10</v>
      </c>
      <c r="BC87" s="42" t="s">
        <v>567</v>
      </c>
      <c r="BD87" s="42" t="s">
        <v>33</v>
      </c>
      <c r="BE87" s="42" t="s">
        <v>582</v>
      </c>
      <c r="BF87" s="261">
        <v>0</v>
      </c>
      <c r="BG87" s="262">
        <v>0</v>
      </c>
      <c r="BH87" s="43">
        <v>0</v>
      </c>
      <c r="BI87" s="52">
        <v>0</v>
      </c>
      <c r="BJ87" s="42" t="s">
        <v>583</v>
      </c>
      <c r="BK87" s="42" t="s">
        <v>568</v>
      </c>
      <c r="BL87" s="42" t="s">
        <v>33</v>
      </c>
      <c r="BM87" s="42" t="s">
        <v>582</v>
      </c>
      <c r="BN87" s="196">
        <v>0</v>
      </c>
      <c r="BO87" s="196">
        <v>0</v>
      </c>
      <c r="BP87" s="144">
        <v>0</v>
      </c>
      <c r="BQ87" s="145">
        <v>0</v>
      </c>
      <c r="BR87" s="42" t="s">
        <v>583</v>
      </c>
      <c r="BS87" s="42" t="s">
        <v>568</v>
      </c>
      <c r="BT87" s="42" t="s">
        <v>33</v>
      </c>
      <c r="BU87" s="42" t="s">
        <v>582</v>
      </c>
      <c r="BV87" s="193"/>
      <c r="BW87" s="193"/>
      <c r="BX87" s="43">
        <v>0</v>
      </c>
      <c r="BY87" s="52">
        <v>0</v>
      </c>
      <c r="BZ87" s="42" t="s">
        <v>583</v>
      </c>
      <c r="CA87" s="42" t="s">
        <v>568</v>
      </c>
      <c r="CB87" s="42" t="s">
        <v>33</v>
      </c>
      <c r="CC87" s="42" t="s">
        <v>582</v>
      </c>
      <c r="CD87" s="56"/>
      <c r="CE87" s="57">
        <v>4900</v>
      </c>
      <c r="CF87" s="57" t="s">
        <v>584</v>
      </c>
      <c r="CG87" s="57" t="s">
        <v>584</v>
      </c>
      <c r="CH87" s="65">
        <v>5526</v>
      </c>
      <c r="CI87" s="65" t="s">
        <v>584</v>
      </c>
      <c r="CJ87" s="65" t="s">
        <v>584</v>
      </c>
      <c r="CK87" s="65" t="s">
        <v>584</v>
      </c>
      <c r="CL87" s="65" t="s">
        <v>584</v>
      </c>
      <c r="CM87" s="57" t="s">
        <v>584</v>
      </c>
      <c r="CN87" s="57">
        <v>4900</v>
      </c>
      <c r="CO87" s="58">
        <v>500</v>
      </c>
      <c r="CP87" s="58" t="e">
        <v>#VALUE!</v>
      </c>
      <c r="CQ87" s="58" t="e">
        <v>#VALUE!</v>
      </c>
      <c r="CR87" s="58">
        <v>443.35866811436841</v>
      </c>
      <c r="CS87" s="58" t="e">
        <v>#VALUE!</v>
      </c>
      <c r="CT87" s="58" t="e">
        <v>#VALUE!</v>
      </c>
      <c r="CU87" s="62" t="e">
        <v>#VALUE!</v>
      </c>
      <c r="CV87" s="58" t="e">
        <v>#VALUE!</v>
      </c>
      <c r="CW87" s="58" t="e">
        <v>#VALUE!</v>
      </c>
      <c r="CX87" s="280" t="s">
        <v>551</v>
      </c>
      <c r="CY87" s="207" t="s">
        <v>568</v>
      </c>
    </row>
    <row r="88" spans="1:103" s="59" customFormat="1" ht="90" x14ac:dyDescent="0.2">
      <c r="A88" s="255">
        <v>78</v>
      </c>
      <c r="B88" s="256" t="s">
        <v>199</v>
      </c>
      <c r="C88" s="257" t="s">
        <v>200</v>
      </c>
      <c r="D88" s="256" t="s">
        <v>46</v>
      </c>
      <c r="E88" s="259">
        <v>29.666666666666668</v>
      </c>
      <c r="F88" s="255">
        <v>1</v>
      </c>
      <c r="G88" s="256" t="s">
        <v>31</v>
      </c>
      <c r="H88" s="53">
        <v>4500</v>
      </c>
      <c r="I88" s="53">
        <v>133500</v>
      </c>
      <c r="J88" s="136">
        <v>4500</v>
      </c>
      <c r="K88" s="136">
        <v>0</v>
      </c>
      <c r="L88" s="43">
        <v>4500</v>
      </c>
      <c r="M88" s="52">
        <v>133500</v>
      </c>
      <c r="N88" s="42" t="s">
        <v>10</v>
      </c>
      <c r="O88" s="42" t="s">
        <v>566</v>
      </c>
      <c r="P88" s="42" t="s">
        <v>10</v>
      </c>
      <c r="Q88" s="42" t="s">
        <v>581</v>
      </c>
      <c r="R88" s="144">
        <v>4950</v>
      </c>
      <c r="S88" s="144">
        <v>0</v>
      </c>
      <c r="T88" s="144">
        <v>4950</v>
      </c>
      <c r="U88" s="145">
        <v>146850</v>
      </c>
      <c r="V88" s="42" t="s">
        <v>33</v>
      </c>
      <c r="W88" s="42" t="s">
        <v>567</v>
      </c>
      <c r="X88" s="42" t="s">
        <v>33</v>
      </c>
      <c r="Y88" s="42" t="s">
        <v>582</v>
      </c>
      <c r="Z88" s="43">
        <v>4699</v>
      </c>
      <c r="AA88" s="43">
        <v>0</v>
      </c>
      <c r="AB88" s="43">
        <v>4699</v>
      </c>
      <c r="AC88" s="52">
        <v>139403.66666666669</v>
      </c>
      <c r="AD88" s="42" t="s">
        <v>33</v>
      </c>
      <c r="AE88" s="42" t="s">
        <v>567</v>
      </c>
      <c r="AF88" s="42" t="s">
        <v>33</v>
      </c>
      <c r="AG88" s="42" t="s">
        <v>582</v>
      </c>
      <c r="AH88" s="245">
        <v>4099</v>
      </c>
      <c r="AI88" s="246">
        <v>0</v>
      </c>
      <c r="AJ88" s="235">
        <v>4099</v>
      </c>
      <c r="AK88" s="52">
        <v>121603.66666666667</v>
      </c>
      <c r="AL88" s="42" t="s">
        <v>10</v>
      </c>
      <c r="AM88" s="42" t="s">
        <v>566</v>
      </c>
      <c r="AN88" s="42" t="s">
        <v>10</v>
      </c>
      <c r="AO88" s="42" t="s">
        <v>581</v>
      </c>
      <c r="AP88" s="235"/>
      <c r="AQ88" s="235"/>
      <c r="AR88" s="43">
        <v>0</v>
      </c>
      <c r="AS88" s="52">
        <v>0</v>
      </c>
      <c r="AT88" s="42" t="s">
        <v>583</v>
      </c>
      <c r="AU88" s="42"/>
      <c r="AV88" s="42" t="s">
        <v>33</v>
      </c>
      <c r="AW88" s="42" t="s">
        <v>582</v>
      </c>
      <c r="AX88" s="235"/>
      <c r="AY88" s="235"/>
      <c r="AZ88" s="43">
        <v>0</v>
      </c>
      <c r="BA88" s="52">
        <v>0</v>
      </c>
      <c r="BB88" s="42" t="s">
        <v>583</v>
      </c>
      <c r="BC88" s="42" t="s">
        <v>568</v>
      </c>
      <c r="BD88" s="42" t="s">
        <v>33</v>
      </c>
      <c r="BE88" s="42" t="s">
        <v>582</v>
      </c>
      <c r="BF88" s="261">
        <v>0</v>
      </c>
      <c r="BG88" s="262">
        <v>0</v>
      </c>
      <c r="BH88" s="43">
        <v>0</v>
      </c>
      <c r="BI88" s="52">
        <v>0</v>
      </c>
      <c r="BJ88" s="42" t="s">
        <v>583</v>
      </c>
      <c r="BK88" s="42" t="s">
        <v>568</v>
      </c>
      <c r="BL88" s="42" t="s">
        <v>33</v>
      </c>
      <c r="BM88" s="42" t="s">
        <v>582</v>
      </c>
      <c r="BN88" s="196">
        <v>0</v>
      </c>
      <c r="BO88" s="196">
        <v>0</v>
      </c>
      <c r="BP88" s="144">
        <v>0</v>
      </c>
      <c r="BQ88" s="145">
        <v>0</v>
      </c>
      <c r="BR88" s="42" t="s">
        <v>583</v>
      </c>
      <c r="BS88" s="42" t="s">
        <v>568</v>
      </c>
      <c r="BT88" s="42" t="s">
        <v>33</v>
      </c>
      <c r="BU88" s="42" t="s">
        <v>582</v>
      </c>
      <c r="BV88" s="193"/>
      <c r="BW88" s="193"/>
      <c r="BX88" s="43">
        <v>0</v>
      </c>
      <c r="BY88" s="52">
        <v>0</v>
      </c>
      <c r="BZ88" s="42" t="s">
        <v>583</v>
      </c>
      <c r="CA88" s="42" t="s">
        <v>568</v>
      </c>
      <c r="CB88" s="42" t="s">
        <v>33</v>
      </c>
      <c r="CC88" s="42" t="s">
        <v>582</v>
      </c>
      <c r="CD88" s="56"/>
      <c r="CE88" s="57">
        <v>4500</v>
      </c>
      <c r="CF88" s="57" t="s">
        <v>584</v>
      </c>
      <c r="CG88" s="57" t="s">
        <v>584</v>
      </c>
      <c r="CH88" s="65">
        <v>4099</v>
      </c>
      <c r="CI88" s="65" t="s">
        <v>584</v>
      </c>
      <c r="CJ88" s="65" t="s">
        <v>584</v>
      </c>
      <c r="CK88" s="65" t="s">
        <v>584</v>
      </c>
      <c r="CL88" s="65" t="s">
        <v>584</v>
      </c>
      <c r="CM88" s="57" t="s">
        <v>584</v>
      </c>
      <c r="CN88" s="57">
        <v>4099</v>
      </c>
      <c r="CO88" s="58">
        <v>455.44444444444446</v>
      </c>
      <c r="CP88" s="58" t="e">
        <v>#VALUE!</v>
      </c>
      <c r="CQ88" s="58" t="e">
        <v>#VALUE!</v>
      </c>
      <c r="CR88" s="58">
        <v>500</v>
      </c>
      <c r="CS88" s="58" t="e">
        <v>#VALUE!</v>
      </c>
      <c r="CT88" s="58" t="e">
        <v>#VALUE!</v>
      </c>
      <c r="CU88" s="62" t="e">
        <v>#VALUE!</v>
      </c>
      <c r="CV88" s="58" t="e">
        <v>#VALUE!</v>
      </c>
      <c r="CW88" s="58" t="e">
        <v>#VALUE!</v>
      </c>
      <c r="CX88" s="281" t="s">
        <v>554</v>
      </c>
      <c r="CY88" s="207" t="s">
        <v>568</v>
      </c>
    </row>
    <row r="89" spans="1:103" s="59" customFormat="1" ht="90" x14ac:dyDescent="0.2">
      <c r="A89" s="255">
        <v>79</v>
      </c>
      <c r="B89" s="256" t="s">
        <v>201</v>
      </c>
      <c r="C89" s="257" t="s">
        <v>202</v>
      </c>
      <c r="D89" s="256" t="s">
        <v>46</v>
      </c>
      <c r="E89" s="259">
        <v>34</v>
      </c>
      <c r="F89" s="255">
        <v>1</v>
      </c>
      <c r="G89" s="256" t="s">
        <v>31</v>
      </c>
      <c r="H89" s="53">
        <v>4500</v>
      </c>
      <c r="I89" s="53">
        <v>153000</v>
      </c>
      <c r="J89" s="136">
        <v>4500</v>
      </c>
      <c r="K89" s="136">
        <v>0</v>
      </c>
      <c r="L89" s="43">
        <v>4500</v>
      </c>
      <c r="M89" s="52">
        <v>153000</v>
      </c>
      <c r="N89" s="42" t="s">
        <v>10</v>
      </c>
      <c r="O89" s="42" t="s">
        <v>566</v>
      </c>
      <c r="P89" s="42" t="s">
        <v>10</v>
      </c>
      <c r="Q89" s="42" t="s">
        <v>581</v>
      </c>
      <c r="R89" s="144">
        <v>4950</v>
      </c>
      <c r="S89" s="144">
        <v>0</v>
      </c>
      <c r="T89" s="144">
        <v>4950</v>
      </c>
      <c r="U89" s="145">
        <v>168300</v>
      </c>
      <c r="V89" s="42" t="s">
        <v>33</v>
      </c>
      <c r="W89" s="42" t="s">
        <v>567</v>
      </c>
      <c r="X89" s="42" t="s">
        <v>33</v>
      </c>
      <c r="Y89" s="42" t="s">
        <v>582</v>
      </c>
      <c r="Z89" s="43">
        <v>7217</v>
      </c>
      <c r="AA89" s="43">
        <v>0</v>
      </c>
      <c r="AB89" s="43">
        <v>7217</v>
      </c>
      <c r="AC89" s="52">
        <v>245378</v>
      </c>
      <c r="AD89" s="42" t="s">
        <v>33</v>
      </c>
      <c r="AE89" s="42" t="s">
        <v>567</v>
      </c>
      <c r="AF89" s="42" t="s">
        <v>33</v>
      </c>
      <c r="AG89" s="42" t="s">
        <v>582</v>
      </c>
      <c r="AH89" s="245">
        <v>4099</v>
      </c>
      <c r="AI89" s="246">
        <v>0</v>
      </c>
      <c r="AJ89" s="235">
        <v>4099</v>
      </c>
      <c r="AK89" s="52">
        <v>139366</v>
      </c>
      <c r="AL89" s="42" t="s">
        <v>10</v>
      </c>
      <c r="AM89" s="42" t="s">
        <v>566</v>
      </c>
      <c r="AN89" s="42" t="s">
        <v>10</v>
      </c>
      <c r="AO89" s="42" t="s">
        <v>581</v>
      </c>
      <c r="AP89" s="43"/>
      <c r="AQ89" s="43"/>
      <c r="AR89" s="43">
        <v>0</v>
      </c>
      <c r="AS89" s="52">
        <v>0</v>
      </c>
      <c r="AT89" s="42" t="s">
        <v>583</v>
      </c>
      <c r="AU89" s="42"/>
      <c r="AV89" s="42" t="s">
        <v>33</v>
      </c>
      <c r="AW89" s="42" t="s">
        <v>582</v>
      </c>
      <c r="AX89" s="43"/>
      <c r="AY89" s="43"/>
      <c r="AZ89" s="43">
        <v>0</v>
      </c>
      <c r="BA89" s="52">
        <v>0</v>
      </c>
      <c r="BB89" s="42" t="s">
        <v>583</v>
      </c>
      <c r="BC89" s="42" t="s">
        <v>568</v>
      </c>
      <c r="BD89" s="42" t="s">
        <v>33</v>
      </c>
      <c r="BE89" s="42" t="s">
        <v>582</v>
      </c>
      <c r="BF89" s="261">
        <v>4340</v>
      </c>
      <c r="BG89" s="262">
        <v>0</v>
      </c>
      <c r="BH89" s="43">
        <v>4340</v>
      </c>
      <c r="BI89" s="52">
        <v>4340</v>
      </c>
      <c r="BJ89" s="42" t="s">
        <v>10</v>
      </c>
      <c r="BK89" s="42" t="s">
        <v>567</v>
      </c>
      <c r="BL89" s="42" t="s">
        <v>33</v>
      </c>
      <c r="BM89" s="42" t="s">
        <v>582</v>
      </c>
      <c r="BN89" s="196">
        <v>0</v>
      </c>
      <c r="BO89" s="196">
        <v>0</v>
      </c>
      <c r="BP89" s="144">
        <v>0</v>
      </c>
      <c r="BQ89" s="145">
        <v>0</v>
      </c>
      <c r="BR89" s="42" t="s">
        <v>583</v>
      </c>
      <c r="BS89" s="42" t="s">
        <v>568</v>
      </c>
      <c r="BT89" s="42" t="s">
        <v>33</v>
      </c>
      <c r="BU89" s="42" t="s">
        <v>582</v>
      </c>
      <c r="BV89" s="193"/>
      <c r="BW89" s="193"/>
      <c r="BX89" s="43">
        <v>0</v>
      </c>
      <c r="BY89" s="52">
        <v>0</v>
      </c>
      <c r="BZ89" s="42" t="s">
        <v>583</v>
      </c>
      <c r="CA89" s="42" t="s">
        <v>568</v>
      </c>
      <c r="CB89" s="42" t="s">
        <v>33</v>
      </c>
      <c r="CC89" s="42" t="s">
        <v>582</v>
      </c>
      <c r="CD89" s="56"/>
      <c r="CE89" s="57">
        <v>4500</v>
      </c>
      <c r="CF89" s="57" t="s">
        <v>584</v>
      </c>
      <c r="CG89" s="57" t="s">
        <v>584</v>
      </c>
      <c r="CH89" s="65">
        <v>4099</v>
      </c>
      <c r="CI89" s="65" t="s">
        <v>584</v>
      </c>
      <c r="CJ89" s="65" t="s">
        <v>584</v>
      </c>
      <c r="CK89" s="65" t="s">
        <v>584</v>
      </c>
      <c r="CL89" s="65" t="s">
        <v>584</v>
      </c>
      <c r="CM89" s="57" t="s">
        <v>584</v>
      </c>
      <c r="CN89" s="57">
        <v>4099</v>
      </c>
      <c r="CO89" s="58">
        <v>455.44444444444446</v>
      </c>
      <c r="CP89" s="58" t="e">
        <v>#VALUE!</v>
      </c>
      <c r="CQ89" s="58" t="e">
        <v>#VALUE!</v>
      </c>
      <c r="CR89" s="58">
        <v>500</v>
      </c>
      <c r="CS89" s="58" t="e">
        <v>#VALUE!</v>
      </c>
      <c r="CT89" s="58" t="e">
        <v>#VALUE!</v>
      </c>
      <c r="CU89" s="62" t="e">
        <v>#VALUE!</v>
      </c>
      <c r="CV89" s="58" t="e">
        <v>#VALUE!</v>
      </c>
      <c r="CW89" s="58" t="e">
        <v>#VALUE!</v>
      </c>
      <c r="CX89" s="281" t="s">
        <v>554</v>
      </c>
      <c r="CY89" s="207" t="s">
        <v>568</v>
      </c>
    </row>
    <row r="90" spans="1:103" s="59" customFormat="1" ht="75" x14ac:dyDescent="0.2">
      <c r="A90" s="255">
        <v>80</v>
      </c>
      <c r="B90" s="256" t="s">
        <v>203</v>
      </c>
      <c r="C90" s="257" t="s">
        <v>204</v>
      </c>
      <c r="D90" s="256" t="s">
        <v>46</v>
      </c>
      <c r="E90" s="259">
        <v>104</v>
      </c>
      <c r="F90" s="255">
        <v>1</v>
      </c>
      <c r="G90" s="256" t="s">
        <v>31</v>
      </c>
      <c r="H90" s="53">
        <v>10192</v>
      </c>
      <c r="I90" s="53">
        <v>1059968</v>
      </c>
      <c r="J90" s="136">
        <v>10000</v>
      </c>
      <c r="K90" s="136">
        <v>0</v>
      </c>
      <c r="L90" s="43">
        <v>10000</v>
      </c>
      <c r="M90" s="52">
        <v>1040000</v>
      </c>
      <c r="N90" s="42" t="s">
        <v>10</v>
      </c>
      <c r="O90" s="42" t="s">
        <v>566</v>
      </c>
      <c r="P90" s="42" t="s">
        <v>10</v>
      </c>
      <c r="Q90" s="42" t="s">
        <v>581</v>
      </c>
      <c r="R90" s="144">
        <v>7050</v>
      </c>
      <c r="S90" s="144">
        <v>0</v>
      </c>
      <c r="T90" s="144">
        <v>7050</v>
      </c>
      <c r="U90" s="145">
        <v>733200</v>
      </c>
      <c r="V90" s="42" t="s">
        <v>10</v>
      </c>
      <c r="W90" s="42" t="s">
        <v>566</v>
      </c>
      <c r="X90" s="276" t="s">
        <v>33</v>
      </c>
      <c r="Y90" s="42" t="s">
        <v>582</v>
      </c>
      <c r="Z90" s="43">
        <v>13614</v>
      </c>
      <c r="AA90" s="43">
        <v>0</v>
      </c>
      <c r="AB90" s="43">
        <v>13614</v>
      </c>
      <c r="AC90" s="52">
        <v>1415856</v>
      </c>
      <c r="AD90" s="42" t="s">
        <v>33</v>
      </c>
      <c r="AE90" s="42" t="s">
        <v>567</v>
      </c>
      <c r="AF90" s="42" t="s">
        <v>33</v>
      </c>
      <c r="AG90" s="42" t="s">
        <v>582</v>
      </c>
      <c r="AH90" s="245">
        <v>4820</v>
      </c>
      <c r="AI90" s="246">
        <v>0</v>
      </c>
      <c r="AJ90" s="235">
        <v>4820</v>
      </c>
      <c r="AK90" s="52">
        <v>501280</v>
      </c>
      <c r="AL90" s="42" t="s">
        <v>10</v>
      </c>
      <c r="AM90" s="42" t="s">
        <v>566</v>
      </c>
      <c r="AN90" s="42" t="s">
        <v>10</v>
      </c>
      <c r="AO90" s="42" t="s">
        <v>581</v>
      </c>
      <c r="AP90" s="235"/>
      <c r="AQ90" s="235"/>
      <c r="AR90" s="43">
        <v>0</v>
      </c>
      <c r="AS90" s="52">
        <v>0</v>
      </c>
      <c r="AT90" s="42" t="s">
        <v>583</v>
      </c>
      <c r="AU90" s="42"/>
      <c r="AV90" s="42" t="s">
        <v>33</v>
      </c>
      <c r="AW90" s="42" t="s">
        <v>582</v>
      </c>
      <c r="AX90" s="235">
        <v>8701</v>
      </c>
      <c r="AY90" s="235">
        <v>0</v>
      </c>
      <c r="AZ90" s="43">
        <v>8701</v>
      </c>
      <c r="BA90" s="52">
        <v>904904</v>
      </c>
      <c r="BB90" s="42" t="s">
        <v>10</v>
      </c>
      <c r="BC90" s="42" t="s">
        <v>567</v>
      </c>
      <c r="BD90" s="42" t="s">
        <v>33</v>
      </c>
      <c r="BE90" s="42" t="s">
        <v>582</v>
      </c>
      <c r="BF90" s="261">
        <v>5120</v>
      </c>
      <c r="BG90" s="262">
        <v>0</v>
      </c>
      <c r="BH90" s="43">
        <v>5120</v>
      </c>
      <c r="BI90" s="52">
        <v>5120</v>
      </c>
      <c r="BJ90" s="42" t="s">
        <v>10</v>
      </c>
      <c r="BK90" s="42" t="s">
        <v>567</v>
      </c>
      <c r="BL90" s="42" t="s">
        <v>33</v>
      </c>
      <c r="BM90" s="42" t="s">
        <v>582</v>
      </c>
      <c r="BN90" s="196">
        <v>0</v>
      </c>
      <c r="BO90" s="196">
        <v>0</v>
      </c>
      <c r="BP90" s="144">
        <v>0</v>
      </c>
      <c r="BQ90" s="145">
        <v>0</v>
      </c>
      <c r="BR90" s="42" t="s">
        <v>583</v>
      </c>
      <c r="BS90" s="42" t="s">
        <v>568</v>
      </c>
      <c r="BT90" s="42" t="s">
        <v>33</v>
      </c>
      <c r="BU90" s="42" t="s">
        <v>582</v>
      </c>
      <c r="BV90" s="193"/>
      <c r="BW90" s="193"/>
      <c r="BX90" s="43">
        <v>0</v>
      </c>
      <c r="BY90" s="52">
        <v>0</v>
      </c>
      <c r="BZ90" s="42" t="s">
        <v>583</v>
      </c>
      <c r="CA90" s="42" t="s">
        <v>568</v>
      </c>
      <c r="CB90" s="42" t="s">
        <v>33</v>
      </c>
      <c r="CC90" s="42" t="s">
        <v>582</v>
      </c>
      <c r="CD90" s="56"/>
      <c r="CE90" s="57">
        <v>10000</v>
      </c>
      <c r="CF90" s="57" t="s">
        <v>584</v>
      </c>
      <c r="CG90" s="57" t="s">
        <v>584</v>
      </c>
      <c r="CH90" s="65">
        <v>4820</v>
      </c>
      <c r="CI90" s="65" t="s">
        <v>584</v>
      </c>
      <c r="CJ90" s="65" t="s">
        <v>584</v>
      </c>
      <c r="CK90" s="65" t="s">
        <v>584</v>
      </c>
      <c r="CL90" s="65" t="s">
        <v>584</v>
      </c>
      <c r="CM90" s="57" t="s">
        <v>584</v>
      </c>
      <c r="CN90" s="57">
        <v>4820</v>
      </c>
      <c r="CO90" s="58">
        <v>241</v>
      </c>
      <c r="CP90" s="58" t="e">
        <v>#VALUE!</v>
      </c>
      <c r="CQ90" s="58" t="e">
        <v>#VALUE!</v>
      </c>
      <c r="CR90" s="58">
        <v>500</v>
      </c>
      <c r="CS90" s="58" t="e">
        <v>#VALUE!</v>
      </c>
      <c r="CT90" s="58" t="e">
        <v>#VALUE!</v>
      </c>
      <c r="CU90" s="62" t="e">
        <v>#VALUE!</v>
      </c>
      <c r="CV90" s="58" t="e">
        <v>#VALUE!</v>
      </c>
      <c r="CW90" s="58" t="e">
        <v>#VALUE!</v>
      </c>
      <c r="CX90" s="281" t="s">
        <v>554</v>
      </c>
      <c r="CY90" s="207" t="s">
        <v>568</v>
      </c>
    </row>
    <row r="91" spans="1:103" s="59" customFormat="1" ht="47.25" x14ac:dyDescent="0.2">
      <c r="A91" s="255">
        <v>81</v>
      </c>
      <c r="B91" s="256" t="s">
        <v>205</v>
      </c>
      <c r="C91" s="257" t="s">
        <v>206</v>
      </c>
      <c r="D91" s="256" t="s">
        <v>46</v>
      </c>
      <c r="E91" s="259">
        <v>8</v>
      </c>
      <c r="F91" s="255">
        <v>1</v>
      </c>
      <c r="G91" s="256" t="s">
        <v>31</v>
      </c>
      <c r="H91" s="53">
        <v>8110</v>
      </c>
      <c r="I91" s="53">
        <v>64880</v>
      </c>
      <c r="J91" s="136">
        <v>13000</v>
      </c>
      <c r="K91" s="136">
        <v>0</v>
      </c>
      <c r="L91" s="43">
        <v>13000</v>
      </c>
      <c r="M91" s="52">
        <v>104000</v>
      </c>
      <c r="N91" s="42" t="s">
        <v>33</v>
      </c>
      <c r="O91" s="42" t="s">
        <v>566</v>
      </c>
      <c r="P91" s="42" t="s">
        <v>33</v>
      </c>
      <c r="Q91" s="42" t="s">
        <v>582</v>
      </c>
      <c r="R91" s="144">
        <v>9000</v>
      </c>
      <c r="S91" s="144">
        <v>0</v>
      </c>
      <c r="T91" s="144">
        <v>9000</v>
      </c>
      <c r="U91" s="145">
        <v>72000</v>
      </c>
      <c r="V91" s="42" t="s">
        <v>33</v>
      </c>
      <c r="W91" s="42" t="s">
        <v>566</v>
      </c>
      <c r="X91" s="42" t="s">
        <v>33</v>
      </c>
      <c r="Y91" s="42" t="s">
        <v>582</v>
      </c>
      <c r="Z91" s="43">
        <v>13614</v>
      </c>
      <c r="AA91" s="43">
        <v>0</v>
      </c>
      <c r="AB91" s="43">
        <v>13614</v>
      </c>
      <c r="AC91" s="52">
        <v>108912</v>
      </c>
      <c r="AD91" s="42" t="s">
        <v>33</v>
      </c>
      <c r="AE91" s="42" t="s">
        <v>567</v>
      </c>
      <c r="AF91" s="42" t="s">
        <v>33</v>
      </c>
      <c r="AG91" s="42" t="s">
        <v>582</v>
      </c>
      <c r="AH91" s="245">
        <v>5028</v>
      </c>
      <c r="AI91" s="246">
        <v>0</v>
      </c>
      <c r="AJ91" s="235">
        <v>5028</v>
      </c>
      <c r="AK91" s="52">
        <v>40224</v>
      </c>
      <c r="AL91" s="42" t="s">
        <v>10</v>
      </c>
      <c r="AM91" s="42" t="s">
        <v>566</v>
      </c>
      <c r="AN91" s="42" t="s">
        <v>10</v>
      </c>
      <c r="AO91" s="42" t="s">
        <v>581</v>
      </c>
      <c r="AP91" s="235"/>
      <c r="AQ91" s="235"/>
      <c r="AR91" s="43">
        <v>0</v>
      </c>
      <c r="AS91" s="52">
        <v>0</v>
      </c>
      <c r="AT91" s="42" t="s">
        <v>583</v>
      </c>
      <c r="AU91" s="42"/>
      <c r="AV91" s="42" t="s">
        <v>33</v>
      </c>
      <c r="AW91" s="42" t="s">
        <v>582</v>
      </c>
      <c r="AX91" s="235"/>
      <c r="AY91" s="235"/>
      <c r="AZ91" s="43">
        <v>0</v>
      </c>
      <c r="BA91" s="52">
        <v>0</v>
      </c>
      <c r="BB91" s="42" t="s">
        <v>583</v>
      </c>
      <c r="BC91" s="42" t="s">
        <v>568</v>
      </c>
      <c r="BD91" s="42" t="s">
        <v>33</v>
      </c>
      <c r="BE91" s="42" t="s">
        <v>582</v>
      </c>
      <c r="BF91" s="261">
        <v>5120</v>
      </c>
      <c r="BG91" s="262">
        <v>0</v>
      </c>
      <c r="BH91" s="43">
        <v>5120</v>
      </c>
      <c r="BI91" s="52">
        <v>5120</v>
      </c>
      <c r="BJ91" s="42" t="s">
        <v>10</v>
      </c>
      <c r="BK91" s="42" t="s">
        <v>567</v>
      </c>
      <c r="BL91" s="42" t="s">
        <v>33</v>
      </c>
      <c r="BM91" s="42" t="s">
        <v>582</v>
      </c>
      <c r="BN91" s="196">
        <v>0</v>
      </c>
      <c r="BO91" s="196">
        <v>0</v>
      </c>
      <c r="BP91" s="144">
        <v>0</v>
      </c>
      <c r="BQ91" s="145">
        <v>0</v>
      </c>
      <c r="BR91" s="42" t="s">
        <v>583</v>
      </c>
      <c r="BS91" s="42" t="s">
        <v>568</v>
      </c>
      <c r="BT91" s="42" t="s">
        <v>33</v>
      </c>
      <c r="BU91" s="42" t="s">
        <v>582</v>
      </c>
      <c r="BV91" s="193"/>
      <c r="BW91" s="193"/>
      <c r="BX91" s="43">
        <v>0</v>
      </c>
      <c r="BY91" s="52">
        <v>0</v>
      </c>
      <c r="BZ91" s="42" t="s">
        <v>583</v>
      </c>
      <c r="CA91" s="42" t="s">
        <v>568</v>
      </c>
      <c r="CB91" s="42" t="s">
        <v>33</v>
      </c>
      <c r="CC91" s="42" t="s">
        <v>582</v>
      </c>
      <c r="CD91" s="56"/>
      <c r="CE91" s="57" t="s">
        <v>584</v>
      </c>
      <c r="CF91" s="57" t="s">
        <v>584</v>
      </c>
      <c r="CG91" s="57" t="s">
        <v>584</v>
      </c>
      <c r="CH91" s="65">
        <v>5028</v>
      </c>
      <c r="CI91" s="65" t="s">
        <v>584</v>
      </c>
      <c r="CJ91" s="65" t="s">
        <v>584</v>
      </c>
      <c r="CK91" s="65" t="s">
        <v>584</v>
      </c>
      <c r="CL91" s="65" t="s">
        <v>584</v>
      </c>
      <c r="CM91" s="57" t="s">
        <v>584</v>
      </c>
      <c r="CN91" s="57">
        <v>5028</v>
      </c>
      <c r="CO91" s="58" t="e">
        <v>#VALUE!</v>
      </c>
      <c r="CP91" s="58" t="e">
        <v>#VALUE!</v>
      </c>
      <c r="CQ91" s="58" t="e">
        <v>#VALUE!</v>
      </c>
      <c r="CR91" s="58">
        <v>500</v>
      </c>
      <c r="CS91" s="58" t="e">
        <v>#VALUE!</v>
      </c>
      <c r="CT91" s="58" t="e">
        <v>#VALUE!</v>
      </c>
      <c r="CU91" s="62" t="e">
        <v>#VALUE!</v>
      </c>
      <c r="CV91" s="58" t="e">
        <v>#VALUE!</v>
      </c>
      <c r="CW91" s="58" t="e">
        <v>#VALUE!</v>
      </c>
      <c r="CX91" s="281" t="s">
        <v>554</v>
      </c>
      <c r="CY91" s="207" t="s">
        <v>568</v>
      </c>
    </row>
    <row r="92" spans="1:103" s="59" customFormat="1" ht="90" x14ac:dyDescent="0.2">
      <c r="A92" s="255">
        <v>82</v>
      </c>
      <c r="B92" s="256" t="s">
        <v>207</v>
      </c>
      <c r="C92" s="257" t="s">
        <v>208</v>
      </c>
      <c r="D92" s="256" t="s">
        <v>46</v>
      </c>
      <c r="E92" s="259">
        <v>372</v>
      </c>
      <c r="F92" s="255">
        <v>1</v>
      </c>
      <c r="G92" s="256" t="s">
        <v>31</v>
      </c>
      <c r="H92" s="53">
        <v>4500</v>
      </c>
      <c r="I92" s="53">
        <v>1674000</v>
      </c>
      <c r="J92" s="136">
        <v>4500</v>
      </c>
      <c r="K92" s="136">
        <v>0</v>
      </c>
      <c r="L92" s="43">
        <v>4500</v>
      </c>
      <c r="M92" s="52">
        <v>1674000</v>
      </c>
      <c r="N92" s="42" t="s">
        <v>10</v>
      </c>
      <c r="O92" s="42" t="s">
        <v>566</v>
      </c>
      <c r="P92" s="42" t="s">
        <v>10</v>
      </c>
      <c r="Q92" s="42" t="s">
        <v>581</v>
      </c>
      <c r="R92" s="144">
        <v>4950</v>
      </c>
      <c r="S92" s="144">
        <v>0</v>
      </c>
      <c r="T92" s="144">
        <v>4950</v>
      </c>
      <c r="U92" s="145">
        <v>1841400</v>
      </c>
      <c r="V92" s="42" t="s">
        <v>33</v>
      </c>
      <c r="W92" s="42" t="s">
        <v>567</v>
      </c>
      <c r="X92" s="42" t="s">
        <v>33</v>
      </c>
      <c r="Y92" s="42" t="s">
        <v>582</v>
      </c>
      <c r="Z92" s="43">
        <v>8060</v>
      </c>
      <c r="AA92" s="43">
        <v>0</v>
      </c>
      <c r="AB92" s="43">
        <v>8060</v>
      </c>
      <c r="AC92" s="52">
        <v>2998320</v>
      </c>
      <c r="AD92" s="42" t="s">
        <v>33</v>
      </c>
      <c r="AE92" s="42" t="s">
        <v>567</v>
      </c>
      <c r="AF92" s="42" t="s">
        <v>33</v>
      </c>
      <c r="AG92" s="42" t="s">
        <v>582</v>
      </c>
      <c r="AH92" s="245">
        <v>4099</v>
      </c>
      <c r="AI92" s="246">
        <v>0</v>
      </c>
      <c r="AJ92" s="235">
        <v>4099</v>
      </c>
      <c r="AK92" s="52">
        <v>1524828</v>
      </c>
      <c r="AL92" s="42" t="s">
        <v>10</v>
      </c>
      <c r="AM92" s="42" t="s">
        <v>566</v>
      </c>
      <c r="AN92" s="42" t="s">
        <v>10</v>
      </c>
      <c r="AO92" s="42" t="s">
        <v>581</v>
      </c>
      <c r="AP92" s="235"/>
      <c r="AQ92" s="235"/>
      <c r="AR92" s="43">
        <v>0</v>
      </c>
      <c r="AS92" s="52">
        <v>0</v>
      </c>
      <c r="AT92" s="42" t="s">
        <v>583</v>
      </c>
      <c r="AU92" s="42"/>
      <c r="AV92" s="42" t="s">
        <v>33</v>
      </c>
      <c r="AW92" s="42" t="s">
        <v>582</v>
      </c>
      <c r="AX92" s="235"/>
      <c r="AY92" s="235"/>
      <c r="AZ92" s="43">
        <v>0</v>
      </c>
      <c r="BA92" s="52">
        <v>0</v>
      </c>
      <c r="BB92" s="42" t="s">
        <v>583</v>
      </c>
      <c r="BC92" s="42" t="s">
        <v>568</v>
      </c>
      <c r="BD92" s="42" t="s">
        <v>33</v>
      </c>
      <c r="BE92" s="42" t="s">
        <v>582</v>
      </c>
      <c r="BF92" s="261">
        <v>0</v>
      </c>
      <c r="BG92" s="262">
        <v>0</v>
      </c>
      <c r="BH92" s="43">
        <v>0</v>
      </c>
      <c r="BI92" s="52">
        <v>0</v>
      </c>
      <c r="BJ92" s="42" t="s">
        <v>583</v>
      </c>
      <c r="BK92" s="42" t="s">
        <v>568</v>
      </c>
      <c r="BL92" s="42" t="s">
        <v>33</v>
      </c>
      <c r="BM92" s="42" t="s">
        <v>582</v>
      </c>
      <c r="BN92" s="196">
        <v>0</v>
      </c>
      <c r="BO92" s="196">
        <v>0</v>
      </c>
      <c r="BP92" s="144">
        <v>0</v>
      </c>
      <c r="BQ92" s="145">
        <v>0</v>
      </c>
      <c r="BR92" s="42" t="s">
        <v>583</v>
      </c>
      <c r="BS92" s="42" t="s">
        <v>568</v>
      </c>
      <c r="BT92" s="42" t="s">
        <v>33</v>
      </c>
      <c r="BU92" s="42" t="s">
        <v>582</v>
      </c>
      <c r="BV92" s="193"/>
      <c r="BW92" s="193"/>
      <c r="BX92" s="43">
        <v>0</v>
      </c>
      <c r="BY92" s="52">
        <v>0</v>
      </c>
      <c r="BZ92" s="42" t="s">
        <v>583</v>
      </c>
      <c r="CA92" s="42" t="s">
        <v>568</v>
      </c>
      <c r="CB92" s="42" t="s">
        <v>33</v>
      </c>
      <c r="CC92" s="42" t="s">
        <v>582</v>
      </c>
      <c r="CD92" s="56"/>
      <c r="CE92" s="57">
        <v>4500</v>
      </c>
      <c r="CF92" s="57" t="s">
        <v>584</v>
      </c>
      <c r="CG92" s="57" t="s">
        <v>584</v>
      </c>
      <c r="CH92" s="65">
        <v>4099</v>
      </c>
      <c r="CI92" s="65" t="s">
        <v>584</v>
      </c>
      <c r="CJ92" s="65" t="s">
        <v>584</v>
      </c>
      <c r="CK92" s="65" t="s">
        <v>584</v>
      </c>
      <c r="CL92" s="65" t="s">
        <v>584</v>
      </c>
      <c r="CM92" s="57" t="s">
        <v>584</v>
      </c>
      <c r="CN92" s="57">
        <v>4099</v>
      </c>
      <c r="CO92" s="58">
        <v>455.44444444444446</v>
      </c>
      <c r="CP92" s="58" t="e">
        <v>#VALUE!</v>
      </c>
      <c r="CQ92" s="58" t="e">
        <v>#VALUE!</v>
      </c>
      <c r="CR92" s="58">
        <v>500</v>
      </c>
      <c r="CS92" s="58" t="e">
        <v>#VALUE!</v>
      </c>
      <c r="CT92" s="58" t="e">
        <v>#VALUE!</v>
      </c>
      <c r="CU92" s="62" t="e">
        <v>#VALUE!</v>
      </c>
      <c r="CV92" s="58" t="e">
        <v>#VALUE!</v>
      </c>
      <c r="CW92" s="58" t="e">
        <v>#VALUE!</v>
      </c>
      <c r="CX92" s="281" t="s">
        <v>554</v>
      </c>
      <c r="CY92" s="207" t="s">
        <v>568</v>
      </c>
    </row>
    <row r="93" spans="1:103" s="59" customFormat="1" ht="90" x14ac:dyDescent="0.2">
      <c r="A93" s="255">
        <v>83</v>
      </c>
      <c r="B93" s="256" t="s">
        <v>209</v>
      </c>
      <c r="C93" s="257" t="s">
        <v>210</v>
      </c>
      <c r="D93" s="256" t="s">
        <v>46</v>
      </c>
      <c r="E93" s="259">
        <v>190</v>
      </c>
      <c r="F93" s="255">
        <v>1</v>
      </c>
      <c r="G93" s="256" t="s">
        <v>31</v>
      </c>
      <c r="H93" s="53">
        <v>4500</v>
      </c>
      <c r="I93" s="53">
        <v>855000</v>
      </c>
      <c r="J93" s="136">
        <v>4500</v>
      </c>
      <c r="K93" s="136">
        <v>0</v>
      </c>
      <c r="L93" s="43">
        <v>4500</v>
      </c>
      <c r="M93" s="52">
        <v>855000</v>
      </c>
      <c r="N93" s="42" t="s">
        <v>10</v>
      </c>
      <c r="O93" s="42" t="s">
        <v>566</v>
      </c>
      <c r="P93" s="42" t="s">
        <v>10</v>
      </c>
      <c r="Q93" s="42" t="s">
        <v>581</v>
      </c>
      <c r="R93" s="144">
        <v>4950</v>
      </c>
      <c r="S93" s="144">
        <v>0</v>
      </c>
      <c r="T93" s="144">
        <v>4950</v>
      </c>
      <c r="U93" s="145">
        <v>940500</v>
      </c>
      <c r="V93" s="42" t="s">
        <v>33</v>
      </c>
      <c r="W93" s="42" t="s">
        <v>567</v>
      </c>
      <c r="X93" s="42" t="s">
        <v>33</v>
      </c>
      <c r="Y93" s="42" t="s">
        <v>582</v>
      </c>
      <c r="Z93" s="43">
        <v>5614</v>
      </c>
      <c r="AA93" s="43">
        <v>0</v>
      </c>
      <c r="AB93" s="43">
        <v>5614</v>
      </c>
      <c r="AC93" s="52">
        <v>1066660</v>
      </c>
      <c r="AD93" s="42" t="s">
        <v>33</v>
      </c>
      <c r="AE93" s="42" t="s">
        <v>567</v>
      </c>
      <c r="AF93" s="42" t="s">
        <v>33</v>
      </c>
      <c r="AG93" s="42" t="s">
        <v>582</v>
      </c>
      <c r="AH93" s="245">
        <v>2842</v>
      </c>
      <c r="AI93" s="246">
        <v>0</v>
      </c>
      <c r="AJ93" s="235">
        <v>2842</v>
      </c>
      <c r="AK93" s="52">
        <v>539980</v>
      </c>
      <c r="AL93" s="42" t="s">
        <v>10</v>
      </c>
      <c r="AM93" s="42" t="s">
        <v>566</v>
      </c>
      <c r="AN93" s="42" t="s">
        <v>10</v>
      </c>
      <c r="AO93" s="42" t="s">
        <v>581</v>
      </c>
      <c r="AP93" s="235"/>
      <c r="AQ93" s="235"/>
      <c r="AR93" s="43">
        <v>0</v>
      </c>
      <c r="AS93" s="52">
        <v>0</v>
      </c>
      <c r="AT93" s="42" t="s">
        <v>583</v>
      </c>
      <c r="AU93" s="42"/>
      <c r="AV93" s="42" t="s">
        <v>33</v>
      </c>
      <c r="AW93" s="42" t="s">
        <v>582</v>
      </c>
      <c r="AX93" s="235"/>
      <c r="AY93" s="235"/>
      <c r="AZ93" s="43">
        <v>0</v>
      </c>
      <c r="BA93" s="52">
        <v>0</v>
      </c>
      <c r="BB93" s="42" t="s">
        <v>583</v>
      </c>
      <c r="BC93" s="42" t="s">
        <v>568</v>
      </c>
      <c r="BD93" s="42" t="s">
        <v>33</v>
      </c>
      <c r="BE93" s="42" t="s">
        <v>582</v>
      </c>
      <c r="BF93" s="261">
        <v>0</v>
      </c>
      <c r="BG93" s="262">
        <v>0</v>
      </c>
      <c r="BH93" s="43">
        <v>0</v>
      </c>
      <c r="BI93" s="52">
        <v>0</v>
      </c>
      <c r="BJ93" s="42" t="s">
        <v>583</v>
      </c>
      <c r="BK93" s="42" t="s">
        <v>568</v>
      </c>
      <c r="BL93" s="42" t="s">
        <v>33</v>
      </c>
      <c r="BM93" s="42" t="s">
        <v>582</v>
      </c>
      <c r="BN93" s="196">
        <v>0</v>
      </c>
      <c r="BO93" s="196">
        <v>0</v>
      </c>
      <c r="BP93" s="144">
        <v>0</v>
      </c>
      <c r="BQ93" s="145">
        <v>0</v>
      </c>
      <c r="BR93" s="42" t="s">
        <v>583</v>
      </c>
      <c r="BS93" s="42" t="s">
        <v>568</v>
      </c>
      <c r="BT93" s="42" t="s">
        <v>33</v>
      </c>
      <c r="BU93" s="42" t="s">
        <v>582</v>
      </c>
      <c r="BV93" s="193"/>
      <c r="BW93" s="193"/>
      <c r="BX93" s="43">
        <v>0</v>
      </c>
      <c r="BY93" s="52">
        <v>0</v>
      </c>
      <c r="BZ93" s="42" t="s">
        <v>583</v>
      </c>
      <c r="CA93" s="42" t="s">
        <v>568</v>
      </c>
      <c r="CB93" s="42" t="s">
        <v>33</v>
      </c>
      <c r="CC93" s="42" t="s">
        <v>582</v>
      </c>
      <c r="CD93" s="56"/>
      <c r="CE93" s="57">
        <v>4500</v>
      </c>
      <c r="CF93" s="57" t="s">
        <v>584</v>
      </c>
      <c r="CG93" s="57" t="s">
        <v>584</v>
      </c>
      <c r="CH93" s="65">
        <v>2842</v>
      </c>
      <c r="CI93" s="65" t="s">
        <v>584</v>
      </c>
      <c r="CJ93" s="65" t="s">
        <v>584</v>
      </c>
      <c r="CK93" s="65" t="s">
        <v>584</v>
      </c>
      <c r="CL93" s="65" t="s">
        <v>584</v>
      </c>
      <c r="CM93" s="57" t="s">
        <v>584</v>
      </c>
      <c r="CN93" s="57">
        <v>2842</v>
      </c>
      <c r="CO93" s="58">
        <v>315.77777777777777</v>
      </c>
      <c r="CP93" s="58" t="e">
        <v>#VALUE!</v>
      </c>
      <c r="CQ93" s="58" t="e">
        <v>#VALUE!</v>
      </c>
      <c r="CR93" s="58">
        <v>500</v>
      </c>
      <c r="CS93" s="58" t="e">
        <v>#VALUE!</v>
      </c>
      <c r="CT93" s="58" t="e">
        <v>#VALUE!</v>
      </c>
      <c r="CU93" s="62" t="e">
        <v>#VALUE!</v>
      </c>
      <c r="CV93" s="58" t="e">
        <v>#VALUE!</v>
      </c>
      <c r="CW93" s="58" t="e">
        <v>#VALUE!</v>
      </c>
      <c r="CX93" s="281" t="s">
        <v>554</v>
      </c>
      <c r="CY93" s="207" t="s">
        <v>568</v>
      </c>
    </row>
    <row r="94" spans="1:103" s="59" customFormat="1" ht="47.25" x14ac:dyDescent="0.2">
      <c r="A94" s="255">
        <v>84</v>
      </c>
      <c r="B94" s="256" t="s">
        <v>211</v>
      </c>
      <c r="C94" s="257" t="s">
        <v>212</v>
      </c>
      <c r="D94" s="256" t="s">
        <v>46</v>
      </c>
      <c r="E94" s="259">
        <v>69.666666666666671</v>
      </c>
      <c r="F94" s="255">
        <v>1</v>
      </c>
      <c r="G94" s="256" t="s">
        <v>31</v>
      </c>
      <c r="H94" s="53">
        <v>6631.2</v>
      </c>
      <c r="I94" s="53">
        <v>461973.60000000003</v>
      </c>
      <c r="J94" s="136">
        <v>4500</v>
      </c>
      <c r="K94" s="136">
        <v>0</v>
      </c>
      <c r="L94" s="43">
        <v>4500</v>
      </c>
      <c r="M94" s="52">
        <v>313500</v>
      </c>
      <c r="N94" s="42" t="s">
        <v>10</v>
      </c>
      <c r="O94" s="42" t="s">
        <v>566</v>
      </c>
      <c r="P94" s="42" t="s">
        <v>10</v>
      </c>
      <c r="Q94" s="42" t="s">
        <v>581</v>
      </c>
      <c r="R94" s="144">
        <v>0</v>
      </c>
      <c r="S94" s="144">
        <v>0</v>
      </c>
      <c r="T94" s="144">
        <v>0</v>
      </c>
      <c r="U94" s="145">
        <v>0</v>
      </c>
      <c r="V94" s="42" t="s">
        <v>583</v>
      </c>
      <c r="W94" s="42" t="s">
        <v>568</v>
      </c>
      <c r="X94" s="42" t="s">
        <v>33</v>
      </c>
      <c r="Y94" s="42" t="s">
        <v>582</v>
      </c>
      <c r="Z94" s="43">
        <v>5422</v>
      </c>
      <c r="AA94" s="43">
        <v>0</v>
      </c>
      <c r="AB94" s="43">
        <v>5422</v>
      </c>
      <c r="AC94" s="52">
        <v>377732.66666666669</v>
      </c>
      <c r="AD94" s="42" t="s">
        <v>10</v>
      </c>
      <c r="AE94" s="42" t="s">
        <v>567</v>
      </c>
      <c r="AF94" s="42" t="s">
        <v>33</v>
      </c>
      <c r="AG94" s="42" t="s">
        <v>582</v>
      </c>
      <c r="AH94" s="245">
        <v>3388</v>
      </c>
      <c r="AI94" s="246">
        <v>0</v>
      </c>
      <c r="AJ94" s="235">
        <v>3388</v>
      </c>
      <c r="AK94" s="52">
        <v>236030.66666666669</v>
      </c>
      <c r="AL94" s="42" t="s">
        <v>10</v>
      </c>
      <c r="AM94" s="42" t="s">
        <v>566</v>
      </c>
      <c r="AN94" s="42" t="s">
        <v>10</v>
      </c>
      <c r="AO94" s="42" t="s">
        <v>581</v>
      </c>
      <c r="AP94" s="235"/>
      <c r="AQ94" s="235"/>
      <c r="AR94" s="43">
        <v>0</v>
      </c>
      <c r="AS94" s="52">
        <v>0</v>
      </c>
      <c r="AT94" s="42" t="s">
        <v>583</v>
      </c>
      <c r="AU94" s="42"/>
      <c r="AV94" s="42" t="s">
        <v>33</v>
      </c>
      <c r="AW94" s="42" t="s">
        <v>582</v>
      </c>
      <c r="AX94" s="235"/>
      <c r="AY94" s="235"/>
      <c r="AZ94" s="43">
        <v>0</v>
      </c>
      <c r="BA94" s="52">
        <v>0</v>
      </c>
      <c r="BB94" s="42" t="s">
        <v>583</v>
      </c>
      <c r="BC94" s="42" t="s">
        <v>568</v>
      </c>
      <c r="BD94" s="42" t="s">
        <v>33</v>
      </c>
      <c r="BE94" s="42" t="s">
        <v>582</v>
      </c>
      <c r="BF94" s="261">
        <v>0</v>
      </c>
      <c r="BG94" s="262">
        <v>0</v>
      </c>
      <c r="BH94" s="43">
        <v>0</v>
      </c>
      <c r="BI94" s="52">
        <v>0</v>
      </c>
      <c r="BJ94" s="42" t="s">
        <v>583</v>
      </c>
      <c r="BK94" s="42" t="s">
        <v>568</v>
      </c>
      <c r="BL94" s="42" t="s">
        <v>33</v>
      </c>
      <c r="BM94" s="42" t="s">
        <v>582</v>
      </c>
      <c r="BN94" s="196">
        <v>0</v>
      </c>
      <c r="BO94" s="196">
        <v>0</v>
      </c>
      <c r="BP94" s="144">
        <v>0</v>
      </c>
      <c r="BQ94" s="145">
        <v>0</v>
      </c>
      <c r="BR94" s="42" t="s">
        <v>583</v>
      </c>
      <c r="BS94" s="42" t="s">
        <v>568</v>
      </c>
      <c r="BT94" s="42" t="s">
        <v>33</v>
      </c>
      <c r="BU94" s="42" t="s">
        <v>582</v>
      </c>
      <c r="BV94" s="193"/>
      <c r="BW94" s="193"/>
      <c r="BX94" s="43">
        <v>0</v>
      </c>
      <c r="BY94" s="52">
        <v>0</v>
      </c>
      <c r="BZ94" s="42" t="s">
        <v>583</v>
      </c>
      <c r="CA94" s="42" t="s">
        <v>568</v>
      </c>
      <c r="CB94" s="42" t="s">
        <v>33</v>
      </c>
      <c r="CC94" s="42" t="s">
        <v>582</v>
      </c>
      <c r="CD94" s="56"/>
      <c r="CE94" s="57">
        <v>4500</v>
      </c>
      <c r="CF94" s="57" t="s">
        <v>584</v>
      </c>
      <c r="CG94" s="57" t="s">
        <v>584</v>
      </c>
      <c r="CH94" s="65">
        <v>3388</v>
      </c>
      <c r="CI94" s="65" t="s">
        <v>584</v>
      </c>
      <c r="CJ94" s="65" t="s">
        <v>584</v>
      </c>
      <c r="CK94" s="65" t="s">
        <v>584</v>
      </c>
      <c r="CL94" s="65" t="s">
        <v>584</v>
      </c>
      <c r="CM94" s="57" t="s">
        <v>584</v>
      </c>
      <c r="CN94" s="57">
        <v>3388</v>
      </c>
      <c r="CO94" s="58">
        <v>376.44444444444446</v>
      </c>
      <c r="CP94" s="58" t="e">
        <v>#VALUE!</v>
      </c>
      <c r="CQ94" s="58" t="e">
        <v>#VALUE!</v>
      </c>
      <c r="CR94" s="58">
        <v>500</v>
      </c>
      <c r="CS94" s="58" t="e">
        <v>#VALUE!</v>
      </c>
      <c r="CT94" s="58" t="e">
        <v>#VALUE!</v>
      </c>
      <c r="CU94" s="62" t="e">
        <v>#VALUE!</v>
      </c>
      <c r="CV94" s="58" t="e">
        <v>#VALUE!</v>
      </c>
      <c r="CW94" s="58" t="e">
        <v>#VALUE!</v>
      </c>
      <c r="CX94" s="281" t="s">
        <v>554</v>
      </c>
      <c r="CY94" s="207" t="s">
        <v>568</v>
      </c>
    </row>
    <row r="95" spans="1:103" s="59" customFormat="1" ht="47.25" x14ac:dyDescent="0.2">
      <c r="A95" s="255">
        <v>85</v>
      </c>
      <c r="B95" s="256" t="s">
        <v>213</v>
      </c>
      <c r="C95" s="257" t="s">
        <v>214</v>
      </c>
      <c r="D95" s="256" t="s">
        <v>46</v>
      </c>
      <c r="E95" s="259">
        <v>89.333333333333329</v>
      </c>
      <c r="F95" s="255">
        <v>1</v>
      </c>
      <c r="G95" s="256" t="s">
        <v>31</v>
      </c>
      <c r="H95" s="53">
        <v>7678</v>
      </c>
      <c r="I95" s="53">
        <v>685901.33333333326</v>
      </c>
      <c r="J95" s="136">
        <v>7600</v>
      </c>
      <c r="K95" s="136">
        <v>0</v>
      </c>
      <c r="L95" s="43">
        <v>7600</v>
      </c>
      <c r="M95" s="52">
        <v>678933.33333333326</v>
      </c>
      <c r="N95" s="42" t="s">
        <v>10</v>
      </c>
      <c r="O95" s="42" t="s">
        <v>566</v>
      </c>
      <c r="P95" s="42" t="s">
        <v>10</v>
      </c>
      <c r="Q95" s="42" t="s">
        <v>581</v>
      </c>
      <c r="R95" s="144">
        <v>6700</v>
      </c>
      <c r="S95" s="144">
        <v>0</v>
      </c>
      <c r="T95" s="144">
        <v>6700</v>
      </c>
      <c r="U95" s="145">
        <v>598533.33333333326</v>
      </c>
      <c r="V95" s="42" t="s">
        <v>10</v>
      </c>
      <c r="W95" s="42" t="s">
        <v>566</v>
      </c>
      <c r="X95" s="42" t="s">
        <v>10</v>
      </c>
      <c r="Y95" s="42" t="s">
        <v>581</v>
      </c>
      <c r="Z95" s="43">
        <v>10265</v>
      </c>
      <c r="AA95" s="43">
        <v>0</v>
      </c>
      <c r="AB95" s="43">
        <v>10265</v>
      </c>
      <c r="AC95" s="52">
        <v>917006.66666666663</v>
      </c>
      <c r="AD95" s="42" t="s">
        <v>33</v>
      </c>
      <c r="AE95" s="42" t="s">
        <v>567</v>
      </c>
      <c r="AF95" s="42" t="s">
        <v>33</v>
      </c>
      <c r="AG95" s="42" t="s">
        <v>582</v>
      </c>
      <c r="AH95" s="245">
        <v>4044</v>
      </c>
      <c r="AI95" s="246">
        <v>0</v>
      </c>
      <c r="AJ95" s="235">
        <v>4044</v>
      </c>
      <c r="AK95" s="52">
        <v>361264</v>
      </c>
      <c r="AL95" s="42" t="s">
        <v>10</v>
      </c>
      <c r="AM95" s="42" t="s">
        <v>566</v>
      </c>
      <c r="AN95" s="42" t="s">
        <v>10</v>
      </c>
      <c r="AO95" s="42" t="s">
        <v>581</v>
      </c>
      <c r="AP95" s="235"/>
      <c r="AQ95" s="235"/>
      <c r="AR95" s="43">
        <v>0</v>
      </c>
      <c r="AS95" s="52">
        <v>0</v>
      </c>
      <c r="AT95" s="42" t="s">
        <v>583</v>
      </c>
      <c r="AU95" s="42"/>
      <c r="AV95" s="42" t="s">
        <v>33</v>
      </c>
      <c r="AW95" s="42" t="s">
        <v>582</v>
      </c>
      <c r="AX95" s="235"/>
      <c r="AY95" s="235"/>
      <c r="AZ95" s="43">
        <v>0</v>
      </c>
      <c r="BA95" s="52">
        <v>0</v>
      </c>
      <c r="BB95" s="42" t="s">
        <v>583</v>
      </c>
      <c r="BC95" s="42" t="s">
        <v>568</v>
      </c>
      <c r="BD95" s="42" t="s">
        <v>33</v>
      </c>
      <c r="BE95" s="42" t="s">
        <v>582</v>
      </c>
      <c r="BF95" s="261">
        <v>5120</v>
      </c>
      <c r="BG95" s="262">
        <v>0</v>
      </c>
      <c r="BH95" s="43">
        <v>5120</v>
      </c>
      <c r="BI95" s="52">
        <v>5120</v>
      </c>
      <c r="BJ95" s="42" t="s">
        <v>10</v>
      </c>
      <c r="BK95" s="42" t="s">
        <v>567</v>
      </c>
      <c r="BL95" s="42" t="s">
        <v>33</v>
      </c>
      <c r="BM95" s="42" t="s">
        <v>582</v>
      </c>
      <c r="BN95" s="196">
        <v>0</v>
      </c>
      <c r="BO95" s="196">
        <v>0</v>
      </c>
      <c r="BP95" s="144">
        <v>0</v>
      </c>
      <c r="BQ95" s="145">
        <v>0</v>
      </c>
      <c r="BR95" s="42" t="s">
        <v>583</v>
      </c>
      <c r="BS95" s="42" t="s">
        <v>568</v>
      </c>
      <c r="BT95" s="42" t="s">
        <v>33</v>
      </c>
      <c r="BU95" s="42" t="s">
        <v>582</v>
      </c>
      <c r="BV95" s="193"/>
      <c r="BW95" s="193"/>
      <c r="BX95" s="43">
        <v>0</v>
      </c>
      <c r="BY95" s="52">
        <v>0</v>
      </c>
      <c r="BZ95" s="42" t="s">
        <v>583</v>
      </c>
      <c r="CA95" s="42" t="s">
        <v>568</v>
      </c>
      <c r="CB95" s="42" t="s">
        <v>33</v>
      </c>
      <c r="CC95" s="42" t="s">
        <v>582</v>
      </c>
      <c r="CD95" s="56"/>
      <c r="CE95" s="57">
        <v>7600</v>
      </c>
      <c r="CF95" s="57">
        <v>6700</v>
      </c>
      <c r="CG95" s="57" t="s">
        <v>584</v>
      </c>
      <c r="CH95" s="65">
        <v>4044</v>
      </c>
      <c r="CI95" s="65" t="s">
        <v>584</v>
      </c>
      <c r="CJ95" s="65" t="s">
        <v>584</v>
      </c>
      <c r="CK95" s="65" t="s">
        <v>584</v>
      </c>
      <c r="CL95" s="65" t="s">
        <v>584</v>
      </c>
      <c r="CM95" s="57" t="s">
        <v>584</v>
      </c>
      <c r="CN95" s="57">
        <v>4044</v>
      </c>
      <c r="CO95" s="58">
        <v>266.0526315789474</v>
      </c>
      <c r="CP95" s="58">
        <v>301.79104477611941</v>
      </c>
      <c r="CQ95" s="58" t="e">
        <v>#VALUE!</v>
      </c>
      <c r="CR95" s="58">
        <v>500</v>
      </c>
      <c r="CS95" s="58" t="e">
        <v>#VALUE!</v>
      </c>
      <c r="CT95" s="58" t="e">
        <v>#VALUE!</v>
      </c>
      <c r="CU95" s="62" t="e">
        <v>#VALUE!</v>
      </c>
      <c r="CV95" s="58" t="e">
        <v>#VALUE!</v>
      </c>
      <c r="CW95" s="58" t="e">
        <v>#VALUE!</v>
      </c>
      <c r="CX95" s="281" t="s">
        <v>554</v>
      </c>
      <c r="CY95" s="207" t="s">
        <v>568</v>
      </c>
    </row>
    <row r="96" spans="1:103" s="59" customFormat="1" ht="60" x14ac:dyDescent="0.2">
      <c r="A96" s="255">
        <v>86</v>
      </c>
      <c r="B96" s="256" t="s">
        <v>215</v>
      </c>
      <c r="C96" s="257" t="s">
        <v>216</v>
      </c>
      <c r="D96" s="256" t="s">
        <v>46</v>
      </c>
      <c r="E96" s="259">
        <v>485</v>
      </c>
      <c r="F96" s="255">
        <v>1</v>
      </c>
      <c r="G96" s="256" t="s">
        <v>31</v>
      </c>
      <c r="H96" s="53">
        <v>6631.2</v>
      </c>
      <c r="I96" s="53">
        <v>3216132</v>
      </c>
      <c r="J96" s="136">
        <v>6500</v>
      </c>
      <c r="K96" s="136">
        <v>0</v>
      </c>
      <c r="L96" s="43">
        <v>6500</v>
      </c>
      <c r="M96" s="52">
        <v>3152500</v>
      </c>
      <c r="N96" s="42" t="s">
        <v>10</v>
      </c>
      <c r="O96" s="42" t="s">
        <v>566</v>
      </c>
      <c r="P96" s="42" t="s">
        <v>10</v>
      </c>
      <c r="Q96" s="42" t="s">
        <v>581</v>
      </c>
      <c r="R96" s="144">
        <v>5000</v>
      </c>
      <c r="S96" s="144">
        <v>0</v>
      </c>
      <c r="T96" s="144">
        <v>5000</v>
      </c>
      <c r="U96" s="145">
        <v>2425000</v>
      </c>
      <c r="V96" s="42" t="s">
        <v>10</v>
      </c>
      <c r="W96" s="42" t="s">
        <v>566</v>
      </c>
      <c r="X96" s="276" t="s">
        <v>33</v>
      </c>
      <c r="Y96" s="42" t="s">
        <v>582</v>
      </c>
      <c r="Z96" s="43">
        <v>4940</v>
      </c>
      <c r="AA96" s="43">
        <v>0</v>
      </c>
      <c r="AB96" s="43">
        <v>4940</v>
      </c>
      <c r="AC96" s="52">
        <v>2395900</v>
      </c>
      <c r="AD96" s="42" t="s">
        <v>10</v>
      </c>
      <c r="AE96" s="42" t="s">
        <v>567</v>
      </c>
      <c r="AF96" s="42" t="s">
        <v>33</v>
      </c>
      <c r="AG96" s="42" t="s">
        <v>582</v>
      </c>
      <c r="AH96" s="245">
        <v>3388</v>
      </c>
      <c r="AI96" s="246">
        <v>0</v>
      </c>
      <c r="AJ96" s="235">
        <v>3388</v>
      </c>
      <c r="AK96" s="52">
        <v>1643180</v>
      </c>
      <c r="AL96" s="42" t="s">
        <v>10</v>
      </c>
      <c r="AM96" s="42" t="s">
        <v>566</v>
      </c>
      <c r="AN96" s="42" t="s">
        <v>10</v>
      </c>
      <c r="AO96" s="42" t="s">
        <v>581</v>
      </c>
      <c r="AP96" s="235"/>
      <c r="AQ96" s="235"/>
      <c r="AR96" s="43">
        <v>0</v>
      </c>
      <c r="AS96" s="52">
        <v>0</v>
      </c>
      <c r="AT96" s="42" t="s">
        <v>583</v>
      </c>
      <c r="AU96" s="42"/>
      <c r="AV96" s="42" t="s">
        <v>33</v>
      </c>
      <c r="AW96" s="42" t="s">
        <v>582</v>
      </c>
      <c r="AX96" s="235">
        <v>6103</v>
      </c>
      <c r="AY96" s="235">
        <v>0</v>
      </c>
      <c r="AZ96" s="43">
        <v>6103</v>
      </c>
      <c r="BA96" s="52">
        <v>2959955</v>
      </c>
      <c r="BB96" s="42" t="s">
        <v>10</v>
      </c>
      <c r="BC96" s="42" t="s">
        <v>567</v>
      </c>
      <c r="BD96" s="42" t="s">
        <v>33</v>
      </c>
      <c r="BE96" s="42" t="s">
        <v>582</v>
      </c>
      <c r="BF96" s="261">
        <v>5320</v>
      </c>
      <c r="BG96" s="262">
        <v>0</v>
      </c>
      <c r="BH96" s="43">
        <v>5320</v>
      </c>
      <c r="BI96" s="52">
        <v>5320</v>
      </c>
      <c r="BJ96" s="42" t="s">
        <v>10</v>
      </c>
      <c r="BK96" s="42" t="s">
        <v>567</v>
      </c>
      <c r="BL96" s="42" t="s">
        <v>33</v>
      </c>
      <c r="BM96" s="42" t="s">
        <v>582</v>
      </c>
      <c r="BN96" s="196">
        <v>0</v>
      </c>
      <c r="BO96" s="196">
        <v>0</v>
      </c>
      <c r="BP96" s="144">
        <v>0</v>
      </c>
      <c r="BQ96" s="145">
        <v>0</v>
      </c>
      <c r="BR96" s="42" t="s">
        <v>583</v>
      </c>
      <c r="BS96" s="42" t="s">
        <v>568</v>
      </c>
      <c r="BT96" s="42" t="s">
        <v>33</v>
      </c>
      <c r="BU96" s="42" t="s">
        <v>582</v>
      </c>
      <c r="BV96" s="193"/>
      <c r="BW96" s="193"/>
      <c r="BX96" s="43">
        <v>0</v>
      </c>
      <c r="BY96" s="52">
        <v>0</v>
      </c>
      <c r="BZ96" s="42" t="s">
        <v>583</v>
      </c>
      <c r="CA96" s="42" t="s">
        <v>568</v>
      </c>
      <c r="CB96" s="42" t="s">
        <v>33</v>
      </c>
      <c r="CC96" s="42" t="s">
        <v>582</v>
      </c>
      <c r="CD96" s="56"/>
      <c r="CE96" s="57">
        <v>6500</v>
      </c>
      <c r="CF96" s="57" t="s">
        <v>584</v>
      </c>
      <c r="CG96" s="57" t="s">
        <v>584</v>
      </c>
      <c r="CH96" s="65">
        <v>3388</v>
      </c>
      <c r="CI96" s="65" t="s">
        <v>584</v>
      </c>
      <c r="CJ96" s="65" t="s">
        <v>584</v>
      </c>
      <c r="CK96" s="65" t="s">
        <v>584</v>
      </c>
      <c r="CL96" s="65" t="s">
        <v>584</v>
      </c>
      <c r="CM96" s="57" t="s">
        <v>584</v>
      </c>
      <c r="CN96" s="57">
        <v>3388</v>
      </c>
      <c r="CO96" s="58">
        <v>260.61538461538464</v>
      </c>
      <c r="CP96" s="58" t="e">
        <v>#VALUE!</v>
      </c>
      <c r="CQ96" s="58" t="e">
        <v>#VALUE!</v>
      </c>
      <c r="CR96" s="58">
        <v>500</v>
      </c>
      <c r="CS96" s="58" t="e">
        <v>#VALUE!</v>
      </c>
      <c r="CT96" s="58" t="e">
        <v>#VALUE!</v>
      </c>
      <c r="CU96" s="62" t="e">
        <v>#VALUE!</v>
      </c>
      <c r="CV96" s="58" t="e">
        <v>#VALUE!</v>
      </c>
      <c r="CW96" s="58" t="e">
        <v>#VALUE!</v>
      </c>
      <c r="CX96" s="281" t="s">
        <v>554</v>
      </c>
      <c r="CY96" s="207" t="s">
        <v>568</v>
      </c>
    </row>
    <row r="97" spans="1:103" s="59" customFormat="1" ht="75" x14ac:dyDescent="0.2">
      <c r="A97" s="255">
        <v>87</v>
      </c>
      <c r="B97" s="256" t="s">
        <v>217</v>
      </c>
      <c r="C97" s="257" t="s">
        <v>218</v>
      </c>
      <c r="D97" s="256" t="s">
        <v>46</v>
      </c>
      <c r="E97" s="259">
        <v>30.333333333333332</v>
      </c>
      <c r="F97" s="255">
        <v>1</v>
      </c>
      <c r="G97" s="256" t="s">
        <v>31</v>
      </c>
      <c r="H97" s="53">
        <v>6631.2</v>
      </c>
      <c r="I97" s="53">
        <v>201146.4</v>
      </c>
      <c r="J97" s="136">
        <v>6500</v>
      </c>
      <c r="K97" s="136">
        <v>0</v>
      </c>
      <c r="L97" s="43">
        <v>6500</v>
      </c>
      <c r="M97" s="52">
        <v>197166.66666666666</v>
      </c>
      <c r="N97" s="42" t="s">
        <v>10</v>
      </c>
      <c r="O97" s="42" t="s">
        <v>566</v>
      </c>
      <c r="P97" s="42" t="s">
        <v>10</v>
      </c>
      <c r="Q97" s="42" t="s">
        <v>581</v>
      </c>
      <c r="R97" s="144">
        <v>5200</v>
      </c>
      <c r="S97" s="144">
        <v>0</v>
      </c>
      <c r="T97" s="144">
        <v>5200</v>
      </c>
      <c r="U97" s="145">
        <v>157733.33333333331</v>
      </c>
      <c r="V97" s="42" t="s">
        <v>10</v>
      </c>
      <c r="W97" s="42" t="s">
        <v>567</v>
      </c>
      <c r="X97" s="42" t="s">
        <v>33</v>
      </c>
      <c r="Y97" s="42" t="s">
        <v>582</v>
      </c>
      <c r="Z97" s="43">
        <v>5542</v>
      </c>
      <c r="AA97" s="43">
        <v>0</v>
      </c>
      <c r="AB97" s="43">
        <v>5542</v>
      </c>
      <c r="AC97" s="52">
        <v>168107.33333333331</v>
      </c>
      <c r="AD97" s="42" t="s">
        <v>10</v>
      </c>
      <c r="AE97" s="42" t="s">
        <v>567</v>
      </c>
      <c r="AF97" s="42" t="s">
        <v>33</v>
      </c>
      <c r="AG97" s="42" t="s">
        <v>582</v>
      </c>
      <c r="AH97" s="245">
        <v>3388</v>
      </c>
      <c r="AI97" s="246">
        <v>0</v>
      </c>
      <c r="AJ97" s="235">
        <v>3388</v>
      </c>
      <c r="AK97" s="52">
        <v>102769.33333333333</v>
      </c>
      <c r="AL97" s="42" t="s">
        <v>10</v>
      </c>
      <c r="AM97" s="42" t="s">
        <v>566</v>
      </c>
      <c r="AN97" s="42" t="s">
        <v>10</v>
      </c>
      <c r="AO97" s="42" t="s">
        <v>581</v>
      </c>
      <c r="AP97" s="235"/>
      <c r="AQ97" s="235"/>
      <c r="AR97" s="43">
        <v>0</v>
      </c>
      <c r="AS97" s="52">
        <v>0</v>
      </c>
      <c r="AT97" s="42" t="s">
        <v>583</v>
      </c>
      <c r="AU97" s="42"/>
      <c r="AV97" s="42" t="s">
        <v>33</v>
      </c>
      <c r="AW97" s="42" t="s">
        <v>582</v>
      </c>
      <c r="AX97" s="235"/>
      <c r="AY97" s="235"/>
      <c r="AZ97" s="43">
        <v>0</v>
      </c>
      <c r="BA97" s="52">
        <v>0</v>
      </c>
      <c r="BB97" s="42" t="s">
        <v>583</v>
      </c>
      <c r="BC97" s="42" t="s">
        <v>568</v>
      </c>
      <c r="BD97" s="42" t="s">
        <v>33</v>
      </c>
      <c r="BE97" s="42" t="s">
        <v>582</v>
      </c>
      <c r="BF97" s="261">
        <v>6120</v>
      </c>
      <c r="BG97" s="262">
        <v>0</v>
      </c>
      <c r="BH97" s="43">
        <v>6120</v>
      </c>
      <c r="BI97" s="52">
        <v>6120</v>
      </c>
      <c r="BJ97" s="42" t="s">
        <v>10</v>
      </c>
      <c r="BK97" s="42" t="s">
        <v>566</v>
      </c>
      <c r="BL97" s="42" t="s">
        <v>10</v>
      </c>
      <c r="BM97" s="42" t="s">
        <v>581</v>
      </c>
      <c r="BN97" s="196">
        <v>0</v>
      </c>
      <c r="BO97" s="196">
        <v>0</v>
      </c>
      <c r="BP97" s="144">
        <v>0</v>
      </c>
      <c r="BQ97" s="145">
        <v>0</v>
      </c>
      <c r="BR97" s="42" t="s">
        <v>583</v>
      </c>
      <c r="BS97" s="42" t="s">
        <v>568</v>
      </c>
      <c r="BT97" s="42" t="s">
        <v>33</v>
      </c>
      <c r="BU97" s="42" t="s">
        <v>582</v>
      </c>
      <c r="BV97" s="193"/>
      <c r="BW97" s="193"/>
      <c r="BX97" s="43">
        <v>0</v>
      </c>
      <c r="BY97" s="52">
        <v>0</v>
      </c>
      <c r="BZ97" s="42" t="s">
        <v>583</v>
      </c>
      <c r="CA97" s="42" t="s">
        <v>568</v>
      </c>
      <c r="CB97" s="42" t="s">
        <v>33</v>
      </c>
      <c r="CC97" s="42" t="s">
        <v>582</v>
      </c>
      <c r="CD97" s="56"/>
      <c r="CE97" s="57">
        <v>6500</v>
      </c>
      <c r="CF97" s="57" t="s">
        <v>584</v>
      </c>
      <c r="CG97" s="57" t="s">
        <v>584</v>
      </c>
      <c r="CH97" s="65">
        <v>3388</v>
      </c>
      <c r="CI97" s="65" t="s">
        <v>584</v>
      </c>
      <c r="CJ97" s="65" t="s">
        <v>584</v>
      </c>
      <c r="CK97" s="65">
        <v>6120</v>
      </c>
      <c r="CL97" s="65" t="s">
        <v>584</v>
      </c>
      <c r="CM97" s="57" t="s">
        <v>584</v>
      </c>
      <c r="CN97" s="57">
        <v>3388</v>
      </c>
      <c r="CO97" s="58">
        <v>260.61538461538464</v>
      </c>
      <c r="CP97" s="58" t="e">
        <v>#VALUE!</v>
      </c>
      <c r="CQ97" s="58" t="e">
        <v>#VALUE!</v>
      </c>
      <c r="CR97" s="58">
        <v>500</v>
      </c>
      <c r="CS97" s="58" t="e">
        <v>#VALUE!</v>
      </c>
      <c r="CT97" s="58" t="e">
        <v>#VALUE!</v>
      </c>
      <c r="CU97" s="62">
        <v>276.79738562091507</v>
      </c>
      <c r="CV97" s="58" t="e">
        <v>#VALUE!</v>
      </c>
      <c r="CW97" s="58" t="e">
        <v>#VALUE!</v>
      </c>
      <c r="CX97" s="281" t="s">
        <v>554</v>
      </c>
      <c r="CY97" s="207" t="s">
        <v>568</v>
      </c>
    </row>
    <row r="98" spans="1:103" s="59" customFormat="1" ht="75" x14ac:dyDescent="0.2">
      <c r="A98" s="255">
        <v>88</v>
      </c>
      <c r="B98" s="256" t="s">
        <v>219</v>
      </c>
      <c r="C98" s="257" t="s">
        <v>220</v>
      </c>
      <c r="D98" s="256" t="s">
        <v>46</v>
      </c>
      <c r="E98" s="259">
        <v>88</v>
      </c>
      <c r="F98" s="255">
        <v>1</v>
      </c>
      <c r="G98" s="256" t="s">
        <v>31</v>
      </c>
      <c r="H98" s="53">
        <v>9505</v>
      </c>
      <c r="I98" s="53">
        <v>836440</v>
      </c>
      <c r="J98" s="136">
        <v>6500</v>
      </c>
      <c r="K98" s="136">
        <v>0</v>
      </c>
      <c r="L98" s="43">
        <v>6500</v>
      </c>
      <c r="M98" s="52">
        <v>572000</v>
      </c>
      <c r="N98" s="42" t="s">
        <v>10</v>
      </c>
      <c r="O98" s="42" t="s">
        <v>566</v>
      </c>
      <c r="P98" s="42" t="s">
        <v>10</v>
      </c>
      <c r="Q98" s="42" t="s">
        <v>581</v>
      </c>
      <c r="R98" s="144">
        <v>6200</v>
      </c>
      <c r="S98" s="144">
        <v>0</v>
      </c>
      <c r="T98" s="144">
        <v>6200</v>
      </c>
      <c r="U98" s="145">
        <v>545600</v>
      </c>
      <c r="V98" s="42" t="s">
        <v>10</v>
      </c>
      <c r="W98" s="42" t="s">
        <v>566</v>
      </c>
      <c r="X98" s="276" t="s">
        <v>33</v>
      </c>
      <c r="Y98" s="42" t="s">
        <v>582</v>
      </c>
      <c r="Z98" s="43">
        <v>8277</v>
      </c>
      <c r="AA98" s="43">
        <v>0</v>
      </c>
      <c r="AB98" s="43">
        <v>8277</v>
      </c>
      <c r="AC98" s="52">
        <v>728376</v>
      </c>
      <c r="AD98" s="42" t="s">
        <v>10</v>
      </c>
      <c r="AE98" s="42" t="s">
        <v>567</v>
      </c>
      <c r="AF98" s="42" t="s">
        <v>33</v>
      </c>
      <c r="AG98" s="42" t="s">
        <v>582</v>
      </c>
      <c r="AH98" s="245">
        <v>3880</v>
      </c>
      <c r="AI98" s="246">
        <v>0</v>
      </c>
      <c r="AJ98" s="235">
        <v>3880</v>
      </c>
      <c r="AK98" s="52">
        <v>341440</v>
      </c>
      <c r="AL98" s="42" t="s">
        <v>10</v>
      </c>
      <c r="AM98" s="42" t="s">
        <v>566</v>
      </c>
      <c r="AN98" s="42" t="s">
        <v>10</v>
      </c>
      <c r="AO98" s="42" t="s">
        <v>581</v>
      </c>
      <c r="AP98" s="235"/>
      <c r="AQ98" s="235"/>
      <c r="AR98" s="43">
        <v>0</v>
      </c>
      <c r="AS98" s="52">
        <v>0</v>
      </c>
      <c r="AT98" s="42" t="s">
        <v>583</v>
      </c>
      <c r="AU98" s="42"/>
      <c r="AV98" s="42" t="s">
        <v>33</v>
      </c>
      <c r="AW98" s="42" t="s">
        <v>582</v>
      </c>
      <c r="AX98" s="235">
        <v>7662</v>
      </c>
      <c r="AY98" s="235">
        <v>0</v>
      </c>
      <c r="AZ98" s="43">
        <v>7662</v>
      </c>
      <c r="BA98" s="52">
        <v>674256</v>
      </c>
      <c r="BB98" s="42" t="s">
        <v>10</v>
      </c>
      <c r="BC98" s="42" t="s">
        <v>567</v>
      </c>
      <c r="BD98" s="42" t="s">
        <v>33</v>
      </c>
      <c r="BE98" s="42" t="s">
        <v>582</v>
      </c>
      <c r="BF98" s="261">
        <v>5120</v>
      </c>
      <c r="BG98" s="262">
        <v>0</v>
      </c>
      <c r="BH98" s="43">
        <v>5120</v>
      </c>
      <c r="BI98" s="52">
        <v>5120</v>
      </c>
      <c r="BJ98" s="42" t="s">
        <v>10</v>
      </c>
      <c r="BK98" s="42" t="s">
        <v>567</v>
      </c>
      <c r="BL98" s="42" t="s">
        <v>33</v>
      </c>
      <c r="BM98" s="42" t="s">
        <v>582</v>
      </c>
      <c r="BN98" s="196">
        <v>0</v>
      </c>
      <c r="BO98" s="196">
        <v>0</v>
      </c>
      <c r="BP98" s="144">
        <v>0</v>
      </c>
      <c r="BQ98" s="145">
        <v>0</v>
      </c>
      <c r="BR98" s="42" t="s">
        <v>583</v>
      </c>
      <c r="BS98" s="42" t="s">
        <v>568</v>
      </c>
      <c r="BT98" s="42" t="s">
        <v>33</v>
      </c>
      <c r="BU98" s="42" t="s">
        <v>582</v>
      </c>
      <c r="BV98" s="193"/>
      <c r="BW98" s="193"/>
      <c r="BX98" s="43">
        <v>0</v>
      </c>
      <c r="BY98" s="52">
        <v>0</v>
      </c>
      <c r="BZ98" s="42" t="s">
        <v>583</v>
      </c>
      <c r="CA98" s="42" t="s">
        <v>568</v>
      </c>
      <c r="CB98" s="42" t="s">
        <v>33</v>
      </c>
      <c r="CC98" s="42" t="s">
        <v>582</v>
      </c>
      <c r="CD98" s="56"/>
      <c r="CE98" s="57">
        <v>6500</v>
      </c>
      <c r="CF98" s="57" t="s">
        <v>584</v>
      </c>
      <c r="CG98" s="57" t="s">
        <v>584</v>
      </c>
      <c r="CH98" s="65">
        <v>3880</v>
      </c>
      <c r="CI98" s="65" t="s">
        <v>584</v>
      </c>
      <c r="CJ98" s="65" t="s">
        <v>584</v>
      </c>
      <c r="CK98" s="65" t="s">
        <v>584</v>
      </c>
      <c r="CL98" s="65" t="s">
        <v>584</v>
      </c>
      <c r="CM98" s="57" t="s">
        <v>584</v>
      </c>
      <c r="CN98" s="57">
        <v>3880</v>
      </c>
      <c r="CO98" s="58">
        <v>298.46153846153845</v>
      </c>
      <c r="CP98" s="58" t="e">
        <v>#VALUE!</v>
      </c>
      <c r="CQ98" s="58" t="e">
        <v>#VALUE!</v>
      </c>
      <c r="CR98" s="58">
        <v>500</v>
      </c>
      <c r="CS98" s="58" t="e">
        <v>#VALUE!</v>
      </c>
      <c r="CT98" s="58" t="e">
        <v>#VALUE!</v>
      </c>
      <c r="CU98" s="62" t="e">
        <v>#VALUE!</v>
      </c>
      <c r="CV98" s="58" t="e">
        <v>#VALUE!</v>
      </c>
      <c r="CW98" s="58" t="e">
        <v>#VALUE!</v>
      </c>
      <c r="CX98" s="281" t="s">
        <v>554</v>
      </c>
      <c r="CY98" s="207" t="s">
        <v>568</v>
      </c>
    </row>
    <row r="99" spans="1:103" s="59" customFormat="1" ht="47.25" x14ac:dyDescent="0.2">
      <c r="A99" s="255">
        <v>89</v>
      </c>
      <c r="B99" s="256" t="s">
        <v>221</v>
      </c>
      <c r="C99" s="257" t="s">
        <v>222</v>
      </c>
      <c r="D99" s="256" t="s">
        <v>46</v>
      </c>
      <c r="E99" s="259">
        <v>204</v>
      </c>
      <c r="F99" s="255">
        <v>1</v>
      </c>
      <c r="G99" s="256" t="s">
        <v>31</v>
      </c>
      <c r="H99" s="53">
        <v>6631.2</v>
      </c>
      <c r="I99" s="53">
        <v>1352764.8</v>
      </c>
      <c r="J99" s="136">
        <v>6500</v>
      </c>
      <c r="K99" s="136">
        <v>0</v>
      </c>
      <c r="L99" s="43">
        <v>6500</v>
      </c>
      <c r="M99" s="52">
        <v>1326000</v>
      </c>
      <c r="N99" s="42" t="s">
        <v>10</v>
      </c>
      <c r="O99" s="42" t="s">
        <v>566</v>
      </c>
      <c r="P99" s="42" t="s">
        <v>10</v>
      </c>
      <c r="Q99" s="42" t="s">
        <v>581</v>
      </c>
      <c r="R99" s="144">
        <v>5200</v>
      </c>
      <c r="S99" s="144">
        <v>0</v>
      </c>
      <c r="T99" s="144">
        <v>5200</v>
      </c>
      <c r="U99" s="145">
        <v>1060800</v>
      </c>
      <c r="V99" s="42" t="s">
        <v>10</v>
      </c>
      <c r="W99" s="42" t="s">
        <v>566</v>
      </c>
      <c r="X99" s="276" t="s">
        <v>33</v>
      </c>
      <c r="Y99" s="42" t="s">
        <v>582</v>
      </c>
      <c r="Z99" s="43">
        <v>5614</v>
      </c>
      <c r="AA99" s="43">
        <v>0</v>
      </c>
      <c r="AB99" s="43">
        <v>5614</v>
      </c>
      <c r="AC99" s="52">
        <v>1145256</v>
      </c>
      <c r="AD99" s="42" t="s">
        <v>10</v>
      </c>
      <c r="AE99" s="42" t="s">
        <v>567</v>
      </c>
      <c r="AF99" s="42" t="s">
        <v>33</v>
      </c>
      <c r="AG99" s="42" t="s">
        <v>582</v>
      </c>
      <c r="AH99" s="245">
        <v>3600</v>
      </c>
      <c r="AI99" s="246">
        <v>0</v>
      </c>
      <c r="AJ99" s="235">
        <v>3600</v>
      </c>
      <c r="AK99" s="52">
        <v>734400</v>
      </c>
      <c r="AL99" s="42" t="s">
        <v>10</v>
      </c>
      <c r="AM99" s="42" t="s">
        <v>566</v>
      </c>
      <c r="AN99" s="42" t="s">
        <v>10</v>
      </c>
      <c r="AO99" s="42" t="s">
        <v>581</v>
      </c>
      <c r="AP99" s="235"/>
      <c r="AQ99" s="235"/>
      <c r="AR99" s="43">
        <v>0</v>
      </c>
      <c r="AS99" s="52">
        <v>0</v>
      </c>
      <c r="AT99" s="42" t="s">
        <v>583</v>
      </c>
      <c r="AU99" s="42"/>
      <c r="AV99" s="42" t="s">
        <v>33</v>
      </c>
      <c r="AW99" s="42" t="s">
        <v>582</v>
      </c>
      <c r="AX99" s="235">
        <v>6428</v>
      </c>
      <c r="AY99" s="235">
        <v>0</v>
      </c>
      <c r="AZ99" s="43">
        <v>6428</v>
      </c>
      <c r="BA99" s="52">
        <v>1311312</v>
      </c>
      <c r="BB99" s="42" t="s">
        <v>10</v>
      </c>
      <c r="BC99" s="42" t="s">
        <v>567</v>
      </c>
      <c r="BD99" s="42" t="s">
        <v>33</v>
      </c>
      <c r="BE99" s="42" t="s">
        <v>582</v>
      </c>
      <c r="BF99" s="261">
        <v>6450</v>
      </c>
      <c r="BG99" s="262">
        <v>0</v>
      </c>
      <c r="BH99" s="43">
        <v>6450</v>
      </c>
      <c r="BI99" s="52">
        <v>6450</v>
      </c>
      <c r="BJ99" s="42" t="s">
        <v>10</v>
      </c>
      <c r="BK99" s="42" t="s">
        <v>566</v>
      </c>
      <c r="BL99" s="42" t="s">
        <v>10</v>
      </c>
      <c r="BM99" s="42" t="s">
        <v>581</v>
      </c>
      <c r="BN99" s="196">
        <v>0</v>
      </c>
      <c r="BO99" s="196">
        <v>0</v>
      </c>
      <c r="BP99" s="144">
        <v>0</v>
      </c>
      <c r="BQ99" s="145">
        <v>0</v>
      </c>
      <c r="BR99" s="42" t="s">
        <v>583</v>
      </c>
      <c r="BS99" s="42" t="s">
        <v>568</v>
      </c>
      <c r="BT99" s="42" t="s">
        <v>33</v>
      </c>
      <c r="BU99" s="42" t="s">
        <v>582</v>
      </c>
      <c r="BV99" s="193"/>
      <c r="BW99" s="193"/>
      <c r="BX99" s="43">
        <v>0</v>
      </c>
      <c r="BY99" s="52">
        <v>0</v>
      </c>
      <c r="BZ99" s="42" t="s">
        <v>583</v>
      </c>
      <c r="CA99" s="42" t="s">
        <v>568</v>
      </c>
      <c r="CB99" s="42" t="s">
        <v>33</v>
      </c>
      <c r="CC99" s="42" t="s">
        <v>582</v>
      </c>
      <c r="CD99" s="56"/>
      <c r="CE99" s="57">
        <v>6500</v>
      </c>
      <c r="CF99" s="57" t="s">
        <v>584</v>
      </c>
      <c r="CG99" s="57" t="s">
        <v>584</v>
      </c>
      <c r="CH99" s="65">
        <v>3600</v>
      </c>
      <c r="CI99" s="65" t="s">
        <v>584</v>
      </c>
      <c r="CJ99" s="65" t="s">
        <v>584</v>
      </c>
      <c r="CK99" s="65">
        <v>6450</v>
      </c>
      <c r="CL99" s="65" t="s">
        <v>584</v>
      </c>
      <c r="CM99" s="57" t="s">
        <v>584</v>
      </c>
      <c r="CN99" s="57">
        <v>3600</v>
      </c>
      <c r="CO99" s="58">
        <v>276.92307692307696</v>
      </c>
      <c r="CP99" s="58" t="e">
        <v>#VALUE!</v>
      </c>
      <c r="CQ99" s="58" t="e">
        <v>#VALUE!</v>
      </c>
      <c r="CR99" s="58">
        <v>500</v>
      </c>
      <c r="CS99" s="58" t="e">
        <v>#VALUE!</v>
      </c>
      <c r="CT99" s="58" t="e">
        <v>#VALUE!</v>
      </c>
      <c r="CU99" s="62">
        <v>279.06976744186045</v>
      </c>
      <c r="CV99" s="58" t="e">
        <v>#VALUE!</v>
      </c>
      <c r="CW99" s="58" t="e">
        <v>#VALUE!</v>
      </c>
      <c r="CX99" s="281" t="s">
        <v>554</v>
      </c>
      <c r="CY99" s="207" t="s">
        <v>568</v>
      </c>
    </row>
    <row r="100" spans="1:103" s="59" customFormat="1" ht="47.25" x14ac:dyDescent="0.2">
      <c r="A100" s="255">
        <v>90</v>
      </c>
      <c r="B100" s="256" t="s">
        <v>223</v>
      </c>
      <c r="C100" s="257" t="s">
        <v>224</v>
      </c>
      <c r="D100" s="256" t="s">
        <v>46</v>
      </c>
      <c r="E100" s="259">
        <v>24</v>
      </c>
      <c r="F100" s="255">
        <v>1</v>
      </c>
      <c r="G100" s="256" t="s">
        <v>31</v>
      </c>
      <c r="H100" s="53">
        <v>7809.35</v>
      </c>
      <c r="I100" s="53">
        <v>187424.40000000002</v>
      </c>
      <c r="J100" s="136">
        <v>6500</v>
      </c>
      <c r="K100" s="136">
        <v>0</v>
      </c>
      <c r="L100" s="43">
        <v>6500</v>
      </c>
      <c r="M100" s="52">
        <v>156000</v>
      </c>
      <c r="N100" s="42" t="s">
        <v>10</v>
      </c>
      <c r="O100" s="42" t="s">
        <v>566</v>
      </c>
      <c r="P100" s="42" t="s">
        <v>10</v>
      </c>
      <c r="Q100" s="42" t="s">
        <v>581</v>
      </c>
      <c r="R100" s="144">
        <v>5000</v>
      </c>
      <c r="S100" s="144">
        <v>0</v>
      </c>
      <c r="T100" s="144">
        <v>5000</v>
      </c>
      <c r="U100" s="145">
        <v>120000</v>
      </c>
      <c r="V100" s="42" t="s">
        <v>10</v>
      </c>
      <c r="W100" s="42" t="s">
        <v>566</v>
      </c>
      <c r="X100" s="276" t="s">
        <v>33</v>
      </c>
      <c r="Y100" s="42" t="s">
        <v>582</v>
      </c>
      <c r="Z100" s="43">
        <v>8060</v>
      </c>
      <c r="AA100" s="43">
        <v>0</v>
      </c>
      <c r="AB100" s="43">
        <v>8060</v>
      </c>
      <c r="AC100" s="52">
        <v>193440</v>
      </c>
      <c r="AD100" s="42" t="s">
        <v>33</v>
      </c>
      <c r="AE100" s="42" t="s">
        <v>567</v>
      </c>
      <c r="AF100" s="42" t="s">
        <v>33</v>
      </c>
      <c r="AG100" s="42" t="s">
        <v>582</v>
      </c>
      <c r="AH100" s="245">
        <v>4099</v>
      </c>
      <c r="AI100" s="246">
        <v>0</v>
      </c>
      <c r="AJ100" s="235">
        <v>4099</v>
      </c>
      <c r="AK100" s="52">
        <v>98376</v>
      </c>
      <c r="AL100" s="42" t="s">
        <v>10</v>
      </c>
      <c r="AM100" s="42" t="s">
        <v>566</v>
      </c>
      <c r="AN100" s="42" t="s">
        <v>10</v>
      </c>
      <c r="AO100" s="42" t="s">
        <v>581</v>
      </c>
      <c r="AP100" s="235"/>
      <c r="AQ100" s="235"/>
      <c r="AR100" s="43">
        <v>0</v>
      </c>
      <c r="AS100" s="52">
        <v>0</v>
      </c>
      <c r="AT100" s="42" t="s">
        <v>583</v>
      </c>
      <c r="AU100" s="42"/>
      <c r="AV100" s="42" t="s">
        <v>33</v>
      </c>
      <c r="AW100" s="42" t="s">
        <v>582</v>
      </c>
      <c r="AX100" s="235"/>
      <c r="AY100" s="235"/>
      <c r="AZ100" s="43">
        <v>0</v>
      </c>
      <c r="BA100" s="52">
        <v>0</v>
      </c>
      <c r="BB100" s="42" t="s">
        <v>583</v>
      </c>
      <c r="BC100" s="42" t="s">
        <v>568</v>
      </c>
      <c r="BD100" s="42" t="s">
        <v>33</v>
      </c>
      <c r="BE100" s="42" t="s">
        <v>582</v>
      </c>
      <c r="BF100" s="261">
        <v>0</v>
      </c>
      <c r="BG100" s="262">
        <v>0</v>
      </c>
      <c r="BH100" s="43">
        <v>0</v>
      </c>
      <c r="BI100" s="52">
        <v>0</v>
      </c>
      <c r="BJ100" s="42" t="s">
        <v>583</v>
      </c>
      <c r="BK100" s="42" t="s">
        <v>568</v>
      </c>
      <c r="BL100" s="42" t="s">
        <v>33</v>
      </c>
      <c r="BM100" s="42" t="s">
        <v>582</v>
      </c>
      <c r="BN100" s="196">
        <v>0</v>
      </c>
      <c r="BO100" s="196">
        <v>0</v>
      </c>
      <c r="BP100" s="144">
        <v>0</v>
      </c>
      <c r="BQ100" s="145">
        <v>0</v>
      </c>
      <c r="BR100" s="42" t="s">
        <v>583</v>
      </c>
      <c r="BS100" s="42" t="s">
        <v>568</v>
      </c>
      <c r="BT100" s="42" t="s">
        <v>33</v>
      </c>
      <c r="BU100" s="42" t="s">
        <v>582</v>
      </c>
      <c r="BV100" s="193"/>
      <c r="BW100" s="193"/>
      <c r="BX100" s="43">
        <v>0</v>
      </c>
      <c r="BY100" s="52">
        <v>0</v>
      </c>
      <c r="BZ100" s="42" t="s">
        <v>583</v>
      </c>
      <c r="CA100" s="42" t="s">
        <v>568</v>
      </c>
      <c r="CB100" s="42" t="s">
        <v>33</v>
      </c>
      <c r="CC100" s="42" t="s">
        <v>582</v>
      </c>
      <c r="CD100" s="56"/>
      <c r="CE100" s="57">
        <v>6500</v>
      </c>
      <c r="CF100" s="57" t="s">
        <v>584</v>
      </c>
      <c r="CG100" s="57" t="s">
        <v>584</v>
      </c>
      <c r="CH100" s="65">
        <v>4099</v>
      </c>
      <c r="CI100" s="65" t="s">
        <v>584</v>
      </c>
      <c r="CJ100" s="65" t="s">
        <v>584</v>
      </c>
      <c r="CK100" s="65" t="s">
        <v>584</v>
      </c>
      <c r="CL100" s="65" t="s">
        <v>584</v>
      </c>
      <c r="CM100" s="57" t="s">
        <v>584</v>
      </c>
      <c r="CN100" s="57">
        <v>4099</v>
      </c>
      <c r="CO100" s="58">
        <v>315.30769230769226</v>
      </c>
      <c r="CP100" s="58" t="e">
        <v>#VALUE!</v>
      </c>
      <c r="CQ100" s="58" t="e">
        <v>#VALUE!</v>
      </c>
      <c r="CR100" s="58">
        <v>500</v>
      </c>
      <c r="CS100" s="58" t="e">
        <v>#VALUE!</v>
      </c>
      <c r="CT100" s="58" t="e">
        <v>#VALUE!</v>
      </c>
      <c r="CU100" s="62" t="e">
        <v>#VALUE!</v>
      </c>
      <c r="CV100" s="58" t="e">
        <v>#VALUE!</v>
      </c>
      <c r="CW100" s="58" t="e">
        <v>#VALUE!</v>
      </c>
      <c r="CX100" s="281" t="s">
        <v>554</v>
      </c>
      <c r="CY100" s="207" t="s">
        <v>568</v>
      </c>
    </row>
    <row r="101" spans="1:103" s="59" customFormat="1" ht="75" x14ac:dyDescent="0.2">
      <c r="A101" s="255">
        <v>91</v>
      </c>
      <c r="B101" s="256" t="s">
        <v>225</v>
      </c>
      <c r="C101" s="257" t="s">
        <v>226</v>
      </c>
      <c r="D101" s="256" t="s">
        <v>46</v>
      </c>
      <c r="E101" s="259">
        <v>317</v>
      </c>
      <c r="F101" s="255">
        <v>1</v>
      </c>
      <c r="G101" s="256" t="s">
        <v>31</v>
      </c>
      <c r="H101" s="53">
        <v>11536</v>
      </c>
      <c r="I101" s="53">
        <v>3656912</v>
      </c>
      <c r="J101" s="136">
        <v>6500</v>
      </c>
      <c r="K101" s="136">
        <v>0</v>
      </c>
      <c r="L101" s="43">
        <v>6500</v>
      </c>
      <c r="M101" s="52">
        <v>2060500</v>
      </c>
      <c r="N101" s="42" t="s">
        <v>10</v>
      </c>
      <c r="O101" s="42" t="s">
        <v>566</v>
      </c>
      <c r="P101" s="42" t="s">
        <v>10</v>
      </c>
      <c r="Q101" s="42" t="s">
        <v>581</v>
      </c>
      <c r="R101" s="144">
        <v>6200</v>
      </c>
      <c r="S101" s="144">
        <v>0</v>
      </c>
      <c r="T101" s="144">
        <v>6200</v>
      </c>
      <c r="U101" s="145">
        <v>1965400</v>
      </c>
      <c r="V101" s="42" t="s">
        <v>10</v>
      </c>
      <c r="W101" s="42" t="s">
        <v>566</v>
      </c>
      <c r="X101" s="276" t="s">
        <v>33</v>
      </c>
      <c r="Y101" s="42" t="s">
        <v>582</v>
      </c>
      <c r="Z101" s="43">
        <v>8181</v>
      </c>
      <c r="AA101" s="43">
        <v>0</v>
      </c>
      <c r="AB101" s="43">
        <v>8181</v>
      </c>
      <c r="AC101" s="52">
        <v>2593377</v>
      </c>
      <c r="AD101" s="42" t="s">
        <v>10</v>
      </c>
      <c r="AE101" s="42" t="s">
        <v>567</v>
      </c>
      <c r="AF101" s="42" t="s">
        <v>33</v>
      </c>
      <c r="AG101" s="42" t="s">
        <v>582</v>
      </c>
      <c r="AH101" s="245">
        <v>3880</v>
      </c>
      <c r="AI101" s="246">
        <v>0</v>
      </c>
      <c r="AJ101" s="235">
        <v>3880</v>
      </c>
      <c r="AK101" s="52">
        <v>1229960</v>
      </c>
      <c r="AL101" s="42" t="s">
        <v>10</v>
      </c>
      <c r="AM101" s="42" t="s">
        <v>566</v>
      </c>
      <c r="AN101" s="42" t="s">
        <v>10</v>
      </c>
      <c r="AO101" s="42" t="s">
        <v>581</v>
      </c>
      <c r="AP101" s="235"/>
      <c r="AQ101" s="235"/>
      <c r="AR101" s="43">
        <v>0</v>
      </c>
      <c r="AS101" s="52">
        <v>0</v>
      </c>
      <c r="AT101" s="42" t="s">
        <v>583</v>
      </c>
      <c r="AU101" s="42"/>
      <c r="AV101" s="42" t="s">
        <v>33</v>
      </c>
      <c r="AW101" s="42" t="s">
        <v>582</v>
      </c>
      <c r="AX101" s="235">
        <v>7662</v>
      </c>
      <c r="AY101" s="235">
        <v>0</v>
      </c>
      <c r="AZ101" s="43">
        <v>7662</v>
      </c>
      <c r="BA101" s="52">
        <v>2428854</v>
      </c>
      <c r="BB101" s="42" t="s">
        <v>10</v>
      </c>
      <c r="BC101" s="42" t="s">
        <v>567</v>
      </c>
      <c r="BD101" s="42" t="s">
        <v>33</v>
      </c>
      <c r="BE101" s="42" t="s">
        <v>582</v>
      </c>
      <c r="BF101" s="261">
        <v>5320</v>
      </c>
      <c r="BG101" s="262">
        <v>0</v>
      </c>
      <c r="BH101" s="43">
        <v>5320</v>
      </c>
      <c r="BI101" s="52">
        <v>5320</v>
      </c>
      <c r="BJ101" s="42" t="s">
        <v>10</v>
      </c>
      <c r="BK101" s="42" t="s">
        <v>567</v>
      </c>
      <c r="BL101" s="42" t="s">
        <v>33</v>
      </c>
      <c r="BM101" s="42" t="s">
        <v>582</v>
      </c>
      <c r="BN101" s="196">
        <v>0</v>
      </c>
      <c r="BO101" s="196">
        <v>0</v>
      </c>
      <c r="BP101" s="144">
        <v>0</v>
      </c>
      <c r="BQ101" s="145">
        <v>0</v>
      </c>
      <c r="BR101" s="42" t="s">
        <v>583</v>
      </c>
      <c r="BS101" s="42" t="s">
        <v>568</v>
      </c>
      <c r="BT101" s="42" t="s">
        <v>33</v>
      </c>
      <c r="BU101" s="42" t="s">
        <v>582</v>
      </c>
      <c r="BV101" s="193"/>
      <c r="BW101" s="193"/>
      <c r="BX101" s="43">
        <v>0</v>
      </c>
      <c r="BY101" s="52">
        <v>0</v>
      </c>
      <c r="BZ101" s="42" t="s">
        <v>583</v>
      </c>
      <c r="CA101" s="42" t="s">
        <v>568</v>
      </c>
      <c r="CB101" s="42" t="s">
        <v>33</v>
      </c>
      <c r="CC101" s="42" t="s">
        <v>582</v>
      </c>
      <c r="CD101" s="56"/>
      <c r="CE101" s="57">
        <v>6500</v>
      </c>
      <c r="CF101" s="57" t="s">
        <v>584</v>
      </c>
      <c r="CG101" s="57" t="s">
        <v>584</v>
      </c>
      <c r="CH101" s="65">
        <v>3880</v>
      </c>
      <c r="CI101" s="65" t="s">
        <v>584</v>
      </c>
      <c r="CJ101" s="65" t="s">
        <v>584</v>
      </c>
      <c r="CK101" s="65" t="s">
        <v>584</v>
      </c>
      <c r="CL101" s="65" t="s">
        <v>584</v>
      </c>
      <c r="CM101" s="57" t="s">
        <v>584</v>
      </c>
      <c r="CN101" s="57">
        <v>3880</v>
      </c>
      <c r="CO101" s="58">
        <v>298.46153846153845</v>
      </c>
      <c r="CP101" s="58" t="e">
        <v>#VALUE!</v>
      </c>
      <c r="CQ101" s="58" t="e">
        <v>#VALUE!</v>
      </c>
      <c r="CR101" s="58">
        <v>500</v>
      </c>
      <c r="CS101" s="58" t="e">
        <v>#VALUE!</v>
      </c>
      <c r="CT101" s="58" t="e">
        <v>#VALUE!</v>
      </c>
      <c r="CU101" s="62" t="e">
        <v>#VALUE!</v>
      </c>
      <c r="CV101" s="58" t="e">
        <v>#VALUE!</v>
      </c>
      <c r="CW101" s="58" t="e">
        <v>#VALUE!</v>
      </c>
      <c r="CX101" s="281" t="s">
        <v>554</v>
      </c>
      <c r="CY101" s="207" t="s">
        <v>568</v>
      </c>
    </row>
    <row r="102" spans="1:103" s="59" customFormat="1" ht="90" x14ac:dyDescent="0.2">
      <c r="A102" s="255">
        <v>92</v>
      </c>
      <c r="B102" s="256" t="s">
        <v>227</v>
      </c>
      <c r="C102" s="257" t="s">
        <v>228</v>
      </c>
      <c r="D102" s="256" t="s">
        <v>46</v>
      </c>
      <c r="E102" s="259">
        <v>84</v>
      </c>
      <c r="F102" s="255">
        <v>1</v>
      </c>
      <c r="G102" s="256" t="s">
        <v>31</v>
      </c>
      <c r="H102" s="53">
        <v>6631.2</v>
      </c>
      <c r="I102" s="53">
        <v>557020.79999999993</v>
      </c>
      <c r="J102" s="136">
        <v>6500</v>
      </c>
      <c r="K102" s="136">
        <v>0</v>
      </c>
      <c r="L102" s="43">
        <v>6500</v>
      </c>
      <c r="M102" s="52">
        <v>546000</v>
      </c>
      <c r="N102" s="42" t="s">
        <v>10</v>
      </c>
      <c r="O102" s="42" t="s">
        <v>566</v>
      </c>
      <c r="P102" s="42" t="s">
        <v>10</v>
      </c>
      <c r="Q102" s="42" t="s">
        <v>581</v>
      </c>
      <c r="R102" s="144">
        <v>4950</v>
      </c>
      <c r="S102" s="144">
        <v>0</v>
      </c>
      <c r="T102" s="144">
        <v>4950</v>
      </c>
      <c r="U102" s="145">
        <v>415800</v>
      </c>
      <c r="V102" s="42" t="s">
        <v>10</v>
      </c>
      <c r="W102" s="42" t="s">
        <v>566</v>
      </c>
      <c r="X102" s="276" t="s">
        <v>33</v>
      </c>
      <c r="Y102" s="42" t="s">
        <v>582</v>
      </c>
      <c r="Z102" s="43">
        <v>6386</v>
      </c>
      <c r="AA102" s="43">
        <v>0</v>
      </c>
      <c r="AB102" s="43">
        <v>6386</v>
      </c>
      <c r="AC102" s="52">
        <v>536424</v>
      </c>
      <c r="AD102" s="42" t="s">
        <v>10</v>
      </c>
      <c r="AE102" s="42" t="s">
        <v>567</v>
      </c>
      <c r="AF102" s="42" t="s">
        <v>33</v>
      </c>
      <c r="AG102" s="42" t="s">
        <v>582</v>
      </c>
      <c r="AH102" s="245">
        <v>3388</v>
      </c>
      <c r="AI102" s="246">
        <v>0</v>
      </c>
      <c r="AJ102" s="235">
        <v>3388</v>
      </c>
      <c r="AK102" s="52">
        <v>284592</v>
      </c>
      <c r="AL102" s="42" t="s">
        <v>10</v>
      </c>
      <c r="AM102" s="42" t="s">
        <v>566</v>
      </c>
      <c r="AN102" s="42" t="s">
        <v>10</v>
      </c>
      <c r="AO102" s="42" t="s">
        <v>581</v>
      </c>
      <c r="AP102" s="43"/>
      <c r="AQ102" s="43"/>
      <c r="AR102" s="43">
        <v>0</v>
      </c>
      <c r="AS102" s="52">
        <v>0</v>
      </c>
      <c r="AT102" s="42" t="s">
        <v>583</v>
      </c>
      <c r="AU102" s="42"/>
      <c r="AV102" s="42" t="s">
        <v>33</v>
      </c>
      <c r="AW102" s="42" t="s">
        <v>582</v>
      </c>
      <c r="AX102" s="43">
        <v>6103</v>
      </c>
      <c r="AY102" s="43">
        <v>0</v>
      </c>
      <c r="AZ102" s="43">
        <v>6103</v>
      </c>
      <c r="BA102" s="52">
        <v>512652</v>
      </c>
      <c r="BB102" s="42" t="s">
        <v>10</v>
      </c>
      <c r="BC102" s="42" t="s">
        <v>567</v>
      </c>
      <c r="BD102" s="42" t="s">
        <v>33</v>
      </c>
      <c r="BE102" s="42" t="s">
        <v>582</v>
      </c>
      <c r="BF102" s="261">
        <v>0</v>
      </c>
      <c r="BG102" s="262">
        <v>0</v>
      </c>
      <c r="BH102" s="43">
        <v>0</v>
      </c>
      <c r="BI102" s="52">
        <v>0</v>
      </c>
      <c r="BJ102" s="42" t="s">
        <v>583</v>
      </c>
      <c r="BK102" s="42" t="s">
        <v>568</v>
      </c>
      <c r="BL102" s="42" t="s">
        <v>33</v>
      </c>
      <c r="BM102" s="42" t="s">
        <v>582</v>
      </c>
      <c r="BN102" s="196">
        <v>0</v>
      </c>
      <c r="BO102" s="196">
        <v>0</v>
      </c>
      <c r="BP102" s="144">
        <v>0</v>
      </c>
      <c r="BQ102" s="145">
        <v>0</v>
      </c>
      <c r="BR102" s="42" t="s">
        <v>583</v>
      </c>
      <c r="BS102" s="42" t="s">
        <v>568</v>
      </c>
      <c r="BT102" s="42" t="s">
        <v>33</v>
      </c>
      <c r="BU102" s="42" t="s">
        <v>582</v>
      </c>
      <c r="BV102" s="193"/>
      <c r="BW102" s="193"/>
      <c r="BX102" s="43">
        <v>0</v>
      </c>
      <c r="BY102" s="52">
        <v>0</v>
      </c>
      <c r="BZ102" s="42" t="s">
        <v>583</v>
      </c>
      <c r="CA102" s="42" t="s">
        <v>568</v>
      </c>
      <c r="CB102" s="42" t="s">
        <v>33</v>
      </c>
      <c r="CC102" s="42" t="s">
        <v>582</v>
      </c>
      <c r="CD102" s="56"/>
      <c r="CE102" s="57">
        <v>6500</v>
      </c>
      <c r="CF102" s="57" t="s">
        <v>584</v>
      </c>
      <c r="CG102" s="57" t="s">
        <v>584</v>
      </c>
      <c r="CH102" s="65">
        <v>3388</v>
      </c>
      <c r="CI102" s="65" t="s">
        <v>584</v>
      </c>
      <c r="CJ102" s="65" t="s">
        <v>584</v>
      </c>
      <c r="CK102" s="65" t="s">
        <v>584</v>
      </c>
      <c r="CL102" s="65" t="s">
        <v>584</v>
      </c>
      <c r="CM102" s="57" t="s">
        <v>584</v>
      </c>
      <c r="CN102" s="57">
        <v>3388</v>
      </c>
      <c r="CO102" s="58">
        <v>260.61538461538464</v>
      </c>
      <c r="CP102" s="58" t="e">
        <v>#VALUE!</v>
      </c>
      <c r="CQ102" s="58" t="e">
        <v>#VALUE!</v>
      </c>
      <c r="CR102" s="58">
        <v>500</v>
      </c>
      <c r="CS102" s="58" t="e">
        <v>#VALUE!</v>
      </c>
      <c r="CT102" s="58" t="e">
        <v>#VALUE!</v>
      </c>
      <c r="CU102" s="62" t="e">
        <v>#VALUE!</v>
      </c>
      <c r="CV102" s="58" t="e">
        <v>#VALUE!</v>
      </c>
      <c r="CW102" s="58" t="e">
        <v>#VALUE!</v>
      </c>
      <c r="CX102" s="281" t="s">
        <v>554</v>
      </c>
      <c r="CY102" s="207" t="s">
        <v>568</v>
      </c>
    </row>
    <row r="103" spans="1:103" s="59" customFormat="1" ht="90" x14ac:dyDescent="0.2">
      <c r="A103" s="255">
        <v>93</v>
      </c>
      <c r="B103" s="256" t="s">
        <v>229</v>
      </c>
      <c r="C103" s="257" t="s">
        <v>230</v>
      </c>
      <c r="D103" s="256" t="s">
        <v>46</v>
      </c>
      <c r="E103" s="259">
        <v>1</v>
      </c>
      <c r="F103" s="255">
        <v>1</v>
      </c>
      <c r="G103" s="256" t="s">
        <v>31</v>
      </c>
      <c r="H103" s="53">
        <v>19860</v>
      </c>
      <c r="I103" s="53">
        <v>19860</v>
      </c>
      <c r="J103" s="136"/>
      <c r="K103" s="136">
        <v>0</v>
      </c>
      <c r="L103" s="43">
        <v>0</v>
      </c>
      <c r="M103" s="52">
        <v>0</v>
      </c>
      <c r="N103" s="42" t="s">
        <v>583</v>
      </c>
      <c r="O103" s="42" t="s">
        <v>568</v>
      </c>
      <c r="P103" s="42" t="s">
        <v>33</v>
      </c>
      <c r="Q103" s="42" t="s">
        <v>582</v>
      </c>
      <c r="R103" s="144">
        <v>29200</v>
      </c>
      <c r="S103" s="144">
        <v>0</v>
      </c>
      <c r="T103" s="144">
        <v>29200</v>
      </c>
      <c r="U103" s="145">
        <v>29200</v>
      </c>
      <c r="V103" s="42" t="s">
        <v>33</v>
      </c>
      <c r="W103" s="42" t="s">
        <v>567</v>
      </c>
      <c r="X103" s="42" t="s">
        <v>33</v>
      </c>
      <c r="Y103" s="42" t="s">
        <v>582</v>
      </c>
      <c r="Z103" s="43">
        <v>98589</v>
      </c>
      <c r="AA103" s="43">
        <v>0</v>
      </c>
      <c r="AB103" s="43">
        <v>98589</v>
      </c>
      <c r="AC103" s="52">
        <v>98589</v>
      </c>
      <c r="AD103" s="42" t="s">
        <v>33</v>
      </c>
      <c r="AE103" s="42" t="s">
        <v>567</v>
      </c>
      <c r="AF103" s="42" t="s">
        <v>33</v>
      </c>
      <c r="AG103" s="42" t="s">
        <v>582</v>
      </c>
      <c r="AH103" s="245">
        <v>18089</v>
      </c>
      <c r="AI103" s="246">
        <v>0</v>
      </c>
      <c r="AJ103" s="235">
        <v>18089</v>
      </c>
      <c r="AK103" s="52">
        <v>18089</v>
      </c>
      <c r="AL103" s="42" t="s">
        <v>10</v>
      </c>
      <c r="AM103" s="42" t="s">
        <v>566</v>
      </c>
      <c r="AN103" s="42" t="s">
        <v>10</v>
      </c>
      <c r="AO103" s="42" t="s">
        <v>581</v>
      </c>
      <c r="AP103" s="235"/>
      <c r="AQ103" s="235"/>
      <c r="AR103" s="43">
        <v>0</v>
      </c>
      <c r="AS103" s="52">
        <v>0</v>
      </c>
      <c r="AT103" s="42" t="s">
        <v>583</v>
      </c>
      <c r="AU103" s="42"/>
      <c r="AV103" s="42" t="s">
        <v>33</v>
      </c>
      <c r="AW103" s="42" t="s">
        <v>582</v>
      </c>
      <c r="AX103" s="235"/>
      <c r="AY103" s="235"/>
      <c r="AZ103" s="43">
        <v>0</v>
      </c>
      <c r="BA103" s="52">
        <v>0</v>
      </c>
      <c r="BB103" s="42" t="s">
        <v>583</v>
      </c>
      <c r="BC103" s="42" t="s">
        <v>568</v>
      </c>
      <c r="BD103" s="42" t="s">
        <v>33</v>
      </c>
      <c r="BE103" s="42" t="s">
        <v>582</v>
      </c>
      <c r="BF103" s="261">
        <v>0</v>
      </c>
      <c r="BG103" s="262">
        <v>0</v>
      </c>
      <c r="BH103" s="43">
        <v>0</v>
      </c>
      <c r="BI103" s="52">
        <v>0</v>
      </c>
      <c r="BJ103" s="42" t="s">
        <v>583</v>
      </c>
      <c r="BK103" s="42" t="s">
        <v>568</v>
      </c>
      <c r="BL103" s="42" t="s">
        <v>33</v>
      </c>
      <c r="BM103" s="42" t="s">
        <v>582</v>
      </c>
      <c r="BN103" s="196">
        <v>0</v>
      </c>
      <c r="BO103" s="196">
        <v>0</v>
      </c>
      <c r="BP103" s="144">
        <v>0</v>
      </c>
      <c r="BQ103" s="145">
        <v>0</v>
      </c>
      <c r="BR103" s="42" t="s">
        <v>583</v>
      </c>
      <c r="BS103" s="42" t="s">
        <v>568</v>
      </c>
      <c r="BT103" s="42" t="s">
        <v>33</v>
      </c>
      <c r="BU103" s="42" t="s">
        <v>582</v>
      </c>
      <c r="BV103" s="193"/>
      <c r="BW103" s="193"/>
      <c r="BX103" s="43">
        <v>0</v>
      </c>
      <c r="BY103" s="52">
        <v>0</v>
      </c>
      <c r="BZ103" s="42" t="s">
        <v>583</v>
      </c>
      <c r="CA103" s="42" t="s">
        <v>568</v>
      </c>
      <c r="CB103" s="42" t="s">
        <v>33</v>
      </c>
      <c r="CC103" s="42" t="s">
        <v>582</v>
      </c>
      <c r="CD103" s="56"/>
      <c r="CE103" s="57" t="s">
        <v>584</v>
      </c>
      <c r="CF103" s="57" t="s">
        <v>584</v>
      </c>
      <c r="CG103" s="57" t="s">
        <v>584</v>
      </c>
      <c r="CH103" s="65">
        <v>18089</v>
      </c>
      <c r="CI103" s="65" t="s">
        <v>584</v>
      </c>
      <c r="CJ103" s="65" t="s">
        <v>584</v>
      </c>
      <c r="CK103" s="65" t="s">
        <v>584</v>
      </c>
      <c r="CL103" s="65" t="s">
        <v>584</v>
      </c>
      <c r="CM103" s="57" t="s">
        <v>584</v>
      </c>
      <c r="CN103" s="57">
        <v>18089</v>
      </c>
      <c r="CO103" s="58" t="e">
        <v>#VALUE!</v>
      </c>
      <c r="CP103" s="58" t="e">
        <v>#VALUE!</v>
      </c>
      <c r="CQ103" s="58" t="e">
        <v>#VALUE!</v>
      </c>
      <c r="CR103" s="58">
        <v>500</v>
      </c>
      <c r="CS103" s="58" t="e">
        <v>#VALUE!</v>
      </c>
      <c r="CT103" s="58" t="e">
        <v>#VALUE!</v>
      </c>
      <c r="CU103" s="62" t="e">
        <v>#VALUE!</v>
      </c>
      <c r="CV103" s="58" t="e">
        <v>#VALUE!</v>
      </c>
      <c r="CW103" s="58" t="e">
        <v>#VALUE!</v>
      </c>
      <c r="CX103" s="281" t="s">
        <v>554</v>
      </c>
      <c r="CY103" s="207" t="s">
        <v>568</v>
      </c>
    </row>
    <row r="104" spans="1:103" s="59" customFormat="1" ht="60" x14ac:dyDescent="0.2">
      <c r="A104" s="255">
        <v>94</v>
      </c>
      <c r="B104" s="256" t="s">
        <v>231</v>
      </c>
      <c r="C104" s="257" t="s">
        <v>232</v>
      </c>
      <c r="D104" s="256" t="s">
        <v>46</v>
      </c>
      <c r="E104" s="259">
        <v>39</v>
      </c>
      <c r="F104" s="255">
        <v>1</v>
      </c>
      <c r="G104" s="256" t="s">
        <v>31</v>
      </c>
      <c r="H104" s="53">
        <v>309400</v>
      </c>
      <c r="I104" s="53">
        <v>12066600</v>
      </c>
      <c r="J104" s="136"/>
      <c r="K104" s="136">
        <v>0</v>
      </c>
      <c r="L104" s="43">
        <v>0</v>
      </c>
      <c r="M104" s="52">
        <v>0</v>
      </c>
      <c r="N104" s="42" t="s">
        <v>583</v>
      </c>
      <c r="O104" s="42" t="s">
        <v>568</v>
      </c>
      <c r="P104" s="42" t="s">
        <v>33</v>
      </c>
      <c r="Q104" s="42" t="s">
        <v>582</v>
      </c>
      <c r="R104" s="144">
        <v>0</v>
      </c>
      <c r="S104" s="144">
        <v>0</v>
      </c>
      <c r="T104" s="144">
        <v>0</v>
      </c>
      <c r="U104" s="145">
        <v>0</v>
      </c>
      <c r="V104" s="42" t="s">
        <v>583</v>
      </c>
      <c r="W104" s="42" t="s">
        <v>568</v>
      </c>
      <c r="X104" s="42" t="s">
        <v>33</v>
      </c>
      <c r="Y104" s="42" t="s">
        <v>582</v>
      </c>
      <c r="Z104" s="43">
        <v>0</v>
      </c>
      <c r="AA104" s="43">
        <v>0</v>
      </c>
      <c r="AB104" s="43">
        <v>0</v>
      </c>
      <c r="AC104" s="52">
        <v>0</v>
      </c>
      <c r="AD104" s="42" t="s">
        <v>583</v>
      </c>
      <c r="AE104" s="42" t="s">
        <v>568</v>
      </c>
      <c r="AF104" s="42" t="s">
        <v>33</v>
      </c>
      <c r="AG104" s="42" t="s">
        <v>582</v>
      </c>
      <c r="AH104" s="245"/>
      <c r="AI104" s="246">
        <v>0</v>
      </c>
      <c r="AJ104" s="235">
        <v>0</v>
      </c>
      <c r="AK104" s="52">
        <v>0</v>
      </c>
      <c r="AL104" s="42" t="s">
        <v>583</v>
      </c>
      <c r="AM104" s="42" t="s">
        <v>568</v>
      </c>
      <c r="AN104" s="42" t="s">
        <v>33</v>
      </c>
      <c r="AO104" s="42" t="s">
        <v>582</v>
      </c>
      <c r="AP104" s="235"/>
      <c r="AQ104" s="235"/>
      <c r="AR104" s="43">
        <v>0</v>
      </c>
      <c r="AS104" s="52">
        <v>0</v>
      </c>
      <c r="AT104" s="42" t="s">
        <v>583</v>
      </c>
      <c r="AU104" s="42"/>
      <c r="AV104" s="42" t="s">
        <v>33</v>
      </c>
      <c r="AW104" s="42" t="s">
        <v>582</v>
      </c>
      <c r="AX104" s="235"/>
      <c r="AY104" s="235"/>
      <c r="AZ104" s="43">
        <v>0</v>
      </c>
      <c r="BA104" s="52">
        <v>0</v>
      </c>
      <c r="BB104" s="42" t="s">
        <v>583</v>
      </c>
      <c r="BC104" s="42" t="s">
        <v>568</v>
      </c>
      <c r="BD104" s="42" t="s">
        <v>33</v>
      </c>
      <c r="BE104" s="42" t="s">
        <v>582</v>
      </c>
      <c r="BF104" s="261">
        <v>0</v>
      </c>
      <c r="BG104" s="262">
        <v>0</v>
      </c>
      <c r="BH104" s="43">
        <v>0</v>
      </c>
      <c r="BI104" s="52">
        <v>0</v>
      </c>
      <c r="BJ104" s="42" t="s">
        <v>583</v>
      </c>
      <c r="BK104" s="42" t="s">
        <v>568</v>
      </c>
      <c r="BL104" s="42" t="s">
        <v>33</v>
      </c>
      <c r="BM104" s="42" t="s">
        <v>582</v>
      </c>
      <c r="BN104" s="196">
        <v>0</v>
      </c>
      <c r="BO104" s="196">
        <v>0</v>
      </c>
      <c r="BP104" s="144">
        <v>0</v>
      </c>
      <c r="BQ104" s="145">
        <v>0</v>
      </c>
      <c r="BR104" s="42" t="s">
        <v>583</v>
      </c>
      <c r="BS104" s="42" t="s">
        <v>568</v>
      </c>
      <c r="BT104" s="42" t="s">
        <v>33</v>
      </c>
      <c r="BU104" s="42" t="s">
        <v>582</v>
      </c>
      <c r="BV104" s="193">
        <v>260000</v>
      </c>
      <c r="BW104" s="193">
        <v>49400</v>
      </c>
      <c r="BX104" s="43">
        <v>309400</v>
      </c>
      <c r="BY104" s="52">
        <v>309400</v>
      </c>
      <c r="BZ104" s="42" t="s">
        <v>10</v>
      </c>
      <c r="CA104" s="42" t="s">
        <v>566</v>
      </c>
      <c r="CB104" s="42" t="s">
        <v>10</v>
      </c>
      <c r="CC104" s="42" t="s">
        <v>581</v>
      </c>
      <c r="CD104" s="56"/>
      <c r="CE104" s="57" t="s">
        <v>584</v>
      </c>
      <c r="CF104" s="57" t="s">
        <v>584</v>
      </c>
      <c r="CG104" s="57" t="s">
        <v>584</v>
      </c>
      <c r="CH104" s="65" t="s">
        <v>584</v>
      </c>
      <c r="CI104" s="65" t="s">
        <v>584</v>
      </c>
      <c r="CJ104" s="65" t="s">
        <v>584</v>
      </c>
      <c r="CK104" s="65" t="s">
        <v>584</v>
      </c>
      <c r="CL104" s="65" t="s">
        <v>584</v>
      </c>
      <c r="CM104" s="57">
        <v>309400</v>
      </c>
      <c r="CN104" s="57">
        <v>309400</v>
      </c>
      <c r="CO104" s="58" t="e">
        <v>#VALUE!</v>
      </c>
      <c r="CP104" s="58" t="e">
        <v>#VALUE!</v>
      </c>
      <c r="CQ104" s="58" t="e">
        <v>#VALUE!</v>
      </c>
      <c r="CR104" s="58" t="e">
        <v>#VALUE!</v>
      </c>
      <c r="CS104" s="58" t="e">
        <v>#VALUE!</v>
      </c>
      <c r="CT104" s="58" t="e">
        <v>#VALUE!</v>
      </c>
      <c r="CU104" s="62" t="e">
        <v>#VALUE!</v>
      </c>
      <c r="CV104" s="58" t="e">
        <v>#VALUE!</v>
      </c>
      <c r="CW104" s="58">
        <v>500</v>
      </c>
      <c r="CX104" s="281" t="s">
        <v>560</v>
      </c>
      <c r="CY104" s="207" t="s">
        <v>568</v>
      </c>
    </row>
    <row r="105" spans="1:103" s="59" customFormat="1" ht="90" x14ac:dyDescent="0.2">
      <c r="A105" s="255">
        <v>95</v>
      </c>
      <c r="B105" s="256" t="s">
        <v>233</v>
      </c>
      <c r="C105" s="257" t="s">
        <v>234</v>
      </c>
      <c r="D105" s="256" t="s">
        <v>46</v>
      </c>
      <c r="E105" s="259">
        <v>1</v>
      </c>
      <c r="F105" s="255">
        <v>1</v>
      </c>
      <c r="G105" s="256" t="s">
        <v>31</v>
      </c>
      <c r="H105" s="53">
        <v>243950</v>
      </c>
      <c r="I105" s="53">
        <v>243950</v>
      </c>
      <c r="J105" s="136"/>
      <c r="K105" s="136">
        <v>0</v>
      </c>
      <c r="L105" s="43">
        <v>0</v>
      </c>
      <c r="M105" s="52">
        <v>0</v>
      </c>
      <c r="N105" s="42" t="s">
        <v>583</v>
      </c>
      <c r="O105" s="42" t="s">
        <v>568</v>
      </c>
      <c r="P105" s="42" t="s">
        <v>33</v>
      </c>
      <c r="Q105" s="42" t="s">
        <v>582</v>
      </c>
      <c r="R105" s="144">
        <v>0</v>
      </c>
      <c r="S105" s="144">
        <v>0</v>
      </c>
      <c r="T105" s="144">
        <v>0</v>
      </c>
      <c r="U105" s="145">
        <v>0</v>
      </c>
      <c r="V105" s="42" t="s">
        <v>583</v>
      </c>
      <c r="W105" s="42" t="s">
        <v>568</v>
      </c>
      <c r="X105" s="42" t="s">
        <v>33</v>
      </c>
      <c r="Y105" s="42" t="s">
        <v>582</v>
      </c>
      <c r="Z105" s="43">
        <v>0</v>
      </c>
      <c r="AA105" s="43">
        <v>0</v>
      </c>
      <c r="AB105" s="43">
        <v>0</v>
      </c>
      <c r="AC105" s="52">
        <v>0</v>
      </c>
      <c r="AD105" s="42" t="s">
        <v>583</v>
      </c>
      <c r="AE105" s="42" t="s">
        <v>568</v>
      </c>
      <c r="AF105" s="42" t="s">
        <v>33</v>
      </c>
      <c r="AG105" s="42" t="s">
        <v>582</v>
      </c>
      <c r="AH105" s="245">
        <v>110218</v>
      </c>
      <c r="AI105" s="246">
        <v>20941.420000000002</v>
      </c>
      <c r="AJ105" s="235">
        <v>131159.42000000001</v>
      </c>
      <c r="AK105" s="52">
        <v>131159.42000000001</v>
      </c>
      <c r="AL105" s="42" t="s">
        <v>10</v>
      </c>
      <c r="AM105" s="42" t="s">
        <v>566</v>
      </c>
      <c r="AN105" s="42" t="s">
        <v>10</v>
      </c>
      <c r="AO105" s="42" t="s">
        <v>581</v>
      </c>
      <c r="AP105" s="235"/>
      <c r="AQ105" s="235"/>
      <c r="AR105" s="43">
        <v>0</v>
      </c>
      <c r="AS105" s="52">
        <v>0</v>
      </c>
      <c r="AT105" s="42" t="s">
        <v>583</v>
      </c>
      <c r="AU105" s="42"/>
      <c r="AV105" s="42" t="s">
        <v>33</v>
      </c>
      <c r="AW105" s="42" t="s">
        <v>582</v>
      </c>
      <c r="AX105" s="235"/>
      <c r="AY105" s="235"/>
      <c r="AZ105" s="43">
        <v>0</v>
      </c>
      <c r="BA105" s="52">
        <v>0</v>
      </c>
      <c r="BB105" s="42" t="s">
        <v>583</v>
      </c>
      <c r="BC105" s="42" t="s">
        <v>568</v>
      </c>
      <c r="BD105" s="42" t="s">
        <v>33</v>
      </c>
      <c r="BE105" s="42" t="s">
        <v>582</v>
      </c>
      <c r="BF105" s="261">
        <v>0</v>
      </c>
      <c r="BG105" s="262">
        <v>0</v>
      </c>
      <c r="BH105" s="43">
        <v>0</v>
      </c>
      <c r="BI105" s="52">
        <v>0</v>
      </c>
      <c r="BJ105" s="42" t="s">
        <v>583</v>
      </c>
      <c r="BK105" s="42" t="s">
        <v>568</v>
      </c>
      <c r="BL105" s="42" t="s">
        <v>33</v>
      </c>
      <c r="BM105" s="42" t="s">
        <v>582</v>
      </c>
      <c r="BN105" s="196">
        <v>201576</v>
      </c>
      <c r="BO105" s="196">
        <v>38299.440000000002</v>
      </c>
      <c r="BP105" s="144">
        <v>239875.44</v>
      </c>
      <c r="BQ105" s="145">
        <v>239875.44</v>
      </c>
      <c r="BR105" s="42" t="s">
        <v>10</v>
      </c>
      <c r="BS105" s="42" t="s">
        <v>567</v>
      </c>
      <c r="BT105" s="42" t="s">
        <v>33</v>
      </c>
      <c r="BU105" s="42" t="s">
        <v>582</v>
      </c>
      <c r="BV105" s="193">
        <v>205000</v>
      </c>
      <c r="BW105" s="193">
        <v>38950</v>
      </c>
      <c r="BX105" s="43">
        <v>243950</v>
      </c>
      <c r="BY105" s="52">
        <v>243950</v>
      </c>
      <c r="BZ105" s="42" t="s">
        <v>10</v>
      </c>
      <c r="CA105" s="42" t="s">
        <v>566</v>
      </c>
      <c r="CB105" s="42" t="s">
        <v>10</v>
      </c>
      <c r="CC105" s="42" t="s">
        <v>581</v>
      </c>
      <c r="CD105" s="56"/>
      <c r="CE105" s="57" t="s">
        <v>584</v>
      </c>
      <c r="CF105" s="57" t="s">
        <v>584</v>
      </c>
      <c r="CG105" s="57" t="s">
        <v>584</v>
      </c>
      <c r="CH105" s="65">
        <v>131159.42000000001</v>
      </c>
      <c r="CI105" s="65" t="s">
        <v>584</v>
      </c>
      <c r="CJ105" s="65" t="s">
        <v>584</v>
      </c>
      <c r="CK105" s="65" t="s">
        <v>584</v>
      </c>
      <c r="CL105" s="65" t="s">
        <v>584</v>
      </c>
      <c r="CM105" s="57">
        <v>243950</v>
      </c>
      <c r="CN105" s="57">
        <v>131159.42000000001</v>
      </c>
      <c r="CO105" s="58" t="e">
        <v>#VALUE!</v>
      </c>
      <c r="CP105" s="58" t="e">
        <v>#VALUE!</v>
      </c>
      <c r="CQ105" s="58" t="e">
        <v>#VALUE!</v>
      </c>
      <c r="CR105" s="58">
        <v>500</v>
      </c>
      <c r="CS105" s="58" t="e">
        <v>#VALUE!</v>
      </c>
      <c r="CT105" s="58" t="e">
        <v>#VALUE!</v>
      </c>
      <c r="CU105" s="62" t="e">
        <v>#VALUE!</v>
      </c>
      <c r="CV105" s="58" t="e">
        <v>#VALUE!</v>
      </c>
      <c r="CW105" s="58">
        <v>268.82439024390249</v>
      </c>
      <c r="CX105" s="281" t="s">
        <v>554</v>
      </c>
      <c r="CY105" s="207" t="s">
        <v>568</v>
      </c>
    </row>
    <row r="106" spans="1:103" s="59" customFormat="1" ht="47.25" x14ac:dyDescent="0.2">
      <c r="A106" s="255">
        <v>96</v>
      </c>
      <c r="B106" s="256" t="s">
        <v>235</v>
      </c>
      <c r="C106" s="257" t="s">
        <v>236</v>
      </c>
      <c r="D106" s="256" t="s">
        <v>46</v>
      </c>
      <c r="E106" s="259">
        <v>6</v>
      </c>
      <c r="F106" s="255">
        <v>1</v>
      </c>
      <c r="G106" s="256" t="s">
        <v>31</v>
      </c>
      <c r="H106" s="53">
        <v>281880</v>
      </c>
      <c r="I106" s="53">
        <v>1691280</v>
      </c>
      <c r="J106" s="136"/>
      <c r="K106" s="136">
        <v>0</v>
      </c>
      <c r="L106" s="43">
        <v>0</v>
      </c>
      <c r="M106" s="52">
        <v>0</v>
      </c>
      <c r="N106" s="42" t="s">
        <v>583</v>
      </c>
      <c r="O106" s="42" t="s">
        <v>568</v>
      </c>
      <c r="P106" s="42" t="s">
        <v>33</v>
      </c>
      <c r="Q106" s="42" t="s">
        <v>582</v>
      </c>
      <c r="R106" s="144">
        <v>44800</v>
      </c>
      <c r="S106" s="144">
        <v>0</v>
      </c>
      <c r="T106" s="144">
        <v>44800</v>
      </c>
      <c r="U106" s="145">
        <v>268800</v>
      </c>
      <c r="V106" s="42" t="s">
        <v>10</v>
      </c>
      <c r="W106" s="42" t="s">
        <v>567</v>
      </c>
      <c r="X106" s="42" t="s">
        <v>33</v>
      </c>
      <c r="Y106" s="42" t="s">
        <v>582</v>
      </c>
      <c r="Z106" s="43">
        <v>0</v>
      </c>
      <c r="AA106" s="43">
        <v>0</v>
      </c>
      <c r="AB106" s="43">
        <v>0</v>
      </c>
      <c r="AC106" s="52">
        <v>0</v>
      </c>
      <c r="AD106" s="42" t="s">
        <v>583</v>
      </c>
      <c r="AE106" s="42" t="s">
        <v>568</v>
      </c>
      <c r="AF106" s="42" t="s">
        <v>33</v>
      </c>
      <c r="AG106" s="42" t="s">
        <v>582</v>
      </c>
      <c r="AH106" s="245">
        <v>58585</v>
      </c>
      <c r="AI106" s="246">
        <v>0</v>
      </c>
      <c r="AJ106" s="235">
        <v>58585</v>
      </c>
      <c r="AK106" s="52">
        <v>351510</v>
      </c>
      <c r="AL106" s="42" t="s">
        <v>10</v>
      </c>
      <c r="AM106" s="42" t="s">
        <v>566</v>
      </c>
      <c r="AN106" s="42" t="s">
        <v>10</v>
      </c>
      <c r="AO106" s="42" t="s">
        <v>581</v>
      </c>
      <c r="AP106" s="235"/>
      <c r="AQ106" s="235"/>
      <c r="AR106" s="43">
        <v>0</v>
      </c>
      <c r="AS106" s="52">
        <v>0</v>
      </c>
      <c r="AT106" s="42" t="s">
        <v>583</v>
      </c>
      <c r="AU106" s="42"/>
      <c r="AV106" s="42" t="s">
        <v>33</v>
      </c>
      <c r="AW106" s="42" t="s">
        <v>582</v>
      </c>
      <c r="AX106" s="235">
        <v>55454</v>
      </c>
      <c r="AY106" s="235">
        <v>0</v>
      </c>
      <c r="AZ106" s="43">
        <v>55454</v>
      </c>
      <c r="BA106" s="52">
        <v>332724</v>
      </c>
      <c r="BB106" s="42" t="s">
        <v>10</v>
      </c>
      <c r="BC106" s="42" t="s">
        <v>567</v>
      </c>
      <c r="BD106" s="42" t="s">
        <v>33</v>
      </c>
      <c r="BE106" s="42" t="s">
        <v>582</v>
      </c>
      <c r="BF106" s="261">
        <v>0</v>
      </c>
      <c r="BG106" s="262">
        <v>0</v>
      </c>
      <c r="BH106" s="43">
        <v>0</v>
      </c>
      <c r="BI106" s="52">
        <v>0</v>
      </c>
      <c r="BJ106" s="42" t="s">
        <v>583</v>
      </c>
      <c r="BK106" s="42" t="s">
        <v>568</v>
      </c>
      <c r="BL106" s="42" t="s">
        <v>33</v>
      </c>
      <c r="BM106" s="42" t="s">
        <v>582</v>
      </c>
      <c r="BN106" s="196">
        <v>0</v>
      </c>
      <c r="BO106" s="196">
        <v>0</v>
      </c>
      <c r="BP106" s="144">
        <v>0</v>
      </c>
      <c r="BQ106" s="145">
        <v>0</v>
      </c>
      <c r="BR106" s="42" t="s">
        <v>583</v>
      </c>
      <c r="BS106" s="42" t="s">
        <v>568</v>
      </c>
      <c r="BT106" s="42" t="s">
        <v>33</v>
      </c>
      <c r="BU106" s="42" t="s">
        <v>582</v>
      </c>
      <c r="BV106" s="193"/>
      <c r="BW106" s="193"/>
      <c r="BX106" s="43">
        <v>0</v>
      </c>
      <c r="BY106" s="52">
        <v>0</v>
      </c>
      <c r="BZ106" s="42" t="s">
        <v>583</v>
      </c>
      <c r="CA106" s="42" t="s">
        <v>568</v>
      </c>
      <c r="CB106" s="42" t="s">
        <v>33</v>
      </c>
      <c r="CC106" s="42" t="s">
        <v>582</v>
      </c>
      <c r="CD106" s="56"/>
      <c r="CE106" s="57" t="s">
        <v>584</v>
      </c>
      <c r="CF106" s="57" t="s">
        <v>584</v>
      </c>
      <c r="CG106" s="57" t="s">
        <v>584</v>
      </c>
      <c r="CH106" s="65">
        <v>58585</v>
      </c>
      <c r="CI106" s="65" t="s">
        <v>584</v>
      </c>
      <c r="CJ106" s="65" t="s">
        <v>584</v>
      </c>
      <c r="CK106" s="65" t="s">
        <v>584</v>
      </c>
      <c r="CL106" s="65" t="s">
        <v>584</v>
      </c>
      <c r="CM106" s="57" t="s">
        <v>584</v>
      </c>
      <c r="CN106" s="57">
        <v>58585</v>
      </c>
      <c r="CO106" s="58" t="e">
        <v>#VALUE!</v>
      </c>
      <c r="CP106" s="58" t="e">
        <v>#VALUE!</v>
      </c>
      <c r="CQ106" s="58" t="e">
        <v>#VALUE!</v>
      </c>
      <c r="CR106" s="58">
        <v>500</v>
      </c>
      <c r="CS106" s="58" t="e">
        <v>#VALUE!</v>
      </c>
      <c r="CT106" s="58" t="e">
        <v>#VALUE!</v>
      </c>
      <c r="CU106" s="62" t="e">
        <v>#VALUE!</v>
      </c>
      <c r="CV106" s="58" t="e">
        <v>#VALUE!</v>
      </c>
      <c r="CW106" s="58" t="e">
        <v>#VALUE!</v>
      </c>
      <c r="CX106" s="281" t="s">
        <v>554</v>
      </c>
      <c r="CY106" s="207" t="s">
        <v>568</v>
      </c>
    </row>
    <row r="107" spans="1:103" s="59" customFormat="1" ht="120" x14ac:dyDescent="0.2">
      <c r="A107" s="255">
        <v>97</v>
      </c>
      <c r="B107" s="256" t="s">
        <v>237</v>
      </c>
      <c r="C107" s="257" t="s">
        <v>238</v>
      </c>
      <c r="D107" s="256" t="s">
        <v>46</v>
      </c>
      <c r="E107" s="259">
        <v>5</v>
      </c>
      <c r="F107" s="255">
        <v>1</v>
      </c>
      <c r="G107" s="256" t="s">
        <v>31</v>
      </c>
      <c r="H107" s="53">
        <v>1381118.76</v>
      </c>
      <c r="I107" s="53">
        <v>6905593.7999999998</v>
      </c>
      <c r="J107" s="136"/>
      <c r="K107" s="136">
        <v>0</v>
      </c>
      <c r="L107" s="43">
        <v>0</v>
      </c>
      <c r="M107" s="52">
        <v>0</v>
      </c>
      <c r="N107" s="42" t="s">
        <v>583</v>
      </c>
      <c r="O107" s="42" t="s">
        <v>568</v>
      </c>
      <c r="P107" s="42" t="s">
        <v>33</v>
      </c>
      <c r="Q107" s="42" t="s">
        <v>582</v>
      </c>
      <c r="R107" s="144">
        <v>0</v>
      </c>
      <c r="S107" s="144">
        <v>0</v>
      </c>
      <c r="T107" s="144">
        <v>0</v>
      </c>
      <c r="U107" s="145">
        <v>0</v>
      </c>
      <c r="V107" s="42" t="s">
        <v>583</v>
      </c>
      <c r="W107" s="42" t="s">
        <v>568</v>
      </c>
      <c r="X107" s="42" t="s">
        <v>33</v>
      </c>
      <c r="Y107" s="42" t="s">
        <v>582</v>
      </c>
      <c r="Z107" s="43">
        <v>0</v>
      </c>
      <c r="AA107" s="43">
        <v>0</v>
      </c>
      <c r="AB107" s="43">
        <v>0</v>
      </c>
      <c r="AC107" s="52">
        <v>0</v>
      </c>
      <c r="AD107" s="42" t="s">
        <v>583</v>
      </c>
      <c r="AE107" s="42" t="s">
        <v>568</v>
      </c>
      <c r="AF107" s="42" t="s">
        <v>33</v>
      </c>
      <c r="AG107" s="42" t="s">
        <v>582</v>
      </c>
      <c r="AH107" s="245">
        <v>1057117</v>
      </c>
      <c r="AI107" s="246">
        <v>200852.23</v>
      </c>
      <c r="AJ107" s="235">
        <v>1257969.23</v>
      </c>
      <c r="AK107" s="52">
        <v>6289846.1500000004</v>
      </c>
      <c r="AL107" s="42" t="s">
        <v>10</v>
      </c>
      <c r="AM107" s="42" t="s">
        <v>566</v>
      </c>
      <c r="AN107" s="42" t="s">
        <v>10</v>
      </c>
      <c r="AO107" s="42" t="s">
        <v>581</v>
      </c>
      <c r="AP107" s="235"/>
      <c r="AQ107" s="235"/>
      <c r="AR107" s="43">
        <v>0</v>
      </c>
      <c r="AS107" s="52">
        <v>0</v>
      </c>
      <c r="AT107" s="42" t="s">
        <v>583</v>
      </c>
      <c r="AU107" s="42"/>
      <c r="AV107" s="42" t="s">
        <v>33</v>
      </c>
      <c r="AW107" s="42" t="s">
        <v>582</v>
      </c>
      <c r="AX107" s="235"/>
      <c r="AY107" s="235"/>
      <c r="AZ107" s="43">
        <v>0</v>
      </c>
      <c r="BA107" s="52">
        <v>0</v>
      </c>
      <c r="BB107" s="42" t="s">
        <v>583</v>
      </c>
      <c r="BC107" s="42" t="s">
        <v>568</v>
      </c>
      <c r="BD107" s="42" t="s">
        <v>33</v>
      </c>
      <c r="BE107" s="42" t="s">
        <v>582</v>
      </c>
      <c r="BF107" s="261">
        <v>0</v>
      </c>
      <c r="BG107" s="262">
        <v>0</v>
      </c>
      <c r="BH107" s="43">
        <v>0</v>
      </c>
      <c r="BI107" s="52">
        <v>0</v>
      </c>
      <c r="BJ107" s="42" t="s">
        <v>583</v>
      </c>
      <c r="BK107" s="42" t="s">
        <v>568</v>
      </c>
      <c r="BL107" s="42" t="s">
        <v>33</v>
      </c>
      <c r="BM107" s="42" t="s">
        <v>582</v>
      </c>
      <c r="BN107" s="196">
        <v>0</v>
      </c>
      <c r="BO107" s="196">
        <v>0</v>
      </c>
      <c r="BP107" s="144">
        <v>0</v>
      </c>
      <c r="BQ107" s="145">
        <v>0</v>
      </c>
      <c r="BR107" s="42" t="s">
        <v>583</v>
      </c>
      <c r="BS107" s="42" t="s">
        <v>568</v>
      </c>
      <c r="BT107" s="42" t="s">
        <v>33</v>
      </c>
      <c r="BU107" s="42" t="s">
        <v>582</v>
      </c>
      <c r="BV107" s="193"/>
      <c r="BW107" s="193"/>
      <c r="BX107" s="43">
        <v>0</v>
      </c>
      <c r="BY107" s="52">
        <v>0</v>
      </c>
      <c r="BZ107" s="42" t="s">
        <v>583</v>
      </c>
      <c r="CA107" s="42" t="s">
        <v>568</v>
      </c>
      <c r="CB107" s="42" t="s">
        <v>33</v>
      </c>
      <c r="CC107" s="42" t="s">
        <v>582</v>
      </c>
      <c r="CD107" s="56"/>
      <c r="CE107" s="57" t="s">
        <v>584</v>
      </c>
      <c r="CF107" s="57" t="s">
        <v>584</v>
      </c>
      <c r="CG107" s="57" t="s">
        <v>584</v>
      </c>
      <c r="CH107" s="65">
        <v>1257969.23</v>
      </c>
      <c r="CI107" s="65" t="s">
        <v>584</v>
      </c>
      <c r="CJ107" s="65" t="s">
        <v>584</v>
      </c>
      <c r="CK107" s="65" t="s">
        <v>584</v>
      </c>
      <c r="CL107" s="65" t="s">
        <v>584</v>
      </c>
      <c r="CM107" s="57" t="s">
        <v>584</v>
      </c>
      <c r="CN107" s="57">
        <v>1257969.23</v>
      </c>
      <c r="CO107" s="58" t="e">
        <v>#VALUE!</v>
      </c>
      <c r="CP107" s="58" t="e">
        <v>#VALUE!</v>
      </c>
      <c r="CQ107" s="58" t="e">
        <v>#VALUE!</v>
      </c>
      <c r="CR107" s="58">
        <v>500</v>
      </c>
      <c r="CS107" s="58" t="e">
        <v>#VALUE!</v>
      </c>
      <c r="CT107" s="58" t="e">
        <v>#VALUE!</v>
      </c>
      <c r="CU107" s="62" t="e">
        <v>#VALUE!</v>
      </c>
      <c r="CV107" s="58" t="e">
        <v>#VALUE!</v>
      </c>
      <c r="CW107" s="58" t="e">
        <v>#VALUE!</v>
      </c>
      <c r="CX107" s="281" t="s">
        <v>554</v>
      </c>
      <c r="CY107" s="207" t="s">
        <v>568</v>
      </c>
    </row>
    <row r="108" spans="1:103" s="59" customFormat="1" ht="47.25" x14ac:dyDescent="0.2">
      <c r="A108" s="255">
        <v>98</v>
      </c>
      <c r="B108" s="256" t="s">
        <v>239</v>
      </c>
      <c r="C108" s="257" t="s">
        <v>240</v>
      </c>
      <c r="D108" s="256" t="s">
        <v>46</v>
      </c>
      <c r="E108" s="259">
        <v>18</v>
      </c>
      <c r="F108" s="255">
        <v>1</v>
      </c>
      <c r="G108" s="256" t="s">
        <v>31</v>
      </c>
      <c r="H108" s="53">
        <v>464671.2</v>
      </c>
      <c r="I108" s="53">
        <v>8364081.6000000006</v>
      </c>
      <c r="J108" s="136"/>
      <c r="K108" s="136">
        <v>0</v>
      </c>
      <c r="L108" s="43">
        <v>0</v>
      </c>
      <c r="M108" s="52">
        <v>0</v>
      </c>
      <c r="N108" s="42" t="s">
        <v>583</v>
      </c>
      <c r="O108" s="42" t="s">
        <v>568</v>
      </c>
      <c r="P108" s="42" t="s">
        <v>33</v>
      </c>
      <c r="Q108" s="42" t="s">
        <v>582</v>
      </c>
      <c r="R108" s="144">
        <v>0</v>
      </c>
      <c r="S108" s="144">
        <v>0</v>
      </c>
      <c r="T108" s="144">
        <v>0</v>
      </c>
      <c r="U108" s="145">
        <v>0</v>
      </c>
      <c r="V108" s="42" t="s">
        <v>583</v>
      </c>
      <c r="W108" s="42" t="s">
        <v>568</v>
      </c>
      <c r="X108" s="42" t="s">
        <v>33</v>
      </c>
      <c r="Y108" s="42" t="s">
        <v>582</v>
      </c>
      <c r="Z108" s="43">
        <v>0</v>
      </c>
      <c r="AA108" s="43">
        <v>0</v>
      </c>
      <c r="AB108" s="43">
        <v>0</v>
      </c>
      <c r="AC108" s="52">
        <v>0</v>
      </c>
      <c r="AD108" s="42" t="s">
        <v>583</v>
      </c>
      <c r="AE108" s="42" t="s">
        <v>568</v>
      </c>
      <c r="AF108" s="42" t="s">
        <v>33</v>
      </c>
      <c r="AG108" s="42" t="s">
        <v>582</v>
      </c>
      <c r="AH108" s="245">
        <v>321223</v>
      </c>
      <c r="AI108" s="246">
        <v>61032.37</v>
      </c>
      <c r="AJ108" s="235">
        <v>382255.37</v>
      </c>
      <c r="AK108" s="52">
        <v>6880596.6600000001</v>
      </c>
      <c r="AL108" s="42" t="s">
        <v>10</v>
      </c>
      <c r="AM108" s="42" t="s">
        <v>566</v>
      </c>
      <c r="AN108" s="42" t="s">
        <v>10</v>
      </c>
      <c r="AO108" s="42" t="s">
        <v>581</v>
      </c>
      <c r="AP108" s="235"/>
      <c r="AQ108" s="235"/>
      <c r="AR108" s="43">
        <v>0</v>
      </c>
      <c r="AS108" s="52">
        <v>0</v>
      </c>
      <c r="AT108" s="42" t="s">
        <v>583</v>
      </c>
      <c r="AU108" s="42"/>
      <c r="AV108" s="42" t="s">
        <v>33</v>
      </c>
      <c r="AW108" s="42" t="s">
        <v>582</v>
      </c>
      <c r="AX108" s="235"/>
      <c r="AY108" s="235"/>
      <c r="AZ108" s="43">
        <v>0</v>
      </c>
      <c r="BA108" s="52">
        <v>0</v>
      </c>
      <c r="BB108" s="42" t="s">
        <v>583</v>
      </c>
      <c r="BC108" s="42" t="s">
        <v>568</v>
      </c>
      <c r="BD108" s="42" t="s">
        <v>33</v>
      </c>
      <c r="BE108" s="42" t="s">
        <v>582</v>
      </c>
      <c r="BF108" s="261">
        <v>390000</v>
      </c>
      <c r="BG108" s="262">
        <v>74100</v>
      </c>
      <c r="BH108" s="43">
        <v>464100</v>
      </c>
      <c r="BI108" s="52">
        <v>464100</v>
      </c>
      <c r="BJ108" s="42" t="s">
        <v>10</v>
      </c>
      <c r="BK108" s="42" t="s">
        <v>566</v>
      </c>
      <c r="BL108" s="42" t="s">
        <v>10</v>
      </c>
      <c r="BM108" s="42" t="s">
        <v>581</v>
      </c>
      <c r="BN108" s="196">
        <v>0</v>
      </c>
      <c r="BO108" s="196">
        <v>0</v>
      </c>
      <c r="BP108" s="144">
        <v>0</v>
      </c>
      <c r="BQ108" s="145">
        <v>0</v>
      </c>
      <c r="BR108" s="42" t="s">
        <v>583</v>
      </c>
      <c r="BS108" s="42" t="s">
        <v>568</v>
      </c>
      <c r="BT108" s="42" t="s">
        <v>33</v>
      </c>
      <c r="BU108" s="42" t="s">
        <v>582</v>
      </c>
      <c r="BV108" s="193"/>
      <c r="BW108" s="193"/>
      <c r="BX108" s="43">
        <v>0</v>
      </c>
      <c r="BY108" s="52">
        <v>0</v>
      </c>
      <c r="BZ108" s="42" t="s">
        <v>583</v>
      </c>
      <c r="CA108" s="42" t="s">
        <v>568</v>
      </c>
      <c r="CB108" s="42" t="s">
        <v>33</v>
      </c>
      <c r="CC108" s="42" t="s">
        <v>582</v>
      </c>
      <c r="CD108" s="56"/>
      <c r="CE108" s="57" t="s">
        <v>584</v>
      </c>
      <c r="CF108" s="57" t="s">
        <v>584</v>
      </c>
      <c r="CG108" s="57" t="s">
        <v>584</v>
      </c>
      <c r="CH108" s="65">
        <v>382255.37</v>
      </c>
      <c r="CI108" s="65" t="s">
        <v>584</v>
      </c>
      <c r="CJ108" s="65" t="s">
        <v>584</v>
      </c>
      <c r="CK108" s="65">
        <v>464100</v>
      </c>
      <c r="CL108" s="65" t="s">
        <v>584</v>
      </c>
      <c r="CM108" s="57" t="s">
        <v>584</v>
      </c>
      <c r="CN108" s="57">
        <v>382255.37</v>
      </c>
      <c r="CO108" s="58" t="e">
        <v>#VALUE!</v>
      </c>
      <c r="CP108" s="58" t="e">
        <v>#VALUE!</v>
      </c>
      <c r="CQ108" s="58" t="e">
        <v>#VALUE!</v>
      </c>
      <c r="CR108" s="58">
        <v>500</v>
      </c>
      <c r="CS108" s="58" t="e">
        <v>#VALUE!</v>
      </c>
      <c r="CT108" s="58" t="e">
        <v>#VALUE!</v>
      </c>
      <c r="CU108" s="62">
        <v>411.82435897435897</v>
      </c>
      <c r="CV108" s="58" t="e">
        <v>#VALUE!</v>
      </c>
      <c r="CW108" s="58" t="e">
        <v>#VALUE!</v>
      </c>
      <c r="CX108" s="281" t="s">
        <v>554</v>
      </c>
      <c r="CY108" s="207" t="s">
        <v>568</v>
      </c>
    </row>
    <row r="109" spans="1:103" s="59" customFormat="1" ht="75" x14ac:dyDescent="0.2">
      <c r="A109" s="255">
        <v>99</v>
      </c>
      <c r="B109" s="256" t="s">
        <v>241</v>
      </c>
      <c r="C109" s="257" t="s">
        <v>242</v>
      </c>
      <c r="D109" s="256" t="s">
        <v>46</v>
      </c>
      <c r="E109" s="259">
        <v>165</v>
      </c>
      <c r="F109" s="255">
        <v>1</v>
      </c>
      <c r="G109" s="256" t="s">
        <v>31</v>
      </c>
      <c r="H109" s="53">
        <v>9936</v>
      </c>
      <c r="I109" s="53">
        <v>1639440</v>
      </c>
      <c r="J109" s="136">
        <v>8700</v>
      </c>
      <c r="K109" s="136">
        <v>0</v>
      </c>
      <c r="L109" s="43">
        <v>8700</v>
      </c>
      <c r="M109" s="52">
        <v>1435500</v>
      </c>
      <c r="N109" s="42" t="s">
        <v>10</v>
      </c>
      <c r="O109" s="42" t="s">
        <v>566</v>
      </c>
      <c r="P109" s="42" t="s">
        <v>10</v>
      </c>
      <c r="Q109" s="42" t="s">
        <v>581</v>
      </c>
      <c r="R109" s="144">
        <v>7450</v>
      </c>
      <c r="S109" s="144">
        <v>0</v>
      </c>
      <c r="T109" s="144">
        <v>7450</v>
      </c>
      <c r="U109" s="145">
        <v>1229250</v>
      </c>
      <c r="V109" s="42" t="s">
        <v>10</v>
      </c>
      <c r="W109" s="42" t="s">
        <v>567</v>
      </c>
      <c r="X109" s="42" t="s">
        <v>33</v>
      </c>
      <c r="Y109" s="42" t="s">
        <v>582</v>
      </c>
      <c r="Z109" s="43">
        <v>7108</v>
      </c>
      <c r="AA109" s="43">
        <v>0</v>
      </c>
      <c r="AB109" s="43">
        <v>7108</v>
      </c>
      <c r="AC109" s="52">
        <v>1172820</v>
      </c>
      <c r="AD109" s="42" t="s">
        <v>10</v>
      </c>
      <c r="AE109" s="42" t="s">
        <v>567</v>
      </c>
      <c r="AF109" s="42" t="s">
        <v>33</v>
      </c>
      <c r="AG109" s="42" t="s">
        <v>582</v>
      </c>
      <c r="AH109" s="245">
        <v>6175</v>
      </c>
      <c r="AI109" s="246">
        <v>0</v>
      </c>
      <c r="AJ109" s="235">
        <v>6175</v>
      </c>
      <c r="AK109" s="52">
        <v>1018875</v>
      </c>
      <c r="AL109" s="42" t="s">
        <v>10</v>
      </c>
      <c r="AM109" s="42" t="s">
        <v>566</v>
      </c>
      <c r="AN109" s="42" t="s">
        <v>10</v>
      </c>
      <c r="AO109" s="42" t="s">
        <v>581</v>
      </c>
      <c r="AP109" s="235"/>
      <c r="AQ109" s="235"/>
      <c r="AR109" s="43">
        <v>0</v>
      </c>
      <c r="AS109" s="52">
        <v>0</v>
      </c>
      <c r="AT109" s="42" t="s">
        <v>583</v>
      </c>
      <c r="AU109" s="42"/>
      <c r="AV109" s="42" t="s">
        <v>33</v>
      </c>
      <c r="AW109" s="42" t="s">
        <v>582</v>
      </c>
      <c r="AX109" s="235"/>
      <c r="AY109" s="235"/>
      <c r="AZ109" s="43">
        <v>0</v>
      </c>
      <c r="BA109" s="52">
        <v>0</v>
      </c>
      <c r="BB109" s="42" t="s">
        <v>583</v>
      </c>
      <c r="BC109" s="42" t="s">
        <v>568</v>
      </c>
      <c r="BD109" s="42" t="s">
        <v>33</v>
      </c>
      <c r="BE109" s="42" t="s">
        <v>582</v>
      </c>
      <c r="BF109" s="261">
        <v>6870</v>
      </c>
      <c r="BG109" s="262">
        <v>0</v>
      </c>
      <c r="BH109" s="43">
        <v>6870</v>
      </c>
      <c r="BI109" s="52">
        <v>6870</v>
      </c>
      <c r="BJ109" s="42" t="s">
        <v>10</v>
      </c>
      <c r="BK109" s="42" t="s">
        <v>566</v>
      </c>
      <c r="BL109" s="42" t="s">
        <v>10</v>
      </c>
      <c r="BM109" s="42" t="s">
        <v>581</v>
      </c>
      <c r="BN109" s="196">
        <v>0</v>
      </c>
      <c r="BO109" s="196">
        <v>0</v>
      </c>
      <c r="BP109" s="144">
        <v>0</v>
      </c>
      <c r="BQ109" s="145">
        <v>0</v>
      </c>
      <c r="BR109" s="42" t="s">
        <v>583</v>
      </c>
      <c r="BS109" s="42" t="s">
        <v>568</v>
      </c>
      <c r="BT109" s="42" t="s">
        <v>33</v>
      </c>
      <c r="BU109" s="42" t="s">
        <v>582</v>
      </c>
      <c r="BV109" s="193"/>
      <c r="BW109" s="193"/>
      <c r="BX109" s="43">
        <v>0</v>
      </c>
      <c r="BY109" s="52">
        <v>0</v>
      </c>
      <c r="BZ109" s="42" t="s">
        <v>583</v>
      </c>
      <c r="CA109" s="42" t="s">
        <v>568</v>
      </c>
      <c r="CB109" s="42" t="s">
        <v>33</v>
      </c>
      <c r="CC109" s="42" t="s">
        <v>582</v>
      </c>
      <c r="CD109" s="56"/>
      <c r="CE109" s="57">
        <v>8700</v>
      </c>
      <c r="CF109" s="57" t="s">
        <v>584</v>
      </c>
      <c r="CG109" s="57" t="s">
        <v>584</v>
      </c>
      <c r="CH109" s="65">
        <v>6175</v>
      </c>
      <c r="CI109" s="65" t="s">
        <v>584</v>
      </c>
      <c r="CJ109" s="65" t="s">
        <v>584</v>
      </c>
      <c r="CK109" s="65">
        <v>6870</v>
      </c>
      <c r="CL109" s="65" t="s">
        <v>584</v>
      </c>
      <c r="CM109" s="57" t="s">
        <v>584</v>
      </c>
      <c r="CN109" s="57">
        <v>6175</v>
      </c>
      <c r="CO109" s="58">
        <v>354.88505747126436</v>
      </c>
      <c r="CP109" s="58" t="e">
        <v>#VALUE!</v>
      </c>
      <c r="CQ109" s="58" t="e">
        <v>#VALUE!</v>
      </c>
      <c r="CR109" s="58">
        <v>500</v>
      </c>
      <c r="CS109" s="58" t="e">
        <v>#VALUE!</v>
      </c>
      <c r="CT109" s="58" t="e">
        <v>#VALUE!</v>
      </c>
      <c r="CU109" s="62">
        <v>449.4177583697234</v>
      </c>
      <c r="CV109" s="58" t="e">
        <v>#VALUE!</v>
      </c>
      <c r="CW109" s="58" t="e">
        <v>#VALUE!</v>
      </c>
      <c r="CX109" s="281" t="s">
        <v>554</v>
      </c>
      <c r="CY109" s="207" t="s">
        <v>568</v>
      </c>
    </row>
    <row r="110" spans="1:103" s="59" customFormat="1" ht="75" x14ac:dyDescent="0.2">
      <c r="A110" s="255">
        <v>100</v>
      </c>
      <c r="B110" s="256" t="s">
        <v>243</v>
      </c>
      <c r="C110" s="257" t="s">
        <v>244</v>
      </c>
      <c r="D110" s="256" t="s">
        <v>46</v>
      </c>
      <c r="E110" s="259">
        <v>69</v>
      </c>
      <c r="F110" s="255">
        <v>1</v>
      </c>
      <c r="G110" s="256" t="s">
        <v>31</v>
      </c>
      <c r="H110" s="53">
        <v>9936</v>
      </c>
      <c r="I110" s="53">
        <v>685584</v>
      </c>
      <c r="J110" s="136">
        <v>8700</v>
      </c>
      <c r="K110" s="136">
        <v>0</v>
      </c>
      <c r="L110" s="43">
        <v>8700</v>
      </c>
      <c r="M110" s="52">
        <v>600300</v>
      </c>
      <c r="N110" s="42" t="s">
        <v>10</v>
      </c>
      <c r="O110" s="42" t="s">
        <v>566</v>
      </c>
      <c r="P110" s="42" t="s">
        <v>10</v>
      </c>
      <c r="Q110" s="42" t="s">
        <v>581</v>
      </c>
      <c r="R110" s="144">
        <v>7050</v>
      </c>
      <c r="S110" s="144">
        <v>0</v>
      </c>
      <c r="T110" s="144">
        <v>7050</v>
      </c>
      <c r="U110" s="145">
        <v>486450</v>
      </c>
      <c r="V110" s="42" t="s">
        <v>10</v>
      </c>
      <c r="W110" s="42" t="s">
        <v>566</v>
      </c>
      <c r="X110" s="276" t="s">
        <v>33</v>
      </c>
      <c r="Y110" s="42" t="s">
        <v>582</v>
      </c>
      <c r="Z110" s="43">
        <v>14651</v>
      </c>
      <c r="AA110" s="43">
        <v>0</v>
      </c>
      <c r="AB110" s="43">
        <v>14651</v>
      </c>
      <c r="AC110" s="52">
        <v>1010919</v>
      </c>
      <c r="AD110" s="42" t="s">
        <v>33</v>
      </c>
      <c r="AE110" s="42" t="s">
        <v>567</v>
      </c>
      <c r="AF110" s="42" t="s">
        <v>33</v>
      </c>
      <c r="AG110" s="42" t="s">
        <v>582</v>
      </c>
      <c r="AH110" s="245"/>
      <c r="AI110" s="246">
        <v>0</v>
      </c>
      <c r="AJ110" s="235">
        <v>0</v>
      </c>
      <c r="AK110" s="52">
        <v>0</v>
      </c>
      <c r="AL110" s="42" t="s">
        <v>583</v>
      </c>
      <c r="AM110" s="42" t="s">
        <v>568</v>
      </c>
      <c r="AN110" s="42" t="s">
        <v>33</v>
      </c>
      <c r="AO110" s="42" t="s">
        <v>582</v>
      </c>
      <c r="AP110" s="235"/>
      <c r="AQ110" s="235"/>
      <c r="AR110" s="43">
        <v>0</v>
      </c>
      <c r="AS110" s="52">
        <v>0</v>
      </c>
      <c r="AT110" s="42" t="s">
        <v>583</v>
      </c>
      <c r="AU110" s="42"/>
      <c r="AV110" s="42" t="s">
        <v>33</v>
      </c>
      <c r="AW110" s="42" t="s">
        <v>582</v>
      </c>
      <c r="AX110" s="235">
        <v>8701</v>
      </c>
      <c r="AY110" s="235">
        <v>0</v>
      </c>
      <c r="AZ110" s="43">
        <v>8701</v>
      </c>
      <c r="BA110" s="52">
        <v>600369</v>
      </c>
      <c r="BB110" s="42" t="s">
        <v>10</v>
      </c>
      <c r="BC110" s="42" t="s">
        <v>567</v>
      </c>
      <c r="BD110" s="42" t="s">
        <v>33</v>
      </c>
      <c r="BE110" s="42" t="s">
        <v>582</v>
      </c>
      <c r="BF110" s="261">
        <v>7200</v>
      </c>
      <c r="BG110" s="262">
        <v>0</v>
      </c>
      <c r="BH110" s="43">
        <v>7200</v>
      </c>
      <c r="BI110" s="52">
        <v>7200</v>
      </c>
      <c r="BJ110" s="42" t="s">
        <v>10</v>
      </c>
      <c r="BK110" s="42" t="s">
        <v>566</v>
      </c>
      <c r="BL110" s="42" t="s">
        <v>10</v>
      </c>
      <c r="BM110" s="42" t="s">
        <v>581</v>
      </c>
      <c r="BN110" s="196">
        <v>0</v>
      </c>
      <c r="BO110" s="196">
        <v>0</v>
      </c>
      <c r="BP110" s="144">
        <v>0</v>
      </c>
      <c r="BQ110" s="145">
        <v>0</v>
      </c>
      <c r="BR110" s="42" t="s">
        <v>583</v>
      </c>
      <c r="BS110" s="42" t="s">
        <v>568</v>
      </c>
      <c r="BT110" s="42" t="s">
        <v>33</v>
      </c>
      <c r="BU110" s="42" t="s">
        <v>582</v>
      </c>
      <c r="BV110" s="193"/>
      <c r="BW110" s="193"/>
      <c r="BX110" s="43">
        <v>0</v>
      </c>
      <c r="BY110" s="52">
        <v>0</v>
      </c>
      <c r="BZ110" s="42" t="s">
        <v>583</v>
      </c>
      <c r="CA110" s="42" t="s">
        <v>568</v>
      </c>
      <c r="CB110" s="42" t="s">
        <v>33</v>
      </c>
      <c r="CC110" s="42" t="s">
        <v>582</v>
      </c>
      <c r="CD110" s="56"/>
      <c r="CE110" s="57">
        <v>8700</v>
      </c>
      <c r="CF110" s="57" t="s">
        <v>584</v>
      </c>
      <c r="CG110" s="57" t="s">
        <v>584</v>
      </c>
      <c r="CH110" s="65" t="s">
        <v>584</v>
      </c>
      <c r="CI110" s="65" t="s">
        <v>584</v>
      </c>
      <c r="CJ110" s="65" t="s">
        <v>584</v>
      </c>
      <c r="CK110" s="65">
        <v>7200</v>
      </c>
      <c r="CL110" s="65" t="s">
        <v>584</v>
      </c>
      <c r="CM110" s="57" t="s">
        <v>584</v>
      </c>
      <c r="CN110" s="57">
        <v>7200</v>
      </c>
      <c r="CO110" s="58">
        <v>413.79310344827587</v>
      </c>
      <c r="CP110" s="58" t="e">
        <v>#VALUE!</v>
      </c>
      <c r="CQ110" s="58" t="e">
        <v>#VALUE!</v>
      </c>
      <c r="CR110" s="58" t="e">
        <v>#VALUE!</v>
      </c>
      <c r="CS110" s="58" t="e">
        <v>#VALUE!</v>
      </c>
      <c r="CT110" s="58" t="e">
        <v>#VALUE!</v>
      </c>
      <c r="CU110" s="62">
        <v>500</v>
      </c>
      <c r="CV110" s="58" t="e">
        <v>#VALUE!</v>
      </c>
      <c r="CW110" s="58" t="e">
        <v>#VALUE!</v>
      </c>
      <c r="CX110" s="284" t="s">
        <v>558</v>
      </c>
      <c r="CY110" s="207" t="s">
        <v>568</v>
      </c>
    </row>
    <row r="111" spans="1:103" s="59" customFormat="1" ht="75" x14ac:dyDescent="0.2">
      <c r="A111" s="255">
        <v>101</v>
      </c>
      <c r="B111" s="256" t="s">
        <v>245</v>
      </c>
      <c r="C111" s="257" t="s">
        <v>246</v>
      </c>
      <c r="D111" s="256" t="s">
        <v>46</v>
      </c>
      <c r="E111" s="259">
        <v>455</v>
      </c>
      <c r="F111" s="255">
        <v>1</v>
      </c>
      <c r="G111" s="256" t="s">
        <v>31</v>
      </c>
      <c r="H111" s="53">
        <v>9167</v>
      </c>
      <c r="I111" s="53">
        <v>4170985</v>
      </c>
      <c r="J111" s="136">
        <v>8700</v>
      </c>
      <c r="K111" s="136">
        <v>0</v>
      </c>
      <c r="L111" s="43">
        <v>8700</v>
      </c>
      <c r="M111" s="52">
        <v>3958500</v>
      </c>
      <c r="N111" s="42" t="s">
        <v>10</v>
      </c>
      <c r="O111" s="42" t="s">
        <v>566</v>
      </c>
      <c r="P111" s="42" t="s">
        <v>10</v>
      </c>
      <c r="Q111" s="42" t="s">
        <v>581</v>
      </c>
      <c r="R111" s="144">
        <v>7600</v>
      </c>
      <c r="S111" s="144">
        <v>0</v>
      </c>
      <c r="T111" s="144">
        <v>7600</v>
      </c>
      <c r="U111" s="145">
        <v>3458000</v>
      </c>
      <c r="V111" s="42" t="s">
        <v>10</v>
      </c>
      <c r="W111" s="42" t="s">
        <v>567</v>
      </c>
      <c r="X111" s="42" t="s">
        <v>33</v>
      </c>
      <c r="Y111" s="42" t="s">
        <v>582</v>
      </c>
      <c r="Z111" s="43">
        <v>7108</v>
      </c>
      <c r="AA111" s="43">
        <v>0</v>
      </c>
      <c r="AB111" s="43">
        <v>7108</v>
      </c>
      <c r="AC111" s="52">
        <v>3234140</v>
      </c>
      <c r="AD111" s="42" t="s">
        <v>10</v>
      </c>
      <c r="AE111" s="42" t="s">
        <v>567</v>
      </c>
      <c r="AF111" s="42" t="s">
        <v>33</v>
      </c>
      <c r="AG111" s="42" t="s">
        <v>582</v>
      </c>
      <c r="AH111" s="245">
        <v>4919</v>
      </c>
      <c r="AI111" s="246">
        <v>0</v>
      </c>
      <c r="AJ111" s="235">
        <v>4919</v>
      </c>
      <c r="AK111" s="52">
        <v>2238145</v>
      </c>
      <c r="AL111" s="42" t="s">
        <v>10</v>
      </c>
      <c r="AM111" s="42" t="s">
        <v>566</v>
      </c>
      <c r="AN111" s="42" t="s">
        <v>10</v>
      </c>
      <c r="AO111" s="42" t="s">
        <v>581</v>
      </c>
      <c r="AP111" s="235"/>
      <c r="AQ111" s="235"/>
      <c r="AR111" s="43">
        <v>0</v>
      </c>
      <c r="AS111" s="52">
        <v>0</v>
      </c>
      <c r="AT111" s="42" t="s">
        <v>583</v>
      </c>
      <c r="AU111" s="42"/>
      <c r="AV111" s="42" t="s">
        <v>33</v>
      </c>
      <c r="AW111" s="42" t="s">
        <v>582</v>
      </c>
      <c r="AX111" s="235"/>
      <c r="AY111" s="235"/>
      <c r="AZ111" s="43">
        <v>0</v>
      </c>
      <c r="BA111" s="52">
        <v>0</v>
      </c>
      <c r="BB111" s="42" t="s">
        <v>583</v>
      </c>
      <c r="BC111" s="42" t="s">
        <v>568</v>
      </c>
      <c r="BD111" s="42" t="s">
        <v>33</v>
      </c>
      <c r="BE111" s="42" t="s">
        <v>582</v>
      </c>
      <c r="BF111" s="261">
        <v>6870</v>
      </c>
      <c r="BG111" s="262">
        <v>0</v>
      </c>
      <c r="BH111" s="43">
        <v>6870</v>
      </c>
      <c r="BI111" s="52">
        <v>6870</v>
      </c>
      <c r="BJ111" s="42" t="s">
        <v>10</v>
      </c>
      <c r="BK111" s="42" t="s">
        <v>566</v>
      </c>
      <c r="BL111" s="42" t="s">
        <v>10</v>
      </c>
      <c r="BM111" s="42" t="s">
        <v>581</v>
      </c>
      <c r="BN111" s="196">
        <v>0</v>
      </c>
      <c r="BO111" s="196">
        <v>0</v>
      </c>
      <c r="BP111" s="144">
        <v>0</v>
      </c>
      <c r="BQ111" s="145">
        <v>0</v>
      </c>
      <c r="BR111" s="42" t="s">
        <v>583</v>
      </c>
      <c r="BS111" s="42" t="s">
        <v>568</v>
      </c>
      <c r="BT111" s="42" t="s">
        <v>33</v>
      </c>
      <c r="BU111" s="42" t="s">
        <v>582</v>
      </c>
      <c r="BV111" s="193"/>
      <c r="BW111" s="193"/>
      <c r="BX111" s="43">
        <v>0</v>
      </c>
      <c r="BY111" s="52">
        <v>0</v>
      </c>
      <c r="BZ111" s="42" t="s">
        <v>583</v>
      </c>
      <c r="CA111" s="42" t="s">
        <v>568</v>
      </c>
      <c r="CB111" s="42" t="s">
        <v>33</v>
      </c>
      <c r="CC111" s="42" t="s">
        <v>582</v>
      </c>
      <c r="CD111" s="56"/>
      <c r="CE111" s="57">
        <v>8700</v>
      </c>
      <c r="CF111" s="57" t="s">
        <v>584</v>
      </c>
      <c r="CG111" s="57" t="s">
        <v>584</v>
      </c>
      <c r="CH111" s="65">
        <v>4919</v>
      </c>
      <c r="CI111" s="65" t="s">
        <v>584</v>
      </c>
      <c r="CJ111" s="65" t="s">
        <v>584</v>
      </c>
      <c r="CK111" s="65">
        <v>6870</v>
      </c>
      <c r="CL111" s="65" t="s">
        <v>584</v>
      </c>
      <c r="CM111" s="57" t="s">
        <v>584</v>
      </c>
      <c r="CN111" s="57">
        <v>4919</v>
      </c>
      <c r="CO111" s="58">
        <v>282.70114942528733</v>
      </c>
      <c r="CP111" s="58" t="e">
        <v>#VALUE!</v>
      </c>
      <c r="CQ111" s="58" t="e">
        <v>#VALUE!</v>
      </c>
      <c r="CR111" s="58">
        <v>500</v>
      </c>
      <c r="CS111" s="58" t="e">
        <v>#VALUE!</v>
      </c>
      <c r="CT111" s="58" t="e">
        <v>#VALUE!</v>
      </c>
      <c r="CU111" s="62">
        <v>358.00582241630275</v>
      </c>
      <c r="CV111" s="58" t="e">
        <v>#VALUE!</v>
      </c>
      <c r="CW111" s="58" t="e">
        <v>#VALUE!</v>
      </c>
      <c r="CX111" s="281" t="s">
        <v>554</v>
      </c>
      <c r="CY111" s="207" t="s">
        <v>568</v>
      </c>
    </row>
    <row r="112" spans="1:103" s="59" customFormat="1" ht="75" x14ac:dyDescent="0.2">
      <c r="A112" s="255">
        <v>102</v>
      </c>
      <c r="B112" s="256" t="s">
        <v>247</v>
      </c>
      <c r="C112" s="257" t="s">
        <v>248</v>
      </c>
      <c r="D112" s="256" t="s">
        <v>46</v>
      </c>
      <c r="E112" s="259">
        <v>456</v>
      </c>
      <c r="F112" s="255">
        <v>1</v>
      </c>
      <c r="G112" s="256" t="s">
        <v>31</v>
      </c>
      <c r="H112" s="53">
        <v>9936</v>
      </c>
      <c r="I112" s="53">
        <v>4530816</v>
      </c>
      <c r="J112" s="136">
        <v>8700</v>
      </c>
      <c r="K112" s="136">
        <v>0</v>
      </c>
      <c r="L112" s="43">
        <v>8700</v>
      </c>
      <c r="M112" s="52">
        <v>3967200</v>
      </c>
      <c r="N112" s="42" t="s">
        <v>10</v>
      </c>
      <c r="O112" s="42" t="s">
        <v>566</v>
      </c>
      <c r="P112" s="42" t="s">
        <v>10</v>
      </c>
      <c r="Q112" s="42" t="s">
        <v>581</v>
      </c>
      <c r="R112" s="144">
        <v>6700</v>
      </c>
      <c r="S112" s="144">
        <v>0</v>
      </c>
      <c r="T112" s="144">
        <v>6700</v>
      </c>
      <c r="U112" s="145">
        <v>3055200</v>
      </c>
      <c r="V112" s="42" t="s">
        <v>10</v>
      </c>
      <c r="W112" s="42" t="s">
        <v>567</v>
      </c>
      <c r="X112" s="42" t="s">
        <v>33</v>
      </c>
      <c r="Y112" s="42" t="s">
        <v>582</v>
      </c>
      <c r="Z112" s="43">
        <v>7108</v>
      </c>
      <c r="AA112" s="43">
        <v>0</v>
      </c>
      <c r="AB112" s="43">
        <v>7108</v>
      </c>
      <c r="AC112" s="52">
        <v>3241248</v>
      </c>
      <c r="AD112" s="42" t="s">
        <v>10</v>
      </c>
      <c r="AE112" s="42" t="s">
        <v>567</v>
      </c>
      <c r="AF112" s="42" t="s">
        <v>33</v>
      </c>
      <c r="AG112" s="42" t="s">
        <v>582</v>
      </c>
      <c r="AH112" s="245">
        <v>6175</v>
      </c>
      <c r="AI112" s="246">
        <v>0</v>
      </c>
      <c r="AJ112" s="235">
        <v>6175</v>
      </c>
      <c r="AK112" s="52">
        <v>2815800</v>
      </c>
      <c r="AL112" s="42" t="s">
        <v>10</v>
      </c>
      <c r="AM112" s="42" t="s">
        <v>566</v>
      </c>
      <c r="AN112" s="42" t="s">
        <v>10</v>
      </c>
      <c r="AO112" s="42" t="s">
        <v>581</v>
      </c>
      <c r="AP112" s="235"/>
      <c r="AQ112" s="235"/>
      <c r="AR112" s="43">
        <v>0</v>
      </c>
      <c r="AS112" s="52">
        <v>0</v>
      </c>
      <c r="AT112" s="42" t="s">
        <v>583</v>
      </c>
      <c r="AU112" s="42"/>
      <c r="AV112" s="42" t="s">
        <v>33</v>
      </c>
      <c r="AW112" s="42" t="s">
        <v>582</v>
      </c>
      <c r="AX112" s="235"/>
      <c r="AY112" s="235"/>
      <c r="AZ112" s="43">
        <v>0</v>
      </c>
      <c r="BA112" s="52">
        <v>0</v>
      </c>
      <c r="BB112" s="42" t="s">
        <v>583</v>
      </c>
      <c r="BC112" s="42" t="s">
        <v>568</v>
      </c>
      <c r="BD112" s="42" t="s">
        <v>33</v>
      </c>
      <c r="BE112" s="42" t="s">
        <v>582</v>
      </c>
      <c r="BF112" s="261">
        <v>6870</v>
      </c>
      <c r="BG112" s="262">
        <v>0</v>
      </c>
      <c r="BH112" s="43">
        <v>6870</v>
      </c>
      <c r="BI112" s="52">
        <v>6870</v>
      </c>
      <c r="BJ112" s="42" t="s">
        <v>10</v>
      </c>
      <c r="BK112" s="42" t="s">
        <v>566</v>
      </c>
      <c r="BL112" s="42" t="s">
        <v>10</v>
      </c>
      <c r="BM112" s="42" t="s">
        <v>581</v>
      </c>
      <c r="BN112" s="196">
        <v>0</v>
      </c>
      <c r="BO112" s="196">
        <v>0</v>
      </c>
      <c r="BP112" s="144">
        <v>0</v>
      </c>
      <c r="BQ112" s="145">
        <v>0</v>
      </c>
      <c r="BR112" s="42" t="s">
        <v>583</v>
      </c>
      <c r="BS112" s="42" t="s">
        <v>568</v>
      </c>
      <c r="BT112" s="42" t="s">
        <v>33</v>
      </c>
      <c r="BU112" s="42" t="s">
        <v>582</v>
      </c>
      <c r="BV112" s="193"/>
      <c r="BW112" s="193"/>
      <c r="BX112" s="43">
        <v>0</v>
      </c>
      <c r="BY112" s="52">
        <v>0</v>
      </c>
      <c r="BZ112" s="42" t="s">
        <v>583</v>
      </c>
      <c r="CA112" s="42" t="s">
        <v>568</v>
      </c>
      <c r="CB112" s="42" t="s">
        <v>33</v>
      </c>
      <c r="CC112" s="42" t="s">
        <v>582</v>
      </c>
      <c r="CD112" s="56"/>
      <c r="CE112" s="57">
        <v>8700</v>
      </c>
      <c r="CF112" s="57" t="s">
        <v>584</v>
      </c>
      <c r="CG112" s="57" t="s">
        <v>584</v>
      </c>
      <c r="CH112" s="65">
        <v>6175</v>
      </c>
      <c r="CI112" s="65" t="s">
        <v>584</v>
      </c>
      <c r="CJ112" s="65" t="s">
        <v>584</v>
      </c>
      <c r="CK112" s="65">
        <v>6870</v>
      </c>
      <c r="CL112" s="65" t="s">
        <v>584</v>
      </c>
      <c r="CM112" s="57" t="s">
        <v>584</v>
      </c>
      <c r="CN112" s="57">
        <v>6175</v>
      </c>
      <c r="CO112" s="58">
        <v>354.88505747126436</v>
      </c>
      <c r="CP112" s="58" t="e">
        <v>#VALUE!</v>
      </c>
      <c r="CQ112" s="58" t="e">
        <v>#VALUE!</v>
      </c>
      <c r="CR112" s="58">
        <v>500</v>
      </c>
      <c r="CS112" s="58" t="e">
        <v>#VALUE!</v>
      </c>
      <c r="CT112" s="58" t="e">
        <v>#VALUE!</v>
      </c>
      <c r="CU112" s="62">
        <v>449.4177583697234</v>
      </c>
      <c r="CV112" s="58" t="e">
        <v>#VALUE!</v>
      </c>
      <c r="CW112" s="58" t="e">
        <v>#VALUE!</v>
      </c>
      <c r="CX112" s="281" t="s">
        <v>554</v>
      </c>
      <c r="CY112" s="207" t="s">
        <v>568</v>
      </c>
    </row>
    <row r="113" spans="1:103" s="59" customFormat="1" ht="47.25" x14ac:dyDescent="0.2">
      <c r="A113" s="255">
        <v>103</v>
      </c>
      <c r="B113" s="256" t="s">
        <v>249</v>
      </c>
      <c r="C113" s="257" t="s">
        <v>250</v>
      </c>
      <c r="D113" s="256" t="s">
        <v>46</v>
      </c>
      <c r="E113" s="259">
        <v>85</v>
      </c>
      <c r="F113" s="255">
        <v>1</v>
      </c>
      <c r="G113" s="256" t="s">
        <v>31</v>
      </c>
      <c r="H113" s="53">
        <v>9936</v>
      </c>
      <c r="I113" s="53">
        <v>844560</v>
      </c>
      <c r="J113" s="136">
        <v>8700</v>
      </c>
      <c r="K113" s="136">
        <v>0</v>
      </c>
      <c r="L113" s="43">
        <v>8700</v>
      </c>
      <c r="M113" s="52">
        <v>739500</v>
      </c>
      <c r="N113" s="42" t="s">
        <v>10</v>
      </c>
      <c r="O113" s="42" t="s">
        <v>566</v>
      </c>
      <c r="P113" s="42" t="s">
        <v>10</v>
      </c>
      <c r="Q113" s="42" t="s">
        <v>581</v>
      </c>
      <c r="R113" s="144">
        <v>6500</v>
      </c>
      <c r="S113" s="144">
        <v>0</v>
      </c>
      <c r="T113" s="144">
        <v>6500</v>
      </c>
      <c r="U113" s="145">
        <v>552500</v>
      </c>
      <c r="V113" s="42" t="s">
        <v>10</v>
      </c>
      <c r="W113" s="42" t="s">
        <v>566</v>
      </c>
      <c r="X113" s="276" t="s">
        <v>33</v>
      </c>
      <c r="Y113" s="42" t="s">
        <v>582</v>
      </c>
      <c r="Z113" s="43">
        <v>7108</v>
      </c>
      <c r="AA113" s="43">
        <v>0</v>
      </c>
      <c r="AB113" s="43">
        <v>7108</v>
      </c>
      <c r="AC113" s="52">
        <v>604180</v>
      </c>
      <c r="AD113" s="42" t="s">
        <v>10</v>
      </c>
      <c r="AE113" s="42" t="s">
        <v>567</v>
      </c>
      <c r="AF113" s="42" t="s">
        <v>33</v>
      </c>
      <c r="AG113" s="42" t="s">
        <v>582</v>
      </c>
      <c r="AH113" s="245">
        <v>9050</v>
      </c>
      <c r="AI113" s="246">
        <v>0</v>
      </c>
      <c r="AJ113" s="235">
        <v>9050</v>
      </c>
      <c r="AK113" s="52">
        <v>769250</v>
      </c>
      <c r="AL113" s="42" t="s">
        <v>10</v>
      </c>
      <c r="AM113" s="42" t="s">
        <v>566</v>
      </c>
      <c r="AN113" s="42" t="s">
        <v>10</v>
      </c>
      <c r="AO113" s="42" t="s">
        <v>581</v>
      </c>
      <c r="AP113" s="235"/>
      <c r="AQ113" s="235"/>
      <c r="AR113" s="43">
        <v>0</v>
      </c>
      <c r="AS113" s="52">
        <v>0</v>
      </c>
      <c r="AT113" s="42" t="s">
        <v>583</v>
      </c>
      <c r="AU113" s="42"/>
      <c r="AV113" s="42" t="s">
        <v>33</v>
      </c>
      <c r="AW113" s="42" t="s">
        <v>582</v>
      </c>
      <c r="AX113" s="235"/>
      <c r="AY113" s="235"/>
      <c r="AZ113" s="43">
        <v>0</v>
      </c>
      <c r="BA113" s="52">
        <v>0</v>
      </c>
      <c r="BB113" s="42" t="s">
        <v>583</v>
      </c>
      <c r="BC113" s="42" t="s">
        <v>568</v>
      </c>
      <c r="BD113" s="42" t="s">
        <v>33</v>
      </c>
      <c r="BE113" s="42" t="s">
        <v>582</v>
      </c>
      <c r="BF113" s="261">
        <v>6870</v>
      </c>
      <c r="BG113" s="262">
        <v>0</v>
      </c>
      <c r="BH113" s="43">
        <v>6870</v>
      </c>
      <c r="BI113" s="52">
        <v>6870</v>
      </c>
      <c r="BJ113" s="42" t="s">
        <v>10</v>
      </c>
      <c r="BK113" s="42" t="s">
        <v>566</v>
      </c>
      <c r="BL113" s="42" t="s">
        <v>10</v>
      </c>
      <c r="BM113" s="42" t="s">
        <v>581</v>
      </c>
      <c r="BN113" s="196">
        <v>0</v>
      </c>
      <c r="BO113" s="196">
        <v>0</v>
      </c>
      <c r="BP113" s="144">
        <v>0</v>
      </c>
      <c r="BQ113" s="145">
        <v>0</v>
      </c>
      <c r="BR113" s="42" t="s">
        <v>583</v>
      </c>
      <c r="BS113" s="42" t="s">
        <v>568</v>
      </c>
      <c r="BT113" s="42" t="s">
        <v>33</v>
      </c>
      <c r="BU113" s="42" t="s">
        <v>582</v>
      </c>
      <c r="BV113" s="193"/>
      <c r="BW113" s="193"/>
      <c r="BX113" s="43">
        <v>0</v>
      </c>
      <c r="BY113" s="52">
        <v>0</v>
      </c>
      <c r="BZ113" s="42" t="s">
        <v>583</v>
      </c>
      <c r="CA113" s="42" t="s">
        <v>568</v>
      </c>
      <c r="CB113" s="42" t="s">
        <v>33</v>
      </c>
      <c r="CC113" s="42" t="s">
        <v>582</v>
      </c>
      <c r="CD113" s="56"/>
      <c r="CE113" s="57">
        <v>8700</v>
      </c>
      <c r="CF113" s="57" t="s">
        <v>584</v>
      </c>
      <c r="CG113" s="57" t="s">
        <v>584</v>
      </c>
      <c r="CH113" s="65">
        <v>9050</v>
      </c>
      <c r="CI113" s="65" t="s">
        <v>584</v>
      </c>
      <c r="CJ113" s="65" t="s">
        <v>584</v>
      </c>
      <c r="CK113" s="65">
        <v>6870</v>
      </c>
      <c r="CL113" s="65" t="s">
        <v>584</v>
      </c>
      <c r="CM113" s="57" t="s">
        <v>584</v>
      </c>
      <c r="CN113" s="57">
        <v>6870</v>
      </c>
      <c r="CO113" s="58">
        <v>394.82758620689657</v>
      </c>
      <c r="CP113" s="58" t="e">
        <v>#VALUE!</v>
      </c>
      <c r="CQ113" s="58" t="e">
        <v>#VALUE!</v>
      </c>
      <c r="CR113" s="58">
        <v>379.55801104972375</v>
      </c>
      <c r="CS113" s="58" t="e">
        <v>#VALUE!</v>
      </c>
      <c r="CT113" s="58" t="e">
        <v>#VALUE!</v>
      </c>
      <c r="CU113" s="62">
        <v>500</v>
      </c>
      <c r="CV113" s="58" t="e">
        <v>#VALUE!</v>
      </c>
      <c r="CW113" s="58" t="e">
        <v>#VALUE!</v>
      </c>
      <c r="CX113" s="284" t="s">
        <v>558</v>
      </c>
      <c r="CY113" s="207" t="s">
        <v>568</v>
      </c>
    </row>
    <row r="114" spans="1:103" s="59" customFormat="1" ht="75" x14ac:dyDescent="0.2">
      <c r="A114" s="255">
        <v>104</v>
      </c>
      <c r="B114" s="256" t="s">
        <v>251</v>
      </c>
      <c r="C114" s="257" t="s">
        <v>252</v>
      </c>
      <c r="D114" s="256" t="s">
        <v>46</v>
      </c>
      <c r="E114" s="259">
        <v>5.666666666666667</v>
      </c>
      <c r="F114" s="255">
        <v>1</v>
      </c>
      <c r="G114" s="256" t="s">
        <v>31</v>
      </c>
      <c r="H114" s="53">
        <v>8350</v>
      </c>
      <c r="I114" s="53">
        <v>47316.666666666672</v>
      </c>
      <c r="J114" s="136">
        <v>8300</v>
      </c>
      <c r="K114" s="136">
        <v>0</v>
      </c>
      <c r="L114" s="43">
        <v>8300</v>
      </c>
      <c r="M114" s="52">
        <v>47033.333333333336</v>
      </c>
      <c r="N114" s="42" t="s">
        <v>10</v>
      </c>
      <c r="O114" s="42" t="s">
        <v>566</v>
      </c>
      <c r="P114" s="42" t="s">
        <v>10</v>
      </c>
      <c r="Q114" s="42" t="s">
        <v>581</v>
      </c>
      <c r="R114" s="144">
        <v>6500</v>
      </c>
      <c r="S114" s="144">
        <v>0</v>
      </c>
      <c r="T114" s="144">
        <v>6500</v>
      </c>
      <c r="U114" s="145">
        <v>36833.333333333336</v>
      </c>
      <c r="V114" s="42" t="s">
        <v>10</v>
      </c>
      <c r="W114" s="42" t="s">
        <v>566</v>
      </c>
      <c r="X114" s="276" t="s">
        <v>33</v>
      </c>
      <c r="Y114" s="42" t="s">
        <v>582</v>
      </c>
      <c r="Z114" s="43">
        <v>7108</v>
      </c>
      <c r="AA114" s="43">
        <v>0</v>
      </c>
      <c r="AB114" s="43">
        <v>7108</v>
      </c>
      <c r="AC114" s="52">
        <v>40278.666666666672</v>
      </c>
      <c r="AD114" s="42" t="s">
        <v>10</v>
      </c>
      <c r="AE114" s="42" t="s">
        <v>567</v>
      </c>
      <c r="AF114" s="42" t="s">
        <v>33</v>
      </c>
      <c r="AG114" s="42" t="s">
        <v>582</v>
      </c>
      <c r="AH114" s="245">
        <v>6175</v>
      </c>
      <c r="AI114" s="246">
        <v>0</v>
      </c>
      <c r="AJ114" s="235">
        <v>6175</v>
      </c>
      <c r="AK114" s="52">
        <v>34991.666666666672</v>
      </c>
      <c r="AL114" s="42" t="s">
        <v>10</v>
      </c>
      <c r="AM114" s="42" t="s">
        <v>566</v>
      </c>
      <c r="AN114" s="42" t="s">
        <v>10</v>
      </c>
      <c r="AO114" s="42" t="s">
        <v>581</v>
      </c>
      <c r="AP114" s="235"/>
      <c r="AQ114" s="235"/>
      <c r="AR114" s="43">
        <v>0</v>
      </c>
      <c r="AS114" s="52">
        <v>0</v>
      </c>
      <c r="AT114" s="42" t="s">
        <v>583</v>
      </c>
      <c r="AU114" s="42"/>
      <c r="AV114" s="42" t="s">
        <v>33</v>
      </c>
      <c r="AW114" s="42" t="s">
        <v>582</v>
      </c>
      <c r="AX114" s="235">
        <v>7987</v>
      </c>
      <c r="AY114" s="235">
        <v>0</v>
      </c>
      <c r="AZ114" s="43">
        <v>7987</v>
      </c>
      <c r="BA114" s="52">
        <v>45259.666666666672</v>
      </c>
      <c r="BB114" s="42" t="s">
        <v>10</v>
      </c>
      <c r="BC114" s="42" t="s">
        <v>567</v>
      </c>
      <c r="BD114" s="42" t="s">
        <v>33</v>
      </c>
      <c r="BE114" s="42" t="s">
        <v>582</v>
      </c>
      <c r="BF114" s="261">
        <v>7120</v>
      </c>
      <c r="BG114" s="262">
        <v>0</v>
      </c>
      <c r="BH114" s="43">
        <v>7120</v>
      </c>
      <c r="BI114" s="52">
        <v>7120</v>
      </c>
      <c r="BJ114" s="42" t="s">
        <v>10</v>
      </c>
      <c r="BK114" s="42" t="s">
        <v>566</v>
      </c>
      <c r="BL114" s="42" t="s">
        <v>10</v>
      </c>
      <c r="BM114" s="42" t="s">
        <v>581</v>
      </c>
      <c r="BN114" s="196">
        <v>0</v>
      </c>
      <c r="BO114" s="196">
        <v>0</v>
      </c>
      <c r="BP114" s="144">
        <v>0</v>
      </c>
      <c r="BQ114" s="145">
        <v>0</v>
      </c>
      <c r="BR114" s="42" t="s">
        <v>583</v>
      </c>
      <c r="BS114" s="42" t="s">
        <v>568</v>
      </c>
      <c r="BT114" s="42" t="s">
        <v>33</v>
      </c>
      <c r="BU114" s="42" t="s">
        <v>582</v>
      </c>
      <c r="BV114" s="193"/>
      <c r="BW114" s="193"/>
      <c r="BX114" s="43">
        <v>0</v>
      </c>
      <c r="BY114" s="52">
        <v>0</v>
      </c>
      <c r="BZ114" s="42" t="s">
        <v>583</v>
      </c>
      <c r="CA114" s="42" t="s">
        <v>568</v>
      </c>
      <c r="CB114" s="42" t="s">
        <v>33</v>
      </c>
      <c r="CC114" s="42" t="s">
        <v>582</v>
      </c>
      <c r="CD114" s="56"/>
      <c r="CE114" s="57">
        <v>8300</v>
      </c>
      <c r="CF114" s="57" t="s">
        <v>584</v>
      </c>
      <c r="CG114" s="57" t="s">
        <v>584</v>
      </c>
      <c r="CH114" s="65">
        <v>6175</v>
      </c>
      <c r="CI114" s="65" t="s">
        <v>584</v>
      </c>
      <c r="CJ114" s="65" t="s">
        <v>584</v>
      </c>
      <c r="CK114" s="65">
        <v>7120</v>
      </c>
      <c r="CL114" s="65" t="s">
        <v>584</v>
      </c>
      <c r="CM114" s="57" t="s">
        <v>584</v>
      </c>
      <c r="CN114" s="57">
        <v>6175</v>
      </c>
      <c r="CO114" s="58">
        <v>371.98795180722891</v>
      </c>
      <c r="CP114" s="58" t="e">
        <v>#VALUE!</v>
      </c>
      <c r="CQ114" s="58" t="e">
        <v>#VALUE!</v>
      </c>
      <c r="CR114" s="58">
        <v>500</v>
      </c>
      <c r="CS114" s="58" t="e">
        <v>#VALUE!</v>
      </c>
      <c r="CT114" s="58" t="e">
        <v>#VALUE!</v>
      </c>
      <c r="CU114" s="62">
        <v>433.63764044943821</v>
      </c>
      <c r="CV114" s="58" t="e">
        <v>#VALUE!</v>
      </c>
      <c r="CW114" s="58" t="e">
        <v>#VALUE!</v>
      </c>
      <c r="CX114" s="281" t="s">
        <v>554</v>
      </c>
      <c r="CY114" s="207" t="s">
        <v>568</v>
      </c>
    </row>
    <row r="115" spans="1:103" s="59" customFormat="1" ht="60" x14ac:dyDescent="0.2">
      <c r="A115" s="255">
        <v>105</v>
      </c>
      <c r="B115" s="256" t="s">
        <v>253</v>
      </c>
      <c r="C115" s="257" t="s">
        <v>254</v>
      </c>
      <c r="D115" s="256" t="s">
        <v>46</v>
      </c>
      <c r="E115" s="259">
        <v>48.666666666666664</v>
      </c>
      <c r="F115" s="255">
        <v>1</v>
      </c>
      <c r="G115" s="256" t="s">
        <v>31</v>
      </c>
      <c r="H115" s="53">
        <v>282420.32</v>
      </c>
      <c r="I115" s="53">
        <v>13744455.573333332</v>
      </c>
      <c r="J115" s="136"/>
      <c r="K115" s="136">
        <v>0</v>
      </c>
      <c r="L115" s="43">
        <v>0</v>
      </c>
      <c r="M115" s="52">
        <v>0</v>
      </c>
      <c r="N115" s="42" t="s">
        <v>583</v>
      </c>
      <c r="O115" s="42" t="s">
        <v>568</v>
      </c>
      <c r="P115" s="42" t="s">
        <v>33</v>
      </c>
      <c r="Q115" s="42" t="s">
        <v>582</v>
      </c>
      <c r="R115" s="144">
        <v>0</v>
      </c>
      <c r="S115" s="144">
        <v>0</v>
      </c>
      <c r="T115" s="144">
        <v>0</v>
      </c>
      <c r="U115" s="145">
        <v>0</v>
      </c>
      <c r="V115" s="42" t="s">
        <v>583</v>
      </c>
      <c r="W115" s="42" t="s">
        <v>568</v>
      </c>
      <c r="X115" s="42" t="s">
        <v>33</v>
      </c>
      <c r="Y115" s="42" t="s">
        <v>582</v>
      </c>
      <c r="Z115" s="43">
        <v>320120</v>
      </c>
      <c r="AA115" s="43">
        <v>60823</v>
      </c>
      <c r="AB115" s="43">
        <v>380943</v>
      </c>
      <c r="AC115" s="52">
        <v>18539226</v>
      </c>
      <c r="AD115" s="42" t="s">
        <v>33</v>
      </c>
      <c r="AE115" s="42" t="s">
        <v>567</v>
      </c>
      <c r="AF115" s="42" t="s">
        <v>33</v>
      </c>
      <c r="AG115" s="42" t="s">
        <v>582</v>
      </c>
      <c r="AH115" s="245">
        <v>110218</v>
      </c>
      <c r="AI115" s="246">
        <v>20941.420000000002</v>
      </c>
      <c r="AJ115" s="235">
        <v>131159.42000000001</v>
      </c>
      <c r="AK115" s="52">
        <v>6383091.7733333334</v>
      </c>
      <c r="AL115" s="42" t="s">
        <v>10</v>
      </c>
      <c r="AM115" s="42" t="s">
        <v>566</v>
      </c>
      <c r="AN115" s="42" t="s">
        <v>10</v>
      </c>
      <c r="AO115" s="42" t="s">
        <v>581</v>
      </c>
      <c r="AP115" s="43"/>
      <c r="AQ115" s="43"/>
      <c r="AR115" s="43">
        <v>0</v>
      </c>
      <c r="AS115" s="52">
        <v>0</v>
      </c>
      <c r="AT115" s="42" t="s">
        <v>583</v>
      </c>
      <c r="AU115" s="42"/>
      <c r="AV115" s="42" t="s">
        <v>33</v>
      </c>
      <c r="AW115" s="42" t="s">
        <v>582</v>
      </c>
      <c r="AX115" s="43"/>
      <c r="AY115" s="43"/>
      <c r="AZ115" s="43">
        <v>0</v>
      </c>
      <c r="BA115" s="52">
        <v>0</v>
      </c>
      <c r="BB115" s="42" t="s">
        <v>583</v>
      </c>
      <c r="BC115" s="42" t="s">
        <v>568</v>
      </c>
      <c r="BD115" s="42" t="s">
        <v>33</v>
      </c>
      <c r="BE115" s="42" t="s">
        <v>582</v>
      </c>
      <c r="BF115" s="261">
        <v>179000</v>
      </c>
      <c r="BG115" s="262">
        <v>34010</v>
      </c>
      <c r="BH115" s="43">
        <v>213010</v>
      </c>
      <c r="BI115" s="52">
        <v>213010</v>
      </c>
      <c r="BJ115" s="42" t="s">
        <v>10</v>
      </c>
      <c r="BK115" s="42" t="s">
        <v>567</v>
      </c>
      <c r="BL115" s="42" t="s">
        <v>33</v>
      </c>
      <c r="BM115" s="42" t="s">
        <v>582</v>
      </c>
      <c r="BN115" s="196">
        <v>0</v>
      </c>
      <c r="BO115" s="196">
        <v>0</v>
      </c>
      <c r="BP115" s="144">
        <v>0</v>
      </c>
      <c r="BQ115" s="145">
        <v>0</v>
      </c>
      <c r="BR115" s="42" t="s">
        <v>583</v>
      </c>
      <c r="BS115" s="42" t="s">
        <v>568</v>
      </c>
      <c r="BT115" s="42" t="s">
        <v>33</v>
      </c>
      <c r="BU115" s="42" t="s">
        <v>582</v>
      </c>
      <c r="BV115" s="193">
        <v>237000</v>
      </c>
      <c r="BW115" s="193">
        <v>45030</v>
      </c>
      <c r="BX115" s="43">
        <v>282030</v>
      </c>
      <c r="BY115" s="52">
        <v>282030</v>
      </c>
      <c r="BZ115" s="42" t="s">
        <v>10</v>
      </c>
      <c r="CA115" s="42" t="s">
        <v>566</v>
      </c>
      <c r="CB115" s="42" t="s">
        <v>10</v>
      </c>
      <c r="CC115" s="42" t="s">
        <v>581</v>
      </c>
      <c r="CD115" s="56"/>
      <c r="CE115" s="57" t="s">
        <v>584</v>
      </c>
      <c r="CF115" s="57" t="s">
        <v>584</v>
      </c>
      <c r="CG115" s="57" t="s">
        <v>584</v>
      </c>
      <c r="CH115" s="65">
        <v>131159.42000000001</v>
      </c>
      <c r="CI115" s="65" t="s">
        <v>584</v>
      </c>
      <c r="CJ115" s="65" t="s">
        <v>584</v>
      </c>
      <c r="CK115" s="65" t="s">
        <v>584</v>
      </c>
      <c r="CL115" s="65" t="s">
        <v>584</v>
      </c>
      <c r="CM115" s="57">
        <v>282030</v>
      </c>
      <c r="CN115" s="57">
        <v>131159.42000000001</v>
      </c>
      <c r="CO115" s="58" t="e">
        <v>#VALUE!</v>
      </c>
      <c r="CP115" s="58" t="e">
        <v>#VALUE!</v>
      </c>
      <c r="CQ115" s="58" t="e">
        <v>#VALUE!</v>
      </c>
      <c r="CR115" s="58">
        <v>500</v>
      </c>
      <c r="CS115" s="58" t="e">
        <v>#VALUE!</v>
      </c>
      <c r="CT115" s="58" t="e">
        <v>#VALUE!</v>
      </c>
      <c r="CU115" s="62" t="e">
        <v>#VALUE!</v>
      </c>
      <c r="CV115" s="58" t="e">
        <v>#VALUE!</v>
      </c>
      <c r="CW115" s="58">
        <v>232.5274261603376</v>
      </c>
      <c r="CX115" s="281" t="s">
        <v>554</v>
      </c>
      <c r="CY115" s="207" t="s">
        <v>568</v>
      </c>
    </row>
    <row r="116" spans="1:103" s="59" customFormat="1" ht="47.25" x14ac:dyDescent="0.2">
      <c r="A116" s="255">
        <v>106</v>
      </c>
      <c r="B116" s="256" t="s">
        <v>255</v>
      </c>
      <c r="C116" s="257" t="s">
        <v>256</v>
      </c>
      <c r="D116" s="256" t="s">
        <v>46</v>
      </c>
      <c r="E116" s="259">
        <v>39</v>
      </c>
      <c r="F116" s="255">
        <v>1</v>
      </c>
      <c r="G116" s="256" t="s">
        <v>31</v>
      </c>
      <c r="H116" s="53">
        <v>285600</v>
      </c>
      <c r="I116" s="53">
        <v>11138400</v>
      </c>
      <c r="J116" s="136"/>
      <c r="K116" s="136">
        <v>0</v>
      </c>
      <c r="L116" s="43">
        <v>0</v>
      </c>
      <c r="M116" s="52">
        <v>0</v>
      </c>
      <c r="N116" s="42" t="s">
        <v>583</v>
      </c>
      <c r="O116" s="42" t="s">
        <v>568</v>
      </c>
      <c r="P116" s="42" t="s">
        <v>33</v>
      </c>
      <c r="Q116" s="42" t="s">
        <v>582</v>
      </c>
      <c r="R116" s="144">
        <v>0</v>
      </c>
      <c r="S116" s="144">
        <v>0</v>
      </c>
      <c r="T116" s="144">
        <v>0</v>
      </c>
      <c r="U116" s="145">
        <v>0</v>
      </c>
      <c r="V116" s="42" t="s">
        <v>583</v>
      </c>
      <c r="W116" s="42" t="s">
        <v>568</v>
      </c>
      <c r="X116" s="42" t="s">
        <v>33</v>
      </c>
      <c r="Y116" s="42" t="s">
        <v>582</v>
      </c>
      <c r="Z116" s="43">
        <v>0</v>
      </c>
      <c r="AA116" s="43">
        <v>0</v>
      </c>
      <c r="AB116" s="43">
        <v>0</v>
      </c>
      <c r="AC116" s="52">
        <v>0</v>
      </c>
      <c r="AD116" s="42" t="s">
        <v>583</v>
      </c>
      <c r="AE116" s="42" t="s">
        <v>568</v>
      </c>
      <c r="AF116" s="42" t="s">
        <v>33</v>
      </c>
      <c r="AG116" s="42" t="s">
        <v>582</v>
      </c>
      <c r="AH116" s="245">
        <v>110218</v>
      </c>
      <c r="AI116" s="246">
        <v>20941.420000000002</v>
      </c>
      <c r="AJ116" s="235">
        <v>131159.42000000001</v>
      </c>
      <c r="AK116" s="52">
        <v>5115217.3800000008</v>
      </c>
      <c r="AL116" s="42" t="s">
        <v>10</v>
      </c>
      <c r="AM116" s="42" t="s">
        <v>566</v>
      </c>
      <c r="AN116" s="42" t="s">
        <v>10</v>
      </c>
      <c r="AO116" s="42" t="s">
        <v>581</v>
      </c>
      <c r="AP116" s="235"/>
      <c r="AQ116" s="235"/>
      <c r="AR116" s="43">
        <v>0</v>
      </c>
      <c r="AS116" s="52">
        <v>0</v>
      </c>
      <c r="AT116" s="42" t="s">
        <v>583</v>
      </c>
      <c r="AU116" s="42"/>
      <c r="AV116" s="42" t="s">
        <v>33</v>
      </c>
      <c r="AW116" s="42" t="s">
        <v>582</v>
      </c>
      <c r="AX116" s="235"/>
      <c r="AY116" s="235"/>
      <c r="AZ116" s="43">
        <v>0</v>
      </c>
      <c r="BA116" s="52">
        <v>0</v>
      </c>
      <c r="BB116" s="42" t="s">
        <v>583</v>
      </c>
      <c r="BC116" s="42" t="s">
        <v>568</v>
      </c>
      <c r="BD116" s="42" t="s">
        <v>33</v>
      </c>
      <c r="BE116" s="42" t="s">
        <v>582</v>
      </c>
      <c r="BF116" s="261">
        <v>179000</v>
      </c>
      <c r="BG116" s="262">
        <v>34010</v>
      </c>
      <c r="BH116" s="43">
        <v>213010</v>
      </c>
      <c r="BI116" s="52">
        <v>213010</v>
      </c>
      <c r="BJ116" s="42" t="s">
        <v>10</v>
      </c>
      <c r="BK116" s="42" t="s">
        <v>566</v>
      </c>
      <c r="BL116" s="42" t="s">
        <v>10</v>
      </c>
      <c r="BM116" s="42" t="s">
        <v>581</v>
      </c>
      <c r="BN116" s="196">
        <v>0</v>
      </c>
      <c r="BO116" s="196">
        <v>0</v>
      </c>
      <c r="BP116" s="144">
        <v>0</v>
      </c>
      <c r="BQ116" s="145">
        <v>0</v>
      </c>
      <c r="BR116" s="42" t="s">
        <v>583</v>
      </c>
      <c r="BS116" s="42" t="s">
        <v>568</v>
      </c>
      <c r="BT116" s="42" t="s">
        <v>33</v>
      </c>
      <c r="BU116" s="42" t="s">
        <v>582</v>
      </c>
      <c r="BV116" s="193"/>
      <c r="BW116" s="193"/>
      <c r="BX116" s="43">
        <v>0</v>
      </c>
      <c r="BY116" s="52">
        <v>0</v>
      </c>
      <c r="BZ116" s="42" t="s">
        <v>583</v>
      </c>
      <c r="CA116" s="42" t="s">
        <v>568</v>
      </c>
      <c r="CB116" s="42" t="s">
        <v>33</v>
      </c>
      <c r="CC116" s="42" t="s">
        <v>582</v>
      </c>
      <c r="CD116" s="56"/>
      <c r="CE116" s="57" t="s">
        <v>584</v>
      </c>
      <c r="CF116" s="57" t="s">
        <v>584</v>
      </c>
      <c r="CG116" s="57" t="s">
        <v>584</v>
      </c>
      <c r="CH116" s="65">
        <v>131159.42000000001</v>
      </c>
      <c r="CI116" s="65" t="s">
        <v>584</v>
      </c>
      <c r="CJ116" s="65" t="s">
        <v>584</v>
      </c>
      <c r="CK116" s="65">
        <v>213010</v>
      </c>
      <c r="CL116" s="65" t="s">
        <v>584</v>
      </c>
      <c r="CM116" s="57" t="s">
        <v>584</v>
      </c>
      <c r="CN116" s="57">
        <v>131159.42000000001</v>
      </c>
      <c r="CO116" s="58" t="e">
        <v>#VALUE!</v>
      </c>
      <c r="CP116" s="58" t="e">
        <v>#VALUE!</v>
      </c>
      <c r="CQ116" s="58" t="e">
        <v>#VALUE!</v>
      </c>
      <c r="CR116" s="58">
        <v>500</v>
      </c>
      <c r="CS116" s="58" t="e">
        <v>#VALUE!</v>
      </c>
      <c r="CT116" s="58" t="e">
        <v>#VALUE!</v>
      </c>
      <c r="CU116" s="62">
        <v>307.87150837988833</v>
      </c>
      <c r="CV116" s="58" t="e">
        <v>#VALUE!</v>
      </c>
      <c r="CW116" s="58" t="e">
        <v>#VALUE!</v>
      </c>
      <c r="CX116" s="281" t="s">
        <v>554</v>
      </c>
      <c r="CY116" s="207" t="s">
        <v>568</v>
      </c>
    </row>
    <row r="117" spans="1:103" s="59" customFormat="1" ht="60" x14ac:dyDescent="0.2">
      <c r="A117" s="255">
        <v>107</v>
      </c>
      <c r="B117" s="256" t="s">
        <v>257</v>
      </c>
      <c r="C117" s="257" t="s">
        <v>258</v>
      </c>
      <c r="D117" s="256" t="s">
        <v>46</v>
      </c>
      <c r="E117" s="259">
        <v>1</v>
      </c>
      <c r="F117" s="255">
        <v>1</v>
      </c>
      <c r="G117" s="256" t="s">
        <v>31</v>
      </c>
      <c r="H117" s="53">
        <v>297141.81</v>
      </c>
      <c r="I117" s="53">
        <v>297141.81</v>
      </c>
      <c r="J117" s="136"/>
      <c r="K117" s="136">
        <v>0</v>
      </c>
      <c r="L117" s="43">
        <v>0</v>
      </c>
      <c r="M117" s="52">
        <v>0</v>
      </c>
      <c r="N117" s="42" t="s">
        <v>583</v>
      </c>
      <c r="O117" s="42" t="s">
        <v>568</v>
      </c>
      <c r="P117" s="42" t="s">
        <v>33</v>
      </c>
      <c r="Q117" s="42" t="s">
        <v>582</v>
      </c>
      <c r="R117" s="144">
        <v>0</v>
      </c>
      <c r="S117" s="144">
        <v>0</v>
      </c>
      <c r="T117" s="144">
        <v>0</v>
      </c>
      <c r="U117" s="145">
        <v>0</v>
      </c>
      <c r="V117" s="42" t="s">
        <v>583</v>
      </c>
      <c r="W117" s="42" t="s">
        <v>568</v>
      </c>
      <c r="X117" s="42" t="s">
        <v>33</v>
      </c>
      <c r="Y117" s="42" t="s">
        <v>582</v>
      </c>
      <c r="Z117" s="43">
        <v>0</v>
      </c>
      <c r="AA117" s="43">
        <v>0</v>
      </c>
      <c r="AB117" s="43">
        <v>0</v>
      </c>
      <c r="AC117" s="52">
        <v>0</v>
      </c>
      <c r="AD117" s="42" t="s">
        <v>583</v>
      </c>
      <c r="AE117" s="42" t="s">
        <v>568</v>
      </c>
      <c r="AF117" s="42" t="s">
        <v>33</v>
      </c>
      <c r="AG117" s="42" t="s">
        <v>582</v>
      </c>
      <c r="AH117" s="245">
        <v>299482</v>
      </c>
      <c r="AI117" s="246">
        <v>56901.58</v>
      </c>
      <c r="AJ117" s="235">
        <v>356383.58</v>
      </c>
      <c r="AK117" s="52">
        <v>356383.58</v>
      </c>
      <c r="AL117" s="42" t="s">
        <v>33</v>
      </c>
      <c r="AM117" s="42" t="s">
        <v>566</v>
      </c>
      <c r="AN117" s="42" t="s">
        <v>33</v>
      </c>
      <c r="AO117" s="42" t="s">
        <v>582</v>
      </c>
      <c r="AP117" s="235"/>
      <c r="AQ117" s="235"/>
      <c r="AR117" s="43">
        <v>0</v>
      </c>
      <c r="AS117" s="52">
        <v>0</v>
      </c>
      <c r="AT117" s="42" t="s">
        <v>583</v>
      </c>
      <c r="AU117" s="42"/>
      <c r="AV117" s="42" t="s">
        <v>33</v>
      </c>
      <c r="AW117" s="42" t="s">
        <v>582</v>
      </c>
      <c r="AX117" s="235"/>
      <c r="AY117" s="235"/>
      <c r="AZ117" s="43">
        <v>0</v>
      </c>
      <c r="BA117" s="52">
        <v>0</v>
      </c>
      <c r="BB117" s="42" t="s">
        <v>583</v>
      </c>
      <c r="BC117" s="42" t="s">
        <v>568</v>
      </c>
      <c r="BD117" s="42" t="s">
        <v>33</v>
      </c>
      <c r="BE117" s="42" t="s">
        <v>582</v>
      </c>
      <c r="BF117" s="261">
        <v>0</v>
      </c>
      <c r="BG117" s="262">
        <v>0</v>
      </c>
      <c r="BH117" s="43">
        <v>0</v>
      </c>
      <c r="BI117" s="52">
        <v>0</v>
      </c>
      <c r="BJ117" s="42" t="s">
        <v>583</v>
      </c>
      <c r="BK117" s="42" t="s">
        <v>568</v>
      </c>
      <c r="BL117" s="42" t="s">
        <v>33</v>
      </c>
      <c r="BM117" s="42" t="s">
        <v>582</v>
      </c>
      <c r="BN117" s="196">
        <v>0</v>
      </c>
      <c r="BO117" s="196">
        <v>0</v>
      </c>
      <c r="BP117" s="144">
        <v>0</v>
      </c>
      <c r="BQ117" s="145">
        <v>0</v>
      </c>
      <c r="BR117" s="42" t="s">
        <v>583</v>
      </c>
      <c r="BS117" s="42" t="s">
        <v>568</v>
      </c>
      <c r="BT117" s="42" t="s">
        <v>33</v>
      </c>
      <c r="BU117" s="42" t="s">
        <v>582</v>
      </c>
      <c r="BV117" s="193"/>
      <c r="BW117" s="193"/>
      <c r="BX117" s="43">
        <v>0</v>
      </c>
      <c r="BY117" s="52">
        <v>0</v>
      </c>
      <c r="BZ117" s="42" t="s">
        <v>583</v>
      </c>
      <c r="CA117" s="42" t="s">
        <v>568</v>
      </c>
      <c r="CB117" s="42" t="s">
        <v>33</v>
      </c>
      <c r="CC117" s="42" t="s">
        <v>582</v>
      </c>
      <c r="CD117" s="56"/>
      <c r="CE117" s="57" t="s">
        <v>584</v>
      </c>
      <c r="CF117" s="57" t="s">
        <v>584</v>
      </c>
      <c r="CG117" s="57" t="s">
        <v>584</v>
      </c>
      <c r="CH117" s="65" t="s">
        <v>584</v>
      </c>
      <c r="CI117" s="65" t="s">
        <v>584</v>
      </c>
      <c r="CJ117" s="65" t="s">
        <v>584</v>
      </c>
      <c r="CK117" s="65" t="s">
        <v>584</v>
      </c>
      <c r="CL117" s="65" t="s">
        <v>584</v>
      </c>
      <c r="CM117" s="57" t="s">
        <v>584</v>
      </c>
      <c r="CN117" s="57">
        <v>0</v>
      </c>
      <c r="CO117" s="58" t="e">
        <v>#VALUE!</v>
      </c>
      <c r="CP117" s="58" t="e">
        <v>#VALUE!</v>
      </c>
      <c r="CQ117" s="58" t="e">
        <v>#VALUE!</v>
      </c>
      <c r="CR117" s="58" t="e">
        <v>#VALUE!</v>
      </c>
      <c r="CS117" s="58" t="e">
        <v>#VALUE!</v>
      </c>
      <c r="CT117" s="58" t="e">
        <v>#VALUE!</v>
      </c>
      <c r="CU117" s="62" t="e">
        <v>#VALUE!</v>
      </c>
      <c r="CV117" s="58" t="e">
        <v>#VALUE!</v>
      </c>
      <c r="CW117" s="58" t="e">
        <v>#VALUE!</v>
      </c>
      <c r="CX117" s="49" t="s">
        <v>564</v>
      </c>
      <c r="CY117" s="207" t="s">
        <v>568</v>
      </c>
    </row>
    <row r="118" spans="1:103" s="59" customFormat="1" ht="47.25" x14ac:dyDescent="0.2">
      <c r="A118" s="255">
        <v>108</v>
      </c>
      <c r="B118" s="256" t="s">
        <v>259</v>
      </c>
      <c r="C118" s="257" t="s">
        <v>260</v>
      </c>
      <c r="D118" s="256" t="s">
        <v>46</v>
      </c>
      <c r="E118" s="259">
        <v>45</v>
      </c>
      <c r="F118" s="255">
        <v>1</v>
      </c>
      <c r="G118" s="256" t="s">
        <v>31</v>
      </c>
      <c r="H118" s="53">
        <v>228480</v>
      </c>
      <c r="I118" s="53">
        <v>10281600</v>
      </c>
      <c r="J118" s="136"/>
      <c r="K118" s="136">
        <v>0</v>
      </c>
      <c r="L118" s="43">
        <v>0</v>
      </c>
      <c r="M118" s="52">
        <v>0</v>
      </c>
      <c r="N118" s="42" t="s">
        <v>583</v>
      </c>
      <c r="O118" s="42" t="s">
        <v>568</v>
      </c>
      <c r="P118" s="42" t="s">
        <v>33</v>
      </c>
      <c r="Q118" s="42" t="s">
        <v>582</v>
      </c>
      <c r="R118" s="144">
        <v>0</v>
      </c>
      <c r="S118" s="144">
        <v>0</v>
      </c>
      <c r="T118" s="144">
        <v>0</v>
      </c>
      <c r="U118" s="145">
        <v>0</v>
      </c>
      <c r="V118" s="42" t="s">
        <v>583</v>
      </c>
      <c r="W118" s="42" t="s">
        <v>568</v>
      </c>
      <c r="X118" s="42" t="s">
        <v>33</v>
      </c>
      <c r="Y118" s="42" t="s">
        <v>582</v>
      </c>
      <c r="Z118" s="43">
        <v>335434</v>
      </c>
      <c r="AA118" s="43">
        <v>63732</v>
      </c>
      <c r="AB118" s="43">
        <v>399166</v>
      </c>
      <c r="AC118" s="52">
        <v>17962470</v>
      </c>
      <c r="AD118" s="42" t="s">
        <v>33</v>
      </c>
      <c r="AE118" s="42" t="s">
        <v>566</v>
      </c>
      <c r="AF118" s="42" t="s">
        <v>33</v>
      </c>
      <c r="AG118" s="42" t="s">
        <v>582</v>
      </c>
      <c r="AH118" s="245">
        <v>192000</v>
      </c>
      <c r="AI118" s="246">
        <v>36480</v>
      </c>
      <c r="AJ118" s="235">
        <v>228480</v>
      </c>
      <c r="AK118" s="52">
        <v>10281600</v>
      </c>
      <c r="AL118" s="42" t="s">
        <v>10</v>
      </c>
      <c r="AM118" s="42" t="s">
        <v>566</v>
      </c>
      <c r="AN118" s="42" t="s">
        <v>10</v>
      </c>
      <c r="AO118" s="42" t="s">
        <v>581</v>
      </c>
      <c r="AP118" s="235"/>
      <c r="AQ118" s="235"/>
      <c r="AR118" s="43">
        <v>0</v>
      </c>
      <c r="AS118" s="52">
        <v>0</v>
      </c>
      <c r="AT118" s="42" t="s">
        <v>583</v>
      </c>
      <c r="AU118" s="42"/>
      <c r="AV118" s="42" t="s">
        <v>33</v>
      </c>
      <c r="AW118" s="42" t="s">
        <v>582</v>
      </c>
      <c r="AX118" s="235"/>
      <c r="AY118" s="235"/>
      <c r="AZ118" s="43">
        <v>0</v>
      </c>
      <c r="BA118" s="52">
        <v>0</v>
      </c>
      <c r="BB118" s="42" t="s">
        <v>583</v>
      </c>
      <c r="BC118" s="42" t="s">
        <v>568</v>
      </c>
      <c r="BD118" s="42" t="s">
        <v>33</v>
      </c>
      <c r="BE118" s="42" t="s">
        <v>582</v>
      </c>
      <c r="BF118" s="261">
        <v>0</v>
      </c>
      <c r="BG118" s="262">
        <v>0</v>
      </c>
      <c r="BH118" s="43">
        <v>0</v>
      </c>
      <c r="BI118" s="52">
        <v>0</v>
      </c>
      <c r="BJ118" s="42" t="s">
        <v>583</v>
      </c>
      <c r="BK118" s="42" t="s">
        <v>568</v>
      </c>
      <c r="BL118" s="42" t="s">
        <v>33</v>
      </c>
      <c r="BM118" s="42" t="s">
        <v>582</v>
      </c>
      <c r="BN118" s="196">
        <v>0</v>
      </c>
      <c r="BO118" s="196">
        <v>0</v>
      </c>
      <c r="BP118" s="144">
        <v>0</v>
      </c>
      <c r="BQ118" s="145">
        <v>0</v>
      </c>
      <c r="BR118" s="42" t="s">
        <v>583</v>
      </c>
      <c r="BS118" s="42" t="s">
        <v>568</v>
      </c>
      <c r="BT118" s="42" t="s">
        <v>33</v>
      </c>
      <c r="BU118" s="42" t="s">
        <v>582</v>
      </c>
      <c r="BV118" s="193">
        <v>192000</v>
      </c>
      <c r="BW118" s="193">
        <v>36480</v>
      </c>
      <c r="BX118" s="43">
        <v>228480</v>
      </c>
      <c r="BY118" s="52">
        <v>228480</v>
      </c>
      <c r="BZ118" s="42" t="s">
        <v>10</v>
      </c>
      <c r="CA118" s="42" t="s">
        <v>566</v>
      </c>
      <c r="CB118" s="42" t="s">
        <v>10</v>
      </c>
      <c r="CC118" s="42" t="s">
        <v>581</v>
      </c>
      <c r="CD118" s="56"/>
      <c r="CE118" s="57" t="s">
        <v>584</v>
      </c>
      <c r="CF118" s="57" t="s">
        <v>584</v>
      </c>
      <c r="CG118" s="57" t="s">
        <v>584</v>
      </c>
      <c r="CH118" s="65">
        <v>228480</v>
      </c>
      <c r="CI118" s="65" t="s">
        <v>584</v>
      </c>
      <c r="CJ118" s="65" t="s">
        <v>584</v>
      </c>
      <c r="CK118" s="65" t="s">
        <v>584</v>
      </c>
      <c r="CL118" s="65" t="s">
        <v>584</v>
      </c>
      <c r="CM118" s="285">
        <v>228480</v>
      </c>
      <c r="CN118" s="57">
        <v>228480</v>
      </c>
      <c r="CO118" s="58" t="e">
        <v>#VALUE!</v>
      </c>
      <c r="CP118" s="58" t="e">
        <v>#VALUE!</v>
      </c>
      <c r="CQ118" s="58" t="e">
        <v>#VALUE!</v>
      </c>
      <c r="CR118" s="58">
        <v>500</v>
      </c>
      <c r="CS118" s="58" t="e">
        <v>#VALUE!</v>
      </c>
      <c r="CT118" s="58" t="e">
        <v>#VALUE!</v>
      </c>
      <c r="CU118" s="62" t="e">
        <v>#VALUE!</v>
      </c>
      <c r="CV118" s="58" t="e">
        <v>#VALUE!</v>
      </c>
      <c r="CW118" s="58">
        <v>500</v>
      </c>
      <c r="CX118" s="283" t="s">
        <v>572</v>
      </c>
      <c r="CY118" s="207" t="s">
        <v>578</v>
      </c>
    </row>
    <row r="119" spans="1:103" s="59" customFormat="1" ht="47.25" x14ac:dyDescent="0.2">
      <c r="A119" s="255">
        <v>109</v>
      </c>
      <c r="B119" s="256" t="s">
        <v>261</v>
      </c>
      <c r="C119" s="257" t="s">
        <v>262</v>
      </c>
      <c r="D119" s="256" t="s">
        <v>46</v>
      </c>
      <c r="E119" s="259">
        <v>74.666666666666671</v>
      </c>
      <c r="F119" s="255">
        <v>1</v>
      </c>
      <c r="G119" s="256" t="s">
        <v>31</v>
      </c>
      <c r="H119" s="53">
        <v>47481</v>
      </c>
      <c r="I119" s="53">
        <v>3545248</v>
      </c>
      <c r="J119" s="136"/>
      <c r="K119" s="136">
        <v>0</v>
      </c>
      <c r="L119" s="43">
        <v>0</v>
      </c>
      <c r="M119" s="52">
        <v>0</v>
      </c>
      <c r="N119" s="42" t="s">
        <v>583</v>
      </c>
      <c r="O119" s="42" t="s">
        <v>568</v>
      </c>
      <c r="P119" s="42" t="s">
        <v>33</v>
      </c>
      <c r="Q119" s="42" t="s">
        <v>582</v>
      </c>
      <c r="R119" s="144">
        <v>0</v>
      </c>
      <c r="S119" s="144">
        <v>0</v>
      </c>
      <c r="T119" s="144">
        <v>0</v>
      </c>
      <c r="U119" s="145">
        <v>0</v>
      </c>
      <c r="V119" s="42" t="s">
        <v>583</v>
      </c>
      <c r="W119" s="42" t="s">
        <v>568</v>
      </c>
      <c r="X119" s="42" t="s">
        <v>33</v>
      </c>
      <c r="Y119" s="42" t="s">
        <v>582</v>
      </c>
      <c r="Z119" s="43">
        <v>49157</v>
      </c>
      <c r="AA119" s="43">
        <v>9340</v>
      </c>
      <c r="AB119" s="43">
        <v>58497</v>
      </c>
      <c r="AC119" s="52">
        <v>4367776</v>
      </c>
      <c r="AD119" s="42" t="s">
        <v>33</v>
      </c>
      <c r="AE119" s="42" t="s">
        <v>567</v>
      </c>
      <c r="AF119" s="42" t="s">
        <v>33</v>
      </c>
      <c r="AG119" s="42" t="s">
        <v>582</v>
      </c>
      <c r="AH119" s="245"/>
      <c r="AI119" s="246">
        <v>0</v>
      </c>
      <c r="AJ119" s="235">
        <v>0</v>
      </c>
      <c r="AK119" s="52">
        <v>0</v>
      </c>
      <c r="AL119" s="42" t="s">
        <v>583</v>
      </c>
      <c r="AM119" s="42" t="s">
        <v>568</v>
      </c>
      <c r="AN119" s="42" t="s">
        <v>33</v>
      </c>
      <c r="AO119" s="42" t="s">
        <v>582</v>
      </c>
      <c r="AP119" s="235"/>
      <c r="AQ119" s="235"/>
      <c r="AR119" s="43">
        <v>0</v>
      </c>
      <c r="AS119" s="52">
        <v>0</v>
      </c>
      <c r="AT119" s="42" t="s">
        <v>583</v>
      </c>
      <c r="AU119" s="42"/>
      <c r="AV119" s="42" t="s">
        <v>33</v>
      </c>
      <c r="AW119" s="42" t="s">
        <v>582</v>
      </c>
      <c r="AX119" s="235"/>
      <c r="AY119" s="235"/>
      <c r="AZ119" s="43">
        <v>0</v>
      </c>
      <c r="BA119" s="52">
        <v>0</v>
      </c>
      <c r="BB119" s="42" t="s">
        <v>583</v>
      </c>
      <c r="BC119" s="42" t="s">
        <v>568</v>
      </c>
      <c r="BD119" s="42" t="s">
        <v>33</v>
      </c>
      <c r="BE119" s="42" t="s">
        <v>582</v>
      </c>
      <c r="BF119" s="261">
        <v>0</v>
      </c>
      <c r="BG119" s="262">
        <v>0</v>
      </c>
      <c r="BH119" s="43">
        <v>0</v>
      </c>
      <c r="BI119" s="52">
        <v>0</v>
      </c>
      <c r="BJ119" s="42" t="s">
        <v>583</v>
      </c>
      <c r="BK119" s="42" t="s">
        <v>568</v>
      </c>
      <c r="BL119" s="42" t="s">
        <v>33</v>
      </c>
      <c r="BM119" s="42" t="s">
        <v>582</v>
      </c>
      <c r="BN119" s="196">
        <v>0</v>
      </c>
      <c r="BO119" s="196">
        <v>0</v>
      </c>
      <c r="BP119" s="144">
        <v>0</v>
      </c>
      <c r="BQ119" s="145">
        <v>0</v>
      </c>
      <c r="BR119" s="42" t="s">
        <v>583</v>
      </c>
      <c r="BS119" s="42" t="s">
        <v>568</v>
      </c>
      <c r="BT119" s="42" t="s">
        <v>33</v>
      </c>
      <c r="BU119" s="42" t="s">
        <v>582</v>
      </c>
      <c r="BV119" s="193">
        <v>39900</v>
      </c>
      <c r="BW119" s="193">
        <v>7581</v>
      </c>
      <c r="BX119" s="43">
        <v>47481</v>
      </c>
      <c r="BY119" s="52">
        <v>47481</v>
      </c>
      <c r="BZ119" s="42" t="s">
        <v>10</v>
      </c>
      <c r="CA119" s="42" t="s">
        <v>566</v>
      </c>
      <c r="CB119" s="42" t="s">
        <v>10</v>
      </c>
      <c r="CC119" s="42" t="s">
        <v>581</v>
      </c>
      <c r="CD119" s="56"/>
      <c r="CE119" s="57" t="s">
        <v>584</v>
      </c>
      <c r="CF119" s="57" t="s">
        <v>584</v>
      </c>
      <c r="CG119" s="57" t="s">
        <v>584</v>
      </c>
      <c r="CH119" s="65" t="s">
        <v>584</v>
      </c>
      <c r="CI119" s="65" t="s">
        <v>584</v>
      </c>
      <c r="CJ119" s="65" t="s">
        <v>584</v>
      </c>
      <c r="CK119" s="65" t="s">
        <v>584</v>
      </c>
      <c r="CL119" s="65" t="s">
        <v>584</v>
      </c>
      <c r="CM119" s="57">
        <v>47481</v>
      </c>
      <c r="CN119" s="57">
        <v>47481</v>
      </c>
      <c r="CO119" s="58" t="e">
        <v>#VALUE!</v>
      </c>
      <c r="CP119" s="58" t="e">
        <v>#VALUE!</v>
      </c>
      <c r="CQ119" s="58" t="e">
        <v>#VALUE!</v>
      </c>
      <c r="CR119" s="58" t="e">
        <v>#VALUE!</v>
      </c>
      <c r="CS119" s="58" t="e">
        <v>#VALUE!</v>
      </c>
      <c r="CT119" s="58" t="e">
        <v>#VALUE!</v>
      </c>
      <c r="CU119" s="62" t="e">
        <v>#VALUE!</v>
      </c>
      <c r="CV119" s="58" t="e">
        <v>#VALUE!</v>
      </c>
      <c r="CW119" s="58">
        <v>500</v>
      </c>
      <c r="CX119" s="281" t="s">
        <v>560</v>
      </c>
      <c r="CY119" s="207" t="s">
        <v>568</v>
      </c>
    </row>
    <row r="120" spans="1:103" s="59" customFormat="1" ht="47.25" x14ac:dyDescent="0.2">
      <c r="A120" s="255">
        <v>110</v>
      </c>
      <c r="B120" s="256" t="s">
        <v>263</v>
      </c>
      <c r="C120" s="257" t="s">
        <v>264</v>
      </c>
      <c r="D120" s="256" t="s">
        <v>46</v>
      </c>
      <c r="E120" s="259">
        <v>6</v>
      </c>
      <c r="F120" s="255">
        <v>1</v>
      </c>
      <c r="G120" s="256" t="s">
        <v>31</v>
      </c>
      <c r="H120" s="53">
        <v>539798.28</v>
      </c>
      <c r="I120" s="53">
        <v>3238789.68</v>
      </c>
      <c r="J120" s="136"/>
      <c r="K120" s="136">
        <v>0</v>
      </c>
      <c r="L120" s="43">
        <v>0</v>
      </c>
      <c r="M120" s="52">
        <v>0</v>
      </c>
      <c r="N120" s="42" t="s">
        <v>583</v>
      </c>
      <c r="O120" s="42" t="s">
        <v>568</v>
      </c>
      <c r="P120" s="42" t="s">
        <v>33</v>
      </c>
      <c r="Q120" s="42" t="s">
        <v>582</v>
      </c>
      <c r="R120" s="144">
        <v>0</v>
      </c>
      <c r="S120" s="144">
        <v>0</v>
      </c>
      <c r="T120" s="144">
        <v>0</v>
      </c>
      <c r="U120" s="145">
        <v>0</v>
      </c>
      <c r="V120" s="42" t="s">
        <v>583</v>
      </c>
      <c r="W120" s="42" t="s">
        <v>568</v>
      </c>
      <c r="X120" s="42" t="s">
        <v>33</v>
      </c>
      <c r="Y120" s="42" t="s">
        <v>582</v>
      </c>
      <c r="Z120" s="43">
        <v>0</v>
      </c>
      <c r="AA120" s="43">
        <v>0</v>
      </c>
      <c r="AB120" s="43">
        <v>0</v>
      </c>
      <c r="AC120" s="52">
        <v>0</v>
      </c>
      <c r="AD120" s="42" t="s">
        <v>583</v>
      </c>
      <c r="AE120" s="42" t="s">
        <v>568</v>
      </c>
      <c r="AF120" s="42" t="s">
        <v>33</v>
      </c>
      <c r="AG120" s="42" t="s">
        <v>582</v>
      </c>
      <c r="AH120" s="245">
        <v>382906</v>
      </c>
      <c r="AI120" s="246">
        <v>72752.14</v>
      </c>
      <c r="AJ120" s="235">
        <v>455658.14</v>
      </c>
      <c r="AK120" s="52">
        <v>2733948.84</v>
      </c>
      <c r="AL120" s="42" t="s">
        <v>10</v>
      </c>
      <c r="AM120" s="42" t="s">
        <v>566</v>
      </c>
      <c r="AN120" s="42" t="s">
        <v>10</v>
      </c>
      <c r="AO120" s="42" t="s">
        <v>581</v>
      </c>
      <c r="AP120" s="235"/>
      <c r="AQ120" s="235"/>
      <c r="AR120" s="43">
        <v>0</v>
      </c>
      <c r="AS120" s="52">
        <v>0</v>
      </c>
      <c r="AT120" s="42" t="s">
        <v>583</v>
      </c>
      <c r="AU120" s="42"/>
      <c r="AV120" s="42" t="s">
        <v>33</v>
      </c>
      <c r="AW120" s="42" t="s">
        <v>582</v>
      </c>
      <c r="AX120" s="235"/>
      <c r="AY120" s="235"/>
      <c r="AZ120" s="43">
        <v>0</v>
      </c>
      <c r="BA120" s="52">
        <v>0</v>
      </c>
      <c r="BB120" s="42" t="s">
        <v>583</v>
      </c>
      <c r="BC120" s="42" t="s">
        <v>568</v>
      </c>
      <c r="BD120" s="42" t="s">
        <v>33</v>
      </c>
      <c r="BE120" s="42" t="s">
        <v>582</v>
      </c>
      <c r="BF120" s="261">
        <v>453000</v>
      </c>
      <c r="BG120" s="262">
        <v>86070</v>
      </c>
      <c r="BH120" s="43">
        <v>539070</v>
      </c>
      <c r="BI120" s="52">
        <v>539070</v>
      </c>
      <c r="BJ120" s="42" t="s">
        <v>10</v>
      </c>
      <c r="BK120" s="42" t="s">
        <v>567</v>
      </c>
      <c r="BL120" s="42" t="s">
        <v>33</v>
      </c>
      <c r="BM120" s="42" t="s">
        <v>582</v>
      </c>
      <c r="BN120" s="196">
        <v>0</v>
      </c>
      <c r="BO120" s="196">
        <v>0</v>
      </c>
      <c r="BP120" s="144">
        <v>0</v>
      </c>
      <c r="BQ120" s="145">
        <v>0</v>
      </c>
      <c r="BR120" s="42" t="s">
        <v>583</v>
      </c>
      <c r="BS120" s="42" t="s">
        <v>568</v>
      </c>
      <c r="BT120" s="42" t="s">
        <v>33</v>
      </c>
      <c r="BU120" s="42" t="s">
        <v>582</v>
      </c>
      <c r="BV120" s="193"/>
      <c r="BW120" s="193"/>
      <c r="BX120" s="43">
        <v>0</v>
      </c>
      <c r="BY120" s="52">
        <v>0</v>
      </c>
      <c r="BZ120" s="42" t="s">
        <v>583</v>
      </c>
      <c r="CA120" s="42" t="s">
        <v>568</v>
      </c>
      <c r="CB120" s="42" t="s">
        <v>33</v>
      </c>
      <c r="CC120" s="42" t="s">
        <v>582</v>
      </c>
      <c r="CD120" s="56"/>
      <c r="CE120" s="57" t="s">
        <v>584</v>
      </c>
      <c r="CF120" s="57" t="s">
        <v>584</v>
      </c>
      <c r="CG120" s="57" t="s">
        <v>584</v>
      </c>
      <c r="CH120" s="65">
        <v>455658.14</v>
      </c>
      <c r="CI120" s="65" t="s">
        <v>584</v>
      </c>
      <c r="CJ120" s="65" t="s">
        <v>584</v>
      </c>
      <c r="CK120" s="65" t="s">
        <v>584</v>
      </c>
      <c r="CL120" s="65" t="s">
        <v>584</v>
      </c>
      <c r="CM120" s="57" t="s">
        <v>584</v>
      </c>
      <c r="CN120" s="57">
        <v>455658.14</v>
      </c>
      <c r="CO120" s="58" t="e">
        <v>#VALUE!</v>
      </c>
      <c r="CP120" s="58" t="e">
        <v>#VALUE!</v>
      </c>
      <c r="CQ120" s="58" t="e">
        <v>#VALUE!</v>
      </c>
      <c r="CR120" s="58">
        <v>500</v>
      </c>
      <c r="CS120" s="58" t="e">
        <v>#VALUE!</v>
      </c>
      <c r="CT120" s="58" t="e">
        <v>#VALUE!</v>
      </c>
      <c r="CU120" s="62" t="e">
        <v>#VALUE!</v>
      </c>
      <c r="CV120" s="58" t="e">
        <v>#VALUE!</v>
      </c>
      <c r="CW120" s="58" t="e">
        <v>#VALUE!</v>
      </c>
      <c r="CX120" s="281" t="s">
        <v>554</v>
      </c>
      <c r="CY120" s="207">
        <v>0</v>
      </c>
    </row>
    <row r="121" spans="1:103" s="59" customFormat="1" ht="47.25" x14ac:dyDescent="0.2">
      <c r="A121" s="255">
        <v>111</v>
      </c>
      <c r="B121" s="256" t="s">
        <v>265</v>
      </c>
      <c r="C121" s="257" t="s">
        <v>266</v>
      </c>
      <c r="D121" s="256" t="s">
        <v>46</v>
      </c>
      <c r="E121" s="259">
        <v>1</v>
      </c>
      <c r="F121" s="255">
        <v>1</v>
      </c>
      <c r="G121" s="256" t="s">
        <v>31</v>
      </c>
      <c r="H121" s="53">
        <v>2608051.5643000002</v>
      </c>
      <c r="I121" s="53">
        <v>2608051.5643000002</v>
      </c>
      <c r="J121" s="136"/>
      <c r="K121" s="136">
        <v>0</v>
      </c>
      <c r="L121" s="43">
        <v>0</v>
      </c>
      <c r="M121" s="52">
        <v>0</v>
      </c>
      <c r="N121" s="42" t="s">
        <v>583</v>
      </c>
      <c r="O121" s="42" t="s">
        <v>568</v>
      </c>
      <c r="P121" s="42" t="s">
        <v>33</v>
      </c>
      <c r="Q121" s="42" t="s">
        <v>582</v>
      </c>
      <c r="R121" s="144">
        <v>0</v>
      </c>
      <c r="S121" s="144">
        <v>0</v>
      </c>
      <c r="T121" s="144">
        <v>0</v>
      </c>
      <c r="U121" s="145">
        <v>0</v>
      </c>
      <c r="V121" s="42" t="s">
        <v>583</v>
      </c>
      <c r="W121" s="42" t="s">
        <v>568</v>
      </c>
      <c r="X121" s="42" t="s">
        <v>33</v>
      </c>
      <c r="Y121" s="42" t="s">
        <v>582</v>
      </c>
      <c r="Z121" s="43">
        <v>0</v>
      </c>
      <c r="AA121" s="43">
        <v>0</v>
      </c>
      <c r="AB121" s="43">
        <v>0</v>
      </c>
      <c r="AC121" s="52">
        <v>0</v>
      </c>
      <c r="AD121" s="42" t="s">
        <v>583</v>
      </c>
      <c r="AE121" s="42" t="s">
        <v>568</v>
      </c>
      <c r="AF121" s="42" t="s">
        <v>33</v>
      </c>
      <c r="AG121" s="42" t="s">
        <v>582</v>
      </c>
      <c r="AH121" s="245">
        <v>964411</v>
      </c>
      <c r="AI121" s="246">
        <v>183238.09</v>
      </c>
      <c r="AJ121" s="235">
        <v>1147649.0900000001</v>
      </c>
      <c r="AK121" s="52">
        <v>1147649.0900000001</v>
      </c>
      <c r="AL121" s="42" t="s">
        <v>10</v>
      </c>
      <c r="AM121" s="42" t="s">
        <v>566</v>
      </c>
      <c r="AN121" s="42" t="s">
        <v>10</v>
      </c>
      <c r="AO121" s="42" t="s">
        <v>581</v>
      </c>
      <c r="AP121" s="235"/>
      <c r="AQ121" s="235"/>
      <c r="AR121" s="43">
        <v>0</v>
      </c>
      <c r="AS121" s="52">
        <v>0</v>
      </c>
      <c r="AT121" s="42" t="s">
        <v>583</v>
      </c>
      <c r="AU121" s="42"/>
      <c r="AV121" s="42" t="s">
        <v>33</v>
      </c>
      <c r="AW121" s="42" t="s">
        <v>582</v>
      </c>
      <c r="AX121" s="235"/>
      <c r="AY121" s="235"/>
      <c r="AZ121" s="43">
        <v>0</v>
      </c>
      <c r="BA121" s="52">
        <v>0</v>
      </c>
      <c r="BB121" s="42" t="s">
        <v>583</v>
      </c>
      <c r="BC121" s="42" t="s">
        <v>568</v>
      </c>
      <c r="BD121" s="42" t="s">
        <v>33</v>
      </c>
      <c r="BE121" s="42" t="s">
        <v>582</v>
      </c>
      <c r="BF121" s="261">
        <v>0</v>
      </c>
      <c r="BG121" s="262">
        <v>0</v>
      </c>
      <c r="BH121" s="43">
        <v>0</v>
      </c>
      <c r="BI121" s="52">
        <v>0</v>
      </c>
      <c r="BJ121" s="42" t="s">
        <v>583</v>
      </c>
      <c r="BK121" s="42" t="s">
        <v>568</v>
      </c>
      <c r="BL121" s="42" t="s">
        <v>33</v>
      </c>
      <c r="BM121" s="42" t="s">
        <v>582</v>
      </c>
      <c r="BN121" s="196">
        <v>0</v>
      </c>
      <c r="BO121" s="196">
        <v>0</v>
      </c>
      <c r="BP121" s="144">
        <v>0</v>
      </c>
      <c r="BQ121" s="145">
        <v>0</v>
      </c>
      <c r="BR121" s="42" t="s">
        <v>583</v>
      </c>
      <c r="BS121" s="42" t="s">
        <v>568</v>
      </c>
      <c r="BT121" s="42" t="s">
        <v>33</v>
      </c>
      <c r="BU121" s="42" t="s">
        <v>582</v>
      </c>
      <c r="BV121" s="193"/>
      <c r="BW121" s="193"/>
      <c r="BX121" s="43">
        <v>0</v>
      </c>
      <c r="BY121" s="52">
        <v>0</v>
      </c>
      <c r="BZ121" s="42" t="s">
        <v>583</v>
      </c>
      <c r="CA121" s="42" t="s">
        <v>568</v>
      </c>
      <c r="CB121" s="42" t="s">
        <v>33</v>
      </c>
      <c r="CC121" s="42" t="s">
        <v>582</v>
      </c>
      <c r="CD121" s="56"/>
      <c r="CE121" s="57" t="s">
        <v>584</v>
      </c>
      <c r="CF121" s="57" t="s">
        <v>584</v>
      </c>
      <c r="CG121" s="57" t="s">
        <v>584</v>
      </c>
      <c r="CH121" s="65">
        <v>1147649.0900000001</v>
      </c>
      <c r="CI121" s="65" t="s">
        <v>584</v>
      </c>
      <c r="CJ121" s="65" t="s">
        <v>584</v>
      </c>
      <c r="CK121" s="65" t="s">
        <v>584</v>
      </c>
      <c r="CL121" s="65" t="s">
        <v>584</v>
      </c>
      <c r="CM121" s="57" t="s">
        <v>584</v>
      </c>
      <c r="CN121" s="57">
        <v>1147649.0900000001</v>
      </c>
      <c r="CO121" s="58" t="e">
        <v>#VALUE!</v>
      </c>
      <c r="CP121" s="58" t="e">
        <v>#VALUE!</v>
      </c>
      <c r="CQ121" s="58" t="e">
        <v>#VALUE!</v>
      </c>
      <c r="CR121" s="58">
        <v>500</v>
      </c>
      <c r="CS121" s="58" t="e">
        <v>#VALUE!</v>
      </c>
      <c r="CT121" s="58" t="e">
        <v>#VALUE!</v>
      </c>
      <c r="CU121" s="62" t="e">
        <v>#VALUE!</v>
      </c>
      <c r="CV121" s="58" t="e">
        <v>#VALUE!</v>
      </c>
      <c r="CW121" s="58" t="e">
        <v>#VALUE!</v>
      </c>
      <c r="CX121" s="281" t="s">
        <v>554</v>
      </c>
      <c r="CY121" s="207">
        <v>0</v>
      </c>
    </row>
    <row r="122" spans="1:103" s="59" customFormat="1" ht="47.25" x14ac:dyDescent="0.2">
      <c r="A122" s="255">
        <v>112</v>
      </c>
      <c r="B122" s="256" t="s">
        <v>267</v>
      </c>
      <c r="C122" s="257" t="s">
        <v>268</v>
      </c>
      <c r="D122" s="256" t="s">
        <v>46</v>
      </c>
      <c r="E122" s="259">
        <v>0.66666666666666663</v>
      </c>
      <c r="F122" s="255">
        <v>1</v>
      </c>
      <c r="G122" s="256" t="s">
        <v>31</v>
      </c>
      <c r="H122" s="53">
        <v>1309000</v>
      </c>
      <c r="I122" s="53">
        <v>872666.66666666663</v>
      </c>
      <c r="J122" s="136"/>
      <c r="K122" s="136">
        <v>0</v>
      </c>
      <c r="L122" s="43">
        <v>0</v>
      </c>
      <c r="M122" s="52">
        <v>0</v>
      </c>
      <c r="N122" s="42" t="s">
        <v>583</v>
      </c>
      <c r="O122" s="42" t="s">
        <v>568</v>
      </c>
      <c r="P122" s="42" t="s">
        <v>33</v>
      </c>
      <c r="Q122" s="42" t="s">
        <v>582</v>
      </c>
      <c r="R122" s="144">
        <v>0</v>
      </c>
      <c r="S122" s="144">
        <v>0</v>
      </c>
      <c r="T122" s="144">
        <v>0</v>
      </c>
      <c r="U122" s="145">
        <v>0</v>
      </c>
      <c r="V122" s="42" t="s">
        <v>583</v>
      </c>
      <c r="W122" s="42" t="s">
        <v>568</v>
      </c>
      <c r="X122" s="42" t="s">
        <v>33</v>
      </c>
      <c r="Y122" s="42" t="s">
        <v>582</v>
      </c>
      <c r="Z122" s="43">
        <v>0</v>
      </c>
      <c r="AA122" s="43">
        <v>0</v>
      </c>
      <c r="AB122" s="43">
        <v>0</v>
      </c>
      <c r="AC122" s="52">
        <v>0</v>
      </c>
      <c r="AD122" s="42" t="s">
        <v>583</v>
      </c>
      <c r="AE122" s="42" t="s">
        <v>568</v>
      </c>
      <c r="AF122" s="42" t="s">
        <v>33</v>
      </c>
      <c r="AG122" s="42" t="s">
        <v>582</v>
      </c>
      <c r="AH122" s="245">
        <v>671689</v>
      </c>
      <c r="AI122" s="246">
        <v>127620.91</v>
      </c>
      <c r="AJ122" s="235">
        <v>799309.91</v>
      </c>
      <c r="AK122" s="52">
        <v>532873.27333333332</v>
      </c>
      <c r="AL122" s="42" t="s">
        <v>10</v>
      </c>
      <c r="AM122" s="42" t="s">
        <v>566</v>
      </c>
      <c r="AN122" s="42" t="s">
        <v>10</v>
      </c>
      <c r="AO122" s="42" t="s">
        <v>581</v>
      </c>
      <c r="AP122" s="235"/>
      <c r="AQ122" s="235"/>
      <c r="AR122" s="43">
        <v>0</v>
      </c>
      <c r="AS122" s="52">
        <v>0</v>
      </c>
      <c r="AT122" s="42" t="s">
        <v>583</v>
      </c>
      <c r="AU122" s="42"/>
      <c r="AV122" s="42" t="s">
        <v>33</v>
      </c>
      <c r="AW122" s="42" t="s">
        <v>582</v>
      </c>
      <c r="AX122" s="235"/>
      <c r="AY122" s="235"/>
      <c r="AZ122" s="43">
        <v>0</v>
      </c>
      <c r="BA122" s="52">
        <v>0</v>
      </c>
      <c r="BB122" s="42" t="s">
        <v>583</v>
      </c>
      <c r="BC122" s="42" t="s">
        <v>568</v>
      </c>
      <c r="BD122" s="42" t="s">
        <v>33</v>
      </c>
      <c r="BE122" s="42" t="s">
        <v>582</v>
      </c>
      <c r="BF122" s="261">
        <v>0</v>
      </c>
      <c r="BG122" s="262">
        <v>0</v>
      </c>
      <c r="BH122" s="43">
        <v>0</v>
      </c>
      <c r="BI122" s="52">
        <v>0</v>
      </c>
      <c r="BJ122" s="42" t="s">
        <v>583</v>
      </c>
      <c r="BK122" s="42" t="s">
        <v>568</v>
      </c>
      <c r="BL122" s="42" t="s">
        <v>33</v>
      </c>
      <c r="BM122" s="42" t="s">
        <v>582</v>
      </c>
      <c r="BN122" s="196">
        <v>0</v>
      </c>
      <c r="BO122" s="196">
        <v>0</v>
      </c>
      <c r="BP122" s="144">
        <v>0</v>
      </c>
      <c r="BQ122" s="145">
        <v>0</v>
      </c>
      <c r="BR122" s="42" t="s">
        <v>583</v>
      </c>
      <c r="BS122" s="42" t="s">
        <v>568</v>
      </c>
      <c r="BT122" s="42" t="s">
        <v>33</v>
      </c>
      <c r="BU122" s="42" t="s">
        <v>582</v>
      </c>
      <c r="BV122" s="193"/>
      <c r="BW122" s="193"/>
      <c r="BX122" s="43">
        <v>0</v>
      </c>
      <c r="BY122" s="52">
        <v>0</v>
      </c>
      <c r="BZ122" s="42" t="s">
        <v>583</v>
      </c>
      <c r="CA122" s="42" t="s">
        <v>568</v>
      </c>
      <c r="CB122" s="42" t="s">
        <v>33</v>
      </c>
      <c r="CC122" s="42" t="s">
        <v>582</v>
      </c>
      <c r="CD122" s="56"/>
      <c r="CE122" s="57" t="s">
        <v>584</v>
      </c>
      <c r="CF122" s="57" t="s">
        <v>584</v>
      </c>
      <c r="CG122" s="57" t="s">
        <v>584</v>
      </c>
      <c r="CH122" s="65">
        <v>799309.91</v>
      </c>
      <c r="CI122" s="65" t="s">
        <v>584</v>
      </c>
      <c r="CJ122" s="65" t="s">
        <v>584</v>
      </c>
      <c r="CK122" s="65" t="s">
        <v>584</v>
      </c>
      <c r="CL122" s="65" t="s">
        <v>584</v>
      </c>
      <c r="CM122" s="57" t="s">
        <v>584</v>
      </c>
      <c r="CN122" s="57">
        <v>799309.91</v>
      </c>
      <c r="CO122" s="58" t="e">
        <v>#VALUE!</v>
      </c>
      <c r="CP122" s="58" t="e">
        <v>#VALUE!</v>
      </c>
      <c r="CQ122" s="58" t="e">
        <v>#VALUE!</v>
      </c>
      <c r="CR122" s="58">
        <v>500</v>
      </c>
      <c r="CS122" s="58" t="e">
        <v>#VALUE!</v>
      </c>
      <c r="CT122" s="58" t="e">
        <v>#VALUE!</v>
      </c>
      <c r="CU122" s="62" t="e">
        <v>#VALUE!</v>
      </c>
      <c r="CV122" s="58" t="e">
        <v>#VALUE!</v>
      </c>
      <c r="CW122" s="58" t="e">
        <v>#VALUE!</v>
      </c>
      <c r="CX122" s="281" t="s">
        <v>554</v>
      </c>
      <c r="CY122" s="207">
        <v>0</v>
      </c>
    </row>
    <row r="123" spans="1:103" s="59" customFormat="1" ht="90" x14ac:dyDescent="0.2">
      <c r="A123" s="255">
        <v>113</v>
      </c>
      <c r="B123" s="256" t="s">
        <v>269</v>
      </c>
      <c r="C123" s="257" t="s">
        <v>270</v>
      </c>
      <c r="D123" s="256" t="s">
        <v>46</v>
      </c>
      <c r="E123" s="259">
        <v>15</v>
      </c>
      <c r="F123" s="255">
        <v>1</v>
      </c>
      <c r="G123" s="256" t="s">
        <v>31</v>
      </c>
      <c r="H123" s="53">
        <v>1551442.0320000001</v>
      </c>
      <c r="I123" s="53">
        <v>23271630.48</v>
      </c>
      <c r="J123" s="136"/>
      <c r="K123" s="136">
        <v>0</v>
      </c>
      <c r="L123" s="43">
        <v>0</v>
      </c>
      <c r="M123" s="52">
        <v>0</v>
      </c>
      <c r="N123" s="42" t="s">
        <v>583</v>
      </c>
      <c r="O123" s="42" t="s">
        <v>568</v>
      </c>
      <c r="P123" s="42" t="s">
        <v>33</v>
      </c>
      <c r="Q123" s="42" t="s">
        <v>582</v>
      </c>
      <c r="R123" s="144">
        <v>0</v>
      </c>
      <c r="S123" s="144">
        <v>0</v>
      </c>
      <c r="T123" s="144">
        <v>0</v>
      </c>
      <c r="U123" s="145">
        <v>0</v>
      </c>
      <c r="V123" s="42" t="s">
        <v>583</v>
      </c>
      <c r="W123" s="42" t="s">
        <v>568</v>
      </c>
      <c r="X123" s="42" t="s">
        <v>33</v>
      </c>
      <c r="Y123" s="42" t="s">
        <v>582</v>
      </c>
      <c r="Z123" s="43">
        <v>0</v>
      </c>
      <c r="AA123" s="43">
        <v>0</v>
      </c>
      <c r="AB123" s="43">
        <v>0</v>
      </c>
      <c r="AC123" s="52">
        <v>0</v>
      </c>
      <c r="AD123" s="42" t="s">
        <v>583</v>
      </c>
      <c r="AE123" s="42" t="s">
        <v>568</v>
      </c>
      <c r="AF123" s="42" t="s">
        <v>33</v>
      </c>
      <c r="AG123" s="42" t="s">
        <v>582</v>
      </c>
      <c r="AH123" s="245">
        <v>1182080</v>
      </c>
      <c r="AI123" s="246">
        <v>224595.20000000001</v>
      </c>
      <c r="AJ123" s="235">
        <v>1406675.2</v>
      </c>
      <c r="AK123" s="52">
        <v>21100128</v>
      </c>
      <c r="AL123" s="42" t="s">
        <v>10</v>
      </c>
      <c r="AM123" s="42" t="s">
        <v>566</v>
      </c>
      <c r="AN123" s="42" t="s">
        <v>10</v>
      </c>
      <c r="AO123" s="42" t="s">
        <v>581</v>
      </c>
      <c r="AP123" s="235"/>
      <c r="AQ123" s="235"/>
      <c r="AR123" s="43">
        <v>0</v>
      </c>
      <c r="AS123" s="52">
        <v>0</v>
      </c>
      <c r="AT123" s="42" t="s">
        <v>583</v>
      </c>
      <c r="AU123" s="42"/>
      <c r="AV123" s="42" t="s">
        <v>33</v>
      </c>
      <c r="AW123" s="42" t="s">
        <v>582</v>
      </c>
      <c r="AX123" s="235"/>
      <c r="AY123" s="235"/>
      <c r="AZ123" s="43">
        <v>0</v>
      </c>
      <c r="BA123" s="52">
        <v>0</v>
      </c>
      <c r="BB123" s="42" t="s">
        <v>583</v>
      </c>
      <c r="BC123" s="42" t="s">
        <v>568</v>
      </c>
      <c r="BD123" s="42" t="s">
        <v>33</v>
      </c>
      <c r="BE123" s="42" t="s">
        <v>582</v>
      </c>
      <c r="BF123" s="261">
        <v>0</v>
      </c>
      <c r="BG123" s="262">
        <v>0</v>
      </c>
      <c r="BH123" s="43">
        <v>0</v>
      </c>
      <c r="BI123" s="52">
        <v>0</v>
      </c>
      <c r="BJ123" s="42" t="s">
        <v>583</v>
      </c>
      <c r="BK123" s="42" t="s">
        <v>568</v>
      </c>
      <c r="BL123" s="42" t="s">
        <v>33</v>
      </c>
      <c r="BM123" s="42" t="s">
        <v>582</v>
      </c>
      <c r="BN123" s="196">
        <v>0</v>
      </c>
      <c r="BO123" s="196">
        <v>0</v>
      </c>
      <c r="BP123" s="144">
        <v>0</v>
      </c>
      <c r="BQ123" s="145">
        <v>0</v>
      </c>
      <c r="BR123" s="42" t="s">
        <v>583</v>
      </c>
      <c r="BS123" s="42" t="s">
        <v>568</v>
      </c>
      <c r="BT123" s="42" t="s">
        <v>33</v>
      </c>
      <c r="BU123" s="42" t="s">
        <v>582</v>
      </c>
      <c r="BV123" s="193"/>
      <c r="BW123" s="193"/>
      <c r="BX123" s="43">
        <v>0</v>
      </c>
      <c r="BY123" s="52">
        <v>0</v>
      </c>
      <c r="BZ123" s="42" t="s">
        <v>583</v>
      </c>
      <c r="CA123" s="42" t="s">
        <v>568</v>
      </c>
      <c r="CB123" s="42" t="s">
        <v>33</v>
      </c>
      <c r="CC123" s="42" t="s">
        <v>582</v>
      </c>
      <c r="CD123" s="56"/>
      <c r="CE123" s="57" t="s">
        <v>584</v>
      </c>
      <c r="CF123" s="57" t="s">
        <v>584</v>
      </c>
      <c r="CG123" s="57" t="s">
        <v>584</v>
      </c>
      <c r="CH123" s="65">
        <v>1406675.2</v>
      </c>
      <c r="CI123" s="65" t="s">
        <v>584</v>
      </c>
      <c r="CJ123" s="65" t="s">
        <v>584</v>
      </c>
      <c r="CK123" s="65" t="s">
        <v>584</v>
      </c>
      <c r="CL123" s="65" t="s">
        <v>584</v>
      </c>
      <c r="CM123" s="57" t="s">
        <v>584</v>
      </c>
      <c r="CN123" s="57">
        <v>1406675.2</v>
      </c>
      <c r="CO123" s="58" t="e">
        <v>#VALUE!</v>
      </c>
      <c r="CP123" s="58" t="e">
        <v>#VALUE!</v>
      </c>
      <c r="CQ123" s="58" t="e">
        <v>#VALUE!</v>
      </c>
      <c r="CR123" s="58">
        <v>500</v>
      </c>
      <c r="CS123" s="58" t="e">
        <v>#VALUE!</v>
      </c>
      <c r="CT123" s="58" t="e">
        <v>#VALUE!</v>
      </c>
      <c r="CU123" s="62" t="e">
        <v>#VALUE!</v>
      </c>
      <c r="CV123" s="58" t="e">
        <v>#VALUE!</v>
      </c>
      <c r="CW123" s="58" t="e">
        <v>#VALUE!</v>
      </c>
      <c r="CX123" s="281" t="s">
        <v>554</v>
      </c>
      <c r="CY123" s="207" t="s">
        <v>568</v>
      </c>
    </row>
    <row r="124" spans="1:103" s="59" customFormat="1" ht="60" x14ac:dyDescent="0.2">
      <c r="A124" s="255">
        <v>114</v>
      </c>
      <c r="B124" s="256" t="s">
        <v>271</v>
      </c>
      <c r="C124" s="257" t="s">
        <v>272</v>
      </c>
      <c r="D124" s="256" t="s">
        <v>46</v>
      </c>
      <c r="E124" s="259">
        <v>9</v>
      </c>
      <c r="F124" s="255">
        <v>1</v>
      </c>
      <c r="G124" s="256" t="s">
        <v>31</v>
      </c>
      <c r="H124" s="53">
        <v>1551442.0320000001</v>
      </c>
      <c r="I124" s="53">
        <v>13962978.288000001</v>
      </c>
      <c r="J124" s="136"/>
      <c r="K124" s="136">
        <v>0</v>
      </c>
      <c r="L124" s="43">
        <v>0</v>
      </c>
      <c r="M124" s="52">
        <v>0</v>
      </c>
      <c r="N124" s="42" t="s">
        <v>583</v>
      </c>
      <c r="O124" s="42" t="s">
        <v>568</v>
      </c>
      <c r="P124" s="42" t="s">
        <v>33</v>
      </c>
      <c r="Q124" s="42" t="s">
        <v>582</v>
      </c>
      <c r="R124" s="144">
        <v>0</v>
      </c>
      <c r="S124" s="144">
        <v>0</v>
      </c>
      <c r="T124" s="144">
        <v>0</v>
      </c>
      <c r="U124" s="145">
        <v>0</v>
      </c>
      <c r="V124" s="42" t="s">
        <v>583</v>
      </c>
      <c r="W124" s="42" t="s">
        <v>568</v>
      </c>
      <c r="X124" s="42" t="s">
        <v>33</v>
      </c>
      <c r="Y124" s="42" t="s">
        <v>582</v>
      </c>
      <c r="Z124" s="43">
        <v>0</v>
      </c>
      <c r="AA124" s="43">
        <v>0</v>
      </c>
      <c r="AB124" s="43">
        <v>0</v>
      </c>
      <c r="AC124" s="52">
        <v>0</v>
      </c>
      <c r="AD124" s="42" t="s">
        <v>583</v>
      </c>
      <c r="AE124" s="42" t="s">
        <v>568</v>
      </c>
      <c r="AF124" s="42" t="s">
        <v>33</v>
      </c>
      <c r="AG124" s="42" t="s">
        <v>582</v>
      </c>
      <c r="AH124" s="245">
        <v>1129280</v>
      </c>
      <c r="AI124" s="246">
        <v>214563.20000000001</v>
      </c>
      <c r="AJ124" s="235">
        <v>1343843.2</v>
      </c>
      <c r="AK124" s="52">
        <v>12094588.799999999</v>
      </c>
      <c r="AL124" s="42" t="s">
        <v>10</v>
      </c>
      <c r="AM124" s="42" t="s">
        <v>566</v>
      </c>
      <c r="AN124" s="42" t="s">
        <v>10</v>
      </c>
      <c r="AO124" s="42" t="s">
        <v>581</v>
      </c>
      <c r="AP124" s="235"/>
      <c r="AQ124" s="235"/>
      <c r="AR124" s="43">
        <v>0</v>
      </c>
      <c r="AS124" s="52">
        <v>0</v>
      </c>
      <c r="AT124" s="42" t="s">
        <v>583</v>
      </c>
      <c r="AU124" s="42"/>
      <c r="AV124" s="42" t="s">
        <v>33</v>
      </c>
      <c r="AW124" s="42" t="s">
        <v>582</v>
      </c>
      <c r="AX124" s="235"/>
      <c r="AY124" s="235"/>
      <c r="AZ124" s="43">
        <v>0</v>
      </c>
      <c r="BA124" s="52">
        <v>0</v>
      </c>
      <c r="BB124" s="42" t="s">
        <v>583</v>
      </c>
      <c r="BC124" s="42" t="s">
        <v>568</v>
      </c>
      <c r="BD124" s="42" t="s">
        <v>33</v>
      </c>
      <c r="BE124" s="42" t="s">
        <v>582</v>
      </c>
      <c r="BF124" s="261">
        <v>0</v>
      </c>
      <c r="BG124" s="262">
        <v>0</v>
      </c>
      <c r="BH124" s="43">
        <v>0</v>
      </c>
      <c r="BI124" s="52">
        <v>0</v>
      </c>
      <c r="BJ124" s="42" t="s">
        <v>583</v>
      </c>
      <c r="BK124" s="42" t="s">
        <v>568</v>
      </c>
      <c r="BL124" s="42" t="s">
        <v>33</v>
      </c>
      <c r="BM124" s="42" t="s">
        <v>582</v>
      </c>
      <c r="BN124" s="196">
        <v>0</v>
      </c>
      <c r="BO124" s="196">
        <v>0</v>
      </c>
      <c r="BP124" s="144">
        <v>0</v>
      </c>
      <c r="BQ124" s="145">
        <v>0</v>
      </c>
      <c r="BR124" s="42" t="s">
        <v>583</v>
      </c>
      <c r="BS124" s="42" t="s">
        <v>568</v>
      </c>
      <c r="BT124" s="42" t="s">
        <v>33</v>
      </c>
      <c r="BU124" s="42" t="s">
        <v>582</v>
      </c>
      <c r="BV124" s="193"/>
      <c r="BW124" s="193"/>
      <c r="BX124" s="43">
        <v>0</v>
      </c>
      <c r="BY124" s="52">
        <v>0</v>
      </c>
      <c r="BZ124" s="42" t="s">
        <v>583</v>
      </c>
      <c r="CA124" s="42" t="s">
        <v>568</v>
      </c>
      <c r="CB124" s="42" t="s">
        <v>33</v>
      </c>
      <c r="CC124" s="42" t="s">
        <v>582</v>
      </c>
      <c r="CD124" s="56"/>
      <c r="CE124" s="57" t="s">
        <v>584</v>
      </c>
      <c r="CF124" s="57" t="s">
        <v>584</v>
      </c>
      <c r="CG124" s="57" t="s">
        <v>584</v>
      </c>
      <c r="CH124" s="65">
        <v>1343843.2</v>
      </c>
      <c r="CI124" s="65" t="s">
        <v>584</v>
      </c>
      <c r="CJ124" s="65" t="s">
        <v>584</v>
      </c>
      <c r="CK124" s="65" t="s">
        <v>584</v>
      </c>
      <c r="CL124" s="65" t="s">
        <v>584</v>
      </c>
      <c r="CM124" s="57" t="s">
        <v>584</v>
      </c>
      <c r="CN124" s="57">
        <v>1343843.2</v>
      </c>
      <c r="CO124" s="58" t="e">
        <v>#VALUE!</v>
      </c>
      <c r="CP124" s="58" t="e">
        <v>#VALUE!</v>
      </c>
      <c r="CQ124" s="58" t="e">
        <v>#VALUE!</v>
      </c>
      <c r="CR124" s="58">
        <v>500</v>
      </c>
      <c r="CS124" s="58" t="e">
        <v>#VALUE!</v>
      </c>
      <c r="CT124" s="58" t="e">
        <v>#VALUE!</v>
      </c>
      <c r="CU124" s="62" t="e">
        <v>#VALUE!</v>
      </c>
      <c r="CV124" s="58" t="e">
        <v>#VALUE!</v>
      </c>
      <c r="CW124" s="58" t="e">
        <v>#VALUE!</v>
      </c>
      <c r="CX124" s="281" t="s">
        <v>554</v>
      </c>
      <c r="CY124" s="207" t="s">
        <v>568</v>
      </c>
    </row>
    <row r="125" spans="1:103" s="59" customFormat="1" ht="60" x14ac:dyDescent="0.2">
      <c r="A125" s="255">
        <v>115</v>
      </c>
      <c r="B125" s="256" t="s">
        <v>273</v>
      </c>
      <c r="C125" s="257" t="s">
        <v>274</v>
      </c>
      <c r="D125" s="256" t="s">
        <v>46</v>
      </c>
      <c r="E125" s="259">
        <v>19</v>
      </c>
      <c r="F125" s="255">
        <v>1</v>
      </c>
      <c r="G125" s="256" t="s">
        <v>31</v>
      </c>
      <c r="H125" s="53">
        <v>1544382</v>
      </c>
      <c r="I125" s="53">
        <v>29343258</v>
      </c>
      <c r="J125" s="136"/>
      <c r="K125" s="136">
        <v>0</v>
      </c>
      <c r="L125" s="43">
        <v>0</v>
      </c>
      <c r="M125" s="52">
        <v>0</v>
      </c>
      <c r="N125" s="42" t="s">
        <v>583</v>
      </c>
      <c r="O125" s="42" t="s">
        <v>568</v>
      </c>
      <c r="P125" s="42" t="s">
        <v>33</v>
      </c>
      <c r="Q125" s="42" t="s">
        <v>582</v>
      </c>
      <c r="R125" s="144">
        <v>0</v>
      </c>
      <c r="S125" s="144">
        <v>0</v>
      </c>
      <c r="T125" s="144">
        <v>0</v>
      </c>
      <c r="U125" s="145">
        <v>0</v>
      </c>
      <c r="V125" s="42" t="s">
        <v>583</v>
      </c>
      <c r="W125" s="42" t="s">
        <v>568</v>
      </c>
      <c r="X125" s="42" t="s">
        <v>33</v>
      </c>
      <c r="Y125" s="42" t="s">
        <v>582</v>
      </c>
      <c r="Z125" s="43">
        <v>0</v>
      </c>
      <c r="AA125" s="43">
        <v>0</v>
      </c>
      <c r="AB125" s="43">
        <v>0</v>
      </c>
      <c r="AC125" s="52">
        <v>0</v>
      </c>
      <c r="AD125" s="42" t="s">
        <v>583</v>
      </c>
      <c r="AE125" s="42" t="s">
        <v>568</v>
      </c>
      <c r="AF125" s="42" t="s">
        <v>33</v>
      </c>
      <c r="AG125" s="42" t="s">
        <v>582</v>
      </c>
      <c r="AH125" s="245">
        <v>1129280</v>
      </c>
      <c r="AI125" s="246">
        <v>214563.20000000001</v>
      </c>
      <c r="AJ125" s="235">
        <v>1343843.2</v>
      </c>
      <c r="AK125" s="52">
        <v>25533020.800000001</v>
      </c>
      <c r="AL125" s="42" t="s">
        <v>10</v>
      </c>
      <c r="AM125" s="42" t="s">
        <v>566</v>
      </c>
      <c r="AN125" s="42" t="s">
        <v>10</v>
      </c>
      <c r="AO125" s="42" t="s">
        <v>581</v>
      </c>
      <c r="AP125" s="235"/>
      <c r="AQ125" s="235"/>
      <c r="AR125" s="43">
        <v>0</v>
      </c>
      <c r="AS125" s="52">
        <v>0</v>
      </c>
      <c r="AT125" s="42" t="s">
        <v>583</v>
      </c>
      <c r="AU125" s="42"/>
      <c r="AV125" s="42" t="s">
        <v>33</v>
      </c>
      <c r="AW125" s="42" t="s">
        <v>582</v>
      </c>
      <c r="AX125" s="235"/>
      <c r="AY125" s="235"/>
      <c r="AZ125" s="43">
        <v>0</v>
      </c>
      <c r="BA125" s="52">
        <v>0</v>
      </c>
      <c r="BB125" s="42" t="s">
        <v>583</v>
      </c>
      <c r="BC125" s="42" t="s">
        <v>568</v>
      </c>
      <c r="BD125" s="42" t="s">
        <v>33</v>
      </c>
      <c r="BE125" s="42" t="s">
        <v>582</v>
      </c>
      <c r="BF125" s="261">
        <v>0</v>
      </c>
      <c r="BG125" s="262">
        <v>0</v>
      </c>
      <c r="BH125" s="43">
        <v>0</v>
      </c>
      <c r="BI125" s="52">
        <v>0</v>
      </c>
      <c r="BJ125" s="42" t="s">
        <v>583</v>
      </c>
      <c r="BK125" s="42" t="s">
        <v>568</v>
      </c>
      <c r="BL125" s="42" t="s">
        <v>33</v>
      </c>
      <c r="BM125" s="42" t="s">
        <v>582</v>
      </c>
      <c r="BN125" s="196">
        <v>0</v>
      </c>
      <c r="BO125" s="196">
        <v>0</v>
      </c>
      <c r="BP125" s="144">
        <v>0</v>
      </c>
      <c r="BQ125" s="145">
        <v>0</v>
      </c>
      <c r="BR125" s="42" t="s">
        <v>583</v>
      </c>
      <c r="BS125" s="42" t="s">
        <v>568</v>
      </c>
      <c r="BT125" s="42" t="s">
        <v>33</v>
      </c>
      <c r="BU125" s="42" t="s">
        <v>582</v>
      </c>
      <c r="BV125" s="193"/>
      <c r="BW125" s="193"/>
      <c r="BX125" s="43">
        <v>0</v>
      </c>
      <c r="BY125" s="52">
        <v>0</v>
      </c>
      <c r="BZ125" s="42" t="s">
        <v>583</v>
      </c>
      <c r="CA125" s="42" t="s">
        <v>568</v>
      </c>
      <c r="CB125" s="42" t="s">
        <v>33</v>
      </c>
      <c r="CC125" s="42" t="s">
        <v>582</v>
      </c>
      <c r="CD125" s="56"/>
      <c r="CE125" s="57" t="s">
        <v>584</v>
      </c>
      <c r="CF125" s="57" t="s">
        <v>584</v>
      </c>
      <c r="CG125" s="57" t="s">
        <v>584</v>
      </c>
      <c r="CH125" s="65">
        <v>1343843.2</v>
      </c>
      <c r="CI125" s="65" t="s">
        <v>584</v>
      </c>
      <c r="CJ125" s="65" t="s">
        <v>584</v>
      </c>
      <c r="CK125" s="65" t="s">
        <v>584</v>
      </c>
      <c r="CL125" s="65" t="s">
        <v>584</v>
      </c>
      <c r="CM125" s="57" t="s">
        <v>584</v>
      </c>
      <c r="CN125" s="57">
        <v>1343843.2</v>
      </c>
      <c r="CO125" s="58" t="e">
        <v>#VALUE!</v>
      </c>
      <c r="CP125" s="58" t="e">
        <v>#VALUE!</v>
      </c>
      <c r="CQ125" s="58" t="e">
        <v>#VALUE!</v>
      </c>
      <c r="CR125" s="58">
        <v>500</v>
      </c>
      <c r="CS125" s="58" t="e">
        <v>#VALUE!</v>
      </c>
      <c r="CT125" s="58" t="e">
        <v>#VALUE!</v>
      </c>
      <c r="CU125" s="62" t="e">
        <v>#VALUE!</v>
      </c>
      <c r="CV125" s="58" t="e">
        <v>#VALUE!</v>
      </c>
      <c r="CW125" s="58" t="e">
        <v>#VALUE!</v>
      </c>
      <c r="CX125" s="281" t="s">
        <v>554</v>
      </c>
      <c r="CY125" s="207" t="s">
        <v>568</v>
      </c>
    </row>
    <row r="126" spans="1:103" s="59" customFormat="1" ht="47.25" x14ac:dyDescent="0.2">
      <c r="A126" s="255">
        <v>116</v>
      </c>
      <c r="B126" s="256" t="s">
        <v>275</v>
      </c>
      <c r="C126" s="257" t="s">
        <v>276</v>
      </c>
      <c r="D126" s="256" t="s">
        <v>46</v>
      </c>
      <c r="E126" s="259">
        <v>8</v>
      </c>
      <c r="F126" s="255">
        <v>1</v>
      </c>
      <c r="G126" s="256" t="s">
        <v>31</v>
      </c>
      <c r="H126" s="53">
        <v>1856400</v>
      </c>
      <c r="I126" s="53">
        <v>14851200</v>
      </c>
      <c r="J126" s="136"/>
      <c r="K126" s="136">
        <v>0</v>
      </c>
      <c r="L126" s="43">
        <v>0</v>
      </c>
      <c r="M126" s="52">
        <v>0</v>
      </c>
      <c r="N126" s="42" t="s">
        <v>583</v>
      </c>
      <c r="O126" s="42" t="s">
        <v>568</v>
      </c>
      <c r="P126" s="42" t="s">
        <v>33</v>
      </c>
      <c r="Q126" s="42" t="s">
        <v>582</v>
      </c>
      <c r="R126" s="144">
        <v>0</v>
      </c>
      <c r="S126" s="144">
        <v>0</v>
      </c>
      <c r="T126" s="144">
        <v>0</v>
      </c>
      <c r="U126" s="145">
        <v>0</v>
      </c>
      <c r="V126" s="42" t="s">
        <v>583</v>
      </c>
      <c r="W126" s="42" t="s">
        <v>568</v>
      </c>
      <c r="X126" s="42" t="s">
        <v>33</v>
      </c>
      <c r="Y126" s="42" t="s">
        <v>582</v>
      </c>
      <c r="Z126" s="43">
        <v>0</v>
      </c>
      <c r="AA126" s="43">
        <v>0</v>
      </c>
      <c r="AB126" s="43">
        <v>0</v>
      </c>
      <c r="AC126" s="52">
        <v>0</v>
      </c>
      <c r="AD126" s="42" t="s">
        <v>583</v>
      </c>
      <c r="AE126" s="42" t="s">
        <v>568</v>
      </c>
      <c r="AF126" s="42" t="s">
        <v>33</v>
      </c>
      <c r="AG126" s="42" t="s">
        <v>582</v>
      </c>
      <c r="AH126" s="245"/>
      <c r="AI126" s="246">
        <v>0</v>
      </c>
      <c r="AJ126" s="235">
        <v>0</v>
      </c>
      <c r="AK126" s="52">
        <v>0</v>
      </c>
      <c r="AL126" s="42" t="s">
        <v>583</v>
      </c>
      <c r="AM126" s="42" t="s">
        <v>568</v>
      </c>
      <c r="AN126" s="42" t="s">
        <v>33</v>
      </c>
      <c r="AO126" s="42" t="s">
        <v>582</v>
      </c>
      <c r="AP126" s="235"/>
      <c r="AQ126" s="235"/>
      <c r="AR126" s="43">
        <v>0</v>
      </c>
      <c r="AS126" s="52">
        <v>0</v>
      </c>
      <c r="AT126" s="42" t="s">
        <v>583</v>
      </c>
      <c r="AU126" s="42"/>
      <c r="AV126" s="42" t="s">
        <v>33</v>
      </c>
      <c r="AW126" s="42" t="s">
        <v>582</v>
      </c>
      <c r="AX126" s="235"/>
      <c r="AY126" s="235"/>
      <c r="AZ126" s="43">
        <v>0</v>
      </c>
      <c r="BA126" s="52">
        <v>0</v>
      </c>
      <c r="BB126" s="42" t="s">
        <v>583</v>
      </c>
      <c r="BC126" s="42" t="s">
        <v>568</v>
      </c>
      <c r="BD126" s="42" t="s">
        <v>33</v>
      </c>
      <c r="BE126" s="42" t="s">
        <v>582</v>
      </c>
      <c r="BF126" s="261">
        <v>0</v>
      </c>
      <c r="BG126" s="262">
        <v>0</v>
      </c>
      <c r="BH126" s="43">
        <v>0</v>
      </c>
      <c r="BI126" s="52">
        <v>0</v>
      </c>
      <c r="BJ126" s="42" t="s">
        <v>583</v>
      </c>
      <c r="BK126" s="42" t="s">
        <v>568</v>
      </c>
      <c r="BL126" s="42" t="s">
        <v>33</v>
      </c>
      <c r="BM126" s="42" t="s">
        <v>582</v>
      </c>
      <c r="BN126" s="196">
        <v>0</v>
      </c>
      <c r="BO126" s="196">
        <v>0</v>
      </c>
      <c r="BP126" s="144">
        <v>0</v>
      </c>
      <c r="BQ126" s="145">
        <v>0</v>
      </c>
      <c r="BR126" s="42" t="s">
        <v>583</v>
      </c>
      <c r="BS126" s="42" t="s">
        <v>568</v>
      </c>
      <c r="BT126" s="42" t="s">
        <v>33</v>
      </c>
      <c r="BU126" s="42" t="s">
        <v>582</v>
      </c>
      <c r="BV126" s="193"/>
      <c r="BW126" s="193"/>
      <c r="BX126" s="43">
        <v>0</v>
      </c>
      <c r="BY126" s="52">
        <v>0</v>
      </c>
      <c r="BZ126" s="42" t="s">
        <v>583</v>
      </c>
      <c r="CA126" s="42" t="s">
        <v>568</v>
      </c>
      <c r="CB126" s="42" t="s">
        <v>33</v>
      </c>
      <c r="CC126" s="42" t="s">
        <v>582</v>
      </c>
      <c r="CD126" s="56"/>
      <c r="CE126" s="57" t="s">
        <v>584</v>
      </c>
      <c r="CF126" s="57" t="s">
        <v>584</v>
      </c>
      <c r="CG126" s="57" t="s">
        <v>584</v>
      </c>
      <c r="CH126" s="65" t="s">
        <v>584</v>
      </c>
      <c r="CI126" s="65" t="s">
        <v>584</v>
      </c>
      <c r="CJ126" s="65" t="s">
        <v>584</v>
      </c>
      <c r="CK126" s="65" t="s">
        <v>584</v>
      </c>
      <c r="CL126" s="65" t="s">
        <v>584</v>
      </c>
      <c r="CM126" s="57" t="s">
        <v>584</v>
      </c>
      <c r="CN126" s="57">
        <v>0</v>
      </c>
      <c r="CO126" s="58" t="e">
        <v>#VALUE!</v>
      </c>
      <c r="CP126" s="58" t="e">
        <v>#VALUE!</v>
      </c>
      <c r="CQ126" s="58" t="e">
        <v>#VALUE!</v>
      </c>
      <c r="CR126" s="58" t="e">
        <v>#VALUE!</v>
      </c>
      <c r="CS126" s="58" t="e">
        <v>#VALUE!</v>
      </c>
      <c r="CT126" s="58" t="e">
        <v>#VALUE!</v>
      </c>
      <c r="CU126" s="62" t="e">
        <v>#VALUE!</v>
      </c>
      <c r="CV126" s="58" t="e">
        <v>#VALUE!</v>
      </c>
      <c r="CW126" s="58" t="e">
        <v>#VALUE!</v>
      </c>
      <c r="CX126" s="49" t="s">
        <v>564</v>
      </c>
      <c r="CY126" s="207" t="s">
        <v>568</v>
      </c>
    </row>
    <row r="127" spans="1:103" s="59" customFormat="1" ht="47.25" x14ac:dyDescent="0.2">
      <c r="A127" s="255">
        <v>117</v>
      </c>
      <c r="B127" s="256" t="s">
        <v>277</v>
      </c>
      <c r="C127" s="257" t="s">
        <v>278</v>
      </c>
      <c r="D127" s="256" t="s">
        <v>46</v>
      </c>
      <c r="E127" s="259">
        <v>10</v>
      </c>
      <c r="F127" s="255">
        <v>1</v>
      </c>
      <c r="G127" s="256" t="s">
        <v>31</v>
      </c>
      <c r="H127" s="53">
        <v>22680</v>
      </c>
      <c r="I127" s="53">
        <v>226800</v>
      </c>
      <c r="J127" s="136">
        <v>15300</v>
      </c>
      <c r="K127" s="136">
        <v>0</v>
      </c>
      <c r="L127" s="43">
        <v>15300</v>
      </c>
      <c r="M127" s="52">
        <v>153000</v>
      </c>
      <c r="N127" s="42" t="s">
        <v>10</v>
      </c>
      <c r="O127" s="42" t="s">
        <v>567</v>
      </c>
      <c r="P127" s="42" t="s">
        <v>33</v>
      </c>
      <c r="Q127" s="42" t="s">
        <v>582</v>
      </c>
      <c r="R127" s="144">
        <v>10100</v>
      </c>
      <c r="S127" s="144">
        <v>0</v>
      </c>
      <c r="T127" s="144">
        <v>10100</v>
      </c>
      <c r="U127" s="145">
        <v>101000</v>
      </c>
      <c r="V127" s="42" t="s">
        <v>10</v>
      </c>
      <c r="W127" s="42" t="s">
        <v>567</v>
      </c>
      <c r="X127" s="42" t="s">
        <v>33</v>
      </c>
      <c r="Y127" s="42" t="s">
        <v>582</v>
      </c>
      <c r="Z127" s="43">
        <v>20169</v>
      </c>
      <c r="AA127" s="43">
        <v>0</v>
      </c>
      <c r="AB127" s="43">
        <v>20169</v>
      </c>
      <c r="AC127" s="52">
        <v>201690</v>
      </c>
      <c r="AD127" s="42" t="s">
        <v>10</v>
      </c>
      <c r="AE127" s="42" t="s">
        <v>567</v>
      </c>
      <c r="AF127" s="42" t="s">
        <v>33</v>
      </c>
      <c r="AG127" s="42" t="s">
        <v>582</v>
      </c>
      <c r="AH127" s="245">
        <v>8471</v>
      </c>
      <c r="AI127" s="246">
        <v>0</v>
      </c>
      <c r="AJ127" s="235">
        <v>8471</v>
      </c>
      <c r="AK127" s="52">
        <v>84710</v>
      </c>
      <c r="AL127" s="42" t="s">
        <v>10</v>
      </c>
      <c r="AM127" s="42" t="s">
        <v>566</v>
      </c>
      <c r="AN127" s="42" t="s">
        <v>10</v>
      </c>
      <c r="AO127" s="42" t="s">
        <v>581</v>
      </c>
      <c r="AP127" s="235"/>
      <c r="AQ127" s="235"/>
      <c r="AR127" s="43">
        <v>0</v>
      </c>
      <c r="AS127" s="52">
        <v>0</v>
      </c>
      <c r="AT127" s="42" t="s">
        <v>583</v>
      </c>
      <c r="AU127" s="42"/>
      <c r="AV127" s="42" t="s">
        <v>33</v>
      </c>
      <c r="AW127" s="42" t="s">
        <v>582</v>
      </c>
      <c r="AX127" s="235"/>
      <c r="AY127" s="235"/>
      <c r="AZ127" s="43">
        <v>0</v>
      </c>
      <c r="BA127" s="52">
        <v>0</v>
      </c>
      <c r="BB127" s="42" t="s">
        <v>583</v>
      </c>
      <c r="BC127" s="42" t="s">
        <v>568</v>
      </c>
      <c r="BD127" s="42" t="s">
        <v>33</v>
      </c>
      <c r="BE127" s="42" t="s">
        <v>582</v>
      </c>
      <c r="BF127" s="261">
        <v>0</v>
      </c>
      <c r="BG127" s="262">
        <v>0</v>
      </c>
      <c r="BH127" s="43">
        <v>0</v>
      </c>
      <c r="BI127" s="52">
        <v>0</v>
      </c>
      <c r="BJ127" s="42" t="s">
        <v>583</v>
      </c>
      <c r="BK127" s="42" t="s">
        <v>568</v>
      </c>
      <c r="BL127" s="42" t="s">
        <v>33</v>
      </c>
      <c r="BM127" s="42" t="s">
        <v>582</v>
      </c>
      <c r="BN127" s="196">
        <v>0</v>
      </c>
      <c r="BO127" s="196">
        <v>0</v>
      </c>
      <c r="BP127" s="144">
        <v>0</v>
      </c>
      <c r="BQ127" s="145">
        <v>0</v>
      </c>
      <c r="BR127" s="42" t="s">
        <v>583</v>
      </c>
      <c r="BS127" s="42" t="s">
        <v>568</v>
      </c>
      <c r="BT127" s="42" t="s">
        <v>33</v>
      </c>
      <c r="BU127" s="42" t="s">
        <v>582</v>
      </c>
      <c r="BV127" s="193"/>
      <c r="BW127" s="193"/>
      <c r="BX127" s="43">
        <v>0</v>
      </c>
      <c r="BY127" s="52">
        <v>0</v>
      </c>
      <c r="BZ127" s="42" t="s">
        <v>583</v>
      </c>
      <c r="CA127" s="42" t="s">
        <v>568</v>
      </c>
      <c r="CB127" s="42" t="s">
        <v>33</v>
      </c>
      <c r="CC127" s="42" t="s">
        <v>582</v>
      </c>
      <c r="CD127" s="56"/>
      <c r="CE127" s="57" t="s">
        <v>584</v>
      </c>
      <c r="CF127" s="57" t="s">
        <v>584</v>
      </c>
      <c r="CG127" s="57" t="s">
        <v>584</v>
      </c>
      <c r="CH127" s="65">
        <v>8471</v>
      </c>
      <c r="CI127" s="65" t="s">
        <v>584</v>
      </c>
      <c r="CJ127" s="65" t="s">
        <v>584</v>
      </c>
      <c r="CK127" s="65" t="s">
        <v>584</v>
      </c>
      <c r="CL127" s="65" t="s">
        <v>584</v>
      </c>
      <c r="CM127" s="57" t="s">
        <v>584</v>
      </c>
      <c r="CN127" s="57">
        <v>8471</v>
      </c>
      <c r="CO127" s="58" t="e">
        <v>#VALUE!</v>
      </c>
      <c r="CP127" s="58" t="e">
        <v>#VALUE!</v>
      </c>
      <c r="CQ127" s="58" t="e">
        <v>#VALUE!</v>
      </c>
      <c r="CR127" s="58">
        <v>500</v>
      </c>
      <c r="CS127" s="58" t="e">
        <v>#VALUE!</v>
      </c>
      <c r="CT127" s="58" t="e">
        <v>#VALUE!</v>
      </c>
      <c r="CU127" s="62" t="e">
        <v>#VALUE!</v>
      </c>
      <c r="CV127" s="58" t="e">
        <v>#VALUE!</v>
      </c>
      <c r="CW127" s="58" t="e">
        <v>#VALUE!</v>
      </c>
      <c r="CX127" s="281" t="s">
        <v>554</v>
      </c>
      <c r="CY127" s="207" t="s">
        <v>568</v>
      </c>
    </row>
    <row r="128" spans="1:103" s="59" customFormat="1" ht="47.25" x14ac:dyDescent="0.2">
      <c r="A128" s="255">
        <v>118</v>
      </c>
      <c r="B128" s="256" t="s">
        <v>279</v>
      </c>
      <c r="C128" s="257" t="s">
        <v>280</v>
      </c>
      <c r="D128" s="256" t="s">
        <v>46</v>
      </c>
      <c r="E128" s="259">
        <v>1</v>
      </c>
      <c r="F128" s="255">
        <v>1</v>
      </c>
      <c r="G128" s="256" t="s">
        <v>31</v>
      </c>
      <c r="H128" s="53">
        <v>539798.28</v>
      </c>
      <c r="I128" s="53">
        <v>539798.28</v>
      </c>
      <c r="J128" s="136"/>
      <c r="K128" s="136">
        <v>0</v>
      </c>
      <c r="L128" s="43">
        <v>0</v>
      </c>
      <c r="M128" s="52">
        <v>0</v>
      </c>
      <c r="N128" s="42" t="s">
        <v>583</v>
      </c>
      <c r="O128" s="42" t="s">
        <v>568</v>
      </c>
      <c r="P128" s="42" t="s">
        <v>33</v>
      </c>
      <c r="Q128" s="42" t="s">
        <v>582</v>
      </c>
      <c r="R128" s="144">
        <v>0</v>
      </c>
      <c r="S128" s="144">
        <v>0</v>
      </c>
      <c r="T128" s="144">
        <v>0</v>
      </c>
      <c r="U128" s="145">
        <v>0</v>
      </c>
      <c r="V128" s="42" t="s">
        <v>583</v>
      </c>
      <c r="W128" s="42" t="s">
        <v>568</v>
      </c>
      <c r="X128" s="42" t="s">
        <v>33</v>
      </c>
      <c r="Y128" s="42" t="s">
        <v>582</v>
      </c>
      <c r="Z128" s="43">
        <v>0</v>
      </c>
      <c r="AA128" s="43">
        <v>0</v>
      </c>
      <c r="AB128" s="43">
        <v>0</v>
      </c>
      <c r="AC128" s="52">
        <v>0</v>
      </c>
      <c r="AD128" s="42" t="s">
        <v>583</v>
      </c>
      <c r="AE128" s="42" t="s">
        <v>568</v>
      </c>
      <c r="AF128" s="42" t="s">
        <v>33</v>
      </c>
      <c r="AG128" s="42" t="s">
        <v>582</v>
      </c>
      <c r="AH128" s="245">
        <v>382906</v>
      </c>
      <c r="AI128" s="246">
        <v>72752.14</v>
      </c>
      <c r="AJ128" s="235">
        <v>455658.14</v>
      </c>
      <c r="AK128" s="52">
        <v>455658.14</v>
      </c>
      <c r="AL128" s="42" t="s">
        <v>10</v>
      </c>
      <c r="AM128" s="42" t="s">
        <v>566</v>
      </c>
      <c r="AN128" s="42" t="s">
        <v>10</v>
      </c>
      <c r="AO128" s="42" t="s">
        <v>581</v>
      </c>
      <c r="AP128" s="43"/>
      <c r="AQ128" s="43"/>
      <c r="AR128" s="43">
        <v>0</v>
      </c>
      <c r="AS128" s="52">
        <v>0</v>
      </c>
      <c r="AT128" s="42" t="s">
        <v>583</v>
      </c>
      <c r="AU128" s="42"/>
      <c r="AV128" s="42" t="s">
        <v>33</v>
      </c>
      <c r="AW128" s="42" t="s">
        <v>582</v>
      </c>
      <c r="AX128" s="43"/>
      <c r="AY128" s="43"/>
      <c r="AZ128" s="43">
        <v>0</v>
      </c>
      <c r="BA128" s="52">
        <v>0</v>
      </c>
      <c r="BB128" s="42" t="s">
        <v>583</v>
      </c>
      <c r="BC128" s="42" t="s">
        <v>568</v>
      </c>
      <c r="BD128" s="42" t="s">
        <v>33</v>
      </c>
      <c r="BE128" s="42" t="s">
        <v>582</v>
      </c>
      <c r="BF128" s="261">
        <v>0</v>
      </c>
      <c r="BG128" s="262">
        <v>0</v>
      </c>
      <c r="BH128" s="43">
        <v>0</v>
      </c>
      <c r="BI128" s="52">
        <v>0</v>
      </c>
      <c r="BJ128" s="42" t="s">
        <v>583</v>
      </c>
      <c r="BK128" s="42" t="s">
        <v>568</v>
      </c>
      <c r="BL128" s="42" t="s">
        <v>33</v>
      </c>
      <c r="BM128" s="42" t="s">
        <v>582</v>
      </c>
      <c r="BN128" s="196">
        <v>0</v>
      </c>
      <c r="BO128" s="196">
        <v>0</v>
      </c>
      <c r="BP128" s="144">
        <v>0</v>
      </c>
      <c r="BQ128" s="145">
        <v>0</v>
      </c>
      <c r="BR128" s="42" t="s">
        <v>583</v>
      </c>
      <c r="BS128" s="42" t="s">
        <v>568</v>
      </c>
      <c r="BT128" s="42" t="s">
        <v>33</v>
      </c>
      <c r="BU128" s="42" t="s">
        <v>582</v>
      </c>
      <c r="BV128" s="193"/>
      <c r="BW128" s="193"/>
      <c r="BX128" s="43">
        <v>0</v>
      </c>
      <c r="BY128" s="52">
        <v>0</v>
      </c>
      <c r="BZ128" s="42" t="s">
        <v>583</v>
      </c>
      <c r="CA128" s="42" t="s">
        <v>568</v>
      </c>
      <c r="CB128" s="42" t="s">
        <v>33</v>
      </c>
      <c r="CC128" s="42" t="s">
        <v>582</v>
      </c>
      <c r="CD128" s="56"/>
      <c r="CE128" s="57" t="s">
        <v>584</v>
      </c>
      <c r="CF128" s="57" t="s">
        <v>584</v>
      </c>
      <c r="CG128" s="57" t="s">
        <v>584</v>
      </c>
      <c r="CH128" s="65">
        <v>455658.14</v>
      </c>
      <c r="CI128" s="65" t="s">
        <v>584</v>
      </c>
      <c r="CJ128" s="65" t="s">
        <v>584</v>
      </c>
      <c r="CK128" s="65" t="s">
        <v>584</v>
      </c>
      <c r="CL128" s="65" t="s">
        <v>584</v>
      </c>
      <c r="CM128" s="57" t="s">
        <v>584</v>
      </c>
      <c r="CN128" s="57">
        <v>455658.14</v>
      </c>
      <c r="CO128" s="58" t="e">
        <v>#VALUE!</v>
      </c>
      <c r="CP128" s="58" t="e">
        <v>#VALUE!</v>
      </c>
      <c r="CQ128" s="58" t="e">
        <v>#VALUE!</v>
      </c>
      <c r="CR128" s="58">
        <v>500</v>
      </c>
      <c r="CS128" s="58" t="e">
        <v>#VALUE!</v>
      </c>
      <c r="CT128" s="58" t="e">
        <v>#VALUE!</v>
      </c>
      <c r="CU128" s="62" t="e">
        <v>#VALUE!</v>
      </c>
      <c r="CV128" s="58" t="e">
        <v>#VALUE!</v>
      </c>
      <c r="CW128" s="58" t="e">
        <v>#VALUE!</v>
      </c>
      <c r="CX128" s="281" t="s">
        <v>554</v>
      </c>
      <c r="CY128" s="207" t="s">
        <v>568</v>
      </c>
    </row>
    <row r="129" spans="1:103" s="59" customFormat="1" ht="47.25" x14ac:dyDescent="0.2">
      <c r="A129" s="255">
        <v>119</v>
      </c>
      <c r="B129" s="256" t="s">
        <v>281</v>
      </c>
      <c r="C129" s="257" t="s">
        <v>282</v>
      </c>
      <c r="D129" s="256" t="s">
        <v>46</v>
      </c>
      <c r="E129" s="259">
        <v>4</v>
      </c>
      <c r="F129" s="255">
        <v>1</v>
      </c>
      <c r="G129" s="256" t="s">
        <v>31</v>
      </c>
      <c r="H129" s="53">
        <v>3708</v>
      </c>
      <c r="I129" s="53">
        <v>14832</v>
      </c>
      <c r="J129" s="136"/>
      <c r="K129" s="136">
        <v>0</v>
      </c>
      <c r="L129" s="43">
        <v>0</v>
      </c>
      <c r="M129" s="52">
        <v>0</v>
      </c>
      <c r="N129" s="42" t="s">
        <v>583</v>
      </c>
      <c r="O129" s="42" t="s">
        <v>568</v>
      </c>
      <c r="P129" s="42" t="s">
        <v>33</v>
      </c>
      <c r="Q129" s="42" t="s">
        <v>582</v>
      </c>
      <c r="R129" s="144">
        <v>4500</v>
      </c>
      <c r="S129" s="144">
        <v>0</v>
      </c>
      <c r="T129" s="144">
        <v>4500</v>
      </c>
      <c r="U129" s="145">
        <v>18000</v>
      </c>
      <c r="V129" s="42" t="s">
        <v>33</v>
      </c>
      <c r="W129" s="42" t="s">
        <v>566</v>
      </c>
      <c r="X129" s="42" t="s">
        <v>33</v>
      </c>
      <c r="Y129" s="42" t="s">
        <v>582</v>
      </c>
      <c r="Z129" s="43">
        <v>6145</v>
      </c>
      <c r="AA129" s="43">
        <v>0</v>
      </c>
      <c r="AB129" s="43">
        <v>6145</v>
      </c>
      <c r="AC129" s="52">
        <v>24580</v>
      </c>
      <c r="AD129" s="42" t="s">
        <v>33</v>
      </c>
      <c r="AE129" s="42" t="s">
        <v>567</v>
      </c>
      <c r="AF129" s="42" t="s">
        <v>33</v>
      </c>
      <c r="AG129" s="42" t="s">
        <v>582</v>
      </c>
      <c r="AH129" s="245">
        <v>3377</v>
      </c>
      <c r="AI129" s="246">
        <v>0</v>
      </c>
      <c r="AJ129" s="235">
        <v>3377</v>
      </c>
      <c r="AK129" s="52">
        <v>13508</v>
      </c>
      <c r="AL129" s="42" t="s">
        <v>10</v>
      </c>
      <c r="AM129" s="42" t="s">
        <v>566</v>
      </c>
      <c r="AN129" s="42" t="s">
        <v>10</v>
      </c>
      <c r="AO129" s="42" t="s">
        <v>581</v>
      </c>
      <c r="AP129" s="235"/>
      <c r="AQ129" s="235"/>
      <c r="AR129" s="43">
        <v>0</v>
      </c>
      <c r="AS129" s="52">
        <v>0</v>
      </c>
      <c r="AT129" s="42" t="s">
        <v>583</v>
      </c>
      <c r="AU129" s="42"/>
      <c r="AV129" s="42" t="s">
        <v>33</v>
      </c>
      <c r="AW129" s="42" t="s">
        <v>582</v>
      </c>
      <c r="AX129" s="235"/>
      <c r="AY129" s="235"/>
      <c r="AZ129" s="43">
        <v>0</v>
      </c>
      <c r="BA129" s="52">
        <v>0</v>
      </c>
      <c r="BB129" s="42" t="s">
        <v>583</v>
      </c>
      <c r="BC129" s="42" t="s">
        <v>568</v>
      </c>
      <c r="BD129" s="42" t="s">
        <v>33</v>
      </c>
      <c r="BE129" s="42" t="s">
        <v>582</v>
      </c>
      <c r="BF129" s="261">
        <v>0</v>
      </c>
      <c r="BG129" s="262">
        <v>0</v>
      </c>
      <c r="BH129" s="43">
        <v>0</v>
      </c>
      <c r="BI129" s="52">
        <v>0</v>
      </c>
      <c r="BJ129" s="42" t="s">
        <v>583</v>
      </c>
      <c r="BK129" s="42" t="s">
        <v>568</v>
      </c>
      <c r="BL129" s="42" t="s">
        <v>33</v>
      </c>
      <c r="BM129" s="42" t="s">
        <v>582</v>
      </c>
      <c r="BN129" s="196">
        <v>0</v>
      </c>
      <c r="BO129" s="196">
        <v>0</v>
      </c>
      <c r="BP129" s="144">
        <v>0</v>
      </c>
      <c r="BQ129" s="145">
        <v>0</v>
      </c>
      <c r="BR129" s="42" t="s">
        <v>583</v>
      </c>
      <c r="BS129" s="42" t="s">
        <v>568</v>
      </c>
      <c r="BT129" s="42" t="s">
        <v>33</v>
      </c>
      <c r="BU129" s="42" t="s">
        <v>582</v>
      </c>
      <c r="BV129" s="193"/>
      <c r="BW129" s="193"/>
      <c r="BX129" s="43">
        <v>0</v>
      </c>
      <c r="BY129" s="52">
        <v>0</v>
      </c>
      <c r="BZ129" s="42" t="s">
        <v>583</v>
      </c>
      <c r="CA129" s="42" t="s">
        <v>568</v>
      </c>
      <c r="CB129" s="42" t="s">
        <v>33</v>
      </c>
      <c r="CC129" s="42" t="s">
        <v>582</v>
      </c>
      <c r="CD129" s="56"/>
      <c r="CE129" s="57" t="s">
        <v>584</v>
      </c>
      <c r="CF129" s="57" t="s">
        <v>584</v>
      </c>
      <c r="CG129" s="57" t="s">
        <v>584</v>
      </c>
      <c r="CH129" s="65">
        <v>3377</v>
      </c>
      <c r="CI129" s="65" t="s">
        <v>584</v>
      </c>
      <c r="CJ129" s="65" t="s">
        <v>584</v>
      </c>
      <c r="CK129" s="65" t="s">
        <v>584</v>
      </c>
      <c r="CL129" s="65" t="s">
        <v>584</v>
      </c>
      <c r="CM129" s="57" t="s">
        <v>584</v>
      </c>
      <c r="CN129" s="57">
        <v>3377</v>
      </c>
      <c r="CO129" s="58" t="e">
        <v>#VALUE!</v>
      </c>
      <c r="CP129" s="58" t="e">
        <v>#VALUE!</v>
      </c>
      <c r="CQ129" s="58" t="e">
        <v>#VALUE!</v>
      </c>
      <c r="CR129" s="58">
        <v>500</v>
      </c>
      <c r="CS129" s="58" t="e">
        <v>#VALUE!</v>
      </c>
      <c r="CT129" s="58" t="e">
        <v>#VALUE!</v>
      </c>
      <c r="CU129" s="62" t="e">
        <v>#VALUE!</v>
      </c>
      <c r="CV129" s="58" t="e">
        <v>#VALUE!</v>
      </c>
      <c r="CW129" s="58" t="e">
        <v>#VALUE!</v>
      </c>
      <c r="CX129" s="281" t="s">
        <v>554</v>
      </c>
      <c r="CY129" s="207" t="s">
        <v>568</v>
      </c>
    </row>
    <row r="130" spans="1:103" s="59" customFormat="1" ht="90" x14ac:dyDescent="0.2">
      <c r="A130" s="255">
        <v>120</v>
      </c>
      <c r="B130" s="256" t="s">
        <v>283</v>
      </c>
      <c r="C130" s="257" t="s">
        <v>284</v>
      </c>
      <c r="D130" s="256" t="s">
        <v>46</v>
      </c>
      <c r="E130" s="259">
        <v>32</v>
      </c>
      <c r="F130" s="255">
        <v>1</v>
      </c>
      <c r="G130" s="256" t="s">
        <v>31</v>
      </c>
      <c r="H130" s="53">
        <v>128760.0254976</v>
      </c>
      <c r="I130" s="53">
        <v>4120320.8159232</v>
      </c>
      <c r="J130" s="136"/>
      <c r="K130" s="136">
        <v>0</v>
      </c>
      <c r="L130" s="43">
        <v>0</v>
      </c>
      <c r="M130" s="52">
        <v>0</v>
      </c>
      <c r="N130" s="42" t="s">
        <v>583</v>
      </c>
      <c r="O130" s="42" t="s">
        <v>568</v>
      </c>
      <c r="P130" s="42" t="s">
        <v>33</v>
      </c>
      <c r="Q130" s="42" t="s">
        <v>582</v>
      </c>
      <c r="R130" s="144">
        <v>0</v>
      </c>
      <c r="S130" s="144">
        <v>0</v>
      </c>
      <c r="T130" s="144">
        <v>0</v>
      </c>
      <c r="U130" s="145">
        <v>0</v>
      </c>
      <c r="V130" s="42" t="s">
        <v>583</v>
      </c>
      <c r="W130" s="42" t="s">
        <v>568</v>
      </c>
      <c r="X130" s="42" t="s">
        <v>33</v>
      </c>
      <c r="Y130" s="42" t="s">
        <v>582</v>
      </c>
      <c r="Z130" s="43">
        <v>0</v>
      </c>
      <c r="AA130" s="43">
        <v>0</v>
      </c>
      <c r="AB130" s="43">
        <v>0</v>
      </c>
      <c r="AC130" s="52">
        <v>0</v>
      </c>
      <c r="AD130" s="42" t="s">
        <v>583</v>
      </c>
      <c r="AE130" s="42" t="s">
        <v>568</v>
      </c>
      <c r="AF130" s="42" t="s">
        <v>33</v>
      </c>
      <c r="AG130" s="42" t="s">
        <v>582</v>
      </c>
      <c r="AH130" s="245"/>
      <c r="AI130" s="246">
        <v>0</v>
      </c>
      <c r="AJ130" s="235">
        <v>0</v>
      </c>
      <c r="AK130" s="52">
        <v>0</v>
      </c>
      <c r="AL130" s="42" t="s">
        <v>583</v>
      </c>
      <c r="AM130" s="42" t="s">
        <v>568</v>
      </c>
      <c r="AN130" s="42" t="s">
        <v>33</v>
      </c>
      <c r="AO130" s="42" t="s">
        <v>582</v>
      </c>
      <c r="AP130" s="235">
        <v>117600</v>
      </c>
      <c r="AQ130" s="235">
        <v>0</v>
      </c>
      <c r="AR130" s="43">
        <v>117600</v>
      </c>
      <c r="AS130" s="52">
        <v>3763200</v>
      </c>
      <c r="AT130" s="42" t="s">
        <v>10</v>
      </c>
      <c r="AU130" s="42" t="s">
        <v>569</v>
      </c>
      <c r="AV130" s="42" t="s">
        <v>10</v>
      </c>
      <c r="AW130" s="42" t="s">
        <v>581</v>
      </c>
      <c r="AX130" s="235"/>
      <c r="AY130" s="235"/>
      <c r="AZ130" s="43">
        <v>0</v>
      </c>
      <c r="BA130" s="52">
        <v>0</v>
      </c>
      <c r="BB130" s="42" t="s">
        <v>583</v>
      </c>
      <c r="BC130" s="42" t="s">
        <v>568</v>
      </c>
      <c r="BD130" s="42" t="s">
        <v>33</v>
      </c>
      <c r="BE130" s="42" t="s">
        <v>582</v>
      </c>
      <c r="BF130" s="261">
        <v>0</v>
      </c>
      <c r="BG130" s="262">
        <v>0</v>
      </c>
      <c r="BH130" s="43">
        <v>0</v>
      </c>
      <c r="BI130" s="52">
        <v>0</v>
      </c>
      <c r="BJ130" s="42" t="s">
        <v>583</v>
      </c>
      <c r="BK130" s="42" t="s">
        <v>568</v>
      </c>
      <c r="BL130" s="42" t="s">
        <v>33</v>
      </c>
      <c r="BM130" s="42" t="s">
        <v>582</v>
      </c>
      <c r="BN130" s="196">
        <v>0</v>
      </c>
      <c r="BO130" s="196">
        <v>0</v>
      </c>
      <c r="BP130" s="144">
        <v>0</v>
      </c>
      <c r="BQ130" s="145">
        <v>0</v>
      </c>
      <c r="BR130" s="42" t="s">
        <v>583</v>
      </c>
      <c r="BS130" s="42" t="s">
        <v>568</v>
      </c>
      <c r="BT130" s="42" t="s">
        <v>33</v>
      </c>
      <c r="BU130" s="42" t="s">
        <v>582</v>
      </c>
      <c r="BV130" s="193"/>
      <c r="BW130" s="193"/>
      <c r="BX130" s="43">
        <v>0</v>
      </c>
      <c r="BY130" s="52">
        <v>0</v>
      </c>
      <c r="BZ130" s="42" t="s">
        <v>583</v>
      </c>
      <c r="CA130" s="42" t="s">
        <v>568</v>
      </c>
      <c r="CB130" s="42" t="s">
        <v>33</v>
      </c>
      <c r="CC130" s="42" t="s">
        <v>582</v>
      </c>
      <c r="CD130" s="56"/>
      <c r="CE130" s="57" t="s">
        <v>584</v>
      </c>
      <c r="CF130" s="57" t="s">
        <v>584</v>
      </c>
      <c r="CG130" s="57" t="s">
        <v>584</v>
      </c>
      <c r="CH130" s="65" t="s">
        <v>584</v>
      </c>
      <c r="CI130" s="65">
        <v>117600</v>
      </c>
      <c r="CJ130" s="65" t="s">
        <v>584</v>
      </c>
      <c r="CK130" s="65" t="s">
        <v>584</v>
      </c>
      <c r="CL130" s="65" t="s">
        <v>584</v>
      </c>
      <c r="CM130" s="57" t="s">
        <v>584</v>
      </c>
      <c r="CN130" s="57">
        <v>117600</v>
      </c>
      <c r="CO130" s="58" t="e">
        <v>#VALUE!</v>
      </c>
      <c r="CP130" s="58" t="e">
        <v>#VALUE!</v>
      </c>
      <c r="CQ130" s="58" t="e">
        <v>#VALUE!</v>
      </c>
      <c r="CR130" s="58" t="e">
        <v>#VALUE!</v>
      </c>
      <c r="CS130" s="58">
        <v>500</v>
      </c>
      <c r="CT130" s="58" t="e">
        <v>#VALUE!</v>
      </c>
      <c r="CU130" s="62" t="e">
        <v>#VALUE!</v>
      </c>
      <c r="CV130" s="58" t="e">
        <v>#VALUE!</v>
      </c>
      <c r="CW130" s="58" t="e">
        <v>#VALUE!</v>
      </c>
      <c r="CX130" s="281" t="s">
        <v>555</v>
      </c>
      <c r="CY130" s="207" t="s">
        <v>568</v>
      </c>
    </row>
    <row r="131" spans="1:103" s="59" customFormat="1" ht="75" x14ac:dyDescent="0.2">
      <c r="A131" s="255">
        <v>121</v>
      </c>
      <c r="B131" s="256" t="s">
        <v>285</v>
      </c>
      <c r="C131" s="257" t="s">
        <v>286</v>
      </c>
      <c r="D131" s="256" t="s">
        <v>46</v>
      </c>
      <c r="E131" s="259">
        <v>0.66666666666666663</v>
      </c>
      <c r="F131" s="255">
        <v>1</v>
      </c>
      <c r="G131" s="256" t="s">
        <v>31</v>
      </c>
      <c r="H131" s="53">
        <v>334390</v>
      </c>
      <c r="I131" s="53">
        <v>222926.66666666666</v>
      </c>
      <c r="J131" s="136"/>
      <c r="K131" s="136">
        <v>0</v>
      </c>
      <c r="L131" s="43">
        <v>0</v>
      </c>
      <c r="M131" s="52">
        <v>0</v>
      </c>
      <c r="N131" s="42" t="s">
        <v>583</v>
      </c>
      <c r="O131" s="42" t="s">
        <v>568</v>
      </c>
      <c r="P131" s="42" t="s">
        <v>33</v>
      </c>
      <c r="Q131" s="42" t="s">
        <v>582</v>
      </c>
      <c r="R131" s="144">
        <v>0</v>
      </c>
      <c r="S131" s="144">
        <v>0</v>
      </c>
      <c r="T131" s="144">
        <v>0</v>
      </c>
      <c r="U131" s="145">
        <v>0</v>
      </c>
      <c r="V131" s="42" t="s">
        <v>583</v>
      </c>
      <c r="W131" s="42" t="s">
        <v>568</v>
      </c>
      <c r="X131" s="42" t="s">
        <v>33</v>
      </c>
      <c r="Y131" s="42" t="s">
        <v>582</v>
      </c>
      <c r="Z131" s="43">
        <v>0</v>
      </c>
      <c r="AA131" s="43">
        <v>0</v>
      </c>
      <c r="AB131" s="43">
        <v>0</v>
      </c>
      <c r="AC131" s="52">
        <v>0</v>
      </c>
      <c r="AD131" s="42" t="s">
        <v>583</v>
      </c>
      <c r="AE131" s="42" t="s">
        <v>568</v>
      </c>
      <c r="AF131" s="42" t="s">
        <v>33</v>
      </c>
      <c r="AG131" s="42" t="s">
        <v>582</v>
      </c>
      <c r="AH131" s="245"/>
      <c r="AI131" s="246">
        <v>0</v>
      </c>
      <c r="AJ131" s="235">
        <v>0</v>
      </c>
      <c r="AK131" s="52">
        <v>0</v>
      </c>
      <c r="AL131" s="42" t="s">
        <v>583</v>
      </c>
      <c r="AM131" s="42" t="s">
        <v>568</v>
      </c>
      <c r="AN131" s="42" t="s">
        <v>33</v>
      </c>
      <c r="AO131" s="42" t="s">
        <v>582</v>
      </c>
      <c r="AP131" s="235"/>
      <c r="AQ131" s="235"/>
      <c r="AR131" s="43">
        <v>0</v>
      </c>
      <c r="AS131" s="52">
        <v>0</v>
      </c>
      <c r="AT131" s="42" t="s">
        <v>583</v>
      </c>
      <c r="AU131" s="42"/>
      <c r="AV131" s="42" t="s">
        <v>33</v>
      </c>
      <c r="AW131" s="42" t="s">
        <v>582</v>
      </c>
      <c r="AX131" s="235"/>
      <c r="AY131" s="235"/>
      <c r="AZ131" s="43">
        <v>0</v>
      </c>
      <c r="BA131" s="52">
        <v>0</v>
      </c>
      <c r="BB131" s="42" t="s">
        <v>583</v>
      </c>
      <c r="BC131" s="42" t="s">
        <v>568</v>
      </c>
      <c r="BD131" s="42" t="s">
        <v>33</v>
      </c>
      <c r="BE131" s="42" t="s">
        <v>582</v>
      </c>
      <c r="BF131" s="261">
        <v>267000</v>
      </c>
      <c r="BG131" s="262">
        <v>50730</v>
      </c>
      <c r="BH131" s="43">
        <v>317730</v>
      </c>
      <c r="BI131" s="52">
        <v>317730</v>
      </c>
      <c r="BJ131" s="42" t="s">
        <v>10</v>
      </c>
      <c r="BK131" s="42" t="s">
        <v>567</v>
      </c>
      <c r="BL131" s="42" t="s">
        <v>33</v>
      </c>
      <c r="BM131" s="42" t="s">
        <v>582</v>
      </c>
      <c r="BN131" s="196">
        <v>0</v>
      </c>
      <c r="BO131" s="196">
        <v>0</v>
      </c>
      <c r="BP131" s="144">
        <v>0</v>
      </c>
      <c r="BQ131" s="145">
        <v>0</v>
      </c>
      <c r="BR131" s="42" t="s">
        <v>583</v>
      </c>
      <c r="BS131" s="42" t="s">
        <v>568</v>
      </c>
      <c r="BT131" s="42" t="s">
        <v>33</v>
      </c>
      <c r="BU131" s="42" t="s">
        <v>582</v>
      </c>
      <c r="BV131" s="193"/>
      <c r="BW131" s="193"/>
      <c r="BX131" s="43">
        <v>0</v>
      </c>
      <c r="BY131" s="52">
        <v>0</v>
      </c>
      <c r="BZ131" s="42" t="s">
        <v>583</v>
      </c>
      <c r="CA131" s="42" t="s">
        <v>568</v>
      </c>
      <c r="CB131" s="42" t="s">
        <v>33</v>
      </c>
      <c r="CC131" s="42" t="s">
        <v>582</v>
      </c>
      <c r="CD131" s="56"/>
      <c r="CE131" s="57" t="s">
        <v>584</v>
      </c>
      <c r="CF131" s="57" t="s">
        <v>584</v>
      </c>
      <c r="CG131" s="57" t="s">
        <v>584</v>
      </c>
      <c r="CH131" s="65" t="s">
        <v>584</v>
      </c>
      <c r="CI131" s="65" t="s">
        <v>584</v>
      </c>
      <c r="CJ131" s="65" t="s">
        <v>584</v>
      </c>
      <c r="CK131" s="65" t="s">
        <v>584</v>
      </c>
      <c r="CL131" s="65" t="s">
        <v>584</v>
      </c>
      <c r="CM131" s="57" t="s">
        <v>584</v>
      </c>
      <c r="CN131" s="57">
        <v>0</v>
      </c>
      <c r="CO131" s="58" t="e">
        <v>#VALUE!</v>
      </c>
      <c r="CP131" s="58" t="e">
        <v>#VALUE!</v>
      </c>
      <c r="CQ131" s="58" t="e">
        <v>#VALUE!</v>
      </c>
      <c r="CR131" s="58" t="e">
        <v>#VALUE!</v>
      </c>
      <c r="CS131" s="58" t="e">
        <v>#VALUE!</v>
      </c>
      <c r="CT131" s="58" t="e">
        <v>#VALUE!</v>
      </c>
      <c r="CU131" s="62" t="e">
        <v>#VALUE!</v>
      </c>
      <c r="CV131" s="58" t="e">
        <v>#VALUE!</v>
      </c>
      <c r="CW131" s="58" t="e">
        <v>#VALUE!</v>
      </c>
      <c r="CX131" s="49" t="s">
        <v>564</v>
      </c>
      <c r="CY131" s="207" t="s">
        <v>568</v>
      </c>
    </row>
    <row r="132" spans="1:103" s="59" customFormat="1" ht="47.25" x14ac:dyDescent="0.2">
      <c r="A132" s="255">
        <v>122</v>
      </c>
      <c r="B132" s="256" t="s">
        <v>287</v>
      </c>
      <c r="C132" s="257" t="s">
        <v>288</v>
      </c>
      <c r="D132" s="256" t="s">
        <v>46</v>
      </c>
      <c r="E132" s="259">
        <v>6</v>
      </c>
      <c r="F132" s="255">
        <v>1</v>
      </c>
      <c r="G132" s="256" t="s">
        <v>31</v>
      </c>
      <c r="H132" s="53">
        <v>160720</v>
      </c>
      <c r="I132" s="53">
        <v>964320</v>
      </c>
      <c r="J132" s="136">
        <v>160000</v>
      </c>
      <c r="K132" s="136">
        <v>0</v>
      </c>
      <c r="L132" s="43">
        <v>160000</v>
      </c>
      <c r="M132" s="52">
        <v>960000</v>
      </c>
      <c r="N132" s="42" t="s">
        <v>10</v>
      </c>
      <c r="O132" s="42" t="s">
        <v>566</v>
      </c>
      <c r="P132" s="42" t="s">
        <v>10</v>
      </c>
      <c r="Q132" s="42" t="s">
        <v>581</v>
      </c>
      <c r="R132" s="144">
        <v>0</v>
      </c>
      <c r="S132" s="144">
        <v>0</v>
      </c>
      <c r="T132" s="144">
        <v>0</v>
      </c>
      <c r="U132" s="145">
        <v>0</v>
      </c>
      <c r="V132" s="42" t="s">
        <v>583</v>
      </c>
      <c r="W132" s="42" t="s">
        <v>568</v>
      </c>
      <c r="X132" s="42" t="s">
        <v>33</v>
      </c>
      <c r="Y132" s="42" t="s">
        <v>582</v>
      </c>
      <c r="Z132" s="43">
        <v>192771</v>
      </c>
      <c r="AA132" s="43">
        <v>0</v>
      </c>
      <c r="AB132" s="43">
        <v>192771</v>
      </c>
      <c r="AC132" s="52">
        <v>1156626</v>
      </c>
      <c r="AD132" s="42" t="s">
        <v>33</v>
      </c>
      <c r="AE132" s="42" t="s">
        <v>566</v>
      </c>
      <c r="AF132" s="42" t="s">
        <v>33</v>
      </c>
      <c r="AG132" s="42" t="s">
        <v>582</v>
      </c>
      <c r="AH132" s="245">
        <v>118400</v>
      </c>
      <c r="AI132" s="246">
        <v>0</v>
      </c>
      <c r="AJ132" s="235">
        <v>118400</v>
      </c>
      <c r="AK132" s="52">
        <v>710400</v>
      </c>
      <c r="AL132" s="42" t="s">
        <v>10</v>
      </c>
      <c r="AM132" s="42" t="s">
        <v>566</v>
      </c>
      <c r="AN132" s="42" t="s">
        <v>10</v>
      </c>
      <c r="AO132" s="42" t="s">
        <v>581</v>
      </c>
      <c r="AP132" s="235"/>
      <c r="AQ132" s="235"/>
      <c r="AR132" s="43">
        <v>0</v>
      </c>
      <c r="AS132" s="52">
        <v>0</v>
      </c>
      <c r="AT132" s="42" t="s">
        <v>583</v>
      </c>
      <c r="AU132" s="42"/>
      <c r="AV132" s="42" t="s">
        <v>33</v>
      </c>
      <c r="AW132" s="42" t="s">
        <v>582</v>
      </c>
      <c r="AX132" s="235"/>
      <c r="AY132" s="235"/>
      <c r="AZ132" s="43">
        <v>0</v>
      </c>
      <c r="BA132" s="52">
        <v>0</v>
      </c>
      <c r="BB132" s="42" t="s">
        <v>583</v>
      </c>
      <c r="BC132" s="42" t="s">
        <v>568</v>
      </c>
      <c r="BD132" s="42" t="s">
        <v>33</v>
      </c>
      <c r="BE132" s="42" t="s">
        <v>582</v>
      </c>
      <c r="BF132" s="261">
        <v>0</v>
      </c>
      <c r="BG132" s="262">
        <v>0</v>
      </c>
      <c r="BH132" s="43">
        <v>0</v>
      </c>
      <c r="BI132" s="52">
        <v>0</v>
      </c>
      <c r="BJ132" s="42" t="s">
        <v>583</v>
      </c>
      <c r="BK132" s="42" t="s">
        <v>568</v>
      </c>
      <c r="BL132" s="42" t="s">
        <v>33</v>
      </c>
      <c r="BM132" s="42" t="s">
        <v>582</v>
      </c>
      <c r="BN132" s="196">
        <v>0</v>
      </c>
      <c r="BO132" s="196">
        <v>0</v>
      </c>
      <c r="BP132" s="144">
        <v>0</v>
      </c>
      <c r="BQ132" s="145">
        <v>0</v>
      </c>
      <c r="BR132" s="42" t="s">
        <v>583</v>
      </c>
      <c r="BS132" s="42" t="s">
        <v>568</v>
      </c>
      <c r="BT132" s="42" t="s">
        <v>33</v>
      </c>
      <c r="BU132" s="42" t="s">
        <v>582</v>
      </c>
      <c r="BV132" s="193"/>
      <c r="BW132" s="193"/>
      <c r="BX132" s="43">
        <v>0</v>
      </c>
      <c r="BY132" s="52">
        <v>0</v>
      </c>
      <c r="BZ132" s="42" t="s">
        <v>583</v>
      </c>
      <c r="CA132" s="42" t="s">
        <v>568</v>
      </c>
      <c r="CB132" s="42" t="s">
        <v>33</v>
      </c>
      <c r="CC132" s="42" t="s">
        <v>582</v>
      </c>
      <c r="CD132" s="56"/>
      <c r="CE132" s="57">
        <v>160000</v>
      </c>
      <c r="CF132" s="57" t="s">
        <v>584</v>
      </c>
      <c r="CG132" s="57" t="s">
        <v>584</v>
      </c>
      <c r="CH132" s="65">
        <v>118400</v>
      </c>
      <c r="CI132" s="65" t="s">
        <v>584</v>
      </c>
      <c r="CJ132" s="65" t="s">
        <v>584</v>
      </c>
      <c r="CK132" s="65" t="s">
        <v>584</v>
      </c>
      <c r="CL132" s="65" t="s">
        <v>584</v>
      </c>
      <c r="CM132" s="57" t="s">
        <v>584</v>
      </c>
      <c r="CN132" s="57">
        <v>118400</v>
      </c>
      <c r="CO132" s="58">
        <v>370</v>
      </c>
      <c r="CP132" s="58" t="e">
        <v>#VALUE!</v>
      </c>
      <c r="CQ132" s="58" t="e">
        <v>#VALUE!</v>
      </c>
      <c r="CR132" s="58">
        <v>500</v>
      </c>
      <c r="CS132" s="58" t="e">
        <v>#VALUE!</v>
      </c>
      <c r="CT132" s="58" t="e">
        <v>#VALUE!</v>
      </c>
      <c r="CU132" s="62" t="e">
        <v>#VALUE!</v>
      </c>
      <c r="CV132" s="58" t="e">
        <v>#VALUE!</v>
      </c>
      <c r="CW132" s="58" t="e">
        <v>#VALUE!</v>
      </c>
      <c r="CX132" s="281" t="s">
        <v>554</v>
      </c>
      <c r="CY132" s="207" t="s">
        <v>568</v>
      </c>
    </row>
    <row r="133" spans="1:103" s="59" customFormat="1" ht="47.25" x14ac:dyDescent="0.2">
      <c r="A133" s="255">
        <v>123</v>
      </c>
      <c r="B133" s="256" t="s">
        <v>289</v>
      </c>
      <c r="C133" s="257" t="s">
        <v>290</v>
      </c>
      <c r="D133" s="256" t="s">
        <v>46</v>
      </c>
      <c r="E133" s="259">
        <v>11.333333333333334</v>
      </c>
      <c r="F133" s="255">
        <v>1</v>
      </c>
      <c r="G133" s="256" t="s">
        <v>31</v>
      </c>
      <c r="H133" s="53">
        <v>100980</v>
      </c>
      <c r="I133" s="53">
        <v>1144440</v>
      </c>
      <c r="J133" s="136">
        <v>100000</v>
      </c>
      <c r="K133" s="136">
        <v>0</v>
      </c>
      <c r="L133" s="43">
        <v>100000</v>
      </c>
      <c r="M133" s="52">
        <v>1133333.3333333335</v>
      </c>
      <c r="N133" s="42" t="s">
        <v>10</v>
      </c>
      <c r="O133" s="42" t="s">
        <v>566</v>
      </c>
      <c r="P133" s="42" t="s">
        <v>10</v>
      </c>
      <c r="Q133" s="42" t="s">
        <v>581</v>
      </c>
      <c r="R133" s="144">
        <v>0</v>
      </c>
      <c r="S133" s="144">
        <v>0</v>
      </c>
      <c r="T133" s="144">
        <v>0</v>
      </c>
      <c r="U133" s="145">
        <v>0</v>
      </c>
      <c r="V133" s="42" t="s">
        <v>583</v>
      </c>
      <c r="W133" s="42" t="s">
        <v>568</v>
      </c>
      <c r="X133" s="42" t="s">
        <v>33</v>
      </c>
      <c r="Y133" s="42" t="s">
        <v>582</v>
      </c>
      <c r="Z133" s="43">
        <v>132530</v>
      </c>
      <c r="AA133" s="43">
        <v>0</v>
      </c>
      <c r="AB133" s="43">
        <v>132530</v>
      </c>
      <c r="AC133" s="52">
        <v>1502006.6666666667</v>
      </c>
      <c r="AD133" s="42" t="s">
        <v>33</v>
      </c>
      <c r="AE133" s="42" t="s">
        <v>566</v>
      </c>
      <c r="AF133" s="42" t="s">
        <v>33</v>
      </c>
      <c r="AG133" s="42" t="s">
        <v>582</v>
      </c>
      <c r="AH133" s="245">
        <v>145916</v>
      </c>
      <c r="AI133" s="246">
        <v>0</v>
      </c>
      <c r="AJ133" s="235">
        <v>145916</v>
      </c>
      <c r="AK133" s="52">
        <v>1653714.6666666667</v>
      </c>
      <c r="AL133" s="42" t="s">
        <v>33</v>
      </c>
      <c r="AM133" s="42" t="s">
        <v>566</v>
      </c>
      <c r="AN133" s="42" t="s">
        <v>33</v>
      </c>
      <c r="AO133" s="42" t="s">
        <v>582</v>
      </c>
      <c r="AP133" s="235"/>
      <c r="AQ133" s="235"/>
      <c r="AR133" s="43">
        <v>0</v>
      </c>
      <c r="AS133" s="52">
        <v>0</v>
      </c>
      <c r="AT133" s="42" t="s">
        <v>583</v>
      </c>
      <c r="AU133" s="42"/>
      <c r="AV133" s="42" t="s">
        <v>33</v>
      </c>
      <c r="AW133" s="42" t="s">
        <v>582</v>
      </c>
      <c r="AX133" s="235"/>
      <c r="AY133" s="235"/>
      <c r="AZ133" s="43">
        <v>0</v>
      </c>
      <c r="BA133" s="52">
        <v>0</v>
      </c>
      <c r="BB133" s="42" t="s">
        <v>583</v>
      </c>
      <c r="BC133" s="42" t="s">
        <v>568</v>
      </c>
      <c r="BD133" s="42" t="s">
        <v>33</v>
      </c>
      <c r="BE133" s="42" t="s">
        <v>582</v>
      </c>
      <c r="BF133" s="261">
        <v>0</v>
      </c>
      <c r="BG133" s="262">
        <v>0</v>
      </c>
      <c r="BH133" s="43">
        <v>0</v>
      </c>
      <c r="BI133" s="52">
        <v>0</v>
      </c>
      <c r="BJ133" s="42" t="s">
        <v>583</v>
      </c>
      <c r="BK133" s="42" t="s">
        <v>568</v>
      </c>
      <c r="BL133" s="42" t="s">
        <v>33</v>
      </c>
      <c r="BM133" s="42" t="s">
        <v>582</v>
      </c>
      <c r="BN133" s="196">
        <v>0</v>
      </c>
      <c r="BO133" s="196">
        <v>0</v>
      </c>
      <c r="BP133" s="144">
        <v>0</v>
      </c>
      <c r="BQ133" s="145">
        <v>0</v>
      </c>
      <c r="BR133" s="42" t="s">
        <v>583</v>
      </c>
      <c r="BS133" s="42" t="s">
        <v>568</v>
      </c>
      <c r="BT133" s="42" t="s">
        <v>33</v>
      </c>
      <c r="BU133" s="42" t="s">
        <v>582</v>
      </c>
      <c r="BV133" s="193"/>
      <c r="BW133" s="193"/>
      <c r="BX133" s="43">
        <v>0</v>
      </c>
      <c r="BY133" s="52">
        <v>0</v>
      </c>
      <c r="BZ133" s="42" t="s">
        <v>583</v>
      </c>
      <c r="CA133" s="42" t="s">
        <v>568</v>
      </c>
      <c r="CB133" s="42" t="s">
        <v>33</v>
      </c>
      <c r="CC133" s="42" t="s">
        <v>582</v>
      </c>
      <c r="CD133" s="56"/>
      <c r="CE133" s="57">
        <v>100000</v>
      </c>
      <c r="CF133" s="57" t="s">
        <v>584</v>
      </c>
      <c r="CG133" s="57" t="s">
        <v>584</v>
      </c>
      <c r="CH133" s="65" t="s">
        <v>584</v>
      </c>
      <c r="CI133" s="65" t="s">
        <v>584</v>
      </c>
      <c r="CJ133" s="65" t="s">
        <v>584</v>
      </c>
      <c r="CK133" s="65" t="s">
        <v>584</v>
      </c>
      <c r="CL133" s="65" t="s">
        <v>584</v>
      </c>
      <c r="CM133" s="57" t="s">
        <v>584</v>
      </c>
      <c r="CN133" s="57">
        <v>100000</v>
      </c>
      <c r="CO133" s="58">
        <v>500</v>
      </c>
      <c r="CP133" s="58" t="e">
        <v>#VALUE!</v>
      </c>
      <c r="CQ133" s="58" t="e">
        <v>#VALUE!</v>
      </c>
      <c r="CR133" s="58" t="e">
        <v>#VALUE!</v>
      </c>
      <c r="CS133" s="58" t="e">
        <v>#VALUE!</v>
      </c>
      <c r="CT133" s="58" t="e">
        <v>#VALUE!</v>
      </c>
      <c r="CU133" s="62" t="e">
        <v>#VALUE!</v>
      </c>
      <c r="CV133" s="58" t="e">
        <v>#VALUE!</v>
      </c>
      <c r="CW133" s="58" t="e">
        <v>#VALUE!</v>
      </c>
      <c r="CX133" s="280" t="s">
        <v>551</v>
      </c>
      <c r="CY133" s="207" t="s">
        <v>568</v>
      </c>
    </row>
    <row r="134" spans="1:103" s="59" customFormat="1" ht="47.25" x14ac:dyDescent="0.2">
      <c r="A134" s="255">
        <v>124</v>
      </c>
      <c r="B134" s="256" t="s">
        <v>291</v>
      </c>
      <c r="C134" s="257" t="s">
        <v>292</v>
      </c>
      <c r="D134" s="256" t="s">
        <v>46</v>
      </c>
      <c r="E134" s="259">
        <v>1</v>
      </c>
      <c r="F134" s="255">
        <v>1</v>
      </c>
      <c r="G134" s="256" t="s">
        <v>31</v>
      </c>
      <c r="H134" s="53">
        <v>103281.20926473675</v>
      </c>
      <c r="I134" s="53">
        <v>103281.20926473675</v>
      </c>
      <c r="J134" s="136"/>
      <c r="K134" s="136">
        <v>0</v>
      </c>
      <c r="L134" s="43">
        <v>0</v>
      </c>
      <c r="M134" s="52">
        <v>0</v>
      </c>
      <c r="N134" s="42" t="s">
        <v>583</v>
      </c>
      <c r="O134" s="42" t="s">
        <v>568</v>
      </c>
      <c r="P134" s="42" t="s">
        <v>33</v>
      </c>
      <c r="Q134" s="42" t="s">
        <v>582</v>
      </c>
      <c r="R134" s="144">
        <v>0</v>
      </c>
      <c r="S134" s="144">
        <v>0</v>
      </c>
      <c r="T134" s="144">
        <v>0</v>
      </c>
      <c r="U134" s="145">
        <v>0</v>
      </c>
      <c r="V134" s="42" t="s">
        <v>583</v>
      </c>
      <c r="W134" s="42" t="s">
        <v>568</v>
      </c>
      <c r="X134" s="42" t="s">
        <v>33</v>
      </c>
      <c r="Y134" s="42" t="s">
        <v>582</v>
      </c>
      <c r="Z134" s="43">
        <v>0</v>
      </c>
      <c r="AA134" s="43">
        <v>0</v>
      </c>
      <c r="AB134" s="43">
        <v>0</v>
      </c>
      <c r="AC134" s="52">
        <v>0</v>
      </c>
      <c r="AD134" s="42" t="s">
        <v>583</v>
      </c>
      <c r="AE134" s="42" t="s">
        <v>568</v>
      </c>
      <c r="AF134" s="42" t="s">
        <v>33</v>
      </c>
      <c r="AG134" s="42" t="s">
        <v>582</v>
      </c>
      <c r="AH134" s="245"/>
      <c r="AI134" s="246">
        <v>0</v>
      </c>
      <c r="AJ134" s="235">
        <v>0</v>
      </c>
      <c r="AK134" s="52">
        <v>0</v>
      </c>
      <c r="AL134" s="42" t="s">
        <v>583</v>
      </c>
      <c r="AM134" s="42" t="s">
        <v>568</v>
      </c>
      <c r="AN134" s="42" t="s">
        <v>33</v>
      </c>
      <c r="AO134" s="42" t="s">
        <v>582</v>
      </c>
      <c r="AP134" s="235"/>
      <c r="AQ134" s="235"/>
      <c r="AR134" s="43">
        <v>0</v>
      </c>
      <c r="AS134" s="52">
        <v>0</v>
      </c>
      <c r="AT134" s="42" t="s">
        <v>583</v>
      </c>
      <c r="AU134" s="42"/>
      <c r="AV134" s="42" t="s">
        <v>33</v>
      </c>
      <c r="AW134" s="42" t="s">
        <v>582</v>
      </c>
      <c r="AX134" s="235"/>
      <c r="AY134" s="235"/>
      <c r="AZ134" s="43">
        <v>0</v>
      </c>
      <c r="BA134" s="52">
        <v>0</v>
      </c>
      <c r="BB134" s="42" t="s">
        <v>583</v>
      </c>
      <c r="BC134" s="42" t="s">
        <v>568</v>
      </c>
      <c r="BD134" s="42" t="s">
        <v>33</v>
      </c>
      <c r="BE134" s="42" t="s">
        <v>582</v>
      </c>
      <c r="BF134" s="261">
        <v>0</v>
      </c>
      <c r="BG134" s="262">
        <v>0</v>
      </c>
      <c r="BH134" s="43">
        <v>0</v>
      </c>
      <c r="BI134" s="52">
        <v>0</v>
      </c>
      <c r="BJ134" s="42" t="s">
        <v>583</v>
      </c>
      <c r="BK134" s="42" t="s">
        <v>568</v>
      </c>
      <c r="BL134" s="42" t="s">
        <v>33</v>
      </c>
      <c r="BM134" s="42" t="s">
        <v>582</v>
      </c>
      <c r="BN134" s="196">
        <v>0</v>
      </c>
      <c r="BO134" s="196">
        <v>0</v>
      </c>
      <c r="BP134" s="144">
        <v>0</v>
      </c>
      <c r="BQ134" s="145">
        <v>0</v>
      </c>
      <c r="BR134" s="42" t="s">
        <v>583</v>
      </c>
      <c r="BS134" s="42" t="s">
        <v>568</v>
      </c>
      <c r="BT134" s="42" t="s">
        <v>33</v>
      </c>
      <c r="BU134" s="42" t="s">
        <v>582</v>
      </c>
      <c r="BV134" s="193"/>
      <c r="BW134" s="193"/>
      <c r="BX134" s="43">
        <v>0</v>
      </c>
      <c r="BY134" s="52">
        <v>0</v>
      </c>
      <c r="BZ134" s="42" t="s">
        <v>583</v>
      </c>
      <c r="CA134" s="42" t="s">
        <v>568</v>
      </c>
      <c r="CB134" s="42" t="s">
        <v>33</v>
      </c>
      <c r="CC134" s="42" t="s">
        <v>582</v>
      </c>
      <c r="CD134" s="56"/>
      <c r="CE134" s="57" t="s">
        <v>584</v>
      </c>
      <c r="CF134" s="57" t="s">
        <v>584</v>
      </c>
      <c r="CG134" s="57" t="s">
        <v>584</v>
      </c>
      <c r="CH134" s="65" t="s">
        <v>584</v>
      </c>
      <c r="CI134" s="65" t="s">
        <v>584</v>
      </c>
      <c r="CJ134" s="65" t="s">
        <v>584</v>
      </c>
      <c r="CK134" s="65" t="s">
        <v>584</v>
      </c>
      <c r="CL134" s="65" t="s">
        <v>584</v>
      </c>
      <c r="CM134" s="57" t="s">
        <v>584</v>
      </c>
      <c r="CN134" s="57">
        <v>0</v>
      </c>
      <c r="CO134" s="58" t="e">
        <v>#VALUE!</v>
      </c>
      <c r="CP134" s="58" t="e">
        <v>#VALUE!</v>
      </c>
      <c r="CQ134" s="58" t="e">
        <v>#VALUE!</v>
      </c>
      <c r="CR134" s="58" t="e">
        <v>#VALUE!</v>
      </c>
      <c r="CS134" s="58" t="e">
        <v>#VALUE!</v>
      </c>
      <c r="CT134" s="58" t="e">
        <v>#VALUE!</v>
      </c>
      <c r="CU134" s="62" t="e">
        <v>#VALUE!</v>
      </c>
      <c r="CV134" s="58" t="e">
        <v>#VALUE!</v>
      </c>
      <c r="CW134" s="58" t="e">
        <v>#VALUE!</v>
      </c>
      <c r="CX134" s="49" t="s">
        <v>564</v>
      </c>
      <c r="CY134" s="207" t="s">
        <v>568</v>
      </c>
    </row>
    <row r="135" spans="1:103" s="59" customFormat="1" ht="75" x14ac:dyDescent="0.2">
      <c r="A135" s="255">
        <v>125</v>
      </c>
      <c r="B135" s="256" t="s">
        <v>293</v>
      </c>
      <c r="C135" s="257" t="s">
        <v>294</v>
      </c>
      <c r="D135" s="256" t="s">
        <v>46</v>
      </c>
      <c r="E135" s="259">
        <v>18.333333333333332</v>
      </c>
      <c r="F135" s="255">
        <v>1</v>
      </c>
      <c r="G135" s="256" t="s">
        <v>31</v>
      </c>
      <c r="H135" s="53">
        <v>243950</v>
      </c>
      <c r="I135" s="53">
        <v>4472416.666666666</v>
      </c>
      <c r="J135" s="136"/>
      <c r="K135" s="136">
        <v>0</v>
      </c>
      <c r="L135" s="43">
        <v>0</v>
      </c>
      <c r="M135" s="52">
        <v>0</v>
      </c>
      <c r="N135" s="42" t="s">
        <v>583</v>
      </c>
      <c r="O135" s="42" t="s">
        <v>568</v>
      </c>
      <c r="P135" s="42" t="s">
        <v>33</v>
      </c>
      <c r="Q135" s="42" t="s">
        <v>582</v>
      </c>
      <c r="R135" s="144">
        <v>0</v>
      </c>
      <c r="S135" s="144">
        <v>0</v>
      </c>
      <c r="T135" s="144">
        <v>0</v>
      </c>
      <c r="U135" s="145">
        <v>0</v>
      </c>
      <c r="V135" s="42" t="s">
        <v>583</v>
      </c>
      <c r="W135" s="42" t="s">
        <v>568</v>
      </c>
      <c r="X135" s="42" t="s">
        <v>33</v>
      </c>
      <c r="Y135" s="42" t="s">
        <v>582</v>
      </c>
      <c r="Z135" s="43">
        <v>0</v>
      </c>
      <c r="AA135" s="43">
        <v>0</v>
      </c>
      <c r="AB135" s="43">
        <v>0</v>
      </c>
      <c r="AC135" s="52">
        <v>0</v>
      </c>
      <c r="AD135" s="42" t="s">
        <v>583</v>
      </c>
      <c r="AE135" s="42" t="s">
        <v>568</v>
      </c>
      <c r="AF135" s="42" t="s">
        <v>33</v>
      </c>
      <c r="AG135" s="42" t="s">
        <v>582</v>
      </c>
      <c r="AH135" s="245">
        <v>110218</v>
      </c>
      <c r="AI135" s="246">
        <v>20941.420000000002</v>
      </c>
      <c r="AJ135" s="235">
        <v>131159.42000000001</v>
      </c>
      <c r="AK135" s="52">
        <v>2404589.3666666667</v>
      </c>
      <c r="AL135" s="42" t="s">
        <v>10</v>
      </c>
      <c r="AM135" s="42" t="s">
        <v>566</v>
      </c>
      <c r="AN135" s="42" t="s">
        <v>10</v>
      </c>
      <c r="AO135" s="42" t="s">
        <v>581</v>
      </c>
      <c r="AP135" s="235"/>
      <c r="AQ135" s="235"/>
      <c r="AR135" s="43">
        <v>0</v>
      </c>
      <c r="AS135" s="52">
        <v>0</v>
      </c>
      <c r="AT135" s="42" t="s">
        <v>583</v>
      </c>
      <c r="AU135" s="42"/>
      <c r="AV135" s="42" t="s">
        <v>33</v>
      </c>
      <c r="AW135" s="42" t="s">
        <v>582</v>
      </c>
      <c r="AX135" s="235"/>
      <c r="AY135" s="235"/>
      <c r="AZ135" s="43">
        <v>0</v>
      </c>
      <c r="BA135" s="52">
        <v>0</v>
      </c>
      <c r="BB135" s="42" t="s">
        <v>583</v>
      </c>
      <c r="BC135" s="42" t="s">
        <v>568</v>
      </c>
      <c r="BD135" s="42" t="s">
        <v>33</v>
      </c>
      <c r="BE135" s="42" t="s">
        <v>582</v>
      </c>
      <c r="BF135" s="261">
        <v>0</v>
      </c>
      <c r="BG135" s="262">
        <v>0</v>
      </c>
      <c r="BH135" s="43">
        <v>0</v>
      </c>
      <c r="BI135" s="52">
        <v>0</v>
      </c>
      <c r="BJ135" s="42" t="s">
        <v>583</v>
      </c>
      <c r="BK135" s="42" t="s">
        <v>568</v>
      </c>
      <c r="BL135" s="42" t="s">
        <v>33</v>
      </c>
      <c r="BM135" s="42" t="s">
        <v>582</v>
      </c>
      <c r="BN135" s="196">
        <v>0</v>
      </c>
      <c r="BO135" s="196">
        <v>0</v>
      </c>
      <c r="BP135" s="144">
        <v>0</v>
      </c>
      <c r="BQ135" s="145">
        <v>0</v>
      </c>
      <c r="BR135" s="42" t="s">
        <v>583</v>
      </c>
      <c r="BS135" s="42" t="s">
        <v>568</v>
      </c>
      <c r="BT135" s="42" t="s">
        <v>33</v>
      </c>
      <c r="BU135" s="42" t="s">
        <v>582</v>
      </c>
      <c r="BV135" s="193">
        <v>205000</v>
      </c>
      <c r="BW135" s="193">
        <v>38950</v>
      </c>
      <c r="BX135" s="43">
        <v>243950</v>
      </c>
      <c r="BY135" s="52">
        <v>243950</v>
      </c>
      <c r="BZ135" s="42" t="s">
        <v>10</v>
      </c>
      <c r="CA135" s="42" t="s">
        <v>566</v>
      </c>
      <c r="CB135" s="42" t="s">
        <v>10</v>
      </c>
      <c r="CC135" s="42" t="s">
        <v>581</v>
      </c>
      <c r="CD135" s="56"/>
      <c r="CE135" s="57" t="s">
        <v>584</v>
      </c>
      <c r="CF135" s="57" t="s">
        <v>584</v>
      </c>
      <c r="CG135" s="57" t="s">
        <v>584</v>
      </c>
      <c r="CH135" s="65">
        <v>131159.42000000001</v>
      </c>
      <c r="CI135" s="65" t="s">
        <v>584</v>
      </c>
      <c r="CJ135" s="65" t="s">
        <v>584</v>
      </c>
      <c r="CK135" s="65" t="s">
        <v>584</v>
      </c>
      <c r="CL135" s="65" t="s">
        <v>584</v>
      </c>
      <c r="CM135" s="57">
        <v>243950</v>
      </c>
      <c r="CN135" s="57">
        <v>131159.42000000001</v>
      </c>
      <c r="CO135" s="58" t="e">
        <v>#VALUE!</v>
      </c>
      <c r="CP135" s="58" t="e">
        <v>#VALUE!</v>
      </c>
      <c r="CQ135" s="58" t="e">
        <v>#VALUE!</v>
      </c>
      <c r="CR135" s="58">
        <v>500</v>
      </c>
      <c r="CS135" s="58" t="e">
        <v>#VALUE!</v>
      </c>
      <c r="CT135" s="58" t="e">
        <v>#VALUE!</v>
      </c>
      <c r="CU135" s="62" t="e">
        <v>#VALUE!</v>
      </c>
      <c r="CV135" s="58" t="e">
        <v>#VALUE!</v>
      </c>
      <c r="CW135" s="58">
        <v>268.82439024390249</v>
      </c>
      <c r="CX135" s="281" t="s">
        <v>554</v>
      </c>
      <c r="CY135" s="207" t="s">
        <v>568</v>
      </c>
    </row>
    <row r="136" spans="1:103" s="59" customFormat="1" ht="105" x14ac:dyDescent="0.2">
      <c r="A136" s="255">
        <v>126</v>
      </c>
      <c r="B136" s="256" t="s">
        <v>295</v>
      </c>
      <c r="C136" s="257" t="s">
        <v>296</v>
      </c>
      <c r="D136" s="256" t="s">
        <v>46</v>
      </c>
      <c r="E136" s="259">
        <v>17</v>
      </c>
      <c r="F136" s="255">
        <v>1</v>
      </c>
      <c r="G136" s="256" t="s">
        <v>31</v>
      </c>
      <c r="H136" s="53">
        <v>15008</v>
      </c>
      <c r="I136" s="53">
        <v>255136</v>
      </c>
      <c r="J136" s="136">
        <v>15000</v>
      </c>
      <c r="K136" s="136">
        <v>0</v>
      </c>
      <c r="L136" s="43">
        <v>15000</v>
      </c>
      <c r="M136" s="52">
        <v>255000</v>
      </c>
      <c r="N136" s="42" t="s">
        <v>10</v>
      </c>
      <c r="O136" s="42" t="s">
        <v>566</v>
      </c>
      <c r="P136" s="42" t="s">
        <v>10</v>
      </c>
      <c r="Q136" s="42" t="s">
        <v>581</v>
      </c>
      <c r="R136" s="144">
        <v>10300</v>
      </c>
      <c r="S136" s="144">
        <v>0</v>
      </c>
      <c r="T136" s="144">
        <v>10300</v>
      </c>
      <c r="U136" s="145">
        <v>175100</v>
      </c>
      <c r="V136" s="42" t="s">
        <v>10</v>
      </c>
      <c r="W136" s="42" t="s">
        <v>566</v>
      </c>
      <c r="X136" s="276" t="s">
        <v>33</v>
      </c>
      <c r="Y136" s="42" t="s">
        <v>582</v>
      </c>
      <c r="Z136" s="43">
        <v>20169</v>
      </c>
      <c r="AA136" s="43">
        <v>0</v>
      </c>
      <c r="AB136" s="43">
        <v>20169</v>
      </c>
      <c r="AC136" s="52">
        <v>342873</v>
      </c>
      <c r="AD136" s="42" t="s">
        <v>33</v>
      </c>
      <c r="AE136" s="42" t="s">
        <v>567</v>
      </c>
      <c r="AF136" s="42" t="s">
        <v>33</v>
      </c>
      <c r="AG136" s="42" t="s">
        <v>582</v>
      </c>
      <c r="AH136" s="245">
        <v>15008</v>
      </c>
      <c r="AI136" s="246">
        <v>0</v>
      </c>
      <c r="AJ136" s="235">
        <v>15008</v>
      </c>
      <c r="AK136" s="52">
        <v>255136</v>
      </c>
      <c r="AL136" s="42" t="s">
        <v>10</v>
      </c>
      <c r="AM136" s="42" t="s">
        <v>566</v>
      </c>
      <c r="AN136" s="42" t="s">
        <v>10</v>
      </c>
      <c r="AO136" s="42" t="s">
        <v>581</v>
      </c>
      <c r="AP136" s="235"/>
      <c r="AQ136" s="235"/>
      <c r="AR136" s="43">
        <v>0</v>
      </c>
      <c r="AS136" s="52">
        <v>0</v>
      </c>
      <c r="AT136" s="42" t="s">
        <v>583</v>
      </c>
      <c r="AU136" s="42"/>
      <c r="AV136" s="42" t="s">
        <v>33</v>
      </c>
      <c r="AW136" s="42" t="s">
        <v>582</v>
      </c>
      <c r="AX136" s="235"/>
      <c r="AY136" s="235"/>
      <c r="AZ136" s="43">
        <v>0</v>
      </c>
      <c r="BA136" s="52">
        <v>0</v>
      </c>
      <c r="BB136" s="42" t="s">
        <v>583</v>
      </c>
      <c r="BC136" s="42" t="s">
        <v>568</v>
      </c>
      <c r="BD136" s="42" t="s">
        <v>33</v>
      </c>
      <c r="BE136" s="42" t="s">
        <v>582</v>
      </c>
      <c r="BF136" s="261">
        <v>0</v>
      </c>
      <c r="BG136" s="262">
        <v>0</v>
      </c>
      <c r="BH136" s="43">
        <v>0</v>
      </c>
      <c r="BI136" s="52">
        <v>0</v>
      </c>
      <c r="BJ136" s="42" t="s">
        <v>583</v>
      </c>
      <c r="BK136" s="42" t="s">
        <v>568</v>
      </c>
      <c r="BL136" s="42" t="s">
        <v>33</v>
      </c>
      <c r="BM136" s="42" t="s">
        <v>582</v>
      </c>
      <c r="BN136" s="196">
        <v>0</v>
      </c>
      <c r="BO136" s="196">
        <v>0</v>
      </c>
      <c r="BP136" s="144">
        <v>0</v>
      </c>
      <c r="BQ136" s="145">
        <v>0</v>
      </c>
      <c r="BR136" s="42" t="s">
        <v>583</v>
      </c>
      <c r="BS136" s="42" t="s">
        <v>568</v>
      </c>
      <c r="BT136" s="42" t="s">
        <v>33</v>
      </c>
      <c r="BU136" s="42" t="s">
        <v>582</v>
      </c>
      <c r="BV136" s="193"/>
      <c r="BW136" s="193"/>
      <c r="BX136" s="43">
        <v>0</v>
      </c>
      <c r="BY136" s="52">
        <v>0</v>
      </c>
      <c r="BZ136" s="42" t="s">
        <v>583</v>
      </c>
      <c r="CA136" s="42" t="s">
        <v>568</v>
      </c>
      <c r="CB136" s="42" t="s">
        <v>33</v>
      </c>
      <c r="CC136" s="42" t="s">
        <v>582</v>
      </c>
      <c r="CD136" s="56"/>
      <c r="CE136" s="57">
        <v>15000</v>
      </c>
      <c r="CF136" s="57" t="s">
        <v>584</v>
      </c>
      <c r="CG136" s="57" t="s">
        <v>584</v>
      </c>
      <c r="CH136" s="65">
        <v>15008</v>
      </c>
      <c r="CI136" s="65" t="s">
        <v>584</v>
      </c>
      <c r="CJ136" s="65" t="s">
        <v>584</v>
      </c>
      <c r="CK136" s="65" t="s">
        <v>584</v>
      </c>
      <c r="CL136" s="65" t="s">
        <v>584</v>
      </c>
      <c r="CM136" s="57" t="s">
        <v>584</v>
      </c>
      <c r="CN136" s="57">
        <v>15000</v>
      </c>
      <c r="CO136" s="58">
        <v>500</v>
      </c>
      <c r="CP136" s="58" t="e">
        <v>#VALUE!</v>
      </c>
      <c r="CQ136" s="58" t="e">
        <v>#VALUE!</v>
      </c>
      <c r="CR136" s="58">
        <v>499.73347547974413</v>
      </c>
      <c r="CS136" s="58" t="e">
        <v>#VALUE!</v>
      </c>
      <c r="CT136" s="58" t="e">
        <v>#VALUE!</v>
      </c>
      <c r="CU136" s="62" t="e">
        <v>#VALUE!</v>
      </c>
      <c r="CV136" s="58" t="e">
        <v>#VALUE!</v>
      </c>
      <c r="CW136" s="58" t="e">
        <v>#VALUE!</v>
      </c>
      <c r="CX136" s="280" t="s">
        <v>551</v>
      </c>
      <c r="CY136" s="207" t="s">
        <v>568</v>
      </c>
    </row>
    <row r="137" spans="1:103" s="59" customFormat="1" ht="47.25" x14ac:dyDescent="0.2">
      <c r="A137" s="255">
        <v>127</v>
      </c>
      <c r="B137" s="256" t="s">
        <v>297</v>
      </c>
      <c r="C137" s="257" t="s">
        <v>298</v>
      </c>
      <c r="D137" s="256" t="s">
        <v>46</v>
      </c>
      <c r="E137" s="259">
        <v>6.666666666666667</v>
      </c>
      <c r="F137" s="255">
        <v>1</v>
      </c>
      <c r="G137" s="256" t="s">
        <v>31</v>
      </c>
      <c r="H137" s="53">
        <v>1518256.74</v>
      </c>
      <c r="I137" s="53">
        <v>10121711.6</v>
      </c>
      <c r="J137" s="136"/>
      <c r="K137" s="136">
        <v>0</v>
      </c>
      <c r="L137" s="43">
        <v>0</v>
      </c>
      <c r="M137" s="52">
        <v>0</v>
      </c>
      <c r="N137" s="42" t="s">
        <v>583</v>
      </c>
      <c r="O137" s="42" t="s">
        <v>568</v>
      </c>
      <c r="P137" s="42" t="s">
        <v>33</v>
      </c>
      <c r="Q137" s="42" t="s">
        <v>582</v>
      </c>
      <c r="R137" s="144">
        <v>0</v>
      </c>
      <c r="S137" s="144">
        <v>0</v>
      </c>
      <c r="T137" s="144">
        <v>0</v>
      </c>
      <c r="U137" s="145">
        <v>0</v>
      </c>
      <c r="V137" s="42" t="s">
        <v>583</v>
      </c>
      <c r="W137" s="42" t="s">
        <v>568</v>
      </c>
      <c r="X137" s="42" t="s">
        <v>33</v>
      </c>
      <c r="Y137" s="42" t="s">
        <v>582</v>
      </c>
      <c r="Z137" s="43">
        <v>0</v>
      </c>
      <c r="AA137" s="43">
        <v>0</v>
      </c>
      <c r="AB137" s="43">
        <v>0</v>
      </c>
      <c r="AC137" s="52">
        <v>0</v>
      </c>
      <c r="AD137" s="42" t="s">
        <v>583</v>
      </c>
      <c r="AE137" s="42" t="s">
        <v>568</v>
      </c>
      <c r="AF137" s="42" t="s">
        <v>33</v>
      </c>
      <c r="AG137" s="42" t="s">
        <v>582</v>
      </c>
      <c r="AH137" s="245">
        <v>220000</v>
      </c>
      <c r="AI137" s="246">
        <v>41800</v>
      </c>
      <c r="AJ137" s="235">
        <v>261800</v>
      </c>
      <c r="AK137" s="52">
        <v>1745333.3333333335</v>
      </c>
      <c r="AL137" s="42" t="s">
        <v>10</v>
      </c>
      <c r="AM137" s="42" t="s">
        <v>566</v>
      </c>
      <c r="AN137" s="42" t="s">
        <v>10</v>
      </c>
      <c r="AO137" s="42" t="s">
        <v>581</v>
      </c>
      <c r="AP137" s="235"/>
      <c r="AQ137" s="235"/>
      <c r="AR137" s="43">
        <v>0</v>
      </c>
      <c r="AS137" s="52">
        <v>0</v>
      </c>
      <c r="AT137" s="42" t="s">
        <v>583</v>
      </c>
      <c r="AU137" s="42"/>
      <c r="AV137" s="42" t="s">
        <v>33</v>
      </c>
      <c r="AW137" s="42" t="s">
        <v>582</v>
      </c>
      <c r="AX137" s="235"/>
      <c r="AY137" s="235"/>
      <c r="AZ137" s="43">
        <v>0</v>
      </c>
      <c r="BA137" s="52">
        <v>0</v>
      </c>
      <c r="BB137" s="42" t="s">
        <v>583</v>
      </c>
      <c r="BC137" s="42" t="s">
        <v>568</v>
      </c>
      <c r="BD137" s="42" t="s">
        <v>33</v>
      </c>
      <c r="BE137" s="42" t="s">
        <v>582</v>
      </c>
      <c r="BF137" s="261">
        <v>0</v>
      </c>
      <c r="BG137" s="262">
        <v>0</v>
      </c>
      <c r="BH137" s="43">
        <v>0</v>
      </c>
      <c r="BI137" s="52">
        <v>0</v>
      </c>
      <c r="BJ137" s="42" t="s">
        <v>583</v>
      </c>
      <c r="BK137" s="42" t="s">
        <v>568</v>
      </c>
      <c r="BL137" s="42" t="s">
        <v>33</v>
      </c>
      <c r="BM137" s="42" t="s">
        <v>582</v>
      </c>
      <c r="BN137" s="196">
        <v>0</v>
      </c>
      <c r="BO137" s="196">
        <v>0</v>
      </c>
      <c r="BP137" s="144">
        <v>0</v>
      </c>
      <c r="BQ137" s="145">
        <v>0</v>
      </c>
      <c r="BR137" s="42" t="s">
        <v>583</v>
      </c>
      <c r="BS137" s="42" t="s">
        <v>568</v>
      </c>
      <c r="BT137" s="42" t="s">
        <v>33</v>
      </c>
      <c r="BU137" s="42" t="s">
        <v>582</v>
      </c>
      <c r="BV137" s="193"/>
      <c r="BW137" s="193"/>
      <c r="BX137" s="43">
        <v>0</v>
      </c>
      <c r="BY137" s="52">
        <v>0</v>
      </c>
      <c r="BZ137" s="42" t="s">
        <v>583</v>
      </c>
      <c r="CA137" s="42" t="s">
        <v>568</v>
      </c>
      <c r="CB137" s="42" t="s">
        <v>33</v>
      </c>
      <c r="CC137" s="42" t="s">
        <v>582</v>
      </c>
      <c r="CD137" s="56"/>
      <c r="CE137" s="57" t="s">
        <v>584</v>
      </c>
      <c r="CF137" s="57" t="s">
        <v>584</v>
      </c>
      <c r="CG137" s="57" t="s">
        <v>584</v>
      </c>
      <c r="CH137" s="65">
        <v>261800</v>
      </c>
      <c r="CI137" s="65" t="s">
        <v>584</v>
      </c>
      <c r="CJ137" s="65" t="s">
        <v>584</v>
      </c>
      <c r="CK137" s="65" t="s">
        <v>584</v>
      </c>
      <c r="CL137" s="65" t="s">
        <v>584</v>
      </c>
      <c r="CM137" s="57" t="s">
        <v>584</v>
      </c>
      <c r="CN137" s="57">
        <v>261800</v>
      </c>
      <c r="CO137" s="58" t="e">
        <v>#VALUE!</v>
      </c>
      <c r="CP137" s="58" t="e">
        <v>#VALUE!</v>
      </c>
      <c r="CQ137" s="58" t="e">
        <v>#VALUE!</v>
      </c>
      <c r="CR137" s="58">
        <v>500</v>
      </c>
      <c r="CS137" s="58" t="e">
        <v>#VALUE!</v>
      </c>
      <c r="CT137" s="58" t="e">
        <v>#VALUE!</v>
      </c>
      <c r="CU137" s="62" t="e">
        <v>#VALUE!</v>
      </c>
      <c r="CV137" s="58" t="e">
        <v>#VALUE!</v>
      </c>
      <c r="CW137" s="58" t="e">
        <v>#VALUE!</v>
      </c>
      <c r="CX137" s="281" t="s">
        <v>554</v>
      </c>
      <c r="CY137" s="207" t="s">
        <v>568</v>
      </c>
    </row>
    <row r="138" spans="1:103" s="59" customFormat="1" ht="60" x14ac:dyDescent="0.2">
      <c r="A138" s="255">
        <v>128</v>
      </c>
      <c r="B138" s="256" t="s">
        <v>299</v>
      </c>
      <c r="C138" s="257" t="s">
        <v>300</v>
      </c>
      <c r="D138" s="256" t="s">
        <v>46</v>
      </c>
      <c r="E138" s="259">
        <v>13</v>
      </c>
      <c r="F138" s="255">
        <v>1</v>
      </c>
      <c r="G138" s="256" t="s">
        <v>31</v>
      </c>
      <c r="H138" s="53">
        <v>1551442.0320000001</v>
      </c>
      <c r="I138" s="53">
        <v>20168746.416000001</v>
      </c>
      <c r="J138" s="136"/>
      <c r="K138" s="136">
        <v>0</v>
      </c>
      <c r="L138" s="43">
        <v>0</v>
      </c>
      <c r="M138" s="52">
        <v>0</v>
      </c>
      <c r="N138" s="42" t="s">
        <v>583</v>
      </c>
      <c r="O138" s="42" t="s">
        <v>568</v>
      </c>
      <c r="P138" s="42" t="s">
        <v>33</v>
      </c>
      <c r="Q138" s="42" t="s">
        <v>582</v>
      </c>
      <c r="R138" s="144">
        <v>0</v>
      </c>
      <c r="S138" s="144">
        <v>0</v>
      </c>
      <c r="T138" s="144">
        <v>0</v>
      </c>
      <c r="U138" s="145">
        <v>0</v>
      </c>
      <c r="V138" s="42" t="s">
        <v>583</v>
      </c>
      <c r="W138" s="42" t="s">
        <v>568</v>
      </c>
      <c r="X138" s="42" t="s">
        <v>33</v>
      </c>
      <c r="Y138" s="42" t="s">
        <v>582</v>
      </c>
      <c r="Z138" s="43">
        <v>0</v>
      </c>
      <c r="AA138" s="43">
        <v>0</v>
      </c>
      <c r="AB138" s="43">
        <v>0</v>
      </c>
      <c r="AC138" s="52">
        <v>0</v>
      </c>
      <c r="AD138" s="42" t="s">
        <v>583</v>
      </c>
      <c r="AE138" s="42" t="s">
        <v>568</v>
      </c>
      <c r="AF138" s="42" t="s">
        <v>33</v>
      </c>
      <c r="AG138" s="42" t="s">
        <v>582</v>
      </c>
      <c r="AH138" s="245">
        <v>1129280</v>
      </c>
      <c r="AI138" s="246">
        <v>214563.20000000001</v>
      </c>
      <c r="AJ138" s="235">
        <v>1343843.2</v>
      </c>
      <c r="AK138" s="52">
        <v>17469961.599999998</v>
      </c>
      <c r="AL138" s="42" t="s">
        <v>10</v>
      </c>
      <c r="AM138" s="42" t="s">
        <v>566</v>
      </c>
      <c r="AN138" s="42" t="s">
        <v>10</v>
      </c>
      <c r="AO138" s="42" t="s">
        <v>581</v>
      </c>
      <c r="AP138" s="235"/>
      <c r="AQ138" s="235"/>
      <c r="AR138" s="43">
        <v>0</v>
      </c>
      <c r="AS138" s="52">
        <v>0</v>
      </c>
      <c r="AT138" s="42" t="s">
        <v>583</v>
      </c>
      <c r="AU138" s="42"/>
      <c r="AV138" s="42" t="s">
        <v>33</v>
      </c>
      <c r="AW138" s="42" t="s">
        <v>582</v>
      </c>
      <c r="AX138" s="235"/>
      <c r="AY138" s="235"/>
      <c r="AZ138" s="43">
        <v>0</v>
      </c>
      <c r="BA138" s="52">
        <v>0</v>
      </c>
      <c r="BB138" s="42" t="s">
        <v>583</v>
      </c>
      <c r="BC138" s="42" t="s">
        <v>568</v>
      </c>
      <c r="BD138" s="42" t="s">
        <v>33</v>
      </c>
      <c r="BE138" s="42" t="s">
        <v>582</v>
      </c>
      <c r="BF138" s="261">
        <v>0</v>
      </c>
      <c r="BG138" s="262">
        <v>0</v>
      </c>
      <c r="BH138" s="43">
        <v>0</v>
      </c>
      <c r="BI138" s="52">
        <v>0</v>
      </c>
      <c r="BJ138" s="42" t="s">
        <v>583</v>
      </c>
      <c r="BK138" s="42" t="s">
        <v>568</v>
      </c>
      <c r="BL138" s="42" t="s">
        <v>33</v>
      </c>
      <c r="BM138" s="42" t="s">
        <v>582</v>
      </c>
      <c r="BN138" s="196">
        <v>0</v>
      </c>
      <c r="BO138" s="196">
        <v>0</v>
      </c>
      <c r="BP138" s="144">
        <v>0</v>
      </c>
      <c r="BQ138" s="145">
        <v>0</v>
      </c>
      <c r="BR138" s="42" t="s">
        <v>583</v>
      </c>
      <c r="BS138" s="42" t="s">
        <v>568</v>
      </c>
      <c r="BT138" s="42" t="s">
        <v>33</v>
      </c>
      <c r="BU138" s="42" t="s">
        <v>582</v>
      </c>
      <c r="BV138" s="193"/>
      <c r="BW138" s="193"/>
      <c r="BX138" s="43">
        <v>0</v>
      </c>
      <c r="BY138" s="52">
        <v>0</v>
      </c>
      <c r="BZ138" s="42" t="s">
        <v>583</v>
      </c>
      <c r="CA138" s="42" t="s">
        <v>568</v>
      </c>
      <c r="CB138" s="42" t="s">
        <v>33</v>
      </c>
      <c r="CC138" s="42" t="s">
        <v>582</v>
      </c>
      <c r="CD138" s="56"/>
      <c r="CE138" s="57" t="s">
        <v>584</v>
      </c>
      <c r="CF138" s="57" t="s">
        <v>584</v>
      </c>
      <c r="CG138" s="57" t="s">
        <v>584</v>
      </c>
      <c r="CH138" s="65">
        <v>1343843.2</v>
      </c>
      <c r="CI138" s="65" t="s">
        <v>584</v>
      </c>
      <c r="CJ138" s="65" t="s">
        <v>584</v>
      </c>
      <c r="CK138" s="65" t="s">
        <v>584</v>
      </c>
      <c r="CL138" s="65" t="s">
        <v>584</v>
      </c>
      <c r="CM138" s="57" t="s">
        <v>584</v>
      </c>
      <c r="CN138" s="57">
        <v>1343843.2</v>
      </c>
      <c r="CO138" s="58" t="e">
        <v>#VALUE!</v>
      </c>
      <c r="CP138" s="58" t="e">
        <v>#VALUE!</v>
      </c>
      <c r="CQ138" s="58" t="e">
        <v>#VALUE!</v>
      </c>
      <c r="CR138" s="58">
        <v>500</v>
      </c>
      <c r="CS138" s="58" t="e">
        <v>#VALUE!</v>
      </c>
      <c r="CT138" s="58" t="e">
        <v>#VALUE!</v>
      </c>
      <c r="CU138" s="62" t="e">
        <v>#VALUE!</v>
      </c>
      <c r="CV138" s="58" t="e">
        <v>#VALUE!</v>
      </c>
      <c r="CW138" s="58" t="e">
        <v>#VALUE!</v>
      </c>
      <c r="CX138" s="281" t="s">
        <v>554</v>
      </c>
      <c r="CY138" s="207" t="s">
        <v>568</v>
      </c>
    </row>
    <row r="139" spans="1:103" s="59" customFormat="1" ht="47.25" x14ac:dyDescent="0.2">
      <c r="A139" s="255">
        <v>129</v>
      </c>
      <c r="B139" s="256" t="s">
        <v>301</v>
      </c>
      <c r="C139" s="257" t="s">
        <v>302</v>
      </c>
      <c r="D139" s="256" t="s">
        <v>46</v>
      </c>
      <c r="E139" s="259">
        <v>2.6666666666666665</v>
      </c>
      <c r="F139" s="255">
        <v>1</v>
      </c>
      <c r="G139" s="256" t="s">
        <v>31</v>
      </c>
      <c r="H139" s="53">
        <v>12120</v>
      </c>
      <c r="I139" s="53">
        <v>32320</v>
      </c>
      <c r="J139" s="136">
        <v>11300</v>
      </c>
      <c r="K139" s="136">
        <v>0</v>
      </c>
      <c r="L139" s="43">
        <v>11300</v>
      </c>
      <c r="M139" s="52">
        <v>30133.333333333332</v>
      </c>
      <c r="N139" s="42" t="s">
        <v>10</v>
      </c>
      <c r="O139" s="42" t="s">
        <v>566</v>
      </c>
      <c r="P139" s="42" t="s">
        <v>10</v>
      </c>
      <c r="Q139" s="42" t="s">
        <v>581</v>
      </c>
      <c r="R139" s="144">
        <v>9000</v>
      </c>
      <c r="S139" s="144">
        <v>0</v>
      </c>
      <c r="T139" s="144">
        <v>9000</v>
      </c>
      <c r="U139" s="145">
        <v>24000</v>
      </c>
      <c r="V139" s="42" t="s">
        <v>10</v>
      </c>
      <c r="W139" s="42" t="s">
        <v>567</v>
      </c>
      <c r="X139" s="42" t="s">
        <v>33</v>
      </c>
      <c r="Y139" s="42" t="s">
        <v>582</v>
      </c>
      <c r="Z139" s="43">
        <v>10964</v>
      </c>
      <c r="AA139" s="43">
        <v>0</v>
      </c>
      <c r="AB139" s="43">
        <v>10964</v>
      </c>
      <c r="AC139" s="52">
        <v>29237.333333333332</v>
      </c>
      <c r="AD139" s="42" t="s">
        <v>10</v>
      </c>
      <c r="AE139" s="42" t="s">
        <v>567</v>
      </c>
      <c r="AF139" s="42" t="s">
        <v>33</v>
      </c>
      <c r="AG139" s="42" t="s">
        <v>582</v>
      </c>
      <c r="AH139" s="245">
        <v>7542</v>
      </c>
      <c r="AI139" s="246">
        <v>0</v>
      </c>
      <c r="AJ139" s="235">
        <v>7542</v>
      </c>
      <c r="AK139" s="52">
        <v>20112</v>
      </c>
      <c r="AL139" s="42" t="s">
        <v>10</v>
      </c>
      <c r="AM139" s="42" t="s">
        <v>566</v>
      </c>
      <c r="AN139" s="42" t="s">
        <v>10</v>
      </c>
      <c r="AO139" s="42" t="s">
        <v>581</v>
      </c>
      <c r="AP139" s="235"/>
      <c r="AQ139" s="235"/>
      <c r="AR139" s="43">
        <v>0</v>
      </c>
      <c r="AS139" s="52">
        <v>0</v>
      </c>
      <c r="AT139" s="42" t="s">
        <v>583</v>
      </c>
      <c r="AU139" s="42"/>
      <c r="AV139" s="42" t="s">
        <v>33</v>
      </c>
      <c r="AW139" s="42" t="s">
        <v>582</v>
      </c>
      <c r="AX139" s="235"/>
      <c r="AY139" s="235"/>
      <c r="AZ139" s="43">
        <v>0</v>
      </c>
      <c r="BA139" s="52">
        <v>0</v>
      </c>
      <c r="BB139" s="42" t="s">
        <v>583</v>
      </c>
      <c r="BC139" s="42" t="s">
        <v>568</v>
      </c>
      <c r="BD139" s="42" t="s">
        <v>33</v>
      </c>
      <c r="BE139" s="42" t="s">
        <v>582</v>
      </c>
      <c r="BF139" s="261">
        <v>8200</v>
      </c>
      <c r="BG139" s="262">
        <v>0</v>
      </c>
      <c r="BH139" s="43">
        <v>8200</v>
      </c>
      <c r="BI139" s="52">
        <v>8200</v>
      </c>
      <c r="BJ139" s="42" t="s">
        <v>10</v>
      </c>
      <c r="BK139" s="42" t="s">
        <v>566</v>
      </c>
      <c r="BL139" s="42" t="s">
        <v>10</v>
      </c>
      <c r="BM139" s="42" t="s">
        <v>581</v>
      </c>
      <c r="BN139" s="196">
        <v>0</v>
      </c>
      <c r="BO139" s="196">
        <v>0</v>
      </c>
      <c r="BP139" s="144">
        <v>0</v>
      </c>
      <c r="BQ139" s="145">
        <v>0</v>
      </c>
      <c r="BR139" s="42" t="s">
        <v>583</v>
      </c>
      <c r="BS139" s="42" t="s">
        <v>568</v>
      </c>
      <c r="BT139" s="42" t="s">
        <v>33</v>
      </c>
      <c r="BU139" s="42" t="s">
        <v>582</v>
      </c>
      <c r="BV139" s="193"/>
      <c r="BW139" s="193"/>
      <c r="BX139" s="43">
        <v>0</v>
      </c>
      <c r="BY139" s="52">
        <v>0</v>
      </c>
      <c r="BZ139" s="42" t="s">
        <v>583</v>
      </c>
      <c r="CA139" s="42" t="s">
        <v>568</v>
      </c>
      <c r="CB139" s="42" t="s">
        <v>33</v>
      </c>
      <c r="CC139" s="42" t="s">
        <v>582</v>
      </c>
      <c r="CD139" s="56"/>
      <c r="CE139" s="57">
        <v>11300</v>
      </c>
      <c r="CF139" s="57" t="s">
        <v>584</v>
      </c>
      <c r="CG139" s="57" t="s">
        <v>584</v>
      </c>
      <c r="CH139" s="65">
        <v>7542</v>
      </c>
      <c r="CI139" s="65" t="s">
        <v>584</v>
      </c>
      <c r="CJ139" s="65" t="s">
        <v>584</v>
      </c>
      <c r="CK139" s="65">
        <v>8200</v>
      </c>
      <c r="CL139" s="65" t="s">
        <v>584</v>
      </c>
      <c r="CM139" s="57" t="s">
        <v>584</v>
      </c>
      <c r="CN139" s="57">
        <v>7542</v>
      </c>
      <c r="CO139" s="58">
        <v>333.71681415929203</v>
      </c>
      <c r="CP139" s="58" t="e">
        <v>#VALUE!</v>
      </c>
      <c r="CQ139" s="58" t="e">
        <v>#VALUE!</v>
      </c>
      <c r="CR139" s="58">
        <v>500</v>
      </c>
      <c r="CS139" s="58" t="e">
        <v>#VALUE!</v>
      </c>
      <c r="CT139" s="58" t="e">
        <v>#VALUE!</v>
      </c>
      <c r="CU139" s="62">
        <v>459.8780487804878</v>
      </c>
      <c r="CV139" s="58" t="e">
        <v>#VALUE!</v>
      </c>
      <c r="CW139" s="58" t="e">
        <v>#VALUE!</v>
      </c>
      <c r="CX139" s="281" t="s">
        <v>554</v>
      </c>
      <c r="CY139" s="207" t="s">
        <v>568</v>
      </c>
    </row>
    <row r="140" spans="1:103" s="59" customFormat="1" ht="47.25" x14ac:dyDescent="0.2">
      <c r="A140" s="255">
        <v>130</v>
      </c>
      <c r="B140" s="256" t="s">
        <v>303</v>
      </c>
      <c r="C140" s="257" t="s">
        <v>304</v>
      </c>
      <c r="D140" s="256" t="s">
        <v>46</v>
      </c>
      <c r="E140" s="259">
        <v>51.333333333333336</v>
      </c>
      <c r="F140" s="255">
        <v>1</v>
      </c>
      <c r="G140" s="256" t="s">
        <v>31</v>
      </c>
      <c r="H140" s="53">
        <v>4200</v>
      </c>
      <c r="I140" s="53">
        <v>215600</v>
      </c>
      <c r="J140" s="136">
        <v>5700</v>
      </c>
      <c r="K140" s="136">
        <v>0</v>
      </c>
      <c r="L140" s="43">
        <v>5700</v>
      </c>
      <c r="M140" s="52">
        <v>292600</v>
      </c>
      <c r="N140" s="42" t="s">
        <v>33</v>
      </c>
      <c r="O140" s="42" t="s">
        <v>566</v>
      </c>
      <c r="P140" s="42" t="s">
        <v>33</v>
      </c>
      <c r="Q140" s="42" t="s">
        <v>582</v>
      </c>
      <c r="R140" s="144">
        <v>5850</v>
      </c>
      <c r="S140" s="144">
        <v>0</v>
      </c>
      <c r="T140" s="144">
        <v>5850</v>
      </c>
      <c r="U140" s="145">
        <v>300300</v>
      </c>
      <c r="V140" s="42" t="s">
        <v>33</v>
      </c>
      <c r="W140" s="42" t="s">
        <v>566</v>
      </c>
      <c r="X140" s="42" t="s">
        <v>33</v>
      </c>
      <c r="Y140" s="42" t="s">
        <v>582</v>
      </c>
      <c r="Z140" s="43">
        <v>6988</v>
      </c>
      <c r="AA140" s="43">
        <v>0</v>
      </c>
      <c r="AB140" s="43">
        <v>6988</v>
      </c>
      <c r="AC140" s="52">
        <v>358717.33333333337</v>
      </c>
      <c r="AD140" s="42" t="s">
        <v>33</v>
      </c>
      <c r="AE140" s="42" t="s">
        <v>567</v>
      </c>
      <c r="AF140" s="42" t="s">
        <v>33</v>
      </c>
      <c r="AG140" s="42" t="s">
        <v>582</v>
      </c>
      <c r="AH140" s="245">
        <v>3607</v>
      </c>
      <c r="AI140" s="246">
        <v>0</v>
      </c>
      <c r="AJ140" s="235">
        <v>3607</v>
      </c>
      <c r="AK140" s="52">
        <v>185159.33333333334</v>
      </c>
      <c r="AL140" s="42" t="s">
        <v>10</v>
      </c>
      <c r="AM140" s="42" t="s">
        <v>566</v>
      </c>
      <c r="AN140" s="42" t="s">
        <v>10</v>
      </c>
      <c r="AO140" s="42" t="s">
        <v>581</v>
      </c>
      <c r="AP140" s="235"/>
      <c r="AQ140" s="235"/>
      <c r="AR140" s="43">
        <v>0</v>
      </c>
      <c r="AS140" s="52">
        <v>0</v>
      </c>
      <c r="AT140" s="42" t="s">
        <v>583</v>
      </c>
      <c r="AU140" s="42"/>
      <c r="AV140" s="42" t="s">
        <v>33</v>
      </c>
      <c r="AW140" s="42" t="s">
        <v>582</v>
      </c>
      <c r="AX140" s="235"/>
      <c r="AY140" s="235"/>
      <c r="AZ140" s="43">
        <v>0</v>
      </c>
      <c r="BA140" s="52">
        <v>0</v>
      </c>
      <c r="BB140" s="42" t="s">
        <v>583</v>
      </c>
      <c r="BC140" s="42" t="s">
        <v>568</v>
      </c>
      <c r="BD140" s="42" t="s">
        <v>33</v>
      </c>
      <c r="BE140" s="42" t="s">
        <v>582</v>
      </c>
      <c r="BF140" s="261">
        <v>0</v>
      </c>
      <c r="BG140" s="262">
        <v>0</v>
      </c>
      <c r="BH140" s="43">
        <v>0</v>
      </c>
      <c r="BI140" s="52">
        <v>0</v>
      </c>
      <c r="BJ140" s="42" t="s">
        <v>583</v>
      </c>
      <c r="BK140" s="42" t="s">
        <v>568</v>
      </c>
      <c r="BL140" s="42" t="s">
        <v>33</v>
      </c>
      <c r="BM140" s="42" t="s">
        <v>582</v>
      </c>
      <c r="BN140" s="196">
        <v>0</v>
      </c>
      <c r="BO140" s="196">
        <v>0</v>
      </c>
      <c r="BP140" s="144">
        <v>0</v>
      </c>
      <c r="BQ140" s="145">
        <v>0</v>
      </c>
      <c r="BR140" s="42" t="s">
        <v>583</v>
      </c>
      <c r="BS140" s="42" t="s">
        <v>568</v>
      </c>
      <c r="BT140" s="42" t="s">
        <v>33</v>
      </c>
      <c r="BU140" s="42" t="s">
        <v>582</v>
      </c>
      <c r="BV140" s="193"/>
      <c r="BW140" s="193"/>
      <c r="BX140" s="43">
        <v>0</v>
      </c>
      <c r="BY140" s="52">
        <v>0</v>
      </c>
      <c r="BZ140" s="42" t="s">
        <v>583</v>
      </c>
      <c r="CA140" s="42" t="s">
        <v>568</v>
      </c>
      <c r="CB140" s="42" t="s">
        <v>33</v>
      </c>
      <c r="CC140" s="42" t="s">
        <v>582</v>
      </c>
      <c r="CD140" s="56"/>
      <c r="CE140" s="57" t="s">
        <v>584</v>
      </c>
      <c r="CF140" s="57" t="s">
        <v>584</v>
      </c>
      <c r="CG140" s="57" t="s">
        <v>584</v>
      </c>
      <c r="CH140" s="65">
        <v>3607</v>
      </c>
      <c r="CI140" s="65" t="s">
        <v>584</v>
      </c>
      <c r="CJ140" s="65" t="s">
        <v>584</v>
      </c>
      <c r="CK140" s="65" t="s">
        <v>584</v>
      </c>
      <c r="CL140" s="65" t="s">
        <v>584</v>
      </c>
      <c r="CM140" s="57" t="s">
        <v>584</v>
      </c>
      <c r="CN140" s="57">
        <v>3607</v>
      </c>
      <c r="CO140" s="58" t="e">
        <v>#VALUE!</v>
      </c>
      <c r="CP140" s="58" t="e">
        <v>#VALUE!</v>
      </c>
      <c r="CQ140" s="58" t="e">
        <v>#VALUE!</v>
      </c>
      <c r="CR140" s="58">
        <v>500</v>
      </c>
      <c r="CS140" s="58" t="e">
        <v>#VALUE!</v>
      </c>
      <c r="CT140" s="58" t="e">
        <v>#VALUE!</v>
      </c>
      <c r="CU140" s="62" t="e">
        <v>#VALUE!</v>
      </c>
      <c r="CV140" s="58" t="e">
        <v>#VALUE!</v>
      </c>
      <c r="CW140" s="58" t="e">
        <v>#VALUE!</v>
      </c>
      <c r="CX140" s="281" t="s">
        <v>554</v>
      </c>
      <c r="CY140" s="207" t="s">
        <v>568</v>
      </c>
    </row>
    <row r="141" spans="1:103" s="59" customFormat="1" ht="60" x14ac:dyDescent="0.2">
      <c r="A141" s="255">
        <v>131</v>
      </c>
      <c r="B141" s="256" t="s">
        <v>305</v>
      </c>
      <c r="C141" s="257" t="s">
        <v>306</v>
      </c>
      <c r="D141" s="256" t="s">
        <v>46</v>
      </c>
      <c r="E141" s="259">
        <v>5</v>
      </c>
      <c r="F141" s="255">
        <v>1</v>
      </c>
      <c r="G141" s="256" t="s">
        <v>31</v>
      </c>
      <c r="H141" s="53">
        <v>1146969.6000000001</v>
      </c>
      <c r="I141" s="53">
        <v>5734848</v>
      </c>
      <c r="J141" s="136"/>
      <c r="K141" s="136">
        <v>0</v>
      </c>
      <c r="L141" s="43">
        <v>0</v>
      </c>
      <c r="M141" s="52">
        <v>0</v>
      </c>
      <c r="N141" s="42" t="s">
        <v>583</v>
      </c>
      <c r="O141" s="42" t="s">
        <v>568</v>
      </c>
      <c r="P141" s="42" t="s">
        <v>33</v>
      </c>
      <c r="Q141" s="42" t="s">
        <v>582</v>
      </c>
      <c r="R141" s="144">
        <v>0</v>
      </c>
      <c r="S141" s="144">
        <v>0</v>
      </c>
      <c r="T141" s="144">
        <v>0</v>
      </c>
      <c r="U141" s="145">
        <v>0</v>
      </c>
      <c r="V141" s="42" t="s">
        <v>583</v>
      </c>
      <c r="W141" s="42" t="s">
        <v>568</v>
      </c>
      <c r="X141" s="42" t="s">
        <v>33</v>
      </c>
      <c r="Y141" s="42" t="s">
        <v>582</v>
      </c>
      <c r="Z141" s="43">
        <v>0</v>
      </c>
      <c r="AA141" s="43">
        <v>0</v>
      </c>
      <c r="AB141" s="43">
        <v>0</v>
      </c>
      <c r="AC141" s="52">
        <v>0</v>
      </c>
      <c r="AD141" s="42" t="s">
        <v>583</v>
      </c>
      <c r="AE141" s="42" t="s">
        <v>568</v>
      </c>
      <c r="AF141" s="42" t="s">
        <v>33</v>
      </c>
      <c r="AG141" s="42" t="s">
        <v>582</v>
      </c>
      <c r="AH141" s="245">
        <v>604520</v>
      </c>
      <c r="AI141" s="246">
        <v>114858.8</v>
      </c>
      <c r="AJ141" s="235">
        <v>719378.8</v>
      </c>
      <c r="AK141" s="52">
        <v>3596894</v>
      </c>
      <c r="AL141" s="42" t="s">
        <v>10</v>
      </c>
      <c r="AM141" s="42" t="s">
        <v>566</v>
      </c>
      <c r="AN141" s="42" t="s">
        <v>10</v>
      </c>
      <c r="AO141" s="42" t="s">
        <v>581</v>
      </c>
      <c r="AP141" s="43"/>
      <c r="AQ141" s="43"/>
      <c r="AR141" s="43">
        <v>0</v>
      </c>
      <c r="AS141" s="52">
        <v>0</v>
      </c>
      <c r="AT141" s="42" t="s">
        <v>583</v>
      </c>
      <c r="AU141" s="42"/>
      <c r="AV141" s="42" t="s">
        <v>33</v>
      </c>
      <c r="AW141" s="42" t="s">
        <v>582</v>
      </c>
      <c r="AX141" s="43"/>
      <c r="AY141" s="43"/>
      <c r="AZ141" s="43">
        <v>0</v>
      </c>
      <c r="BA141" s="52">
        <v>0</v>
      </c>
      <c r="BB141" s="42" t="s">
        <v>583</v>
      </c>
      <c r="BC141" s="42" t="s">
        <v>568</v>
      </c>
      <c r="BD141" s="42" t="s">
        <v>33</v>
      </c>
      <c r="BE141" s="42" t="s">
        <v>582</v>
      </c>
      <c r="BF141" s="261">
        <v>820000</v>
      </c>
      <c r="BG141" s="262">
        <v>155800</v>
      </c>
      <c r="BH141" s="43">
        <v>975800</v>
      </c>
      <c r="BI141" s="52">
        <v>975800</v>
      </c>
      <c r="BJ141" s="42" t="s">
        <v>10</v>
      </c>
      <c r="BK141" s="42" t="s">
        <v>567</v>
      </c>
      <c r="BL141" s="42" t="s">
        <v>33</v>
      </c>
      <c r="BM141" s="42" t="s">
        <v>582</v>
      </c>
      <c r="BN141" s="196">
        <v>1175862</v>
      </c>
      <c r="BO141" s="196">
        <v>223413.78</v>
      </c>
      <c r="BP141" s="144">
        <v>1399275.78</v>
      </c>
      <c r="BQ141" s="145">
        <v>1399275.78</v>
      </c>
      <c r="BR141" s="42" t="s">
        <v>33</v>
      </c>
      <c r="BS141" s="42" t="s">
        <v>567</v>
      </c>
      <c r="BT141" s="42" t="s">
        <v>33</v>
      </c>
      <c r="BU141" s="42" t="s">
        <v>582</v>
      </c>
      <c r="BV141" s="193"/>
      <c r="BW141" s="193"/>
      <c r="BX141" s="43">
        <v>0</v>
      </c>
      <c r="BY141" s="52">
        <v>0</v>
      </c>
      <c r="BZ141" s="42" t="s">
        <v>583</v>
      </c>
      <c r="CA141" s="42" t="s">
        <v>568</v>
      </c>
      <c r="CB141" s="42" t="s">
        <v>33</v>
      </c>
      <c r="CC141" s="42" t="s">
        <v>582</v>
      </c>
      <c r="CD141" s="56"/>
      <c r="CE141" s="57" t="s">
        <v>584</v>
      </c>
      <c r="CF141" s="57" t="s">
        <v>584</v>
      </c>
      <c r="CG141" s="57" t="s">
        <v>584</v>
      </c>
      <c r="CH141" s="65">
        <v>719378.8</v>
      </c>
      <c r="CI141" s="65" t="s">
        <v>584</v>
      </c>
      <c r="CJ141" s="65" t="s">
        <v>584</v>
      </c>
      <c r="CK141" s="65" t="s">
        <v>584</v>
      </c>
      <c r="CL141" s="65" t="s">
        <v>584</v>
      </c>
      <c r="CM141" s="57" t="s">
        <v>584</v>
      </c>
      <c r="CN141" s="57">
        <v>719378.8</v>
      </c>
      <c r="CO141" s="58" t="e">
        <v>#VALUE!</v>
      </c>
      <c r="CP141" s="58" t="e">
        <v>#VALUE!</v>
      </c>
      <c r="CQ141" s="58" t="e">
        <v>#VALUE!</v>
      </c>
      <c r="CR141" s="58">
        <v>500</v>
      </c>
      <c r="CS141" s="58" t="e">
        <v>#VALUE!</v>
      </c>
      <c r="CT141" s="58" t="e">
        <v>#VALUE!</v>
      </c>
      <c r="CU141" s="62" t="e">
        <v>#VALUE!</v>
      </c>
      <c r="CV141" s="58" t="e">
        <v>#VALUE!</v>
      </c>
      <c r="CW141" s="58" t="e">
        <v>#VALUE!</v>
      </c>
      <c r="CX141" s="281" t="s">
        <v>554</v>
      </c>
      <c r="CY141" s="207" t="s">
        <v>568</v>
      </c>
    </row>
    <row r="142" spans="1:103" s="59" customFormat="1" ht="47.25" x14ac:dyDescent="0.2">
      <c r="A142" s="255">
        <v>132</v>
      </c>
      <c r="B142" s="256" t="s">
        <v>307</v>
      </c>
      <c r="C142" s="257" t="s">
        <v>308</v>
      </c>
      <c r="D142" s="256" t="s">
        <v>46</v>
      </c>
      <c r="E142" s="259">
        <v>5.333333333333333</v>
      </c>
      <c r="F142" s="255">
        <v>1</v>
      </c>
      <c r="G142" s="256" t="s">
        <v>31</v>
      </c>
      <c r="H142" s="53">
        <v>30294</v>
      </c>
      <c r="I142" s="53">
        <v>161568</v>
      </c>
      <c r="J142" s="136"/>
      <c r="K142" s="136">
        <v>0</v>
      </c>
      <c r="L142" s="43">
        <v>0</v>
      </c>
      <c r="M142" s="52">
        <v>0</v>
      </c>
      <c r="N142" s="42" t="s">
        <v>583</v>
      </c>
      <c r="O142" s="42" t="s">
        <v>568</v>
      </c>
      <c r="P142" s="42" t="s">
        <v>33</v>
      </c>
      <c r="Q142" s="42" t="s">
        <v>582</v>
      </c>
      <c r="R142" s="144">
        <v>10300</v>
      </c>
      <c r="S142" s="144">
        <v>0</v>
      </c>
      <c r="T142" s="144">
        <v>10300</v>
      </c>
      <c r="U142" s="145">
        <v>54933.333333333328</v>
      </c>
      <c r="V142" s="42" t="s">
        <v>10</v>
      </c>
      <c r="W142" s="42" t="s">
        <v>567</v>
      </c>
      <c r="X142" s="42" t="s">
        <v>33</v>
      </c>
      <c r="Y142" s="42" t="s">
        <v>582</v>
      </c>
      <c r="Z142" s="43">
        <v>0</v>
      </c>
      <c r="AA142" s="43">
        <v>0</v>
      </c>
      <c r="AB142" s="43">
        <v>0</v>
      </c>
      <c r="AC142" s="52">
        <v>0</v>
      </c>
      <c r="AD142" s="42" t="s">
        <v>583</v>
      </c>
      <c r="AE142" s="42" t="s">
        <v>568</v>
      </c>
      <c r="AF142" s="42" t="s">
        <v>33</v>
      </c>
      <c r="AG142" s="42" t="s">
        <v>582</v>
      </c>
      <c r="AH142" s="245">
        <v>15008</v>
      </c>
      <c r="AI142" s="246">
        <v>0</v>
      </c>
      <c r="AJ142" s="235">
        <v>15008</v>
      </c>
      <c r="AK142" s="52">
        <v>80042.666666666657</v>
      </c>
      <c r="AL142" s="42" t="s">
        <v>10</v>
      </c>
      <c r="AM142" s="42" t="s">
        <v>566</v>
      </c>
      <c r="AN142" s="42" t="s">
        <v>10</v>
      </c>
      <c r="AO142" s="42" t="s">
        <v>581</v>
      </c>
      <c r="AP142" s="235"/>
      <c r="AQ142" s="235"/>
      <c r="AR142" s="43">
        <v>0</v>
      </c>
      <c r="AS142" s="52">
        <v>0</v>
      </c>
      <c r="AT142" s="42" t="s">
        <v>583</v>
      </c>
      <c r="AU142" s="42"/>
      <c r="AV142" s="42" t="s">
        <v>33</v>
      </c>
      <c r="AW142" s="42" t="s">
        <v>582</v>
      </c>
      <c r="AX142" s="235"/>
      <c r="AY142" s="235"/>
      <c r="AZ142" s="43">
        <v>0</v>
      </c>
      <c r="BA142" s="52">
        <v>0</v>
      </c>
      <c r="BB142" s="42" t="s">
        <v>583</v>
      </c>
      <c r="BC142" s="42" t="s">
        <v>568</v>
      </c>
      <c r="BD142" s="42" t="s">
        <v>33</v>
      </c>
      <c r="BE142" s="42" t="s">
        <v>582</v>
      </c>
      <c r="BF142" s="261">
        <v>0</v>
      </c>
      <c r="BG142" s="262">
        <v>0</v>
      </c>
      <c r="BH142" s="43">
        <v>0</v>
      </c>
      <c r="BI142" s="52">
        <v>0</v>
      </c>
      <c r="BJ142" s="42" t="s">
        <v>583</v>
      </c>
      <c r="BK142" s="42" t="s">
        <v>568</v>
      </c>
      <c r="BL142" s="42" t="s">
        <v>33</v>
      </c>
      <c r="BM142" s="42" t="s">
        <v>582</v>
      </c>
      <c r="BN142" s="196">
        <v>0</v>
      </c>
      <c r="BO142" s="196">
        <v>0</v>
      </c>
      <c r="BP142" s="144">
        <v>0</v>
      </c>
      <c r="BQ142" s="145">
        <v>0</v>
      </c>
      <c r="BR142" s="42" t="s">
        <v>583</v>
      </c>
      <c r="BS142" s="42" t="s">
        <v>568</v>
      </c>
      <c r="BT142" s="42" t="s">
        <v>33</v>
      </c>
      <c r="BU142" s="42" t="s">
        <v>582</v>
      </c>
      <c r="BV142" s="193"/>
      <c r="BW142" s="193"/>
      <c r="BX142" s="43">
        <v>0</v>
      </c>
      <c r="BY142" s="52">
        <v>0</v>
      </c>
      <c r="BZ142" s="42" t="s">
        <v>583</v>
      </c>
      <c r="CA142" s="42" t="s">
        <v>568</v>
      </c>
      <c r="CB142" s="42" t="s">
        <v>33</v>
      </c>
      <c r="CC142" s="42" t="s">
        <v>582</v>
      </c>
      <c r="CD142" s="56"/>
      <c r="CE142" s="57" t="s">
        <v>584</v>
      </c>
      <c r="CF142" s="57" t="s">
        <v>584</v>
      </c>
      <c r="CG142" s="57" t="s">
        <v>584</v>
      </c>
      <c r="CH142" s="65">
        <v>15008</v>
      </c>
      <c r="CI142" s="65" t="s">
        <v>584</v>
      </c>
      <c r="CJ142" s="65" t="s">
        <v>584</v>
      </c>
      <c r="CK142" s="65" t="s">
        <v>584</v>
      </c>
      <c r="CL142" s="65" t="s">
        <v>584</v>
      </c>
      <c r="CM142" s="57" t="s">
        <v>584</v>
      </c>
      <c r="CN142" s="57">
        <v>15008</v>
      </c>
      <c r="CO142" s="58" t="e">
        <v>#VALUE!</v>
      </c>
      <c r="CP142" s="58" t="e">
        <v>#VALUE!</v>
      </c>
      <c r="CQ142" s="58" t="e">
        <v>#VALUE!</v>
      </c>
      <c r="CR142" s="58">
        <v>500</v>
      </c>
      <c r="CS142" s="58" t="e">
        <v>#VALUE!</v>
      </c>
      <c r="CT142" s="58" t="e">
        <v>#VALUE!</v>
      </c>
      <c r="CU142" s="62" t="e">
        <v>#VALUE!</v>
      </c>
      <c r="CV142" s="58" t="e">
        <v>#VALUE!</v>
      </c>
      <c r="CW142" s="58" t="e">
        <v>#VALUE!</v>
      </c>
      <c r="CX142" s="281" t="s">
        <v>554</v>
      </c>
      <c r="CY142" s="207" t="s">
        <v>568</v>
      </c>
    </row>
    <row r="143" spans="1:103" s="59" customFormat="1" ht="47.25" x14ac:dyDescent="0.2">
      <c r="A143" s="255">
        <v>133</v>
      </c>
      <c r="B143" s="256" t="s">
        <v>309</v>
      </c>
      <c r="C143" s="257" t="s">
        <v>310</v>
      </c>
      <c r="D143" s="256" t="s">
        <v>46</v>
      </c>
      <c r="E143" s="259">
        <v>12</v>
      </c>
      <c r="F143" s="255">
        <v>1</v>
      </c>
      <c r="G143" s="256" t="s">
        <v>31</v>
      </c>
      <c r="H143" s="53">
        <v>20160</v>
      </c>
      <c r="I143" s="53">
        <v>241920</v>
      </c>
      <c r="J143" s="136"/>
      <c r="K143" s="136">
        <v>0</v>
      </c>
      <c r="L143" s="43">
        <v>0</v>
      </c>
      <c r="M143" s="52">
        <v>0</v>
      </c>
      <c r="N143" s="42" t="s">
        <v>583</v>
      </c>
      <c r="O143" s="42" t="s">
        <v>568</v>
      </c>
      <c r="P143" s="42" t="s">
        <v>33</v>
      </c>
      <c r="Q143" s="42" t="s">
        <v>582</v>
      </c>
      <c r="R143" s="144">
        <v>0</v>
      </c>
      <c r="S143" s="144">
        <v>0</v>
      </c>
      <c r="T143" s="144">
        <v>0</v>
      </c>
      <c r="U143" s="145">
        <v>0</v>
      </c>
      <c r="V143" s="42" t="s">
        <v>583</v>
      </c>
      <c r="W143" s="42" t="s">
        <v>568</v>
      </c>
      <c r="X143" s="42" t="s">
        <v>33</v>
      </c>
      <c r="Y143" s="42" t="s">
        <v>582</v>
      </c>
      <c r="Z143" s="43">
        <v>0</v>
      </c>
      <c r="AA143" s="43">
        <v>0</v>
      </c>
      <c r="AB143" s="43">
        <v>0</v>
      </c>
      <c r="AC143" s="52">
        <v>0</v>
      </c>
      <c r="AD143" s="42" t="s">
        <v>583</v>
      </c>
      <c r="AE143" s="42" t="s">
        <v>568</v>
      </c>
      <c r="AF143" s="42" t="s">
        <v>33</v>
      </c>
      <c r="AG143" s="42" t="s">
        <v>582</v>
      </c>
      <c r="AH143" s="245">
        <v>10550</v>
      </c>
      <c r="AI143" s="246">
        <v>0</v>
      </c>
      <c r="AJ143" s="235">
        <v>10550</v>
      </c>
      <c r="AK143" s="52">
        <v>126600</v>
      </c>
      <c r="AL143" s="42" t="s">
        <v>10</v>
      </c>
      <c r="AM143" s="42" t="s">
        <v>566</v>
      </c>
      <c r="AN143" s="42" t="s">
        <v>10</v>
      </c>
      <c r="AO143" s="42" t="s">
        <v>581</v>
      </c>
      <c r="AP143" s="235"/>
      <c r="AQ143" s="235"/>
      <c r="AR143" s="43">
        <v>0</v>
      </c>
      <c r="AS143" s="52">
        <v>0</v>
      </c>
      <c r="AT143" s="42" t="s">
        <v>583</v>
      </c>
      <c r="AU143" s="42"/>
      <c r="AV143" s="42" t="s">
        <v>33</v>
      </c>
      <c r="AW143" s="42" t="s">
        <v>582</v>
      </c>
      <c r="AX143" s="235"/>
      <c r="AY143" s="235"/>
      <c r="AZ143" s="43">
        <v>0</v>
      </c>
      <c r="BA143" s="52">
        <v>0</v>
      </c>
      <c r="BB143" s="42" t="s">
        <v>583</v>
      </c>
      <c r="BC143" s="42" t="s">
        <v>568</v>
      </c>
      <c r="BD143" s="42" t="s">
        <v>33</v>
      </c>
      <c r="BE143" s="42" t="s">
        <v>582</v>
      </c>
      <c r="BF143" s="261">
        <v>0</v>
      </c>
      <c r="BG143" s="262">
        <v>0</v>
      </c>
      <c r="BH143" s="43">
        <v>0</v>
      </c>
      <c r="BI143" s="52">
        <v>0</v>
      </c>
      <c r="BJ143" s="42" t="s">
        <v>583</v>
      </c>
      <c r="BK143" s="42" t="s">
        <v>568</v>
      </c>
      <c r="BL143" s="42" t="s">
        <v>33</v>
      </c>
      <c r="BM143" s="42" t="s">
        <v>582</v>
      </c>
      <c r="BN143" s="196">
        <v>0</v>
      </c>
      <c r="BO143" s="196">
        <v>0</v>
      </c>
      <c r="BP143" s="144">
        <v>0</v>
      </c>
      <c r="BQ143" s="145">
        <v>0</v>
      </c>
      <c r="BR143" s="42" t="s">
        <v>583</v>
      </c>
      <c r="BS143" s="42" t="s">
        <v>568</v>
      </c>
      <c r="BT143" s="42" t="s">
        <v>33</v>
      </c>
      <c r="BU143" s="42" t="s">
        <v>582</v>
      </c>
      <c r="BV143" s="193"/>
      <c r="BW143" s="193"/>
      <c r="BX143" s="43">
        <v>0</v>
      </c>
      <c r="BY143" s="52">
        <v>0</v>
      </c>
      <c r="BZ143" s="42" t="s">
        <v>583</v>
      </c>
      <c r="CA143" s="42" t="s">
        <v>568</v>
      </c>
      <c r="CB143" s="42" t="s">
        <v>33</v>
      </c>
      <c r="CC143" s="42" t="s">
        <v>582</v>
      </c>
      <c r="CD143" s="56"/>
      <c r="CE143" s="57" t="s">
        <v>584</v>
      </c>
      <c r="CF143" s="57" t="s">
        <v>584</v>
      </c>
      <c r="CG143" s="57" t="s">
        <v>584</v>
      </c>
      <c r="CH143" s="65">
        <v>10550</v>
      </c>
      <c r="CI143" s="65" t="s">
        <v>584</v>
      </c>
      <c r="CJ143" s="65" t="s">
        <v>584</v>
      </c>
      <c r="CK143" s="65" t="s">
        <v>584</v>
      </c>
      <c r="CL143" s="65" t="s">
        <v>584</v>
      </c>
      <c r="CM143" s="57" t="s">
        <v>584</v>
      </c>
      <c r="CN143" s="57">
        <v>10550</v>
      </c>
      <c r="CO143" s="58" t="e">
        <v>#VALUE!</v>
      </c>
      <c r="CP143" s="58" t="e">
        <v>#VALUE!</v>
      </c>
      <c r="CQ143" s="58" t="e">
        <v>#VALUE!</v>
      </c>
      <c r="CR143" s="58">
        <v>500</v>
      </c>
      <c r="CS143" s="58" t="e">
        <v>#VALUE!</v>
      </c>
      <c r="CT143" s="58" t="e">
        <v>#VALUE!</v>
      </c>
      <c r="CU143" s="62" t="e">
        <v>#VALUE!</v>
      </c>
      <c r="CV143" s="58" t="e">
        <v>#VALUE!</v>
      </c>
      <c r="CW143" s="58" t="e">
        <v>#VALUE!</v>
      </c>
      <c r="CX143" s="281" t="s">
        <v>554</v>
      </c>
      <c r="CY143" s="207" t="s">
        <v>568</v>
      </c>
    </row>
    <row r="144" spans="1:103" s="59" customFormat="1" ht="47.25" x14ac:dyDescent="0.2">
      <c r="A144" s="255">
        <v>134</v>
      </c>
      <c r="B144" s="256" t="s">
        <v>311</v>
      </c>
      <c r="C144" s="257" t="s">
        <v>312</v>
      </c>
      <c r="D144" s="256" t="s">
        <v>46</v>
      </c>
      <c r="E144" s="259">
        <v>1</v>
      </c>
      <c r="F144" s="255">
        <v>1</v>
      </c>
      <c r="G144" s="256" t="s">
        <v>31</v>
      </c>
      <c r="H144" s="53">
        <v>2608051.5643000002</v>
      </c>
      <c r="I144" s="53">
        <v>2608051.5643000002</v>
      </c>
      <c r="J144" s="136"/>
      <c r="K144" s="136">
        <v>0</v>
      </c>
      <c r="L144" s="43">
        <v>0</v>
      </c>
      <c r="M144" s="52">
        <v>0</v>
      </c>
      <c r="N144" s="42" t="s">
        <v>583</v>
      </c>
      <c r="O144" s="42" t="s">
        <v>568</v>
      </c>
      <c r="P144" s="42" t="s">
        <v>33</v>
      </c>
      <c r="Q144" s="42" t="s">
        <v>582</v>
      </c>
      <c r="R144" s="144">
        <v>0</v>
      </c>
      <c r="S144" s="144">
        <v>0</v>
      </c>
      <c r="T144" s="144">
        <v>0</v>
      </c>
      <c r="U144" s="145">
        <v>0</v>
      </c>
      <c r="V144" s="42" t="s">
        <v>583</v>
      </c>
      <c r="W144" s="42" t="s">
        <v>568</v>
      </c>
      <c r="X144" s="42" t="s">
        <v>33</v>
      </c>
      <c r="Y144" s="42" t="s">
        <v>582</v>
      </c>
      <c r="Z144" s="43">
        <v>0</v>
      </c>
      <c r="AA144" s="43">
        <v>0</v>
      </c>
      <c r="AB144" s="43">
        <v>0</v>
      </c>
      <c r="AC144" s="52">
        <v>0</v>
      </c>
      <c r="AD144" s="42" t="s">
        <v>583</v>
      </c>
      <c r="AE144" s="42" t="s">
        <v>568</v>
      </c>
      <c r="AF144" s="42" t="s">
        <v>33</v>
      </c>
      <c r="AG144" s="42" t="s">
        <v>582</v>
      </c>
      <c r="AH144" s="245">
        <v>964411</v>
      </c>
      <c r="AI144" s="246">
        <v>183238.09</v>
      </c>
      <c r="AJ144" s="235">
        <v>1147649.0900000001</v>
      </c>
      <c r="AK144" s="52">
        <v>1147649.0900000001</v>
      </c>
      <c r="AL144" s="42" t="s">
        <v>10</v>
      </c>
      <c r="AM144" s="42" t="s">
        <v>566</v>
      </c>
      <c r="AN144" s="42" t="s">
        <v>10</v>
      </c>
      <c r="AO144" s="42" t="s">
        <v>581</v>
      </c>
      <c r="AP144" s="235"/>
      <c r="AQ144" s="235"/>
      <c r="AR144" s="43">
        <v>0</v>
      </c>
      <c r="AS144" s="52">
        <v>0</v>
      </c>
      <c r="AT144" s="42" t="s">
        <v>583</v>
      </c>
      <c r="AU144" s="42"/>
      <c r="AV144" s="42" t="s">
        <v>33</v>
      </c>
      <c r="AW144" s="42" t="s">
        <v>582</v>
      </c>
      <c r="AX144" s="235"/>
      <c r="AY144" s="235"/>
      <c r="AZ144" s="43">
        <v>0</v>
      </c>
      <c r="BA144" s="52">
        <v>0</v>
      </c>
      <c r="BB144" s="42" t="s">
        <v>583</v>
      </c>
      <c r="BC144" s="42" t="s">
        <v>568</v>
      </c>
      <c r="BD144" s="42" t="s">
        <v>33</v>
      </c>
      <c r="BE144" s="42" t="s">
        <v>582</v>
      </c>
      <c r="BF144" s="261">
        <v>0</v>
      </c>
      <c r="BG144" s="262">
        <v>0</v>
      </c>
      <c r="BH144" s="43">
        <v>0</v>
      </c>
      <c r="BI144" s="52">
        <v>0</v>
      </c>
      <c r="BJ144" s="42" t="s">
        <v>583</v>
      </c>
      <c r="BK144" s="42" t="s">
        <v>568</v>
      </c>
      <c r="BL144" s="42" t="s">
        <v>33</v>
      </c>
      <c r="BM144" s="42" t="s">
        <v>582</v>
      </c>
      <c r="BN144" s="196">
        <v>0</v>
      </c>
      <c r="BO144" s="196">
        <v>0</v>
      </c>
      <c r="BP144" s="144">
        <v>0</v>
      </c>
      <c r="BQ144" s="145">
        <v>0</v>
      </c>
      <c r="BR144" s="42" t="s">
        <v>583</v>
      </c>
      <c r="BS144" s="42" t="s">
        <v>568</v>
      </c>
      <c r="BT144" s="42" t="s">
        <v>33</v>
      </c>
      <c r="BU144" s="42" t="s">
        <v>582</v>
      </c>
      <c r="BV144" s="193"/>
      <c r="BW144" s="193"/>
      <c r="BX144" s="43">
        <v>0</v>
      </c>
      <c r="BY144" s="52">
        <v>0</v>
      </c>
      <c r="BZ144" s="42" t="s">
        <v>583</v>
      </c>
      <c r="CA144" s="42" t="s">
        <v>568</v>
      </c>
      <c r="CB144" s="42" t="s">
        <v>33</v>
      </c>
      <c r="CC144" s="42" t="s">
        <v>582</v>
      </c>
      <c r="CD144" s="56"/>
      <c r="CE144" s="57" t="s">
        <v>584</v>
      </c>
      <c r="CF144" s="57" t="s">
        <v>584</v>
      </c>
      <c r="CG144" s="57" t="s">
        <v>584</v>
      </c>
      <c r="CH144" s="65">
        <v>1147649.0900000001</v>
      </c>
      <c r="CI144" s="65" t="s">
        <v>584</v>
      </c>
      <c r="CJ144" s="65" t="s">
        <v>584</v>
      </c>
      <c r="CK144" s="65" t="s">
        <v>584</v>
      </c>
      <c r="CL144" s="65" t="s">
        <v>584</v>
      </c>
      <c r="CM144" s="57" t="s">
        <v>584</v>
      </c>
      <c r="CN144" s="57">
        <v>1147649.0900000001</v>
      </c>
      <c r="CO144" s="58" t="e">
        <v>#VALUE!</v>
      </c>
      <c r="CP144" s="58" t="e">
        <v>#VALUE!</v>
      </c>
      <c r="CQ144" s="58" t="e">
        <v>#VALUE!</v>
      </c>
      <c r="CR144" s="58">
        <v>500</v>
      </c>
      <c r="CS144" s="58" t="e">
        <v>#VALUE!</v>
      </c>
      <c r="CT144" s="58" t="e">
        <v>#VALUE!</v>
      </c>
      <c r="CU144" s="62" t="e">
        <v>#VALUE!</v>
      </c>
      <c r="CV144" s="58" t="e">
        <v>#VALUE!</v>
      </c>
      <c r="CW144" s="58" t="e">
        <v>#VALUE!</v>
      </c>
      <c r="CX144" s="281" t="s">
        <v>554</v>
      </c>
      <c r="CY144" s="207">
        <v>0</v>
      </c>
    </row>
    <row r="145" spans="1:103" s="59" customFormat="1" ht="75" x14ac:dyDescent="0.2">
      <c r="A145" s="255">
        <v>135</v>
      </c>
      <c r="B145" s="256" t="s">
        <v>313</v>
      </c>
      <c r="C145" s="257" t="s">
        <v>314</v>
      </c>
      <c r="D145" s="256" t="s">
        <v>46</v>
      </c>
      <c r="E145" s="259">
        <v>37</v>
      </c>
      <c r="F145" s="255">
        <v>1</v>
      </c>
      <c r="G145" s="256" t="s">
        <v>31</v>
      </c>
      <c r="H145" s="53">
        <v>246960</v>
      </c>
      <c r="I145" s="53">
        <v>9137520</v>
      </c>
      <c r="J145" s="136">
        <v>350000</v>
      </c>
      <c r="K145" s="136">
        <v>0</v>
      </c>
      <c r="L145" s="43">
        <v>350000</v>
      </c>
      <c r="M145" s="52">
        <v>12950000</v>
      </c>
      <c r="N145" s="42" t="s">
        <v>33</v>
      </c>
      <c r="O145" s="42" t="s">
        <v>566</v>
      </c>
      <c r="P145" s="42" t="s">
        <v>33</v>
      </c>
      <c r="Q145" s="42" t="s">
        <v>582</v>
      </c>
      <c r="R145" s="144">
        <v>0</v>
      </c>
      <c r="S145" s="144">
        <v>0</v>
      </c>
      <c r="T145" s="144">
        <v>0</v>
      </c>
      <c r="U145" s="145">
        <v>0</v>
      </c>
      <c r="V145" s="42" t="s">
        <v>583</v>
      </c>
      <c r="W145" s="42" t="s">
        <v>568</v>
      </c>
      <c r="X145" s="42" t="s">
        <v>33</v>
      </c>
      <c r="Y145" s="42" t="s">
        <v>582</v>
      </c>
      <c r="Z145" s="43">
        <v>479518</v>
      </c>
      <c r="AA145" s="43">
        <v>0</v>
      </c>
      <c r="AB145" s="43">
        <v>479518</v>
      </c>
      <c r="AC145" s="52">
        <v>17742166</v>
      </c>
      <c r="AD145" s="42" t="s">
        <v>33</v>
      </c>
      <c r="AE145" s="42" t="s">
        <v>566</v>
      </c>
      <c r="AF145" s="42" t="s">
        <v>33</v>
      </c>
      <c r="AG145" s="42" t="s">
        <v>582</v>
      </c>
      <c r="AH145" s="245">
        <v>224939</v>
      </c>
      <c r="AI145" s="246">
        <v>0</v>
      </c>
      <c r="AJ145" s="235">
        <v>224939</v>
      </c>
      <c r="AK145" s="52">
        <v>8322743</v>
      </c>
      <c r="AL145" s="42" t="s">
        <v>10</v>
      </c>
      <c r="AM145" s="42" t="s">
        <v>566</v>
      </c>
      <c r="AN145" s="42" t="s">
        <v>10</v>
      </c>
      <c r="AO145" s="42" t="s">
        <v>581</v>
      </c>
      <c r="AP145" s="235"/>
      <c r="AQ145" s="235"/>
      <c r="AR145" s="43">
        <v>0</v>
      </c>
      <c r="AS145" s="52">
        <v>0</v>
      </c>
      <c r="AT145" s="42" t="s">
        <v>583</v>
      </c>
      <c r="AU145" s="42"/>
      <c r="AV145" s="42" t="s">
        <v>33</v>
      </c>
      <c r="AW145" s="42" t="s">
        <v>582</v>
      </c>
      <c r="AX145" s="235"/>
      <c r="AY145" s="235"/>
      <c r="AZ145" s="43">
        <v>0</v>
      </c>
      <c r="BA145" s="52">
        <v>0</v>
      </c>
      <c r="BB145" s="42" t="s">
        <v>583</v>
      </c>
      <c r="BC145" s="42" t="s">
        <v>568</v>
      </c>
      <c r="BD145" s="42" t="s">
        <v>33</v>
      </c>
      <c r="BE145" s="42" t="s">
        <v>582</v>
      </c>
      <c r="BF145" s="261">
        <v>0</v>
      </c>
      <c r="BG145" s="262">
        <v>0</v>
      </c>
      <c r="BH145" s="43">
        <v>0</v>
      </c>
      <c r="BI145" s="52">
        <v>0</v>
      </c>
      <c r="BJ145" s="42" t="s">
        <v>583</v>
      </c>
      <c r="BK145" s="42" t="s">
        <v>568</v>
      </c>
      <c r="BL145" s="42" t="s">
        <v>33</v>
      </c>
      <c r="BM145" s="42" t="s">
        <v>582</v>
      </c>
      <c r="BN145" s="196">
        <v>0</v>
      </c>
      <c r="BO145" s="196">
        <v>0</v>
      </c>
      <c r="BP145" s="144">
        <v>0</v>
      </c>
      <c r="BQ145" s="145">
        <v>0</v>
      </c>
      <c r="BR145" s="42" t="s">
        <v>583</v>
      </c>
      <c r="BS145" s="42" t="s">
        <v>568</v>
      </c>
      <c r="BT145" s="42" t="s">
        <v>33</v>
      </c>
      <c r="BU145" s="42" t="s">
        <v>582</v>
      </c>
      <c r="BV145" s="193"/>
      <c r="BW145" s="193"/>
      <c r="BX145" s="43">
        <v>0</v>
      </c>
      <c r="BY145" s="52">
        <v>0</v>
      </c>
      <c r="BZ145" s="42" t="s">
        <v>583</v>
      </c>
      <c r="CA145" s="42" t="s">
        <v>568</v>
      </c>
      <c r="CB145" s="42" t="s">
        <v>33</v>
      </c>
      <c r="CC145" s="42" t="s">
        <v>582</v>
      </c>
      <c r="CD145" s="56"/>
      <c r="CE145" s="57" t="s">
        <v>584</v>
      </c>
      <c r="CF145" s="57" t="s">
        <v>584</v>
      </c>
      <c r="CG145" s="57" t="s">
        <v>584</v>
      </c>
      <c r="CH145" s="65">
        <v>224939</v>
      </c>
      <c r="CI145" s="65" t="s">
        <v>584</v>
      </c>
      <c r="CJ145" s="65" t="s">
        <v>584</v>
      </c>
      <c r="CK145" s="65" t="s">
        <v>584</v>
      </c>
      <c r="CL145" s="65" t="s">
        <v>584</v>
      </c>
      <c r="CM145" s="57" t="s">
        <v>584</v>
      </c>
      <c r="CN145" s="57">
        <v>224939</v>
      </c>
      <c r="CO145" s="58" t="e">
        <v>#VALUE!</v>
      </c>
      <c r="CP145" s="58" t="e">
        <v>#VALUE!</v>
      </c>
      <c r="CQ145" s="58" t="e">
        <v>#VALUE!</v>
      </c>
      <c r="CR145" s="58">
        <v>500</v>
      </c>
      <c r="CS145" s="58" t="e">
        <v>#VALUE!</v>
      </c>
      <c r="CT145" s="58" t="e">
        <v>#VALUE!</v>
      </c>
      <c r="CU145" s="62" t="e">
        <v>#VALUE!</v>
      </c>
      <c r="CV145" s="58" t="e">
        <v>#VALUE!</v>
      </c>
      <c r="CW145" s="58" t="e">
        <v>#VALUE!</v>
      </c>
      <c r="CX145" s="281" t="s">
        <v>554</v>
      </c>
      <c r="CY145" s="207" t="s">
        <v>568</v>
      </c>
    </row>
    <row r="146" spans="1:103" s="59" customFormat="1" ht="105" x14ac:dyDescent="0.2">
      <c r="A146" s="255">
        <v>136</v>
      </c>
      <c r="B146" s="256" t="s">
        <v>315</v>
      </c>
      <c r="C146" s="257" t="s">
        <v>316</v>
      </c>
      <c r="D146" s="256" t="s">
        <v>46</v>
      </c>
      <c r="E146" s="259">
        <v>27</v>
      </c>
      <c r="F146" s="255">
        <v>1</v>
      </c>
      <c r="G146" s="256" t="s">
        <v>31</v>
      </c>
      <c r="H146" s="53">
        <v>151200</v>
      </c>
      <c r="I146" s="53">
        <v>4082400</v>
      </c>
      <c r="J146" s="136"/>
      <c r="K146" s="136">
        <v>0</v>
      </c>
      <c r="L146" s="43">
        <v>0</v>
      </c>
      <c r="M146" s="52">
        <v>0</v>
      </c>
      <c r="N146" s="42" t="s">
        <v>583</v>
      </c>
      <c r="O146" s="42" t="s">
        <v>568</v>
      </c>
      <c r="P146" s="42" t="s">
        <v>33</v>
      </c>
      <c r="Q146" s="42" t="s">
        <v>582</v>
      </c>
      <c r="R146" s="144">
        <v>0</v>
      </c>
      <c r="S146" s="144">
        <v>0</v>
      </c>
      <c r="T146" s="144">
        <v>0</v>
      </c>
      <c r="U146" s="145">
        <v>0</v>
      </c>
      <c r="V146" s="42" t="s">
        <v>583</v>
      </c>
      <c r="W146" s="42" t="s">
        <v>568</v>
      </c>
      <c r="X146" s="42" t="s">
        <v>33</v>
      </c>
      <c r="Y146" s="42" t="s">
        <v>582</v>
      </c>
      <c r="Z146" s="43">
        <v>0</v>
      </c>
      <c r="AA146" s="43">
        <v>0</v>
      </c>
      <c r="AB146" s="43">
        <v>0</v>
      </c>
      <c r="AC146" s="52">
        <v>0</v>
      </c>
      <c r="AD146" s="42" t="s">
        <v>583</v>
      </c>
      <c r="AE146" s="42" t="s">
        <v>568</v>
      </c>
      <c r="AF146" s="42" t="s">
        <v>33</v>
      </c>
      <c r="AG146" s="42" t="s">
        <v>582</v>
      </c>
      <c r="AH146" s="245">
        <v>137718</v>
      </c>
      <c r="AI146" s="246">
        <v>0</v>
      </c>
      <c r="AJ146" s="235">
        <v>137718</v>
      </c>
      <c r="AK146" s="52">
        <v>3718386</v>
      </c>
      <c r="AL146" s="42" t="s">
        <v>10</v>
      </c>
      <c r="AM146" s="42" t="s">
        <v>566</v>
      </c>
      <c r="AN146" s="42" t="s">
        <v>10</v>
      </c>
      <c r="AO146" s="42" t="s">
        <v>581</v>
      </c>
      <c r="AP146" s="235"/>
      <c r="AQ146" s="235"/>
      <c r="AR146" s="43">
        <v>0</v>
      </c>
      <c r="AS146" s="52">
        <v>0</v>
      </c>
      <c r="AT146" s="42" t="s">
        <v>583</v>
      </c>
      <c r="AU146" s="42"/>
      <c r="AV146" s="42" t="s">
        <v>33</v>
      </c>
      <c r="AW146" s="42" t="s">
        <v>582</v>
      </c>
      <c r="AX146" s="235"/>
      <c r="AY146" s="235"/>
      <c r="AZ146" s="43">
        <v>0</v>
      </c>
      <c r="BA146" s="52">
        <v>0</v>
      </c>
      <c r="BB146" s="42" t="s">
        <v>583</v>
      </c>
      <c r="BC146" s="42" t="s">
        <v>568</v>
      </c>
      <c r="BD146" s="42" t="s">
        <v>33</v>
      </c>
      <c r="BE146" s="42" t="s">
        <v>582</v>
      </c>
      <c r="BF146" s="261">
        <v>0</v>
      </c>
      <c r="BG146" s="262">
        <v>0</v>
      </c>
      <c r="BH146" s="43">
        <v>0</v>
      </c>
      <c r="BI146" s="52">
        <v>0</v>
      </c>
      <c r="BJ146" s="42" t="s">
        <v>583</v>
      </c>
      <c r="BK146" s="42" t="s">
        <v>568</v>
      </c>
      <c r="BL146" s="42" t="s">
        <v>33</v>
      </c>
      <c r="BM146" s="42" t="s">
        <v>582</v>
      </c>
      <c r="BN146" s="196">
        <v>0</v>
      </c>
      <c r="BO146" s="196">
        <v>0</v>
      </c>
      <c r="BP146" s="144">
        <v>0</v>
      </c>
      <c r="BQ146" s="145">
        <v>0</v>
      </c>
      <c r="BR146" s="42" t="s">
        <v>583</v>
      </c>
      <c r="BS146" s="42" t="s">
        <v>568</v>
      </c>
      <c r="BT146" s="42" t="s">
        <v>33</v>
      </c>
      <c r="BU146" s="42" t="s">
        <v>582</v>
      </c>
      <c r="BV146" s="193"/>
      <c r="BW146" s="193"/>
      <c r="BX146" s="43">
        <v>0</v>
      </c>
      <c r="BY146" s="52">
        <v>0</v>
      </c>
      <c r="BZ146" s="42" t="s">
        <v>583</v>
      </c>
      <c r="CA146" s="42" t="s">
        <v>568</v>
      </c>
      <c r="CB146" s="42" t="s">
        <v>33</v>
      </c>
      <c r="CC146" s="42" t="s">
        <v>582</v>
      </c>
      <c r="CD146" s="56"/>
      <c r="CE146" s="57" t="s">
        <v>584</v>
      </c>
      <c r="CF146" s="57" t="s">
        <v>584</v>
      </c>
      <c r="CG146" s="57" t="s">
        <v>584</v>
      </c>
      <c r="CH146" s="65">
        <v>137718</v>
      </c>
      <c r="CI146" s="65" t="s">
        <v>584</v>
      </c>
      <c r="CJ146" s="65" t="s">
        <v>584</v>
      </c>
      <c r="CK146" s="65" t="s">
        <v>584</v>
      </c>
      <c r="CL146" s="65" t="s">
        <v>584</v>
      </c>
      <c r="CM146" s="57" t="s">
        <v>584</v>
      </c>
      <c r="CN146" s="57">
        <v>137718</v>
      </c>
      <c r="CO146" s="58" t="e">
        <v>#VALUE!</v>
      </c>
      <c r="CP146" s="58" t="e">
        <v>#VALUE!</v>
      </c>
      <c r="CQ146" s="58" t="e">
        <v>#VALUE!</v>
      </c>
      <c r="CR146" s="58">
        <v>500</v>
      </c>
      <c r="CS146" s="58" t="e">
        <v>#VALUE!</v>
      </c>
      <c r="CT146" s="58" t="e">
        <v>#VALUE!</v>
      </c>
      <c r="CU146" s="62" t="e">
        <v>#VALUE!</v>
      </c>
      <c r="CV146" s="58" t="e">
        <v>#VALUE!</v>
      </c>
      <c r="CW146" s="58" t="e">
        <v>#VALUE!</v>
      </c>
      <c r="CX146" s="281" t="s">
        <v>554</v>
      </c>
      <c r="CY146" s="207" t="s">
        <v>568</v>
      </c>
    </row>
    <row r="147" spans="1:103" s="59" customFormat="1" ht="47.25" x14ac:dyDescent="0.2">
      <c r="A147" s="255">
        <v>137</v>
      </c>
      <c r="B147" s="256" t="s">
        <v>317</v>
      </c>
      <c r="C147" s="257" t="s">
        <v>318</v>
      </c>
      <c r="D147" s="256" t="s">
        <v>46</v>
      </c>
      <c r="E147" s="259">
        <v>9</v>
      </c>
      <c r="F147" s="255">
        <v>1</v>
      </c>
      <c r="G147" s="256" t="s">
        <v>31</v>
      </c>
      <c r="H147" s="53">
        <v>933385.06799999997</v>
      </c>
      <c r="I147" s="53">
        <v>8400465.6119999997</v>
      </c>
      <c r="J147" s="136"/>
      <c r="K147" s="136">
        <v>0</v>
      </c>
      <c r="L147" s="43">
        <v>0</v>
      </c>
      <c r="M147" s="52">
        <v>0</v>
      </c>
      <c r="N147" s="42" t="s">
        <v>583</v>
      </c>
      <c r="O147" s="42" t="s">
        <v>568</v>
      </c>
      <c r="P147" s="42" t="s">
        <v>33</v>
      </c>
      <c r="Q147" s="42" t="s">
        <v>582</v>
      </c>
      <c r="R147" s="144">
        <v>0</v>
      </c>
      <c r="S147" s="144">
        <v>0</v>
      </c>
      <c r="T147" s="144">
        <v>0</v>
      </c>
      <c r="U147" s="145">
        <v>0</v>
      </c>
      <c r="V147" s="42" t="s">
        <v>583</v>
      </c>
      <c r="W147" s="42" t="s">
        <v>568</v>
      </c>
      <c r="X147" s="42" t="s">
        <v>33</v>
      </c>
      <c r="Y147" s="42" t="s">
        <v>582</v>
      </c>
      <c r="Z147" s="43">
        <v>0</v>
      </c>
      <c r="AA147" s="43">
        <v>0</v>
      </c>
      <c r="AB147" s="43">
        <v>0</v>
      </c>
      <c r="AC147" s="52">
        <v>0</v>
      </c>
      <c r="AD147" s="42" t="s">
        <v>583</v>
      </c>
      <c r="AE147" s="42" t="s">
        <v>568</v>
      </c>
      <c r="AF147" s="42" t="s">
        <v>33</v>
      </c>
      <c r="AG147" s="42" t="s">
        <v>582</v>
      </c>
      <c r="AH147" s="245">
        <v>383206</v>
      </c>
      <c r="AI147" s="246">
        <v>72809.14</v>
      </c>
      <c r="AJ147" s="235">
        <v>456015.14</v>
      </c>
      <c r="AK147" s="52">
        <v>4104136.2600000002</v>
      </c>
      <c r="AL147" s="42" t="s">
        <v>10</v>
      </c>
      <c r="AM147" s="42" t="s">
        <v>566</v>
      </c>
      <c r="AN147" s="42" t="s">
        <v>10</v>
      </c>
      <c r="AO147" s="42" t="s">
        <v>581</v>
      </c>
      <c r="AP147" s="235"/>
      <c r="AQ147" s="235"/>
      <c r="AR147" s="43">
        <v>0</v>
      </c>
      <c r="AS147" s="52">
        <v>0</v>
      </c>
      <c r="AT147" s="42" t="s">
        <v>583</v>
      </c>
      <c r="AU147" s="42"/>
      <c r="AV147" s="42" t="s">
        <v>33</v>
      </c>
      <c r="AW147" s="42" t="s">
        <v>582</v>
      </c>
      <c r="AX147" s="235"/>
      <c r="AY147" s="235"/>
      <c r="AZ147" s="43">
        <v>0</v>
      </c>
      <c r="BA147" s="52">
        <v>0</v>
      </c>
      <c r="BB147" s="42" t="s">
        <v>583</v>
      </c>
      <c r="BC147" s="42" t="s">
        <v>568</v>
      </c>
      <c r="BD147" s="42" t="s">
        <v>33</v>
      </c>
      <c r="BE147" s="42" t="s">
        <v>582</v>
      </c>
      <c r="BF147" s="261">
        <v>0</v>
      </c>
      <c r="BG147" s="262">
        <v>0</v>
      </c>
      <c r="BH147" s="43">
        <v>0</v>
      </c>
      <c r="BI147" s="52">
        <v>0</v>
      </c>
      <c r="BJ147" s="42" t="s">
        <v>583</v>
      </c>
      <c r="BK147" s="42" t="s">
        <v>568</v>
      </c>
      <c r="BL147" s="42" t="s">
        <v>33</v>
      </c>
      <c r="BM147" s="42" t="s">
        <v>582</v>
      </c>
      <c r="BN147" s="196">
        <v>0</v>
      </c>
      <c r="BO147" s="196">
        <v>0</v>
      </c>
      <c r="BP147" s="144">
        <v>0</v>
      </c>
      <c r="BQ147" s="145">
        <v>0</v>
      </c>
      <c r="BR147" s="42" t="s">
        <v>583</v>
      </c>
      <c r="BS147" s="42" t="s">
        <v>568</v>
      </c>
      <c r="BT147" s="42" t="s">
        <v>33</v>
      </c>
      <c r="BU147" s="42" t="s">
        <v>582</v>
      </c>
      <c r="BV147" s="193"/>
      <c r="BW147" s="193"/>
      <c r="BX147" s="43">
        <v>0</v>
      </c>
      <c r="BY147" s="52">
        <v>0</v>
      </c>
      <c r="BZ147" s="42" t="s">
        <v>583</v>
      </c>
      <c r="CA147" s="42" t="s">
        <v>568</v>
      </c>
      <c r="CB147" s="42" t="s">
        <v>33</v>
      </c>
      <c r="CC147" s="42" t="s">
        <v>582</v>
      </c>
      <c r="CD147" s="56"/>
      <c r="CE147" s="57" t="s">
        <v>584</v>
      </c>
      <c r="CF147" s="57" t="s">
        <v>584</v>
      </c>
      <c r="CG147" s="57" t="s">
        <v>584</v>
      </c>
      <c r="CH147" s="65">
        <v>456015.14</v>
      </c>
      <c r="CI147" s="65" t="s">
        <v>584</v>
      </c>
      <c r="CJ147" s="65" t="s">
        <v>584</v>
      </c>
      <c r="CK147" s="65" t="s">
        <v>584</v>
      </c>
      <c r="CL147" s="65" t="s">
        <v>584</v>
      </c>
      <c r="CM147" s="57" t="s">
        <v>584</v>
      </c>
      <c r="CN147" s="57">
        <v>456015.14</v>
      </c>
      <c r="CO147" s="58" t="e">
        <v>#VALUE!</v>
      </c>
      <c r="CP147" s="58" t="e">
        <v>#VALUE!</v>
      </c>
      <c r="CQ147" s="58" t="e">
        <v>#VALUE!</v>
      </c>
      <c r="CR147" s="58">
        <v>500</v>
      </c>
      <c r="CS147" s="58" t="e">
        <v>#VALUE!</v>
      </c>
      <c r="CT147" s="58" t="e">
        <v>#VALUE!</v>
      </c>
      <c r="CU147" s="62" t="e">
        <v>#VALUE!</v>
      </c>
      <c r="CV147" s="58" t="e">
        <v>#VALUE!</v>
      </c>
      <c r="CW147" s="58" t="e">
        <v>#VALUE!</v>
      </c>
      <c r="CX147" s="281" t="s">
        <v>554</v>
      </c>
      <c r="CY147" s="207" t="s">
        <v>568</v>
      </c>
    </row>
    <row r="148" spans="1:103" s="59" customFormat="1" ht="90" x14ac:dyDescent="0.2">
      <c r="A148" s="255">
        <v>138</v>
      </c>
      <c r="B148" s="256" t="s">
        <v>319</v>
      </c>
      <c r="C148" s="257" t="s">
        <v>320</v>
      </c>
      <c r="D148" s="256" t="s">
        <v>46</v>
      </c>
      <c r="E148" s="259">
        <v>35</v>
      </c>
      <c r="F148" s="255">
        <v>1</v>
      </c>
      <c r="G148" s="256" t="s">
        <v>31</v>
      </c>
      <c r="H148" s="53">
        <v>4200</v>
      </c>
      <c r="I148" s="53">
        <v>147000</v>
      </c>
      <c r="J148" s="136">
        <v>5700</v>
      </c>
      <c r="K148" s="136">
        <v>0</v>
      </c>
      <c r="L148" s="43">
        <v>5700</v>
      </c>
      <c r="M148" s="52">
        <v>199500</v>
      </c>
      <c r="N148" s="42" t="s">
        <v>33</v>
      </c>
      <c r="O148" s="42" t="s">
        <v>566</v>
      </c>
      <c r="P148" s="42" t="s">
        <v>33</v>
      </c>
      <c r="Q148" s="42" t="s">
        <v>582</v>
      </c>
      <c r="R148" s="144">
        <v>5800</v>
      </c>
      <c r="S148" s="144">
        <v>0</v>
      </c>
      <c r="T148" s="144">
        <v>5800</v>
      </c>
      <c r="U148" s="145">
        <v>203000</v>
      </c>
      <c r="V148" s="42" t="s">
        <v>33</v>
      </c>
      <c r="W148" s="42" t="s">
        <v>567</v>
      </c>
      <c r="X148" s="42" t="s">
        <v>33</v>
      </c>
      <c r="Y148" s="42" t="s">
        <v>582</v>
      </c>
      <c r="Z148" s="43">
        <v>6867</v>
      </c>
      <c r="AA148" s="43">
        <v>0</v>
      </c>
      <c r="AB148" s="43">
        <v>6867</v>
      </c>
      <c r="AC148" s="52">
        <v>240345</v>
      </c>
      <c r="AD148" s="42" t="s">
        <v>33</v>
      </c>
      <c r="AE148" s="42" t="s">
        <v>566</v>
      </c>
      <c r="AF148" s="42" t="s">
        <v>33</v>
      </c>
      <c r="AG148" s="42" t="s">
        <v>582</v>
      </c>
      <c r="AH148" s="245">
        <v>4200</v>
      </c>
      <c r="AI148" s="246">
        <v>0</v>
      </c>
      <c r="AJ148" s="235">
        <v>4200</v>
      </c>
      <c r="AK148" s="52">
        <v>147000</v>
      </c>
      <c r="AL148" s="42" t="s">
        <v>10</v>
      </c>
      <c r="AM148" s="42" t="s">
        <v>566</v>
      </c>
      <c r="AN148" s="42" t="s">
        <v>10</v>
      </c>
      <c r="AO148" s="42" t="s">
        <v>581</v>
      </c>
      <c r="AP148" s="235"/>
      <c r="AQ148" s="235"/>
      <c r="AR148" s="43">
        <v>0</v>
      </c>
      <c r="AS148" s="52">
        <v>0</v>
      </c>
      <c r="AT148" s="42" t="s">
        <v>583</v>
      </c>
      <c r="AU148" s="42"/>
      <c r="AV148" s="42" t="s">
        <v>33</v>
      </c>
      <c r="AW148" s="42" t="s">
        <v>582</v>
      </c>
      <c r="AX148" s="235"/>
      <c r="AY148" s="235"/>
      <c r="AZ148" s="43">
        <v>0</v>
      </c>
      <c r="BA148" s="52">
        <v>0</v>
      </c>
      <c r="BB148" s="42" t="s">
        <v>583</v>
      </c>
      <c r="BC148" s="42" t="s">
        <v>568</v>
      </c>
      <c r="BD148" s="42" t="s">
        <v>33</v>
      </c>
      <c r="BE148" s="42" t="s">
        <v>582</v>
      </c>
      <c r="BF148" s="261">
        <v>0</v>
      </c>
      <c r="BG148" s="262">
        <v>0</v>
      </c>
      <c r="BH148" s="43">
        <v>0</v>
      </c>
      <c r="BI148" s="52">
        <v>0</v>
      </c>
      <c r="BJ148" s="42" t="s">
        <v>583</v>
      </c>
      <c r="BK148" s="42" t="s">
        <v>568</v>
      </c>
      <c r="BL148" s="42" t="s">
        <v>33</v>
      </c>
      <c r="BM148" s="42" t="s">
        <v>582</v>
      </c>
      <c r="BN148" s="196">
        <v>0</v>
      </c>
      <c r="BO148" s="196">
        <v>0</v>
      </c>
      <c r="BP148" s="144">
        <v>0</v>
      </c>
      <c r="BQ148" s="145">
        <v>0</v>
      </c>
      <c r="BR148" s="42" t="s">
        <v>583</v>
      </c>
      <c r="BS148" s="42" t="s">
        <v>568</v>
      </c>
      <c r="BT148" s="42" t="s">
        <v>33</v>
      </c>
      <c r="BU148" s="42" t="s">
        <v>582</v>
      </c>
      <c r="BV148" s="193"/>
      <c r="BW148" s="193"/>
      <c r="BX148" s="43">
        <v>0</v>
      </c>
      <c r="BY148" s="52">
        <v>0</v>
      </c>
      <c r="BZ148" s="42" t="s">
        <v>583</v>
      </c>
      <c r="CA148" s="42" t="s">
        <v>568</v>
      </c>
      <c r="CB148" s="42" t="s">
        <v>33</v>
      </c>
      <c r="CC148" s="42" t="s">
        <v>582</v>
      </c>
      <c r="CD148" s="56"/>
      <c r="CE148" s="57" t="s">
        <v>584</v>
      </c>
      <c r="CF148" s="57" t="s">
        <v>584</v>
      </c>
      <c r="CG148" s="57" t="s">
        <v>584</v>
      </c>
      <c r="CH148" s="65">
        <v>4200</v>
      </c>
      <c r="CI148" s="65" t="s">
        <v>584</v>
      </c>
      <c r="CJ148" s="65" t="s">
        <v>584</v>
      </c>
      <c r="CK148" s="65" t="s">
        <v>584</v>
      </c>
      <c r="CL148" s="65" t="s">
        <v>584</v>
      </c>
      <c r="CM148" s="57" t="s">
        <v>584</v>
      </c>
      <c r="CN148" s="57">
        <v>4200</v>
      </c>
      <c r="CO148" s="58" t="e">
        <v>#VALUE!</v>
      </c>
      <c r="CP148" s="58" t="e">
        <v>#VALUE!</v>
      </c>
      <c r="CQ148" s="58" t="e">
        <v>#VALUE!</v>
      </c>
      <c r="CR148" s="58">
        <v>500</v>
      </c>
      <c r="CS148" s="58" t="e">
        <v>#VALUE!</v>
      </c>
      <c r="CT148" s="58" t="e">
        <v>#VALUE!</v>
      </c>
      <c r="CU148" s="62" t="e">
        <v>#VALUE!</v>
      </c>
      <c r="CV148" s="58" t="e">
        <v>#VALUE!</v>
      </c>
      <c r="CW148" s="58" t="e">
        <v>#VALUE!</v>
      </c>
      <c r="CX148" s="281" t="s">
        <v>554</v>
      </c>
      <c r="CY148" s="207" t="s">
        <v>568</v>
      </c>
    </row>
    <row r="149" spans="1:103" s="59" customFormat="1" ht="47.25" x14ac:dyDescent="0.2">
      <c r="A149" s="255">
        <v>139</v>
      </c>
      <c r="B149" s="256" t="s">
        <v>321</v>
      </c>
      <c r="C149" s="257" t="s">
        <v>322</v>
      </c>
      <c r="D149" s="256" t="s">
        <v>46</v>
      </c>
      <c r="E149" s="259">
        <v>26</v>
      </c>
      <c r="F149" s="255">
        <v>1</v>
      </c>
      <c r="G149" s="256" t="s">
        <v>31</v>
      </c>
      <c r="H149" s="53">
        <v>464671.2</v>
      </c>
      <c r="I149" s="53">
        <v>12081451.200000001</v>
      </c>
      <c r="J149" s="136"/>
      <c r="K149" s="136">
        <v>0</v>
      </c>
      <c r="L149" s="43">
        <v>0</v>
      </c>
      <c r="M149" s="52">
        <v>0</v>
      </c>
      <c r="N149" s="42" t="s">
        <v>583</v>
      </c>
      <c r="O149" s="42" t="s">
        <v>568</v>
      </c>
      <c r="P149" s="42" t="s">
        <v>33</v>
      </c>
      <c r="Q149" s="42" t="s">
        <v>582</v>
      </c>
      <c r="R149" s="144">
        <v>0</v>
      </c>
      <c r="S149" s="144">
        <v>0</v>
      </c>
      <c r="T149" s="144">
        <v>0</v>
      </c>
      <c r="U149" s="145">
        <v>0</v>
      </c>
      <c r="V149" s="42" t="s">
        <v>583</v>
      </c>
      <c r="W149" s="42" t="s">
        <v>568</v>
      </c>
      <c r="X149" s="42" t="s">
        <v>33</v>
      </c>
      <c r="Y149" s="42" t="s">
        <v>582</v>
      </c>
      <c r="Z149" s="43">
        <v>4559625</v>
      </c>
      <c r="AA149" s="43">
        <v>866329</v>
      </c>
      <c r="AB149" s="43">
        <v>5425954</v>
      </c>
      <c r="AC149" s="52">
        <v>141074804</v>
      </c>
      <c r="AD149" s="42" t="s">
        <v>33</v>
      </c>
      <c r="AE149" s="42" t="s">
        <v>567</v>
      </c>
      <c r="AF149" s="42" t="s">
        <v>33</v>
      </c>
      <c r="AG149" s="42" t="s">
        <v>582</v>
      </c>
      <c r="AH149" s="245">
        <v>341830</v>
      </c>
      <c r="AI149" s="246">
        <v>64947.700000000004</v>
      </c>
      <c r="AJ149" s="235">
        <v>406777.7</v>
      </c>
      <c r="AK149" s="52">
        <v>10576220.200000001</v>
      </c>
      <c r="AL149" s="42" t="s">
        <v>10</v>
      </c>
      <c r="AM149" s="42" t="s">
        <v>566</v>
      </c>
      <c r="AN149" s="42" t="s">
        <v>10</v>
      </c>
      <c r="AO149" s="42" t="s">
        <v>581</v>
      </c>
      <c r="AP149" s="235"/>
      <c r="AQ149" s="235"/>
      <c r="AR149" s="43">
        <v>0</v>
      </c>
      <c r="AS149" s="52">
        <v>0</v>
      </c>
      <c r="AT149" s="42" t="s">
        <v>583</v>
      </c>
      <c r="AU149" s="42"/>
      <c r="AV149" s="42" t="s">
        <v>33</v>
      </c>
      <c r="AW149" s="42" t="s">
        <v>582</v>
      </c>
      <c r="AX149" s="235"/>
      <c r="AY149" s="235"/>
      <c r="AZ149" s="43">
        <v>0</v>
      </c>
      <c r="BA149" s="52">
        <v>0</v>
      </c>
      <c r="BB149" s="42" t="s">
        <v>583</v>
      </c>
      <c r="BC149" s="42" t="s">
        <v>568</v>
      </c>
      <c r="BD149" s="42" t="s">
        <v>33</v>
      </c>
      <c r="BE149" s="42" t="s">
        <v>582</v>
      </c>
      <c r="BF149" s="261">
        <v>389000</v>
      </c>
      <c r="BG149" s="262">
        <v>73910</v>
      </c>
      <c r="BH149" s="43">
        <v>462910</v>
      </c>
      <c r="BI149" s="52">
        <v>462910</v>
      </c>
      <c r="BJ149" s="42" t="s">
        <v>10</v>
      </c>
      <c r="BK149" s="42" t="s">
        <v>566</v>
      </c>
      <c r="BL149" s="42" t="s">
        <v>10</v>
      </c>
      <c r="BM149" s="42" t="s">
        <v>581</v>
      </c>
      <c r="BN149" s="196">
        <v>0</v>
      </c>
      <c r="BO149" s="196">
        <v>0</v>
      </c>
      <c r="BP149" s="144">
        <v>0</v>
      </c>
      <c r="BQ149" s="145">
        <v>0</v>
      </c>
      <c r="BR149" s="42" t="s">
        <v>583</v>
      </c>
      <c r="BS149" s="42" t="s">
        <v>568</v>
      </c>
      <c r="BT149" s="42" t="s">
        <v>33</v>
      </c>
      <c r="BU149" s="42" t="s">
        <v>582</v>
      </c>
      <c r="BV149" s="193"/>
      <c r="BW149" s="193"/>
      <c r="BX149" s="43">
        <v>0</v>
      </c>
      <c r="BY149" s="52">
        <v>0</v>
      </c>
      <c r="BZ149" s="42" t="s">
        <v>583</v>
      </c>
      <c r="CA149" s="42" t="s">
        <v>568</v>
      </c>
      <c r="CB149" s="42" t="s">
        <v>33</v>
      </c>
      <c r="CC149" s="42" t="s">
        <v>582</v>
      </c>
      <c r="CD149" s="56"/>
      <c r="CE149" s="57" t="s">
        <v>584</v>
      </c>
      <c r="CF149" s="57" t="s">
        <v>584</v>
      </c>
      <c r="CG149" s="57" t="s">
        <v>584</v>
      </c>
      <c r="CH149" s="65">
        <v>406777.7</v>
      </c>
      <c r="CI149" s="65" t="s">
        <v>584</v>
      </c>
      <c r="CJ149" s="65" t="s">
        <v>584</v>
      </c>
      <c r="CK149" s="65">
        <v>462910</v>
      </c>
      <c r="CL149" s="65" t="s">
        <v>584</v>
      </c>
      <c r="CM149" s="57" t="s">
        <v>584</v>
      </c>
      <c r="CN149" s="57">
        <v>406777.7</v>
      </c>
      <c r="CO149" s="58" t="e">
        <v>#VALUE!</v>
      </c>
      <c r="CP149" s="58" t="e">
        <v>#VALUE!</v>
      </c>
      <c r="CQ149" s="58" t="e">
        <v>#VALUE!</v>
      </c>
      <c r="CR149" s="58">
        <v>500</v>
      </c>
      <c r="CS149" s="58" t="e">
        <v>#VALUE!</v>
      </c>
      <c r="CT149" s="58" t="e">
        <v>#VALUE!</v>
      </c>
      <c r="CU149" s="62">
        <v>439.3701799485861</v>
      </c>
      <c r="CV149" s="58" t="e">
        <v>#VALUE!</v>
      </c>
      <c r="CW149" s="58" t="e">
        <v>#VALUE!</v>
      </c>
      <c r="CX149" s="281" t="s">
        <v>554</v>
      </c>
      <c r="CY149" s="207" t="s">
        <v>568</v>
      </c>
    </row>
    <row r="150" spans="1:103" s="59" customFormat="1" ht="60" x14ac:dyDescent="0.2">
      <c r="A150" s="255">
        <v>140</v>
      </c>
      <c r="B150" s="256" t="s">
        <v>323</v>
      </c>
      <c r="C150" s="257" t="s">
        <v>324</v>
      </c>
      <c r="D150" s="256" t="s">
        <v>46</v>
      </c>
      <c r="E150" s="259">
        <v>6</v>
      </c>
      <c r="F150" s="255">
        <v>1</v>
      </c>
      <c r="G150" s="256" t="s">
        <v>31</v>
      </c>
      <c r="H150" s="53">
        <v>1264970</v>
      </c>
      <c r="I150" s="53">
        <v>7589820</v>
      </c>
      <c r="J150" s="136"/>
      <c r="K150" s="136">
        <v>0</v>
      </c>
      <c r="L150" s="43">
        <v>0</v>
      </c>
      <c r="M150" s="52">
        <v>0</v>
      </c>
      <c r="N150" s="42" t="s">
        <v>583</v>
      </c>
      <c r="O150" s="42" t="s">
        <v>568</v>
      </c>
      <c r="P150" s="42" t="s">
        <v>33</v>
      </c>
      <c r="Q150" s="42" t="s">
        <v>582</v>
      </c>
      <c r="R150" s="144">
        <v>0</v>
      </c>
      <c r="S150" s="144">
        <v>0</v>
      </c>
      <c r="T150" s="144">
        <v>0</v>
      </c>
      <c r="U150" s="145">
        <v>0</v>
      </c>
      <c r="V150" s="42" t="s">
        <v>583</v>
      </c>
      <c r="W150" s="42" t="s">
        <v>568</v>
      </c>
      <c r="X150" s="42" t="s">
        <v>33</v>
      </c>
      <c r="Y150" s="42" t="s">
        <v>582</v>
      </c>
      <c r="Z150" s="43">
        <v>0</v>
      </c>
      <c r="AA150" s="43">
        <v>0</v>
      </c>
      <c r="AB150" s="43">
        <v>0</v>
      </c>
      <c r="AC150" s="52">
        <v>0</v>
      </c>
      <c r="AD150" s="42" t="s">
        <v>583</v>
      </c>
      <c r="AE150" s="42" t="s">
        <v>568</v>
      </c>
      <c r="AF150" s="42" t="s">
        <v>33</v>
      </c>
      <c r="AG150" s="42" t="s">
        <v>582</v>
      </c>
      <c r="AH150" s="245">
        <v>1000659</v>
      </c>
      <c r="AI150" s="246">
        <v>190125.21</v>
      </c>
      <c r="AJ150" s="235">
        <v>1190784.21</v>
      </c>
      <c r="AK150" s="52">
        <v>7144705.2599999998</v>
      </c>
      <c r="AL150" s="42" t="s">
        <v>10</v>
      </c>
      <c r="AM150" s="42" t="s">
        <v>566</v>
      </c>
      <c r="AN150" s="42" t="s">
        <v>10</v>
      </c>
      <c r="AO150" s="42" t="s">
        <v>581</v>
      </c>
      <c r="AP150" s="235"/>
      <c r="AQ150" s="235"/>
      <c r="AR150" s="43">
        <v>0</v>
      </c>
      <c r="AS150" s="52">
        <v>0</v>
      </c>
      <c r="AT150" s="42" t="s">
        <v>583</v>
      </c>
      <c r="AU150" s="42"/>
      <c r="AV150" s="42" t="s">
        <v>33</v>
      </c>
      <c r="AW150" s="42" t="s">
        <v>582</v>
      </c>
      <c r="AX150" s="235"/>
      <c r="AY150" s="235"/>
      <c r="AZ150" s="43">
        <v>0</v>
      </c>
      <c r="BA150" s="52">
        <v>0</v>
      </c>
      <c r="BB150" s="42" t="s">
        <v>583</v>
      </c>
      <c r="BC150" s="42" t="s">
        <v>568</v>
      </c>
      <c r="BD150" s="42" t="s">
        <v>33</v>
      </c>
      <c r="BE150" s="42" t="s">
        <v>582</v>
      </c>
      <c r="BF150" s="261">
        <v>820000</v>
      </c>
      <c r="BG150" s="262">
        <v>155800</v>
      </c>
      <c r="BH150" s="43">
        <v>975800</v>
      </c>
      <c r="BI150" s="52">
        <v>975800</v>
      </c>
      <c r="BJ150" s="42" t="s">
        <v>10</v>
      </c>
      <c r="BK150" s="42" t="s">
        <v>567</v>
      </c>
      <c r="BL150" s="42" t="s">
        <v>33</v>
      </c>
      <c r="BM150" s="42" t="s">
        <v>582</v>
      </c>
      <c r="BN150" s="196">
        <v>1175862</v>
      </c>
      <c r="BO150" s="196">
        <v>223413.78</v>
      </c>
      <c r="BP150" s="144">
        <v>1399275.78</v>
      </c>
      <c r="BQ150" s="145">
        <v>1399275.78</v>
      </c>
      <c r="BR150" s="42" t="s">
        <v>33</v>
      </c>
      <c r="BS150" s="42" t="s">
        <v>567</v>
      </c>
      <c r="BT150" s="42" t="s">
        <v>33</v>
      </c>
      <c r="BU150" s="42" t="s">
        <v>582</v>
      </c>
      <c r="BV150" s="193"/>
      <c r="BW150" s="193"/>
      <c r="BX150" s="43">
        <v>0</v>
      </c>
      <c r="BY150" s="52">
        <v>0</v>
      </c>
      <c r="BZ150" s="42" t="s">
        <v>583</v>
      </c>
      <c r="CA150" s="42" t="s">
        <v>568</v>
      </c>
      <c r="CB150" s="42" t="s">
        <v>33</v>
      </c>
      <c r="CC150" s="42" t="s">
        <v>582</v>
      </c>
      <c r="CD150" s="56"/>
      <c r="CE150" s="57" t="s">
        <v>584</v>
      </c>
      <c r="CF150" s="57" t="s">
        <v>584</v>
      </c>
      <c r="CG150" s="57" t="s">
        <v>584</v>
      </c>
      <c r="CH150" s="65">
        <v>1190784.21</v>
      </c>
      <c r="CI150" s="65" t="s">
        <v>584</v>
      </c>
      <c r="CJ150" s="65" t="s">
        <v>584</v>
      </c>
      <c r="CK150" s="65" t="s">
        <v>584</v>
      </c>
      <c r="CL150" s="65" t="s">
        <v>584</v>
      </c>
      <c r="CM150" s="57" t="s">
        <v>584</v>
      </c>
      <c r="CN150" s="57">
        <v>1190784.21</v>
      </c>
      <c r="CO150" s="58" t="e">
        <v>#VALUE!</v>
      </c>
      <c r="CP150" s="58" t="e">
        <v>#VALUE!</v>
      </c>
      <c r="CQ150" s="58" t="e">
        <v>#VALUE!</v>
      </c>
      <c r="CR150" s="58">
        <v>500</v>
      </c>
      <c r="CS150" s="58" t="e">
        <v>#VALUE!</v>
      </c>
      <c r="CT150" s="58" t="e">
        <v>#VALUE!</v>
      </c>
      <c r="CU150" s="62" t="e">
        <v>#VALUE!</v>
      </c>
      <c r="CV150" s="58" t="e">
        <v>#VALUE!</v>
      </c>
      <c r="CW150" s="58" t="e">
        <v>#VALUE!</v>
      </c>
      <c r="CX150" s="281" t="s">
        <v>554</v>
      </c>
      <c r="CY150" s="207" t="s">
        <v>568</v>
      </c>
    </row>
    <row r="151" spans="1:103" s="59" customFormat="1" ht="47.25" x14ac:dyDescent="0.2">
      <c r="A151" s="255">
        <v>141</v>
      </c>
      <c r="B151" s="256" t="s">
        <v>325</v>
      </c>
      <c r="C151" s="257" t="s">
        <v>326</v>
      </c>
      <c r="D151" s="256" t="s">
        <v>46</v>
      </c>
      <c r="E151" s="259">
        <v>3</v>
      </c>
      <c r="F151" s="255">
        <v>1</v>
      </c>
      <c r="G151" s="256" t="s">
        <v>31</v>
      </c>
      <c r="H151" s="53">
        <v>1266636</v>
      </c>
      <c r="I151" s="53">
        <v>3799908</v>
      </c>
      <c r="J151" s="136"/>
      <c r="K151" s="136">
        <v>0</v>
      </c>
      <c r="L151" s="43">
        <v>0</v>
      </c>
      <c r="M151" s="52">
        <v>0</v>
      </c>
      <c r="N151" s="42" t="s">
        <v>583</v>
      </c>
      <c r="O151" s="42" t="s">
        <v>568</v>
      </c>
      <c r="P151" s="42" t="s">
        <v>33</v>
      </c>
      <c r="Q151" s="42" t="s">
        <v>582</v>
      </c>
      <c r="R151" s="144">
        <v>0</v>
      </c>
      <c r="S151" s="144">
        <v>0</v>
      </c>
      <c r="T151" s="144">
        <v>0</v>
      </c>
      <c r="U151" s="145">
        <v>0</v>
      </c>
      <c r="V151" s="42" t="s">
        <v>583</v>
      </c>
      <c r="W151" s="42" t="s">
        <v>568</v>
      </c>
      <c r="X151" s="42" t="s">
        <v>33</v>
      </c>
      <c r="Y151" s="42" t="s">
        <v>582</v>
      </c>
      <c r="Z151" s="43">
        <v>0</v>
      </c>
      <c r="AA151" s="43">
        <v>0</v>
      </c>
      <c r="AB151" s="43">
        <v>0</v>
      </c>
      <c r="AC151" s="52">
        <v>0</v>
      </c>
      <c r="AD151" s="42" t="s">
        <v>583</v>
      </c>
      <c r="AE151" s="42" t="s">
        <v>568</v>
      </c>
      <c r="AF151" s="42" t="s">
        <v>33</v>
      </c>
      <c r="AG151" s="42" t="s">
        <v>582</v>
      </c>
      <c r="AH151" s="245">
        <v>819750</v>
      </c>
      <c r="AI151" s="246">
        <v>155752.5</v>
      </c>
      <c r="AJ151" s="235">
        <v>975502.5</v>
      </c>
      <c r="AK151" s="52">
        <v>2926507.5</v>
      </c>
      <c r="AL151" s="42" t="s">
        <v>10</v>
      </c>
      <c r="AM151" s="42" t="s">
        <v>566</v>
      </c>
      <c r="AN151" s="42" t="s">
        <v>10</v>
      </c>
      <c r="AO151" s="42" t="s">
        <v>581</v>
      </c>
      <c r="AP151" s="235"/>
      <c r="AQ151" s="235"/>
      <c r="AR151" s="43">
        <v>0</v>
      </c>
      <c r="AS151" s="52">
        <v>0</v>
      </c>
      <c r="AT151" s="42" t="s">
        <v>583</v>
      </c>
      <c r="AU151" s="42"/>
      <c r="AV151" s="42" t="s">
        <v>33</v>
      </c>
      <c r="AW151" s="42" t="s">
        <v>582</v>
      </c>
      <c r="AX151" s="235"/>
      <c r="AY151" s="235"/>
      <c r="AZ151" s="43">
        <v>0</v>
      </c>
      <c r="BA151" s="52">
        <v>0</v>
      </c>
      <c r="BB151" s="42" t="s">
        <v>583</v>
      </c>
      <c r="BC151" s="42" t="s">
        <v>568</v>
      </c>
      <c r="BD151" s="42" t="s">
        <v>33</v>
      </c>
      <c r="BE151" s="42" t="s">
        <v>582</v>
      </c>
      <c r="BF151" s="261">
        <v>0</v>
      </c>
      <c r="BG151" s="262">
        <v>0</v>
      </c>
      <c r="BH151" s="43">
        <v>0</v>
      </c>
      <c r="BI151" s="52">
        <v>0</v>
      </c>
      <c r="BJ151" s="42" t="s">
        <v>583</v>
      </c>
      <c r="BK151" s="42" t="s">
        <v>568</v>
      </c>
      <c r="BL151" s="42" t="s">
        <v>33</v>
      </c>
      <c r="BM151" s="42" t="s">
        <v>582</v>
      </c>
      <c r="BN151" s="196">
        <v>1155704</v>
      </c>
      <c r="BO151" s="196">
        <v>219583.76</v>
      </c>
      <c r="BP151" s="144">
        <v>1375287.76</v>
      </c>
      <c r="BQ151" s="145">
        <v>1375287.76</v>
      </c>
      <c r="BR151" s="42" t="s">
        <v>33</v>
      </c>
      <c r="BS151" s="42" t="s">
        <v>567</v>
      </c>
      <c r="BT151" s="42" t="s">
        <v>33</v>
      </c>
      <c r="BU151" s="42" t="s">
        <v>582</v>
      </c>
      <c r="BV151" s="193"/>
      <c r="BW151" s="193"/>
      <c r="BX151" s="43">
        <v>0</v>
      </c>
      <c r="BY151" s="52">
        <v>0</v>
      </c>
      <c r="BZ151" s="42" t="s">
        <v>583</v>
      </c>
      <c r="CA151" s="42" t="s">
        <v>568</v>
      </c>
      <c r="CB151" s="42" t="s">
        <v>33</v>
      </c>
      <c r="CC151" s="42" t="s">
        <v>582</v>
      </c>
      <c r="CD151" s="56"/>
      <c r="CE151" s="57" t="s">
        <v>584</v>
      </c>
      <c r="CF151" s="57" t="s">
        <v>584</v>
      </c>
      <c r="CG151" s="57" t="s">
        <v>584</v>
      </c>
      <c r="CH151" s="65">
        <v>975502.5</v>
      </c>
      <c r="CI151" s="65" t="s">
        <v>584</v>
      </c>
      <c r="CJ151" s="65" t="s">
        <v>584</v>
      </c>
      <c r="CK151" s="65" t="s">
        <v>584</v>
      </c>
      <c r="CL151" s="65" t="s">
        <v>584</v>
      </c>
      <c r="CM151" s="57" t="s">
        <v>584</v>
      </c>
      <c r="CN151" s="57">
        <v>975502.5</v>
      </c>
      <c r="CO151" s="58" t="e">
        <v>#VALUE!</v>
      </c>
      <c r="CP151" s="58" t="e">
        <v>#VALUE!</v>
      </c>
      <c r="CQ151" s="58" t="e">
        <v>#VALUE!</v>
      </c>
      <c r="CR151" s="58">
        <v>500</v>
      </c>
      <c r="CS151" s="58" t="e">
        <v>#VALUE!</v>
      </c>
      <c r="CT151" s="58" t="e">
        <v>#VALUE!</v>
      </c>
      <c r="CU151" s="62" t="e">
        <v>#VALUE!</v>
      </c>
      <c r="CV151" s="58" t="e">
        <v>#VALUE!</v>
      </c>
      <c r="CW151" s="58" t="e">
        <v>#VALUE!</v>
      </c>
      <c r="CX151" s="281" t="s">
        <v>554</v>
      </c>
      <c r="CY151" s="207">
        <v>0</v>
      </c>
    </row>
    <row r="152" spans="1:103" s="59" customFormat="1" ht="60" x14ac:dyDescent="0.2">
      <c r="A152" s="255">
        <v>142</v>
      </c>
      <c r="B152" s="256" t="s">
        <v>327</v>
      </c>
      <c r="C152" s="257" t="s">
        <v>328</v>
      </c>
      <c r="D152" s="256" t="s">
        <v>46</v>
      </c>
      <c r="E152" s="259">
        <v>59.666666666666664</v>
      </c>
      <c r="F152" s="255">
        <v>1</v>
      </c>
      <c r="G152" s="256" t="s">
        <v>31</v>
      </c>
      <c r="H152" s="53">
        <v>4200</v>
      </c>
      <c r="I152" s="53">
        <v>250600</v>
      </c>
      <c r="J152" s="136">
        <v>5700</v>
      </c>
      <c r="K152" s="136">
        <v>0</v>
      </c>
      <c r="L152" s="43">
        <v>5700</v>
      </c>
      <c r="M152" s="52">
        <v>340100</v>
      </c>
      <c r="N152" s="42" t="s">
        <v>33</v>
      </c>
      <c r="O152" s="42" t="s">
        <v>566</v>
      </c>
      <c r="P152" s="42" t="s">
        <v>33</v>
      </c>
      <c r="Q152" s="42" t="s">
        <v>582</v>
      </c>
      <c r="R152" s="144">
        <v>5500</v>
      </c>
      <c r="S152" s="144">
        <v>0</v>
      </c>
      <c r="T152" s="144">
        <v>5500</v>
      </c>
      <c r="U152" s="145">
        <v>328166.66666666663</v>
      </c>
      <c r="V152" s="42" t="s">
        <v>33</v>
      </c>
      <c r="W152" s="42" t="s">
        <v>566</v>
      </c>
      <c r="X152" s="42" t="s">
        <v>33</v>
      </c>
      <c r="Y152" s="42" t="s">
        <v>582</v>
      </c>
      <c r="Z152" s="43">
        <v>8410</v>
      </c>
      <c r="AA152" s="43">
        <v>0</v>
      </c>
      <c r="AB152" s="43">
        <v>8410</v>
      </c>
      <c r="AC152" s="52">
        <v>501796.66666666663</v>
      </c>
      <c r="AD152" s="42" t="s">
        <v>33</v>
      </c>
      <c r="AE152" s="42" t="s">
        <v>566</v>
      </c>
      <c r="AF152" s="42" t="s">
        <v>33</v>
      </c>
      <c r="AG152" s="42" t="s">
        <v>582</v>
      </c>
      <c r="AH152" s="245">
        <v>3826</v>
      </c>
      <c r="AI152" s="246">
        <v>0</v>
      </c>
      <c r="AJ152" s="235">
        <v>3826</v>
      </c>
      <c r="AK152" s="52">
        <v>228284.66666666666</v>
      </c>
      <c r="AL152" s="42" t="s">
        <v>10</v>
      </c>
      <c r="AM152" s="42" t="s">
        <v>566</v>
      </c>
      <c r="AN152" s="42" t="s">
        <v>10</v>
      </c>
      <c r="AO152" s="42" t="s">
        <v>581</v>
      </c>
      <c r="AP152" s="235"/>
      <c r="AQ152" s="235"/>
      <c r="AR152" s="43">
        <v>0</v>
      </c>
      <c r="AS152" s="52">
        <v>0</v>
      </c>
      <c r="AT152" s="42" t="s">
        <v>583</v>
      </c>
      <c r="AU152" s="42"/>
      <c r="AV152" s="42" t="s">
        <v>33</v>
      </c>
      <c r="AW152" s="42" t="s">
        <v>582</v>
      </c>
      <c r="AX152" s="235"/>
      <c r="AY152" s="235"/>
      <c r="AZ152" s="43">
        <v>0</v>
      </c>
      <c r="BA152" s="52">
        <v>0</v>
      </c>
      <c r="BB152" s="42" t="s">
        <v>583</v>
      </c>
      <c r="BC152" s="42" t="s">
        <v>568</v>
      </c>
      <c r="BD152" s="42" t="s">
        <v>33</v>
      </c>
      <c r="BE152" s="42" t="s">
        <v>582</v>
      </c>
      <c r="BF152" s="261">
        <v>0</v>
      </c>
      <c r="BG152" s="262">
        <v>0</v>
      </c>
      <c r="BH152" s="43">
        <v>0</v>
      </c>
      <c r="BI152" s="52">
        <v>0</v>
      </c>
      <c r="BJ152" s="42" t="s">
        <v>583</v>
      </c>
      <c r="BK152" s="42" t="s">
        <v>568</v>
      </c>
      <c r="BL152" s="42" t="s">
        <v>33</v>
      </c>
      <c r="BM152" s="42" t="s">
        <v>582</v>
      </c>
      <c r="BN152" s="196">
        <v>0</v>
      </c>
      <c r="BO152" s="196">
        <v>0</v>
      </c>
      <c r="BP152" s="144">
        <v>0</v>
      </c>
      <c r="BQ152" s="145">
        <v>0</v>
      </c>
      <c r="BR152" s="42" t="s">
        <v>583</v>
      </c>
      <c r="BS152" s="42" t="s">
        <v>568</v>
      </c>
      <c r="BT152" s="42" t="s">
        <v>33</v>
      </c>
      <c r="BU152" s="42" t="s">
        <v>582</v>
      </c>
      <c r="BV152" s="193"/>
      <c r="BW152" s="193"/>
      <c r="BX152" s="43">
        <v>0</v>
      </c>
      <c r="BY152" s="52">
        <v>0</v>
      </c>
      <c r="BZ152" s="42" t="s">
        <v>583</v>
      </c>
      <c r="CA152" s="42" t="s">
        <v>568</v>
      </c>
      <c r="CB152" s="42" t="s">
        <v>33</v>
      </c>
      <c r="CC152" s="42" t="s">
        <v>582</v>
      </c>
      <c r="CD152" s="56"/>
      <c r="CE152" s="57" t="s">
        <v>584</v>
      </c>
      <c r="CF152" s="57" t="s">
        <v>584</v>
      </c>
      <c r="CG152" s="57" t="s">
        <v>584</v>
      </c>
      <c r="CH152" s="65">
        <v>3826</v>
      </c>
      <c r="CI152" s="65" t="s">
        <v>584</v>
      </c>
      <c r="CJ152" s="65" t="s">
        <v>584</v>
      </c>
      <c r="CK152" s="65" t="s">
        <v>584</v>
      </c>
      <c r="CL152" s="65" t="s">
        <v>584</v>
      </c>
      <c r="CM152" s="57" t="s">
        <v>584</v>
      </c>
      <c r="CN152" s="57">
        <v>3826</v>
      </c>
      <c r="CO152" s="58" t="e">
        <v>#VALUE!</v>
      </c>
      <c r="CP152" s="58" t="e">
        <v>#VALUE!</v>
      </c>
      <c r="CQ152" s="58" t="e">
        <v>#VALUE!</v>
      </c>
      <c r="CR152" s="58">
        <v>500</v>
      </c>
      <c r="CS152" s="58" t="e">
        <v>#VALUE!</v>
      </c>
      <c r="CT152" s="58" t="e">
        <v>#VALUE!</v>
      </c>
      <c r="CU152" s="62" t="e">
        <v>#VALUE!</v>
      </c>
      <c r="CV152" s="58" t="e">
        <v>#VALUE!</v>
      </c>
      <c r="CW152" s="58" t="e">
        <v>#VALUE!</v>
      </c>
      <c r="CX152" s="281" t="s">
        <v>554</v>
      </c>
      <c r="CY152" s="207" t="s">
        <v>568</v>
      </c>
    </row>
    <row r="153" spans="1:103" s="59" customFormat="1" ht="90" x14ac:dyDescent="0.2">
      <c r="A153" s="255">
        <v>143</v>
      </c>
      <c r="B153" s="256" t="s">
        <v>329</v>
      </c>
      <c r="C153" s="257" t="s">
        <v>330</v>
      </c>
      <c r="D153" s="256" t="s">
        <v>46</v>
      </c>
      <c r="E153" s="259">
        <v>479</v>
      </c>
      <c r="F153" s="255">
        <v>1</v>
      </c>
      <c r="G153" s="256" t="s">
        <v>31</v>
      </c>
      <c r="H153" s="53">
        <v>4200</v>
      </c>
      <c r="I153" s="53">
        <v>2011800</v>
      </c>
      <c r="J153" s="136">
        <v>5700</v>
      </c>
      <c r="K153" s="136">
        <v>0</v>
      </c>
      <c r="L153" s="43">
        <v>5700</v>
      </c>
      <c r="M153" s="52">
        <v>2730300</v>
      </c>
      <c r="N153" s="42" t="s">
        <v>33</v>
      </c>
      <c r="O153" s="42" t="s">
        <v>566</v>
      </c>
      <c r="P153" s="42" t="s">
        <v>33</v>
      </c>
      <c r="Q153" s="42" t="s">
        <v>582</v>
      </c>
      <c r="R153" s="144">
        <v>6000</v>
      </c>
      <c r="S153" s="144">
        <v>0</v>
      </c>
      <c r="T153" s="144">
        <v>6000</v>
      </c>
      <c r="U153" s="145">
        <v>2874000</v>
      </c>
      <c r="V153" s="42" t="s">
        <v>33</v>
      </c>
      <c r="W153" s="42" t="s">
        <v>566</v>
      </c>
      <c r="X153" s="42" t="s">
        <v>33</v>
      </c>
      <c r="Y153" s="42" t="s">
        <v>582</v>
      </c>
      <c r="Z153" s="43">
        <v>6867</v>
      </c>
      <c r="AA153" s="43">
        <v>0</v>
      </c>
      <c r="AB153" s="43">
        <v>6867</v>
      </c>
      <c r="AC153" s="52">
        <v>3289293</v>
      </c>
      <c r="AD153" s="42" t="s">
        <v>33</v>
      </c>
      <c r="AE153" s="42" t="s">
        <v>566</v>
      </c>
      <c r="AF153" s="42" t="s">
        <v>33</v>
      </c>
      <c r="AG153" s="42" t="s">
        <v>582</v>
      </c>
      <c r="AH153" s="245">
        <v>3716</v>
      </c>
      <c r="AI153" s="246">
        <v>0</v>
      </c>
      <c r="AJ153" s="235">
        <v>3716</v>
      </c>
      <c r="AK153" s="52">
        <v>1779964</v>
      </c>
      <c r="AL153" s="42" t="s">
        <v>10</v>
      </c>
      <c r="AM153" s="42" t="s">
        <v>566</v>
      </c>
      <c r="AN153" s="42" t="s">
        <v>10</v>
      </c>
      <c r="AO153" s="42" t="s">
        <v>581</v>
      </c>
      <c r="AP153" s="235"/>
      <c r="AQ153" s="235"/>
      <c r="AR153" s="43">
        <v>0</v>
      </c>
      <c r="AS153" s="52">
        <v>0</v>
      </c>
      <c r="AT153" s="42" t="s">
        <v>583</v>
      </c>
      <c r="AU153" s="42"/>
      <c r="AV153" s="42" t="s">
        <v>33</v>
      </c>
      <c r="AW153" s="42" t="s">
        <v>582</v>
      </c>
      <c r="AX153" s="235"/>
      <c r="AY153" s="235"/>
      <c r="AZ153" s="43">
        <v>0</v>
      </c>
      <c r="BA153" s="52">
        <v>0</v>
      </c>
      <c r="BB153" s="42" t="s">
        <v>583</v>
      </c>
      <c r="BC153" s="42" t="s">
        <v>568</v>
      </c>
      <c r="BD153" s="42" t="s">
        <v>33</v>
      </c>
      <c r="BE153" s="42" t="s">
        <v>582</v>
      </c>
      <c r="BF153" s="261">
        <v>0</v>
      </c>
      <c r="BG153" s="262">
        <v>0</v>
      </c>
      <c r="BH153" s="43">
        <v>0</v>
      </c>
      <c r="BI153" s="52">
        <v>0</v>
      </c>
      <c r="BJ153" s="42" t="s">
        <v>583</v>
      </c>
      <c r="BK153" s="42" t="s">
        <v>568</v>
      </c>
      <c r="BL153" s="42" t="s">
        <v>33</v>
      </c>
      <c r="BM153" s="42" t="s">
        <v>582</v>
      </c>
      <c r="BN153" s="196">
        <v>0</v>
      </c>
      <c r="BO153" s="196">
        <v>0</v>
      </c>
      <c r="BP153" s="144">
        <v>0</v>
      </c>
      <c r="BQ153" s="145">
        <v>0</v>
      </c>
      <c r="BR153" s="42" t="s">
        <v>583</v>
      </c>
      <c r="BS153" s="42" t="s">
        <v>568</v>
      </c>
      <c r="BT153" s="42" t="s">
        <v>33</v>
      </c>
      <c r="BU153" s="42" t="s">
        <v>582</v>
      </c>
      <c r="BV153" s="193"/>
      <c r="BW153" s="193"/>
      <c r="BX153" s="43">
        <v>0</v>
      </c>
      <c r="BY153" s="52">
        <v>0</v>
      </c>
      <c r="BZ153" s="42" t="s">
        <v>583</v>
      </c>
      <c r="CA153" s="42" t="s">
        <v>568</v>
      </c>
      <c r="CB153" s="42" t="s">
        <v>33</v>
      </c>
      <c r="CC153" s="42" t="s">
        <v>582</v>
      </c>
      <c r="CD153" s="56"/>
      <c r="CE153" s="57" t="s">
        <v>584</v>
      </c>
      <c r="CF153" s="57" t="s">
        <v>584</v>
      </c>
      <c r="CG153" s="57" t="s">
        <v>584</v>
      </c>
      <c r="CH153" s="65">
        <v>3716</v>
      </c>
      <c r="CI153" s="65" t="s">
        <v>584</v>
      </c>
      <c r="CJ153" s="65" t="s">
        <v>584</v>
      </c>
      <c r="CK153" s="65" t="s">
        <v>584</v>
      </c>
      <c r="CL153" s="65" t="s">
        <v>584</v>
      </c>
      <c r="CM153" s="57" t="s">
        <v>584</v>
      </c>
      <c r="CN153" s="57">
        <v>3716</v>
      </c>
      <c r="CO153" s="58" t="e">
        <v>#VALUE!</v>
      </c>
      <c r="CP153" s="58" t="e">
        <v>#VALUE!</v>
      </c>
      <c r="CQ153" s="58" t="e">
        <v>#VALUE!</v>
      </c>
      <c r="CR153" s="58">
        <v>500</v>
      </c>
      <c r="CS153" s="58" t="e">
        <v>#VALUE!</v>
      </c>
      <c r="CT153" s="58" t="e">
        <v>#VALUE!</v>
      </c>
      <c r="CU153" s="62" t="e">
        <v>#VALUE!</v>
      </c>
      <c r="CV153" s="58" t="e">
        <v>#VALUE!</v>
      </c>
      <c r="CW153" s="58" t="e">
        <v>#VALUE!</v>
      </c>
      <c r="CX153" s="281" t="s">
        <v>554</v>
      </c>
      <c r="CY153" s="207" t="s">
        <v>568</v>
      </c>
    </row>
    <row r="154" spans="1:103" s="59" customFormat="1" ht="90" x14ac:dyDescent="0.2">
      <c r="A154" s="255">
        <v>144</v>
      </c>
      <c r="B154" s="256" t="s">
        <v>331</v>
      </c>
      <c r="C154" s="257" t="s">
        <v>332</v>
      </c>
      <c r="D154" s="256" t="s">
        <v>46</v>
      </c>
      <c r="E154" s="259">
        <v>163</v>
      </c>
      <c r="F154" s="255">
        <v>1</v>
      </c>
      <c r="G154" s="256" t="s">
        <v>31</v>
      </c>
      <c r="H154" s="53">
        <v>4200</v>
      </c>
      <c r="I154" s="53">
        <v>684600</v>
      </c>
      <c r="J154" s="136">
        <v>5700</v>
      </c>
      <c r="K154" s="136">
        <v>0</v>
      </c>
      <c r="L154" s="43">
        <v>5700</v>
      </c>
      <c r="M154" s="52">
        <v>929100</v>
      </c>
      <c r="N154" s="42" t="s">
        <v>33</v>
      </c>
      <c r="O154" s="42" t="s">
        <v>566</v>
      </c>
      <c r="P154" s="42" t="s">
        <v>33</v>
      </c>
      <c r="Q154" s="42" t="s">
        <v>582</v>
      </c>
      <c r="R154" s="144">
        <v>5600</v>
      </c>
      <c r="S154" s="144">
        <v>0</v>
      </c>
      <c r="T154" s="144">
        <v>5600</v>
      </c>
      <c r="U154" s="145">
        <v>912800</v>
      </c>
      <c r="V154" s="42" t="s">
        <v>33</v>
      </c>
      <c r="W154" s="42" t="s">
        <v>566</v>
      </c>
      <c r="X154" s="42" t="s">
        <v>33</v>
      </c>
      <c r="Y154" s="42" t="s">
        <v>582</v>
      </c>
      <c r="Z154" s="43">
        <v>7590</v>
      </c>
      <c r="AA154" s="43">
        <v>0</v>
      </c>
      <c r="AB154" s="43">
        <v>7590</v>
      </c>
      <c r="AC154" s="52">
        <v>1237170</v>
      </c>
      <c r="AD154" s="42" t="s">
        <v>33</v>
      </c>
      <c r="AE154" s="42" t="s">
        <v>566</v>
      </c>
      <c r="AF154" s="42" t="s">
        <v>33</v>
      </c>
      <c r="AG154" s="42" t="s">
        <v>582</v>
      </c>
      <c r="AH154" s="245">
        <v>3500</v>
      </c>
      <c r="AI154" s="246">
        <v>0</v>
      </c>
      <c r="AJ154" s="235">
        <v>3500</v>
      </c>
      <c r="AK154" s="52">
        <v>570500</v>
      </c>
      <c r="AL154" s="42" t="s">
        <v>10</v>
      </c>
      <c r="AM154" s="42" t="s">
        <v>566</v>
      </c>
      <c r="AN154" s="42" t="s">
        <v>10</v>
      </c>
      <c r="AO154" s="42" t="s">
        <v>581</v>
      </c>
      <c r="AP154" s="43"/>
      <c r="AQ154" s="43"/>
      <c r="AR154" s="43">
        <v>0</v>
      </c>
      <c r="AS154" s="52">
        <v>0</v>
      </c>
      <c r="AT154" s="42" t="s">
        <v>583</v>
      </c>
      <c r="AU154" s="42"/>
      <c r="AV154" s="42" t="s">
        <v>33</v>
      </c>
      <c r="AW154" s="42" t="s">
        <v>582</v>
      </c>
      <c r="AX154" s="43"/>
      <c r="AY154" s="43"/>
      <c r="AZ154" s="43">
        <v>0</v>
      </c>
      <c r="BA154" s="52">
        <v>0</v>
      </c>
      <c r="BB154" s="42" t="s">
        <v>583</v>
      </c>
      <c r="BC154" s="42" t="s">
        <v>568</v>
      </c>
      <c r="BD154" s="42" t="s">
        <v>33</v>
      </c>
      <c r="BE154" s="42" t="s">
        <v>582</v>
      </c>
      <c r="BF154" s="261">
        <v>0</v>
      </c>
      <c r="BG154" s="262">
        <v>0</v>
      </c>
      <c r="BH154" s="43">
        <v>0</v>
      </c>
      <c r="BI154" s="52">
        <v>0</v>
      </c>
      <c r="BJ154" s="42" t="s">
        <v>583</v>
      </c>
      <c r="BK154" s="42" t="s">
        <v>568</v>
      </c>
      <c r="BL154" s="42" t="s">
        <v>33</v>
      </c>
      <c r="BM154" s="42" t="s">
        <v>582</v>
      </c>
      <c r="BN154" s="196">
        <v>0</v>
      </c>
      <c r="BO154" s="196">
        <v>0</v>
      </c>
      <c r="BP154" s="144">
        <v>0</v>
      </c>
      <c r="BQ154" s="145">
        <v>0</v>
      </c>
      <c r="BR154" s="42" t="s">
        <v>583</v>
      </c>
      <c r="BS154" s="42" t="s">
        <v>568</v>
      </c>
      <c r="BT154" s="42" t="s">
        <v>33</v>
      </c>
      <c r="BU154" s="42" t="s">
        <v>582</v>
      </c>
      <c r="BV154" s="193"/>
      <c r="BW154" s="193"/>
      <c r="BX154" s="43">
        <v>0</v>
      </c>
      <c r="BY154" s="52">
        <v>0</v>
      </c>
      <c r="BZ154" s="42" t="s">
        <v>583</v>
      </c>
      <c r="CA154" s="42" t="s">
        <v>568</v>
      </c>
      <c r="CB154" s="42" t="s">
        <v>33</v>
      </c>
      <c r="CC154" s="42" t="s">
        <v>582</v>
      </c>
      <c r="CD154" s="56"/>
      <c r="CE154" s="57" t="s">
        <v>584</v>
      </c>
      <c r="CF154" s="57" t="s">
        <v>584</v>
      </c>
      <c r="CG154" s="57" t="s">
        <v>584</v>
      </c>
      <c r="CH154" s="65">
        <v>3500</v>
      </c>
      <c r="CI154" s="65" t="s">
        <v>584</v>
      </c>
      <c r="CJ154" s="65" t="s">
        <v>584</v>
      </c>
      <c r="CK154" s="65" t="s">
        <v>584</v>
      </c>
      <c r="CL154" s="65" t="s">
        <v>584</v>
      </c>
      <c r="CM154" s="57" t="s">
        <v>584</v>
      </c>
      <c r="CN154" s="57">
        <v>3500</v>
      </c>
      <c r="CO154" s="58" t="e">
        <v>#VALUE!</v>
      </c>
      <c r="CP154" s="58" t="e">
        <v>#VALUE!</v>
      </c>
      <c r="CQ154" s="58" t="e">
        <v>#VALUE!</v>
      </c>
      <c r="CR154" s="58">
        <v>500</v>
      </c>
      <c r="CS154" s="58" t="e">
        <v>#VALUE!</v>
      </c>
      <c r="CT154" s="58" t="e">
        <v>#VALUE!</v>
      </c>
      <c r="CU154" s="62" t="e">
        <v>#VALUE!</v>
      </c>
      <c r="CV154" s="58" t="e">
        <v>#VALUE!</v>
      </c>
      <c r="CW154" s="58" t="e">
        <v>#VALUE!</v>
      </c>
      <c r="CX154" s="281" t="s">
        <v>554</v>
      </c>
      <c r="CY154" s="207" t="s">
        <v>568</v>
      </c>
    </row>
    <row r="155" spans="1:103" s="59" customFormat="1" ht="90" x14ac:dyDescent="0.2">
      <c r="A155" s="255">
        <v>145</v>
      </c>
      <c r="B155" s="256" t="s">
        <v>333</v>
      </c>
      <c r="C155" s="257" t="s">
        <v>334</v>
      </c>
      <c r="D155" s="256" t="s">
        <v>46</v>
      </c>
      <c r="E155" s="259">
        <v>263</v>
      </c>
      <c r="F155" s="255">
        <v>1</v>
      </c>
      <c r="G155" s="256" t="s">
        <v>31</v>
      </c>
      <c r="H155" s="53">
        <v>4200</v>
      </c>
      <c r="I155" s="53">
        <v>1104600</v>
      </c>
      <c r="J155" s="136">
        <v>5700</v>
      </c>
      <c r="K155" s="136">
        <v>0</v>
      </c>
      <c r="L155" s="43">
        <v>5700</v>
      </c>
      <c r="M155" s="52">
        <v>1499100</v>
      </c>
      <c r="N155" s="42" t="s">
        <v>33</v>
      </c>
      <c r="O155" s="42" t="s">
        <v>566</v>
      </c>
      <c r="P155" s="42" t="s">
        <v>33</v>
      </c>
      <c r="Q155" s="42" t="s">
        <v>582</v>
      </c>
      <c r="R155" s="144">
        <v>5800</v>
      </c>
      <c r="S155" s="144">
        <v>0</v>
      </c>
      <c r="T155" s="144">
        <v>5800</v>
      </c>
      <c r="U155" s="145">
        <v>1525400</v>
      </c>
      <c r="V155" s="42" t="s">
        <v>33</v>
      </c>
      <c r="W155" s="42" t="s">
        <v>566</v>
      </c>
      <c r="X155" s="42" t="s">
        <v>33</v>
      </c>
      <c r="Y155" s="42" t="s">
        <v>582</v>
      </c>
      <c r="Z155" s="43">
        <v>6867</v>
      </c>
      <c r="AA155" s="43">
        <v>0</v>
      </c>
      <c r="AB155" s="43">
        <v>6867</v>
      </c>
      <c r="AC155" s="52">
        <v>1806021</v>
      </c>
      <c r="AD155" s="42" t="s">
        <v>33</v>
      </c>
      <c r="AE155" s="42" t="s">
        <v>567</v>
      </c>
      <c r="AF155" s="42" t="s">
        <v>33</v>
      </c>
      <c r="AG155" s="42" t="s">
        <v>582</v>
      </c>
      <c r="AH155" s="245">
        <v>3716</v>
      </c>
      <c r="AI155" s="246">
        <v>0</v>
      </c>
      <c r="AJ155" s="235">
        <v>3716</v>
      </c>
      <c r="AK155" s="52">
        <v>977308</v>
      </c>
      <c r="AL155" s="42" t="s">
        <v>10</v>
      </c>
      <c r="AM155" s="42" t="s">
        <v>566</v>
      </c>
      <c r="AN155" s="42" t="s">
        <v>10</v>
      </c>
      <c r="AO155" s="42" t="s">
        <v>581</v>
      </c>
      <c r="AP155" s="235"/>
      <c r="AQ155" s="235"/>
      <c r="AR155" s="43">
        <v>0</v>
      </c>
      <c r="AS155" s="52">
        <v>0</v>
      </c>
      <c r="AT155" s="42" t="s">
        <v>583</v>
      </c>
      <c r="AU155" s="42"/>
      <c r="AV155" s="42" t="s">
        <v>33</v>
      </c>
      <c r="AW155" s="42" t="s">
        <v>582</v>
      </c>
      <c r="AX155" s="235"/>
      <c r="AY155" s="235"/>
      <c r="AZ155" s="43">
        <v>0</v>
      </c>
      <c r="BA155" s="52">
        <v>0</v>
      </c>
      <c r="BB155" s="42" t="s">
        <v>583</v>
      </c>
      <c r="BC155" s="42" t="s">
        <v>568</v>
      </c>
      <c r="BD155" s="42" t="s">
        <v>33</v>
      </c>
      <c r="BE155" s="42" t="s">
        <v>582</v>
      </c>
      <c r="BF155" s="261">
        <v>0</v>
      </c>
      <c r="BG155" s="262">
        <v>0</v>
      </c>
      <c r="BH155" s="43">
        <v>0</v>
      </c>
      <c r="BI155" s="52">
        <v>0</v>
      </c>
      <c r="BJ155" s="42" t="s">
        <v>583</v>
      </c>
      <c r="BK155" s="42" t="s">
        <v>568</v>
      </c>
      <c r="BL155" s="42" t="s">
        <v>33</v>
      </c>
      <c r="BM155" s="42" t="s">
        <v>582</v>
      </c>
      <c r="BN155" s="196">
        <v>0</v>
      </c>
      <c r="BO155" s="196">
        <v>0</v>
      </c>
      <c r="BP155" s="144">
        <v>0</v>
      </c>
      <c r="BQ155" s="145">
        <v>0</v>
      </c>
      <c r="BR155" s="42" t="s">
        <v>583</v>
      </c>
      <c r="BS155" s="42" t="s">
        <v>568</v>
      </c>
      <c r="BT155" s="42" t="s">
        <v>33</v>
      </c>
      <c r="BU155" s="42" t="s">
        <v>582</v>
      </c>
      <c r="BV155" s="193"/>
      <c r="BW155" s="193"/>
      <c r="BX155" s="43">
        <v>0</v>
      </c>
      <c r="BY155" s="52">
        <v>0</v>
      </c>
      <c r="BZ155" s="42" t="s">
        <v>583</v>
      </c>
      <c r="CA155" s="42" t="s">
        <v>568</v>
      </c>
      <c r="CB155" s="42" t="s">
        <v>33</v>
      </c>
      <c r="CC155" s="42" t="s">
        <v>582</v>
      </c>
      <c r="CD155" s="56"/>
      <c r="CE155" s="57" t="s">
        <v>584</v>
      </c>
      <c r="CF155" s="57" t="s">
        <v>584</v>
      </c>
      <c r="CG155" s="57" t="s">
        <v>584</v>
      </c>
      <c r="CH155" s="65">
        <v>3716</v>
      </c>
      <c r="CI155" s="65" t="s">
        <v>584</v>
      </c>
      <c r="CJ155" s="65" t="s">
        <v>584</v>
      </c>
      <c r="CK155" s="65" t="s">
        <v>584</v>
      </c>
      <c r="CL155" s="65" t="s">
        <v>584</v>
      </c>
      <c r="CM155" s="57" t="s">
        <v>584</v>
      </c>
      <c r="CN155" s="57">
        <v>3716</v>
      </c>
      <c r="CO155" s="58" t="e">
        <v>#VALUE!</v>
      </c>
      <c r="CP155" s="58" t="e">
        <v>#VALUE!</v>
      </c>
      <c r="CQ155" s="58" t="e">
        <v>#VALUE!</v>
      </c>
      <c r="CR155" s="58">
        <v>500</v>
      </c>
      <c r="CS155" s="58" t="e">
        <v>#VALUE!</v>
      </c>
      <c r="CT155" s="58" t="e">
        <v>#VALUE!</v>
      </c>
      <c r="CU155" s="62" t="e">
        <v>#VALUE!</v>
      </c>
      <c r="CV155" s="58" t="e">
        <v>#VALUE!</v>
      </c>
      <c r="CW155" s="58" t="e">
        <v>#VALUE!</v>
      </c>
      <c r="CX155" s="281" t="s">
        <v>554</v>
      </c>
      <c r="CY155" s="207" t="s">
        <v>568</v>
      </c>
    </row>
    <row r="156" spans="1:103" s="59" customFormat="1" ht="75" x14ac:dyDescent="0.2">
      <c r="A156" s="255">
        <v>146</v>
      </c>
      <c r="B156" s="256" t="s">
        <v>335</v>
      </c>
      <c r="C156" s="257" t="s">
        <v>336</v>
      </c>
      <c r="D156" s="256" t="s">
        <v>46</v>
      </c>
      <c r="E156" s="259">
        <v>23.333333333333332</v>
      </c>
      <c r="F156" s="255">
        <v>1</v>
      </c>
      <c r="G156" s="256" t="s">
        <v>31</v>
      </c>
      <c r="H156" s="53">
        <v>4200</v>
      </c>
      <c r="I156" s="53">
        <v>98000</v>
      </c>
      <c r="J156" s="136">
        <v>7000</v>
      </c>
      <c r="K156" s="136">
        <v>0</v>
      </c>
      <c r="L156" s="43">
        <v>7000</v>
      </c>
      <c r="M156" s="52">
        <v>163333.33333333331</v>
      </c>
      <c r="N156" s="42" t="s">
        <v>33</v>
      </c>
      <c r="O156" s="42" t="s">
        <v>567</v>
      </c>
      <c r="P156" s="42" t="s">
        <v>33</v>
      </c>
      <c r="Q156" s="42" t="s">
        <v>582</v>
      </c>
      <c r="R156" s="144">
        <v>7850</v>
      </c>
      <c r="S156" s="144">
        <v>0</v>
      </c>
      <c r="T156" s="144">
        <v>7850</v>
      </c>
      <c r="U156" s="145">
        <v>183166.66666666666</v>
      </c>
      <c r="V156" s="42" t="s">
        <v>33</v>
      </c>
      <c r="W156" s="42" t="s">
        <v>567</v>
      </c>
      <c r="X156" s="42" t="s">
        <v>33</v>
      </c>
      <c r="Y156" s="42" t="s">
        <v>582</v>
      </c>
      <c r="Z156" s="43">
        <v>7590</v>
      </c>
      <c r="AA156" s="43">
        <v>0</v>
      </c>
      <c r="AB156" s="43">
        <v>7590</v>
      </c>
      <c r="AC156" s="52">
        <v>177100</v>
      </c>
      <c r="AD156" s="42" t="s">
        <v>33</v>
      </c>
      <c r="AE156" s="42" t="s">
        <v>567</v>
      </c>
      <c r="AF156" s="42" t="s">
        <v>33</v>
      </c>
      <c r="AG156" s="42" t="s">
        <v>582</v>
      </c>
      <c r="AH156" s="245">
        <v>3500</v>
      </c>
      <c r="AI156" s="246">
        <v>0</v>
      </c>
      <c r="AJ156" s="235">
        <v>3500</v>
      </c>
      <c r="AK156" s="52">
        <v>81666.666666666657</v>
      </c>
      <c r="AL156" s="42" t="s">
        <v>10</v>
      </c>
      <c r="AM156" s="42" t="s">
        <v>566</v>
      </c>
      <c r="AN156" s="42" t="s">
        <v>10</v>
      </c>
      <c r="AO156" s="42" t="s">
        <v>581</v>
      </c>
      <c r="AP156" s="235"/>
      <c r="AQ156" s="235"/>
      <c r="AR156" s="43">
        <v>0</v>
      </c>
      <c r="AS156" s="52">
        <v>0</v>
      </c>
      <c r="AT156" s="42" t="s">
        <v>583</v>
      </c>
      <c r="AU156" s="42"/>
      <c r="AV156" s="42" t="s">
        <v>33</v>
      </c>
      <c r="AW156" s="42" t="s">
        <v>582</v>
      </c>
      <c r="AX156" s="235"/>
      <c r="AY156" s="235"/>
      <c r="AZ156" s="43">
        <v>0</v>
      </c>
      <c r="BA156" s="52">
        <v>0</v>
      </c>
      <c r="BB156" s="42" t="s">
        <v>583</v>
      </c>
      <c r="BC156" s="42" t="s">
        <v>568</v>
      </c>
      <c r="BD156" s="42" t="s">
        <v>33</v>
      </c>
      <c r="BE156" s="42" t="s">
        <v>582</v>
      </c>
      <c r="BF156" s="261">
        <v>0</v>
      </c>
      <c r="BG156" s="262">
        <v>0</v>
      </c>
      <c r="BH156" s="43">
        <v>0</v>
      </c>
      <c r="BI156" s="52">
        <v>0</v>
      </c>
      <c r="BJ156" s="42" t="s">
        <v>583</v>
      </c>
      <c r="BK156" s="42" t="s">
        <v>568</v>
      </c>
      <c r="BL156" s="42" t="s">
        <v>33</v>
      </c>
      <c r="BM156" s="42" t="s">
        <v>582</v>
      </c>
      <c r="BN156" s="196">
        <v>0</v>
      </c>
      <c r="BO156" s="196">
        <v>0</v>
      </c>
      <c r="BP156" s="144">
        <v>0</v>
      </c>
      <c r="BQ156" s="145">
        <v>0</v>
      </c>
      <c r="BR156" s="42" t="s">
        <v>583</v>
      </c>
      <c r="BS156" s="42" t="s">
        <v>568</v>
      </c>
      <c r="BT156" s="42" t="s">
        <v>33</v>
      </c>
      <c r="BU156" s="42" t="s">
        <v>582</v>
      </c>
      <c r="BV156" s="193"/>
      <c r="BW156" s="193"/>
      <c r="BX156" s="43">
        <v>0</v>
      </c>
      <c r="BY156" s="52">
        <v>0</v>
      </c>
      <c r="BZ156" s="42" t="s">
        <v>583</v>
      </c>
      <c r="CA156" s="42" t="s">
        <v>568</v>
      </c>
      <c r="CB156" s="42" t="s">
        <v>33</v>
      </c>
      <c r="CC156" s="42" t="s">
        <v>582</v>
      </c>
      <c r="CD156" s="56"/>
      <c r="CE156" s="57" t="s">
        <v>584</v>
      </c>
      <c r="CF156" s="57" t="s">
        <v>584</v>
      </c>
      <c r="CG156" s="57" t="s">
        <v>584</v>
      </c>
      <c r="CH156" s="65">
        <v>3500</v>
      </c>
      <c r="CI156" s="65" t="s">
        <v>584</v>
      </c>
      <c r="CJ156" s="65" t="s">
        <v>584</v>
      </c>
      <c r="CK156" s="65" t="s">
        <v>584</v>
      </c>
      <c r="CL156" s="65" t="s">
        <v>584</v>
      </c>
      <c r="CM156" s="57" t="s">
        <v>584</v>
      </c>
      <c r="CN156" s="57">
        <v>3500</v>
      </c>
      <c r="CO156" s="58" t="e">
        <v>#VALUE!</v>
      </c>
      <c r="CP156" s="58" t="e">
        <v>#VALUE!</v>
      </c>
      <c r="CQ156" s="58" t="e">
        <v>#VALUE!</v>
      </c>
      <c r="CR156" s="58">
        <v>500</v>
      </c>
      <c r="CS156" s="58" t="e">
        <v>#VALUE!</v>
      </c>
      <c r="CT156" s="58" t="e">
        <v>#VALUE!</v>
      </c>
      <c r="CU156" s="62" t="e">
        <v>#VALUE!</v>
      </c>
      <c r="CV156" s="58" t="e">
        <v>#VALUE!</v>
      </c>
      <c r="CW156" s="58" t="e">
        <v>#VALUE!</v>
      </c>
      <c r="CX156" s="281" t="s">
        <v>554</v>
      </c>
      <c r="CY156" s="207" t="s">
        <v>568</v>
      </c>
    </row>
    <row r="157" spans="1:103" s="59" customFormat="1" ht="120" x14ac:dyDescent="0.2">
      <c r="A157" s="255">
        <v>147</v>
      </c>
      <c r="B157" s="256" t="s">
        <v>337</v>
      </c>
      <c r="C157" s="257" t="s">
        <v>338</v>
      </c>
      <c r="D157" s="256" t="s">
        <v>46</v>
      </c>
      <c r="E157" s="259">
        <v>38</v>
      </c>
      <c r="F157" s="255">
        <v>1</v>
      </c>
      <c r="G157" s="256" t="s">
        <v>31</v>
      </c>
      <c r="H157" s="53">
        <v>464671.2</v>
      </c>
      <c r="I157" s="53">
        <v>17657505.600000001</v>
      </c>
      <c r="J157" s="136"/>
      <c r="K157" s="136">
        <v>0</v>
      </c>
      <c r="L157" s="43">
        <v>0</v>
      </c>
      <c r="M157" s="52">
        <v>0</v>
      </c>
      <c r="N157" s="42" t="s">
        <v>583</v>
      </c>
      <c r="O157" s="42" t="s">
        <v>568</v>
      </c>
      <c r="P157" s="42" t="s">
        <v>33</v>
      </c>
      <c r="Q157" s="42" t="s">
        <v>582</v>
      </c>
      <c r="R157" s="144">
        <v>0</v>
      </c>
      <c r="S157" s="144">
        <v>0</v>
      </c>
      <c r="T157" s="144">
        <v>0</v>
      </c>
      <c r="U157" s="145">
        <v>0</v>
      </c>
      <c r="V157" s="42" t="s">
        <v>583</v>
      </c>
      <c r="W157" s="42" t="s">
        <v>568</v>
      </c>
      <c r="X157" s="42" t="s">
        <v>33</v>
      </c>
      <c r="Y157" s="42" t="s">
        <v>582</v>
      </c>
      <c r="Z157" s="43">
        <v>0</v>
      </c>
      <c r="AA157" s="43">
        <v>0</v>
      </c>
      <c r="AB157" s="43">
        <v>0</v>
      </c>
      <c r="AC157" s="52">
        <v>0</v>
      </c>
      <c r="AD157" s="42" t="s">
        <v>583</v>
      </c>
      <c r="AE157" s="42" t="s">
        <v>568</v>
      </c>
      <c r="AF157" s="42" t="s">
        <v>33</v>
      </c>
      <c r="AG157" s="42" t="s">
        <v>582</v>
      </c>
      <c r="AH157" s="245">
        <v>321223</v>
      </c>
      <c r="AI157" s="246">
        <v>61032.37</v>
      </c>
      <c r="AJ157" s="235">
        <v>382255.37</v>
      </c>
      <c r="AK157" s="52">
        <v>14525704.060000001</v>
      </c>
      <c r="AL157" s="42" t="s">
        <v>10</v>
      </c>
      <c r="AM157" s="42" t="s">
        <v>566</v>
      </c>
      <c r="AN157" s="42" t="s">
        <v>10</v>
      </c>
      <c r="AO157" s="42" t="s">
        <v>581</v>
      </c>
      <c r="AP157" s="235"/>
      <c r="AQ157" s="235"/>
      <c r="AR157" s="43">
        <v>0</v>
      </c>
      <c r="AS157" s="52">
        <v>0</v>
      </c>
      <c r="AT157" s="42" t="s">
        <v>583</v>
      </c>
      <c r="AU157" s="42"/>
      <c r="AV157" s="42" t="s">
        <v>33</v>
      </c>
      <c r="AW157" s="42" t="s">
        <v>582</v>
      </c>
      <c r="AX157" s="235"/>
      <c r="AY157" s="235"/>
      <c r="AZ157" s="43">
        <v>0</v>
      </c>
      <c r="BA157" s="52">
        <v>0</v>
      </c>
      <c r="BB157" s="42" t="s">
        <v>583</v>
      </c>
      <c r="BC157" s="42" t="s">
        <v>568</v>
      </c>
      <c r="BD157" s="42" t="s">
        <v>33</v>
      </c>
      <c r="BE157" s="42" t="s">
        <v>582</v>
      </c>
      <c r="BF157" s="261">
        <v>0</v>
      </c>
      <c r="BG157" s="262">
        <v>0</v>
      </c>
      <c r="BH157" s="43">
        <v>0</v>
      </c>
      <c r="BI157" s="52">
        <v>0</v>
      </c>
      <c r="BJ157" s="42" t="s">
        <v>583</v>
      </c>
      <c r="BK157" s="42" t="s">
        <v>568</v>
      </c>
      <c r="BL157" s="42" t="s">
        <v>33</v>
      </c>
      <c r="BM157" s="42" t="s">
        <v>582</v>
      </c>
      <c r="BN157" s="196">
        <v>0</v>
      </c>
      <c r="BO157" s="196">
        <v>0</v>
      </c>
      <c r="BP157" s="144">
        <v>0</v>
      </c>
      <c r="BQ157" s="145">
        <v>0</v>
      </c>
      <c r="BR157" s="42" t="s">
        <v>583</v>
      </c>
      <c r="BS157" s="42" t="s">
        <v>568</v>
      </c>
      <c r="BT157" s="42" t="s">
        <v>33</v>
      </c>
      <c r="BU157" s="42" t="s">
        <v>582</v>
      </c>
      <c r="BV157" s="193"/>
      <c r="BW157" s="193"/>
      <c r="BX157" s="43">
        <v>0</v>
      </c>
      <c r="BY157" s="52">
        <v>0</v>
      </c>
      <c r="BZ157" s="42" t="s">
        <v>583</v>
      </c>
      <c r="CA157" s="42" t="s">
        <v>568</v>
      </c>
      <c r="CB157" s="42" t="s">
        <v>33</v>
      </c>
      <c r="CC157" s="42" t="s">
        <v>582</v>
      </c>
      <c r="CD157" s="56"/>
      <c r="CE157" s="57" t="s">
        <v>584</v>
      </c>
      <c r="CF157" s="57" t="s">
        <v>584</v>
      </c>
      <c r="CG157" s="57" t="s">
        <v>584</v>
      </c>
      <c r="CH157" s="65">
        <v>382255.37</v>
      </c>
      <c r="CI157" s="65" t="s">
        <v>584</v>
      </c>
      <c r="CJ157" s="65" t="s">
        <v>584</v>
      </c>
      <c r="CK157" s="65" t="s">
        <v>584</v>
      </c>
      <c r="CL157" s="65" t="s">
        <v>584</v>
      </c>
      <c r="CM157" s="57" t="s">
        <v>584</v>
      </c>
      <c r="CN157" s="57">
        <v>382255.37</v>
      </c>
      <c r="CO157" s="58" t="e">
        <v>#VALUE!</v>
      </c>
      <c r="CP157" s="58" t="e">
        <v>#VALUE!</v>
      </c>
      <c r="CQ157" s="58" t="e">
        <v>#VALUE!</v>
      </c>
      <c r="CR157" s="58">
        <v>500</v>
      </c>
      <c r="CS157" s="58" t="e">
        <v>#VALUE!</v>
      </c>
      <c r="CT157" s="58" t="e">
        <v>#VALUE!</v>
      </c>
      <c r="CU157" s="62" t="e">
        <v>#VALUE!</v>
      </c>
      <c r="CV157" s="58" t="e">
        <v>#VALUE!</v>
      </c>
      <c r="CW157" s="58" t="e">
        <v>#VALUE!</v>
      </c>
      <c r="CX157" s="281" t="s">
        <v>554</v>
      </c>
      <c r="CY157" s="207" t="s">
        <v>568</v>
      </c>
    </row>
    <row r="158" spans="1:103" s="59" customFormat="1" ht="47.25" x14ac:dyDescent="0.2">
      <c r="A158" s="255">
        <v>148</v>
      </c>
      <c r="B158" s="256" t="s">
        <v>339</v>
      </c>
      <c r="C158" s="257" t="s">
        <v>340</v>
      </c>
      <c r="D158" s="256" t="s">
        <v>46</v>
      </c>
      <c r="E158" s="259">
        <v>4.333333333333333</v>
      </c>
      <c r="F158" s="255">
        <v>1</v>
      </c>
      <c r="G158" s="256" t="s">
        <v>31</v>
      </c>
      <c r="H158" s="53">
        <v>1499400</v>
      </c>
      <c r="I158" s="53">
        <v>6497400</v>
      </c>
      <c r="J158" s="136"/>
      <c r="K158" s="136">
        <v>0</v>
      </c>
      <c r="L158" s="43">
        <v>0</v>
      </c>
      <c r="M158" s="52">
        <v>0</v>
      </c>
      <c r="N158" s="42" t="s">
        <v>583</v>
      </c>
      <c r="O158" s="42" t="s">
        <v>568</v>
      </c>
      <c r="P158" s="42" t="s">
        <v>33</v>
      </c>
      <c r="Q158" s="42" t="s">
        <v>582</v>
      </c>
      <c r="R158" s="144">
        <v>0</v>
      </c>
      <c r="S158" s="144">
        <v>0</v>
      </c>
      <c r="T158" s="144">
        <v>0</v>
      </c>
      <c r="U158" s="145">
        <v>0</v>
      </c>
      <c r="V158" s="42" t="s">
        <v>583</v>
      </c>
      <c r="W158" s="42" t="s">
        <v>568</v>
      </c>
      <c r="X158" s="42" t="s">
        <v>33</v>
      </c>
      <c r="Y158" s="42" t="s">
        <v>582</v>
      </c>
      <c r="Z158" s="43">
        <v>0</v>
      </c>
      <c r="AA158" s="43">
        <v>0</v>
      </c>
      <c r="AB158" s="43">
        <v>0</v>
      </c>
      <c r="AC158" s="52">
        <v>0</v>
      </c>
      <c r="AD158" s="42" t="s">
        <v>583</v>
      </c>
      <c r="AE158" s="42" t="s">
        <v>568</v>
      </c>
      <c r="AF158" s="42" t="s">
        <v>33</v>
      </c>
      <c r="AG158" s="42" t="s">
        <v>582</v>
      </c>
      <c r="AH158" s="245">
        <v>1147650</v>
      </c>
      <c r="AI158" s="246">
        <v>218053.5</v>
      </c>
      <c r="AJ158" s="235">
        <v>1365703.5</v>
      </c>
      <c r="AK158" s="52">
        <v>5918048.5</v>
      </c>
      <c r="AL158" s="42" t="s">
        <v>10</v>
      </c>
      <c r="AM158" s="42" t="s">
        <v>566</v>
      </c>
      <c r="AN158" s="42" t="s">
        <v>10</v>
      </c>
      <c r="AO158" s="42" t="s">
        <v>581</v>
      </c>
      <c r="AP158" s="235"/>
      <c r="AQ158" s="235"/>
      <c r="AR158" s="43">
        <v>0</v>
      </c>
      <c r="AS158" s="52">
        <v>0</v>
      </c>
      <c r="AT158" s="42" t="s">
        <v>583</v>
      </c>
      <c r="AU158" s="42"/>
      <c r="AV158" s="42" t="s">
        <v>33</v>
      </c>
      <c r="AW158" s="42" t="s">
        <v>582</v>
      </c>
      <c r="AX158" s="235"/>
      <c r="AY158" s="235"/>
      <c r="AZ158" s="43">
        <v>0</v>
      </c>
      <c r="BA158" s="52">
        <v>0</v>
      </c>
      <c r="BB158" s="42" t="s">
        <v>583</v>
      </c>
      <c r="BC158" s="42" t="s">
        <v>568</v>
      </c>
      <c r="BD158" s="42" t="s">
        <v>33</v>
      </c>
      <c r="BE158" s="42" t="s">
        <v>582</v>
      </c>
      <c r="BF158" s="261">
        <v>0</v>
      </c>
      <c r="BG158" s="262">
        <v>0</v>
      </c>
      <c r="BH158" s="43">
        <v>0</v>
      </c>
      <c r="BI158" s="52">
        <v>0</v>
      </c>
      <c r="BJ158" s="42" t="s">
        <v>583</v>
      </c>
      <c r="BK158" s="42" t="s">
        <v>568</v>
      </c>
      <c r="BL158" s="42" t="s">
        <v>33</v>
      </c>
      <c r="BM158" s="42" t="s">
        <v>582</v>
      </c>
      <c r="BN158" s="196">
        <v>0</v>
      </c>
      <c r="BO158" s="196">
        <v>0</v>
      </c>
      <c r="BP158" s="144">
        <v>0</v>
      </c>
      <c r="BQ158" s="145">
        <v>0</v>
      </c>
      <c r="BR158" s="42" t="s">
        <v>583</v>
      </c>
      <c r="BS158" s="42" t="s">
        <v>568</v>
      </c>
      <c r="BT158" s="42" t="s">
        <v>33</v>
      </c>
      <c r="BU158" s="42" t="s">
        <v>582</v>
      </c>
      <c r="BV158" s="193"/>
      <c r="BW158" s="193"/>
      <c r="BX158" s="43">
        <v>0</v>
      </c>
      <c r="BY158" s="52">
        <v>0</v>
      </c>
      <c r="BZ158" s="42" t="s">
        <v>583</v>
      </c>
      <c r="CA158" s="42" t="s">
        <v>568</v>
      </c>
      <c r="CB158" s="42" t="s">
        <v>33</v>
      </c>
      <c r="CC158" s="42" t="s">
        <v>582</v>
      </c>
      <c r="CD158" s="56"/>
      <c r="CE158" s="57" t="s">
        <v>584</v>
      </c>
      <c r="CF158" s="57" t="s">
        <v>584</v>
      </c>
      <c r="CG158" s="57" t="s">
        <v>584</v>
      </c>
      <c r="CH158" s="65">
        <v>1365703.5</v>
      </c>
      <c r="CI158" s="65" t="s">
        <v>584</v>
      </c>
      <c r="CJ158" s="65" t="s">
        <v>584</v>
      </c>
      <c r="CK158" s="65" t="s">
        <v>584</v>
      </c>
      <c r="CL158" s="65" t="s">
        <v>584</v>
      </c>
      <c r="CM158" s="57" t="s">
        <v>584</v>
      </c>
      <c r="CN158" s="57">
        <v>1365703.5</v>
      </c>
      <c r="CO158" s="58" t="e">
        <v>#VALUE!</v>
      </c>
      <c r="CP158" s="58" t="e">
        <v>#VALUE!</v>
      </c>
      <c r="CQ158" s="58" t="e">
        <v>#VALUE!</v>
      </c>
      <c r="CR158" s="58">
        <v>500</v>
      </c>
      <c r="CS158" s="58" t="e">
        <v>#VALUE!</v>
      </c>
      <c r="CT158" s="58" t="e">
        <v>#VALUE!</v>
      </c>
      <c r="CU158" s="62" t="e">
        <v>#VALUE!</v>
      </c>
      <c r="CV158" s="58" t="e">
        <v>#VALUE!</v>
      </c>
      <c r="CW158" s="58" t="e">
        <v>#VALUE!</v>
      </c>
      <c r="CX158" s="281" t="s">
        <v>554</v>
      </c>
      <c r="CY158" s="207" t="s">
        <v>568</v>
      </c>
    </row>
    <row r="159" spans="1:103" s="59" customFormat="1" ht="60" x14ac:dyDescent="0.2">
      <c r="A159" s="255">
        <v>149</v>
      </c>
      <c r="B159" s="256" t="s">
        <v>341</v>
      </c>
      <c r="C159" s="257" t="s">
        <v>342</v>
      </c>
      <c r="D159" s="256" t="s">
        <v>46</v>
      </c>
      <c r="E159" s="259">
        <v>6</v>
      </c>
      <c r="F159" s="255">
        <v>1</v>
      </c>
      <c r="G159" s="256" t="s">
        <v>31</v>
      </c>
      <c r="H159" s="53">
        <v>1551442.0320000001</v>
      </c>
      <c r="I159" s="53">
        <v>9308652.1920000017</v>
      </c>
      <c r="J159" s="136"/>
      <c r="K159" s="136">
        <v>0</v>
      </c>
      <c r="L159" s="43">
        <v>0</v>
      </c>
      <c r="M159" s="52">
        <v>0</v>
      </c>
      <c r="N159" s="42" t="s">
        <v>583</v>
      </c>
      <c r="O159" s="42" t="s">
        <v>568</v>
      </c>
      <c r="P159" s="42" t="s">
        <v>33</v>
      </c>
      <c r="Q159" s="42" t="s">
        <v>582</v>
      </c>
      <c r="R159" s="144">
        <v>0</v>
      </c>
      <c r="S159" s="144">
        <v>0</v>
      </c>
      <c r="T159" s="144">
        <v>0</v>
      </c>
      <c r="U159" s="145">
        <v>0</v>
      </c>
      <c r="V159" s="42" t="s">
        <v>583</v>
      </c>
      <c r="W159" s="42" t="s">
        <v>568</v>
      </c>
      <c r="X159" s="42" t="s">
        <v>33</v>
      </c>
      <c r="Y159" s="42" t="s">
        <v>582</v>
      </c>
      <c r="Z159" s="43">
        <v>0</v>
      </c>
      <c r="AA159" s="43">
        <v>0</v>
      </c>
      <c r="AB159" s="43">
        <v>0</v>
      </c>
      <c r="AC159" s="52">
        <v>0</v>
      </c>
      <c r="AD159" s="42" t="s">
        <v>583</v>
      </c>
      <c r="AE159" s="42" t="s">
        <v>568</v>
      </c>
      <c r="AF159" s="42" t="s">
        <v>33</v>
      </c>
      <c r="AG159" s="42" t="s">
        <v>582</v>
      </c>
      <c r="AH159" s="245">
        <v>1129280</v>
      </c>
      <c r="AI159" s="246">
        <v>214563.20000000001</v>
      </c>
      <c r="AJ159" s="235">
        <v>1343843.2</v>
      </c>
      <c r="AK159" s="52">
        <v>8063059.1999999993</v>
      </c>
      <c r="AL159" s="42" t="s">
        <v>10</v>
      </c>
      <c r="AM159" s="42" t="s">
        <v>566</v>
      </c>
      <c r="AN159" s="42" t="s">
        <v>10</v>
      </c>
      <c r="AO159" s="42" t="s">
        <v>581</v>
      </c>
      <c r="AP159" s="235"/>
      <c r="AQ159" s="235"/>
      <c r="AR159" s="43">
        <v>0</v>
      </c>
      <c r="AS159" s="52">
        <v>0</v>
      </c>
      <c r="AT159" s="42" t="s">
        <v>583</v>
      </c>
      <c r="AU159" s="42"/>
      <c r="AV159" s="42" t="s">
        <v>33</v>
      </c>
      <c r="AW159" s="42" t="s">
        <v>582</v>
      </c>
      <c r="AX159" s="235"/>
      <c r="AY159" s="235"/>
      <c r="AZ159" s="43">
        <v>0</v>
      </c>
      <c r="BA159" s="52">
        <v>0</v>
      </c>
      <c r="BB159" s="42" t="s">
        <v>583</v>
      </c>
      <c r="BC159" s="42" t="s">
        <v>568</v>
      </c>
      <c r="BD159" s="42" t="s">
        <v>33</v>
      </c>
      <c r="BE159" s="42" t="s">
        <v>582</v>
      </c>
      <c r="BF159" s="261">
        <v>0</v>
      </c>
      <c r="BG159" s="262">
        <v>0</v>
      </c>
      <c r="BH159" s="43">
        <v>0</v>
      </c>
      <c r="BI159" s="52">
        <v>0</v>
      </c>
      <c r="BJ159" s="42" t="s">
        <v>583</v>
      </c>
      <c r="BK159" s="42" t="s">
        <v>568</v>
      </c>
      <c r="BL159" s="42" t="s">
        <v>33</v>
      </c>
      <c r="BM159" s="42" t="s">
        <v>582</v>
      </c>
      <c r="BN159" s="196">
        <v>0</v>
      </c>
      <c r="BO159" s="196">
        <v>0</v>
      </c>
      <c r="BP159" s="144">
        <v>0</v>
      </c>
      <c r="BQ159" s="145">
        <v>0</v>
      </c>
      <c r="BR159" s="42" t="s">
        <v>583</v>
      </c>
      <c r="BS159" s="42" t="s">
        <v>568</v>
      </c>
      <c r="BT159" s="42" t="s">
        <v>33</v>
      </c>
      <c r="BU159" s="42" t="s">
        <v>582</v>
      </c>
      <c r="BV159" s="193"/>
      <c r="BW159" s="193"/>
      <c r="BX159" s="43">
        <v>0</v>
      </c>
      <c r="BY159" s="52">
        <v>0</v>
      </c>
      <c r="BZ159" s="42" t="s">
        <v>583</v>
      </c>
      <c r="CA159" s="42" t="s">
        <v>568</v>
      </c>
      <c r="CB159" s="42" t="s">
        <v>33</v>
      </c>
      <c r="CC159" s="42" t="s">
        <v>582</v>
      </c>
      <c r="CD159" s="56"/>
      <c r="CE159" s="57" t="s">
        <v>584</v>
      </c>
      <c r="CF159" s="57" t="s">
        <v>584</v>
      </c>
      <c r="CG159" s="57" t="s">
        <v>584</v>
      </c>
      <c r="CH159" s="65">
        <v>1343843.2</v>
      </c>
      <c r="CI159" s="65" t="s">
        <v>584</v>
      </c>
      <c r="CJ159" s="65" t="s">
        <v>584</v>
      </c>
      <c r="CK159" s="65" t="s">
        <v>584</v>
      </c>
      <c r="CL159" s="65" t="s">
        <v>584</v>
      </c>
      <c r="CM159" s="57" t="s">
        <v>584</v>
      </c>
      <c r="CN159" s="57">
        <v>1343843.2</v>
      </c>
      <c r="CO159" s="58" t="e">
        <v>#VALUE!</v>
      </c>
      <c r="CP159" s="58" t="e">
        <v>#VALUE!</v>
      </c>
      <c r="CQ159" s="58" t="e">
        <v>#VALUE!</v>
      </c>
      <c r="CR159" s="58">
        <v>500</v>
      </c>
      <c r="CS159" s="58" t="e">
        <v>#VALUE!</v>
      </c>
      <c r="CT159" s="58" t="e">
        <v>#VALUE!</v>
      </c>
      <c r="CU159" s="62" t="e">
        <v>#VALUE!</v>
      </c>
      <c r="CV159" s="58" t="e">
        <v>#VALUE!</v>
      </c>
      <c r="CW159" s="58" t="e">
        <v>#VALUE!</v>
      </c>
      <c r="CX159" s="281" t="s">
        <v>554</v>
      </c>
      <c r="CY159" s="207" t="s">
        <v>568</v>
      </c>
    </row>
    <row r="160" spans="1:103" s="59" customFormat="1" ht="47.25" x14ac:dyDescent="0.2">
      <c r="A160" s="255">
        <v>150</v>
      </c>
      <c r="B160" s="256" t="s">
        <v>343</v>
      </c>
      <c r="C160" s="257" t="s">
        <v>344</v>
      </c>
      <c r="D160" s="256" t="s">
        <v>46</v>
      </c>
      <c r="E160" s="259">
        <v>8</v>
      </c>
      <c r="F160" s="255">
        <v>1</v>
      </c>
      <c r="G160" s="256" t="s">
        <v>31</v>
      </c>
      <c r="H160" s="53">
        <v>3708</v>
      </c>
      <c r="I160" s="53">
        <v>29664</v>
      </c>
      <c r="J160" s="136"/>
      <c r="K160" s="136">
        <v>0</v>
      </c>
      <c r="L160" s="43">
        <v>0</v>
      </c>
      <c r="M160" s="52">
        <v>0</v>
      </c>
      <c r="N160" s="42" t="s">
        <v>583</v>
      </c>
      <c r="O160" s="42" t="s">
        <v>568</v>
      </c>
      <c r="P160" s="42" t="s">
        <v>33</v>
      </c>
      <c r="Q160" s="42" t="s">
        <v>582</v>
      </c>
      <c r="R160" s="144">
        <v>4600</v>
      </c>
      <c r="S160" s="144">
        <v>0</v>
      </c>
      <c r="T160" s="144">
        <v>4600</v>
      </c>
      <c r="U160" s="145">
        <v>36800</v>
      </c>
      <c r="V160" s="42" t="s">
        <v>33</v>
      </c>
      <c r="W160" s="42" t="s">
        <v>566</v>
      </c>
      <c r="X160" s="42" t="s">
        <v>33</v>
      </c>
      <c r="Y160" s="42" t="s">
        <v>582</v>
      </c>
      <c r="Z160" s="43">
        <v>7108</v>
      </c>
      <c r="AA160" s="43">
        <v>0</v>
      </c>
      <c r="AB160" s="43">
        <v>7108</v>
      </c>
      <c r="AC160" s="52">
        <v>56864</v>
      </c>
      <c r="AD160" s="42" t="s">
        <v>33</v>
      </c>
      <c r="AE160" s="42" t="s">
        <v>567</v>
      </c>
      <c r="AF160" s="42" t="s">
        <v>33</v>
      </c>
      <c r="AG160" s="42" t="s">
        <v>582</v>
      </c>
      <c r="AH160" s="245">
        <v>3377</v>
      </c>
      <c r="AI160" s="246">
        <v>0</v>
      </c>
      <c r="AJ160" s="235">
        <v>3377</v>
      </c>
      <c r="AK160" s="52">
        <v>27016</v>
      </c>
      <c r="AL160" s="42" t="s">
        <v>10</v>
      </c>
      <c r="AM160" s="42" t="s">
        <v>566</v>
      </c>
      <c r="AN160" s="42" t="s">
        <v>10</v>
      </c>
      <c r="AO160" s="42" t="s">
        <v>581</v>
      </c>
      <c r="AP160" s="235"/>
      <c r="AQ160" s="235"/>
      <c r="AR160" s="43">
        <v>0</v>
      </c>
      <c r="AS160" s="52">
        <v>0</v>
      </c>
      <c r="AT160" s="42" t="s">
        <v>583</v>
      </c>
      <c r="AU160" s="42"/>
      <c r="AV160" s="42" t="s">
        <v>33</v>
      </c>
      <c r="AW160" s="42" t="s">
        <v>582</v>
      </c>
      <c r="AX160" s="235"/>
      <c r="AY160" s="235"/>
      <c r="AZ160" s="43">
        <v>0</v>
      </c>
      <c r="BA160" s="52">
        <v>0</v>
      </c>
      <c r="BB160" s="42" t="s">
        <v>583</v>
      </c>
      <c r="BC160" s="42" t="s">
        <v>568</v>
      </c>
      <c r="BD160" s="42" t="s">
        <v>33</v>
      </c>
      <c r="BE160" s="42" t="s">
        <v>582</v>
      </c>
      <c r="BF160" s="261">
        <v>0</v>
      </c>
      <c r="BG160" s="262">
        <v>0</v>
      </c>
      <c r="BH160" s="43">
        <v>0</v>
      </c>
      <c r="BI160" s="52">
        <v>0</v>
      </c>
      <c r="BJ160" s="42" t="s">
        <v>583</v>
      </c>
      <c r="BK160" s="42" t="s">
        <v>568</v>
      </c>
      <c r="BL160" s="42" t="s">
        <v>33</v>
      </c>
      <c r="BM160" s="42" t="s">
        <v>582</v>
      </c>
      <c r="BN160" s="196">
        <v>0</v>
      </c>
      <c r="BO160" s="196">
        <v>0</v>
      </c>
      <c r="BP160" s="144">
        <v>0</v>
      </c>
      <c r="BQ160" s="145">
        <v>0</v>
      </c>
      <c r="BR160" s="42" t="s">
        <v>583</v>
      </c>
      <c r="BS160" s="42" t="s">
        <v>568</v>
      </c>
      <c r="BT160" s="42" t="s">
        <v>33</v>
      </c>
      <c r="BU160" s="42" t="s">
        <v>582</v>
      </c>
      <c r="BV160" s="193"/>
      <c r="BW160" s="193"/>
      <c r="BX160" s="43">
        <v>0</v>
      </c>
      <c r="BY160" s="52">
        <v>0</v>
      </c>
      <c r="BZ160" s="42" t="s">
        <v>583</v>
      </c>
      <c r="CA160" s="42" t="s">
        <v>568</v>
      </c>
      <c r="CB160" s="42" t="s">
        <v>33</v>
      </c>
      <c r="CC160" s="42" t="s">
        <v>582</v>
      </c>
      <c r="CD160" s="56"/>
      <c r="CE160" s="57" t="s">
        <v>584</v>
      </c>
      <c r="CF160" s="57" t="s">
        <v>584</v>
      </c>
      <c r="CG160" s="57" t="s">
        <v>584</v>
      </c>
      <c r="CH160" s="65">
        <v>3377</v>
      </c>
      <c r="CI160" s="65" t="s">
        <v>584</v>
      </c>
      <c r="CJ160" s="65" t="s">
        <v>584</v>
      </c>
      <c r="CK160" s="65" t="s">
        <v>584</v>
      </c>
      <c r="CL160" s="65" t="s">
        <v>584</v>
      </c>
      <c r="CM160" s="57" t="s">
        <v>584</v>
      </c>
      <c r="CN160" s="57">
        <v>3377</v>
      </c>
      <c r="CO160" s="58" t="e">
        <v>#VALUE!</v>
      </c>
      <c r="CP160" s="58" t="e">
        <v>#VALUE!</v>
      </c>
      <c r="CQ160" s="58" t="e">
        <v>#VALUE!</v>
      </c>
      <c r="CR160" s="58">
        <v>500</v>
      </c>
      <c r="CS160" s="58" t="e">
        <v>#VALUE!</v>
      </c>
      <c r="CT160" s="58" t="e">
        <v>#VALUE!</v>
      </c>
      <c r="CU160" s="62" t="e">
        <v>#VALUE!</v>
      </c>
      <c r="CV160" s="58" t="e">
        <v>#VALUE!</v>
      </c>
      <c r="CW160" s="58" t="e">
        <v>#VALUE!</v>
      </c>
      <c r="CX160" s="281" t="s">
        <v>554</v>
      </c>
      <c r="CY160" s="207" t="s">
        <v>568</v>
      </c>
    </row>
    <row r="161" spans="1:103" s="59" customFormat="1" ht="105" x14ac:dyDescent="0.2">
      <c r="A161" s="255">
        <v>151</v>
      </c>
      <c r="B161" s="256" t="s">
        <v>345</v>
      </c>
      <c r="C161" s="257" t="s">
        <v>346</v>
      </c>
      <c r="D161" s="256" t="s">
        <v>46</v>
      </c>
      <c r="E161" s="259">
        <v>45</v>
      </c>
      <c r="F161" s="255">
        <v>1</v>
      </c>
      <c r="G161" s="256" t="s">
        <v>31</v>
      </c>
      <c r="H161" s="53">
        <v>55102.309333333338</v>
      </c>
      <c r="I161" s="53">
        <v>2479603.9200000004</v>
      </c>
      <c r="J161" s="136">
        <v>37000</v>
      </c>
      <c r="K161" s="136">
        <v>0</v>
      </c>
      <c r="L161" s="43">
        <v>37000</v>
      </c>
      <c r="M161" s="52">
        <v>1665000</v>
      </c>
      <c r="N161" s="42" t="s">
        <v>10</v>
      </c>
      <c r="O161" s="42" t="s">
        <v>567</v>
      </c>
      <c r="P161" s="42" t="s">
        <v>33</v>
      </c>
      <c r="Q161" s="42" t="s">
        <v>582</v>
      </c>
      <c r="R161" s="144">
        <v>11100</v>
      </c>
      <c r="S161" s="144">
        <v>0</v>
      </c>
      <c r="T161" s="144">
        <v>11100</v>
      </c>
      <c r="U161" s="145">
        <v>499500</v>
      </c>
      <c r="V161" s="42" t="s">
        <v>10</v>
      </c>
      <c r="W161" s="42" t="s">
        <v>567</v>
      </c>
      <c r="X161" s="42" t="s">
        <v>33</v>
      </c>
      <c r="Y161" s="42" t="s">
        <v>582</v>
      </c>
      <c r="Z161" s="43">
        <v>39169</v>
      </c>
      <c r="AA161" s="43">
        <v>0</v>
      </c>
      <c r="AB161" s="43">
        <v>39169</v>
      </c>
      <c r="AC161" s="52">
        <v>1762605</v>
      </c>
      <c r="AD161" s="42" t="s">
        <v>10</v>
      </c>
      <c r="AE161" s="42" t="s">
        <v>567</v>
      </c>
      <c r="AF161" s="42" t="s">
        <v>33</v>
      </c>
      <c r="AG161" s="42" t="s">
        <v>582</v>
      </c>
      <c r="AH161" s="245">
        <v>28350</v>
      </c>
      <c r="AI161" s="246">
        <v>0</v>
      </c>
      <c r="AJ161" s="235">
        <v>28350</v>
      </c>
      <c r="AK161" s="52">
        <v>1275750</v>
      </c>
      <c r="AL161" s="42" t="s">
        <v>10</v>
      </c>
      <c r="AM161" s="42" t="s">
        <v>566</v>
      </c>
      <c r="AN161" s="42" t="s">
        <v>10</v>
      </c>
      <c r="AO161" s="42" t="s">
        <v>581</v>
      </c>
      <c r="AP161" s="235"/>
      <c r="AQ161" s="235"/>
      <c r="AR161" s="43">
        <v>0</v>
      </c>
      <c r="AS161" s="52">
        <v>0</v>
      </c>
      <c r="AT161" s="42" t="s">
        <v>583</v>
      </c>
      <c r="AU161" s="42"/>
      <c r="AV161" s="42" t="s">
        <v>33</v>
      </c>
      <c r="AW161" s="42" t="s">
        <v>582</v>
      </c>
      <c r="AX161" s="235">
        <v>13701</v>
      </c>
      <c r="AY161" s="235">
        <v>0</v>
      </c>
      <c r="AZ161" s="43">
        <v>13701</v>
      </c>
      <c r="BA161" s="52">
        <v>616545</v>
      </c>
      <c r="BB161" s="42" t="s">
        <v>10</v>
      </c>
      <c r="BC161" s="42" t="s">
        <v>567</v>
      </c>
      <c r="BD161" s="42" t="s">
        <v>33</v>
      </c>
      <c r="BE161" s="42" t="s">
        <v>582</v>
      </c>
      <c r="BF161" s="261">
        <v>37560</v>
      </c>
      <c r="BG161" s="262">
        <v>0</v>
      </c>
      <c r="BH161" s="43">
        <v>37560</v>
      </c>
      <c r="BI161" s="52">
        <v>37560</v>
      </c>
      <c r="BJ161" s="42" t="s">
        <v>10</v>
      </c>
      <c r="BK161" s="42" t="s">
        <v>567</v>
      </c>
      <c r="BL161" s="42" t="s">
        <v>33</v>
      </c>
      <c r="BM161" s="42" t="s">
        <v>582</v>
      </c>
      <c r="BN161" s="196">
        <v>0</v>
      </c>
      <c r="BO161" s="196">
        <v>0</v>
      </c>
      <c r="BP161" s="144">
        <v>0</v>
      </c>
      <c r="BQ161" s="145">
        <v>0</v>
      </c>
      <c r="BR161" s="42" t="s">
        <v>583</v>
      </c>
      <c r="BS161" s="42" t="s">
        <v>568</v>
      </c>
      <c r="BT161" s="42" t="s">
        <v>33</v>
      </c>
      <c r="BU161" s="42" t="s">
        <v>582</v>
      </c>
      <c r="BV161" s="193"/>
      <c r="BW161" s="193"/>
      <c r="BX161" s="43">
        <v>0</v>
      </c>
      <c r="BY161" s="52">
        <v>0</v>
      </c>
      <c r="BZ161" s="42" t="s">
        <v>583</v>
      </c>
      <c r="CA161" s="42" t="s">
        <v>568</v>
      </c>
      <c r="CB161" s="42" t="s">
        <v>33</v>
      </c>
      <c r="CC161" s="42" t="s">
        <v>582</v>
      </c>
      <c r="CD161" s="56"/>
      <c r="CE161" s="57" t="s">
        <v>584</v>
      </c>
      <c r="CF161" s="57" t="s">
        <v>584</v>
      </c>
      <c r="CG161" s="57" t="s">
        <v>584</v>
      </c>
      <c r="CH161" s="65">
        <v>28350</v>
      </c>
      <c r="CI161" s="65" t="s">
        <v>584</v>
      </c>
      <c r="CJ161" s="65" t="s">
        <v>584</v>
      </c>
      <c r="CK161" s="65" t="s">
        <v>584</v>
      </c>
      <c r="CL161" s="65" t="s">
        <v>584</v>
      </c>
      <c r="CM161" s="57" t="s">
        <v>584</v>
      </c>
      <c r="CN161" s="57">
        <v>28350</v>
      </c>
      <c r="CO161" s="58" t="e">
        <v>#VALUE!</v>
      </c>
      <c r="CP161" s="58" t="e">
        <v>#VALUE!</v>
      </c>
      <c r="CQ161" s="58" t="e">
        <v>#VALUE!</v>
      </c>
      <c r="CR161" s="58">
        <v>500</v>
      </c>
      <c r="CS161" s="58" t="e">
        <v>#VALUE!</v>
      </c>
      <c r="CT161" s="58" t="e">
        <v>#VALUE!</v>
      </c>
      <c r="CU161" s="62" t="e">
        <v>#VALUE!</v>
      </c>
      <c r="CV161" s="58" t="e">
        <v>#VALUE!</v>
      </c>
      <c r="CW161" s="58" t="e">
        <v>#VALUE!</v>
      </c>
      <c r="CX161" s="281" t="s">
        <v>554</v>
      </c>
      <c r="CY161" s="207" t="s">
        <v>568</v>
      </c>
    </row>
    <row r="162" spans="1:103" s="59" customFormat="1" ht="60" x14ac:dyDescent="0.2">
      <c r="A162" s="255">
        <v>152</v>
      </c>
      <c r="B162" s="256" t="s">
        <v>347</v>
      </c>
      <c r="C162" s="257" t="s">
        <v>348</v>
      </c>
      <c r="D162" s="256" t="s">
        <v>46</v>
      </c>
      <c r="E162" s="259">
        <v>83</v>
      </c>
      <c r="F162" s="255">
        <v>1</v>
      </c>
      <c r="G162" s="256" t="s">
        <v>31</v>
      </c>
      <c r="H162" s="53">
        <v>21683.718826666667</v>
      </c>
      <c r="I162" s="53">
        <v>1799748.6626133334</v>
      </c>
      <c r="J162" s="136">
        <v>21000</v>
      </c>
      <c r="K162" s="136">
        <v>0</v>
      </c>
      <c r="L162" s="43">
        <v>21000</v>
      </c>
      <c r="M162" s="52">
        <v>1743000</v>
      </c>
      <c r="N162" s="42" t="s">
        <v>10</v>
      </c>
      <c r="O162" s="42" t="s">
        <v>566</v>
      </c>
      <c r="P162" s="42" t="s">
        <v>10</v>
      </c>
      <c r="Q162" s="42" t="s">
        <v>581</v>
      </c>
      <c r="R162" s="144">
        <v>0</v>
      </c>
      <c r="S162" s="144">
        <v>0</v>
      </c>
      <c r="T162" s="144">
        <v>0</v>
      </c>
      <c r="U162" s="145">
        <v>0</v>
      </c>
      <c r="V162" s="42" t="s">
        <v>583</v>
      </c>
      <c r="W162" s="42" t="s">
        <v>568</v>
      </c>
      <c r="X162" s="42" t="s">
        <v>33</v>
      </c>
      <c r="Y162" s="42" t="s">
        <v>582</v>
      </c>
      <c r="Z162" s="43">
        <v>30120</v>
      </c>
      <c r="AA162" s="43">
        <v>0</v>
      </c>
      <c r="AB162" s="43">
        <v>30120</v>
      </c>
      <c r="AC162" s="52">
        <v>2499960</v>
      </c>
      <c r="AD162" s="42" t="s">
        <v>33</v>
      </c>
      <c r="AE162" s="42" t="s">
        <v>567</v>
      </c>
      <c r="AF162" s="42" t="s">
        <v>33</v>
      </c>
      <c r="AG162" s="42" t="s">
        <v>582</v>
      </c>
      <c r="AH162" s="245">
        <v>19674</v>
      </c>
      <c r="AI162" s="246">
        <v>0</v>
      </c>
      <c r="AJ162" s="235">
        <v>19674</v>
      </c>
      <c r="AK162" s="52">
        <v>1632942</v>
      </c>
      <c r="AL162" s="42" t="s">
        <v>10</v>
      </c>
      <c r="AM162" s="42" t="s">
        <v>566</v>
      </c>
      <c r="AN162" s="42" t="s">
        <v>10</v>
      </c>
      <c r="AO162" s="42" t="s">
        <v>581</v>
      </c>
      <c r="AP162" s="235"/>
      <c r="AQ162" s="235"/>
      <c r="AR162" s="43">
        <v>0</v>
      </c>
      <c r="AS162" s="52">
        <v>0</v>
      </c>
      <c r="AT162" s="42" t="s">
        <v>583</v>
      </c>
      <c r="AU162" s="42"/>
      <c r="AV162" s="42" t="s">
        <v>33</v>
      </c>
      <c r="AW162" s="42" t="s">
        <v>582</v>
      </c>
      <c r="AX162" s="235"/>
      <c r="AY162" s="235"/>
      <c r="AZ162" s="43">
        <v>0</v>
      </c>
      <c r="BA162" s="52">
        <v>0</v>
      </c>
      <c r="BB162" s="42" t="s">
        <v>583</v>
      </c>
      <c r="BC162" s="42" t="s">
        <v>568</v>
      </c>
      <c r="BD162" s="42" t="s">
        <v>33</v>
      </c>
      <c r="BE162" s="42" t="s">
        <v>582</v>
      </c>
      <c r="BF162" s="261">
        <v>0</v>
      </c>
      <c r="BG162" s="262">
        <v>0</v>
      </c>
      <c r="BH162" s="43">
        <v>0</v>
      </c>
      <c r="BI162" s="52">
        <v>0</v>
      </c>
      <c r="BJ162" s="42" t="s">
        <v>583</v>
      </c>
      <c r="BK162" s="42" t="s">
        <v>568</v>
      </c>
      <c r="BL162" s="42" t="s">
        <v>33</v>
      </c>
      <c r="BM162" s="42" t="s">
        <v>582</v>
      </c>
      <c r="BN162" s="196">
        <v>0</v>
      </c>
      <c r="BO162" s="196">
        <v>0</v>
      </c>
      <c r="BP162" s="144">
        <v>0</v>
      </c>
      <c r="BQ162" s="145">
        <v>0</v>
      </c>
      <c r="BR162" s="42" t="s">
        <v>583</v>
      </c>
      <c r="BS162" s="42" t="s">
        <v>568</v>
      </c>
      <c r="BT162" s="42" t="s">
        <v>33</v>
      </c>
      <c r="BU162" s="42" t="s">
        <v>582</v>
      </c>
      <c r="BV162" s="193"/>
      <c r="BW162" s="193"/>
      <c r="BX162" s="43">
        <v>0</v>
      </c>
      <c r="BY162" s="52">
        <v>0</v>
      </c>
      <c r="BZ162" s="42" t="s">
        <v>583</v>
      </c>
      <c r="CA162" s="42" t="s">
        <v>568</v>
      </c>
      <c r="CB162" s="42" t="s">
        <v>33</v>
      </c>
      <c r="CC162" s="42" t="s">
        <v>582</v>
      </c>
      <c r="CD162" s="56"/>
      <c r="CE162" s="57">
        <v>21000</v>
      </c>
      <c r="CF162" s="57" t="s">
        <v>584</v>
      </c>
      <c r="CG162" s="57" t="s">
        <v>584</v>
      </c>
      <c r="CH162" s="65">
        <v>19674</v>
      </c>
      <c r="CI162" s="65" t="s">
        <v>584</v>
      </c>
      <c r="CJ162" s="65" t="s">
        <v>584</v>
      </c>
      <c r="CK162" s="65" t="s">
        <v>584</v>
      </c>
      <c r="CL162" s="65" t="s">
        <v>584</v>
      </c>
      <c r="CM162" s="57" t="s">
        <v>584</v>
      </c>
      <c r="CN162" s="57">
        <v>19674</v>
      </c>
      <c r="CO162" s="58">
        <v>468.42857142857144</v>
      </c>
      <c r="CP162" s="58" t="e">
        <v>#VALUE!</v>
      </c>
      <c r="CQ162" s="58" t="e">
        <v>#VALUE!</v>
      </c>
      <c r="CR162" s="58">
        <v>500</v>
      </c>
      <c r="CS162" s="58" t="e">
        <v>#VALUE!</v>
      </c>
      <c r="CT162" s="58" t="e">
        <v>#VALUE!</v>
      </c>
      <c r="CU162" s="62" t="e">
        <v>#VALUE!</v>
      </c>
      <c r="CV162" s="58" t="e">
        <v>#VALUE!</v>
      </c>
      <c r="CW162" s="58" t="e">
        <v>#VALUE!</v>
      </c>
      <c r="CX162" s="281" t="s">
        <v>554</v>
      </c>
      <c r="CY162" s="207" t="s">
        <v>568</v>
      </c>
    </row>
    <row r="163" spans="1:103" s="59" customFormat="1" ht="60" x14ac:dyDescent="0.2">
      <c r="A163" s="255">
        <v>153</v>
      </c>
      <c r="B163" s="256" t="s">
        <v>349</v>
      </c>
      <c r="C163" s="257" t="s">
        <v>350</v>
      </c>
      <c r="D163" s="256" t="s">
        <v>46</v>
      </c>
      <c r="E163" s="259">
        <v>3</v>
      </c>
      <c r="F163" s="255">
        <v>1</v>
      </c>
      <c r="G163" s="256" t="s">
        <v>31</v>
      </c>
      <c r="H163" s="53">
        <v>1266636</v>
      </c>
      <c r="I163" s="53">
        <v>3799908</v>
      </c>
      <c r="J163" s="136"/>
      <c r="K163" s="136">
        <v>0</v>
      </c>
      <c r="L163" s="43">
        <v>0</v>
      </c>
      <c r="M163" s="52">
        <v>0</v>
      </c>
      <c r="N163" s="42" t="s">
        <v>583</v>
      </c>
      <c r="O163" s="42" t="s">
        <v>568</v>
      </c>
      <c r="P163" s="42" t="s">
        <v>33</v>
      </c>
      <c r="Q163" s="42" t="s">
        <v>582</v>
      </c>
      <c r="R163" s="144">
        <v>0</v>
      </c>
      <c r="S163" s="144">
        <v>0</v>
      </c>
      <c r="T163" s="144">
        <v>0</v>
      </c>
      <c r="U163" s="145">
        <v>0</v>
      </c>
      <c r="V163" s="42" t="s">
        <v>583</v>
      </c>
      <c r="W163" s="42" t="s">
        <v>568</v>
      </c>
      <c r="X163" s="42" t="s">
        <v>33</v>
      </c>
      <c r="Y163" s="42" t="s">
        <v>582</v>
      </c>
      <c r="Z163" s="43">
        <v>0</v>
      </c>
      <c r="AA163" s="43">
        <v>0</v>
      </c>
      <c r="AB163" s="43">
        <v>0</v>
      </c>
      <c r="AC163" s="52">
        <v>0</v>
      </c>
      <c r="AD163" s="42" t="s">
        <v>583</v>
      </c>
      <c r="AE163" s="42" t="s">
        <v>568</v>
      </c>
      <c r="AF163" s="42" t="s">
        <v>33</v>
      </c>
      <c r="AG163" s="42" t="s">
        <v>582</v>
      </c>
      <c r="AH163" s="245">
        <v>969491</v>
      </c>
      <c r="AI163" s="246">
        <v>184203.29</v>
      </c>
      <c r="AJ163" s="235">
        <v>1153694.29</v>
      </c>
      <c r="AK163" s="52">
        <v>3461082.87</v>
      </c>
      <c r="AL163" s="42" t="s">
        <v>10</v>
      </c>
      <c r="AM163" s="42" t="s">
        <v>566</v>
      </c>
      <c r="AN163" s="42" t="s">
        <v>10</v>
      </c>
      <c r="AO163" s="42" t="s">
        <v>581</v>
      </c>
      <c r="AP163" s="235"/>
      <c r="AQ163" s="235"/>
      <c r="AR163" s="43">
        <v>0</v>
      </c>
      <c r="AS163" s="52">
        <v>0</v>
      </c>
      <c r="AT163" s="42" t="s">
        <v>583</v>
      </c>
      <c r="AU163" s="42"/>
      <c r="AV163" s="42" t="s">
        <v>33</v>
      </c>
      <c r="AW163" s="42" t="s">
        <v>582</v>
      </c>
      <c r="AX163" s="235"/>
      <c r="AY163" s="235"/>
      <c r="AZ163" s="43">
        <v>0</v>
      </c>
      <c r="BA163" s="52">
        <v>0</v>
      </c>
      <c r="BB163" s="42" t="s">
        <v>583</v>
      </c>
      <c r="BC163" s="42" t="s">
        <v>568</v>
      </c>
      <c r="BD163" s="42" t="s">
        <v>33</v>
      </c>
      <c r="BE163" s="42" t="s">
        <v>582</v>
      </c>
      <c r="BF163" s="261">
        <v>0</v>
      </c>
      <c r="BG163" s="262">
        <v>0</v>
      </c>
      <c r="BH163" s="43">
        <v>0</v>
      </c>
      <c r="BI163" s="52">
        <v>0</v>
      </c>
      <c r="BJ163" s="42" t="s">
        <v>583</v>
      </c>
      <c r="BK163" s="42" t="s">
        <v>568</v>
      </c>
      <c r="BL163" s="42" t="s">
        <v>33</v>
      </c>
      <c r="BM163" s="42" t="s">
        <v>582</v>
      </c>
      <c r="BN163" s="196">
        <v>1399835</v>
      </c>
      <c r="BO163" s="196">
        <v>265968.65000000002</v>
      </c>
      <c r="BP163" s="144">
        <v>1665803.65</v>
      </c>
      <c r="BQ163" s="145">
        <v>1665803.65</v>
      </c>
      <c r="BR163" s="42" t="s">
        <v>33</v>
      </c>
      <c r="BS163" s="42" t="s">
        <v>567</v>
      </c>
      <c r="BT163" s="42" t="s">
        <v>33</v>
      </c>
      <c r="BU163" s="42" t="s">
        <v>582</v>
      </c>
      <c r="BV163" s="193"/>
      <c r="BW163" s="193"/>
      <c r="BX163" s="43">
        <v>0</v>
      </c>
      <c r="BY163" s="52">
        <v>0</v>
      </c>
      <c r="BZ163" s="42" t="s">
        <v>583</v>
      </c>
      <c r="CA163" s="42" t="s">
        <v>568</v>
      </c>
      <c r="CB163" s="42" t="s">
        <v>33</v>
      </c>
      <c r="CC163" s="42" t="s">
        <v>582</v>
      </c>
      <c r="CD163" s="56"/>
      <c r="CE163" s="57" t="s">
        <v>584</v>
      </c>
      <c r="CF163" s="57" t="s">
        <v>584</v>
      </c>
      <c r="CG163" s="57" t="s">
        <v>584</v>
      </c>
      <c r="CH163" s="65">
        <v>1153694.29</v>
      </c>
      <c r="CI163" s="65" t="s">
        <v>584</v>
      </c>
      <c r="CJ163" s="65" t="s">
        <v>584</v>
      </c>
      <c r="CK163" s="65" t="s">
        <v>584</v>
      </c>
      <c r="CL163" s="65" t="s">
        <v>584</v>
      </c>
      <c r="CM163" s="57" t="s">
        <v>584</v>
      </c>
      <c r="CN163" s="57">
        <v>1153694.29</v>
      </c>
      <c r="CO163" s="58" t="e">
        <v>#VALUE!</v>
      </c>
      <c r="CP163" s="58" t="e">
        <v>#VALUE!</v>
      </c>
      <c r="CQ163" s="58" t="e">
        <v>#VALUE!</v>
      </c>
      <c r="CR163" s="58">
        <v>500</v>
      </c>
      <c r="CS163" s="58" t="e">
        <v>#VALUE!</v>
      </c>
      <c r="CT163" s="58" t="e">
        <v>#VALUE!</v>
      </c>
      <c r="CU163" s="62" t="e">
        <v>#VALUE!</v>
      </c>
      <c r="CV163" s="58" t="e">
        <v>#VALUE!</v>
      </c>
      <c r="CW163" s="58" t="e">
        <v>#VALUE!</v>
      </c>
      <c r="CX163" s="281" t="s">
        <v>554</v>
      </c>
      <c r="CY163" s="207" t="s">
        <v>568</v>
      </c>
    </row>
    <row r="164" spans="1:103" s="59" customFormat="1" ht="90" x14ac:dyDescent="0.2">
      <c r="A164" s="255">
        <v>154</v>
      </c>
      <c r="B164" s="256" t="s">
        <v>351</v>
      </c>
      <c r="C164" s="257" t="s">
        <v>352</v>
      </c>
      <c r="D164" s="256" t="s">
        <v>46</v>
      </c>
      <c r="E164" s="259">
        <v>2</v>
      </c>
      <c r="F164" s="255">
        <v>1</v>
      </c>
      <c r="G164" s="256" t="s">
        <v>31</v>
      </c>
      <c r="H164" s="53">
        <v>4800000</v>
      </c>
      <c r="I164" s="53">
        <v>9600000</v>
      </c>
      <c r="J164" s="136"/>
      <c r="K164" s="136">
        <v>0</v>
      </c>
      <c r="L164" s="43">
        <v>0</v>
      </c>
      <c r="M164" s="52">
        <v>0</v>
      </c>
      <c r="N164" s="42" t="s">
        <v>583</v>
      </c>
      <c r="O164" s="42" t="s">
        <v>568</v>
      </c>
      <c r="P164" s="42" t="s">
        <v>33</v>
      </c>
      <c r="Q164" s="42" t="s">
        <v>582</v>
      </c>
      <c r="R164" s="144">
        <v>0</v>
      </c>
      <c r="S164" s="144">
        <v>0</v>
      </c>
      <c r="T164" s="144">
        <v>0</v>
      </c>
      <c r="U164" s="145">
        <v>0</v>
      </c>
      <c r="V164" s="42" t="s">
        <v>583</v>
      </c>
      <c r="W164" s="42" t="s">
        <v>568</v>
      </c>
      <c r="X164" s="42" t="s">
        <v>33</v>
      </c>
      <c r="Y164" s="42" t="s">
        <v>582</v>
      </c>
      <c r="Z164" s="43">
        <v>0</v>
      </c>
      <c r="AA164" s="43">
        <v>0</v>
      </c>
      <c r="AB164" s="43">
        <v>0</v>
      </c>
      <c r="AC164" s="52">
        <v>0</v>
      </c>
      <c r="AD164" s="42" t="s">
        <v>583</v>
      </c>
      <c r="AE164" s="42" t="s">
        <v>568</v>
      </c>
      <c r="AF164" s="42" t="s">
        <v>33</v>
      </c>
      <c r="AG164" s="42" t="s">
        <v>582</v>
      </c>
      <c r="AH164" s="245">
        <v>4372000</v>
      </c>
      <c r="AI164" s="246">
        <v>0</v>
      </c>
      <c r="AJ164" s="235">
        <v>4372000</v>
      </c>
      <c r="AK164" s="52">
        <v>8744000</v>
      </c>
      <c r="AL164" s="42" t="s">
        <v>10</v>
      </c>
      <c r="AM164" s="42" t="s">
        <v>566</v>
      </c>
      <c r="AN164" s="42" t="s">
        <v>10</v>
      </c>
      <c r="AO164" s="42" t="s">
        <v>581</v>
      </c>
      <c r="AP164" s="235"/>
      <c r="AQ164" s="235"/>
      <c r="AR164" s="43">
        <v>0</v>
      </c>
      <c r="AS164" s="52">
        <v>0</v>
      </c>
      <c r="AT164" s="42" t="s">
        <v>583</v>
      </c>
      <c r="AU164" s="42"/>
      <c r="AV164" s="42" t="s">
        <v>33</v>
      </c>
      <c r="AW164" s="42" t="s">
        <v>582</v>
      </c>
      <c r="AX164" s="235"/>
      <c r="AY164" s="235"/>
      <c r="AZ164" s="43">
        <v>0</v>
      </c>
      <c r="BA164" s="52">
        <v>0</v>
      </c>
      <c r="BB164" s="42" t="s">
        <v>583</v>
      </c>
      <c r="BC164" s="42" t="s">
        <v>568</v>
      </c>
      <c r="BD164" s="42" t="s">
        <v>33</v>
      </c>
      <c r="BE164" s="42" t="s">
        <v>582</v>
      </c>
      <c r="BF164" s="261">
        <v>0</v>
      </c>
      <c r="BG164" s="262">
        <v>0</v>
      </c>
      <c r="BH164" s="43">
        <v>0</v>
      </c>
      <c r="BI164" s="52">
        <v>0</v>
      </c>
      <c r="BJ164" s="42" t="s">
        <v>583</v>
      </c>
      <c r="BK164" s="42" t="s">
        <v>568</v>
      </c>
      <c r="BL164" s="42" t="s">
        <v>33</v>
      </c>
      <c r="BM164" s="42" t="s">
        <v>582</v>
      </c>
      <c r="BN164" s="196">
        <v>0</v>
      </c>
      <c r="BO164" s="196">
        <v>0</v>
      </c>
      <c r="BP164" s="144">
        <v>0</v>
      </c>
      <c r="BQ164" s="145">
        <v>0</v>
      </c>
      <c r="BR164" s="42" t="s">
        <v>583</v>
      </c>
      <c r="BS164" s="42" t="s">
        <v>568</v>
      </c>
      <c r="BT164" s="42" t="s">
        <v>33</v>
      </c>
      <c r="BU164" s="42" t="s">
        <v>582</v>
      </c>
      <c r="BV164" s="193"/>
      <c r="BW164" s="193"/>
      <c r="BX164" s="43">
        <v>0</v>
      </c>
      <c r="BY164" s="52">
        <v>0</v>
      </c>
      <c r="BZ164" s="42" t="s">
        <v>583</v>
      </c>
      <c r="CA164" s="42" t="s">
        <v>568</v>
      </c>
      <c r="CB164" s="42" t="s">
        <v>33</v>
      </c>
      <c r="CC164" s="42" t="s">
        <v>582</v>
      </c>
      <c r="CD164" s="56"/>
      <c r="CE164" s="57" t="s">
        <v>584</v>
      </c>
      <c r="CF164" s="57" t="s">
        <v>584</v>
      </c>
      <c r="CG164" s="57" t="s">
        <v>584</v>
      </c>
      <c r="CH164" s="65">
        <v>4372000</v>
      </c>
      <c r="CI164" s="65" t="s">
        <v>584</v>
      </c>
      <c r="CJ164" s="65" t="s">
        <v>584</v>
      </c>
      <c r="CK164" s="65" t="s">
        <v>584</v>
      </c>
      <c r="CL164" s="65" t="s">
        <v>584</v>
      </c>
      <c r="CM164" s="57" t="s">
        <v>584</v>
      </c>
      <c r="CN164" s="57">
        <v>4372000</v>
      </c>
      <c r="CO164" s="58" t="e">
        <v>#VALUE!</v>
      </c>
      <c r="CP164" s="58" t="e">
        <v>#VALUE!</v>
      </c>
      <c r="CQ164" s="58" t="e">
        <v>#VALUE!</v>
      </c>
      <c r="CR164" s="58">
        <v>500</v>
      </c>
      <c r="CS164" s="58" t="e">
        <v>#VALUE!</v>
      </c>
      <c r="CT164" s="58" t="e">
        <v>#VALUE!</v>
      </c>
      <c r="CU164" s="62" t="e">
        <v>#VALUE!</v>
      </c>
      <c r="CV164" s="58" t="e">
        <v>#VALUE!</v>
      </c>
      <c r="CW164" s="58" t="e">
        <v>#VALUE!</v>
      </c>
      <c r="CX164" s="281" t="s">
        <v>554</v>
      </c>
      <c r="CY164" s="207" t="s">
        <v>568</v>
      </c>
    </row>
    <row r="165" spans="1:103" s="59" customFormat="1" ht="60" x14ac:dyDescent="0.2">
      <c r="A165" s="255">
        <v>155</v>
      </c>
      <c r="B165" s="256" t="s">
        <v>353</v>
      </c>
      <c r="C165" s="257" t="s">
        <v>354</v>
      </c>
      <c r="D165" s="256" t="s">
        <v>46</v>
      </c>
      <c r="E165" s="259">
        <v>22.333333333333332</v>
      </c>
      <c r="F165" s="255">
        <v>1</v>
      </c>
      <c r="G165" s="256" t="s">
        <v>31</v>
      </c>
      <c r="H165" s="53">
        <v>9936</v>
      </c>
      <c r="I165" s="53">
        <v>221904</v>
      </c>
      <c r="J165" s="136">
        <v>8700</v>
      </c>
      <c r="K165" s="136">
        <v>0</v>
      </c>
      <c r="L165" s="43">
        <v>8700</v>
      </c>
      <c r="M165" s="52">
        <v>194300</v>
      </c>
      <c r="N165" s="42" t="s">
        <v>10</v>
      </c>
      <c r="O165" s="42" t="s">
        <v>566</v>
      </c>
      <c r="P165" s="42" t="s">
        <v>10</v>
      </c>
      <c r="Q165" s="42" t="s">
        <v>581</v>
      </c>
      <c r="R165" s="144">
        <v>6700</v>
      </c>
      <c r="S165" s="144">
        <v>0</v>
      </c>
      <c r="T165" s="144">
        <v>6700</v>
      </c>
      <c r="U165" s="145">
        <v>149633.33333333331</v>
      </c>
      <c r="V165" s="42" t="s">
        <v>10</v>
      </c>
      <c r="W165" s="42" t="s">
        <v>567</v>
      </c>
      <c r="X165" s="42" t="s">
        <v>33</v>
      </c>
      <c r="Y165" s="42" t="s">
        <v>582</v>
      </c>
      <c r="Z165" s="43">
        <v>9434</v>
      </c>
      <c r="AA165" s="43">
        <v>0</v>
      </c>
      <c r="AB165" s="43">
        <v>9434</v>
      </c>
      <c r="AC165" s="52">
        <v>210692.66666666666</v>
      </c>
      <c r="AD165" s="42" t="s">
        <v>10</v>
      </c>
      <c r="AE165" s="42" t="s">
        <v>566</v>
      </c>
      <c r="AF165" s="42" t="s">
        <v>10</v>
      </c>
      <c r="AG165" s="42" t="s">
        <v>581</v>
      </c>
      <c r="AH165" s="245">
        <v>6175</v>
      </c>
      <c r="AI165" s="246">
        <v>0</v>
      </c>
      <c r="AJ165" s="235">
        <v>6175</v>
      </c>
      <c r="AK165" s="52">
        <v>137908.33333333331</v>
      </c>
      <c r="AL165" s="42" t="s">
        <v>10</v>
      </c>
      <c r="AM165" s="42" t="s">
        <v>566</v>
      </c>
      <c r="AN165" s="42" t="s">
        <v>10</v>
      </c>
      <c r="AO165" s="42" t="s">
        <v>581</v>
      </c>
      <c r="AP165" s="235"/>
      <c r="AQ165" s="235"/>
      <c r="AR165" s="43">
        <v>0</v>
      </c>
      <c r="AS165" s="52">
        <v>0</v>
      </c>
      <c r="AT165" s="42" t="s">
        <v>583</v>
      </c>
      <c r="AU165" s="42"/>
      <c r="AV165" s="42" t="s">
        <v>33</v>
      </c>
      <c r="AW165" s="42" t="s">
        <v>582</v>
      </c>
      <c r="AX165" s="235">
        <v>8246</v>
      </c>
      <c r="AY165" s="235">
        <v>0</v>
      </c>
      <c r="AZ165" s="43">
        <v>8246</v>
      </c>
      <c r="BA165" s="52">
        <v>184160.66666666666</v>
      </c>
      <c r="BB165" s="42" t="s">
        <v>10</v>
      </c>
      <c r="BC165" s="42" t="s">
        <v>567</v>
      </c>
      <c r="BD165" s="42" t="s">
        <v>33</v>
      </c>
      <c r="BE165" s="42" t="s">
        <v>582</v>
      </c>
      <c r="BF165" s="261">
        <v>6870</v>
      </c>
      <c r="BG165" s="262">
        <v>0</v>
      </c>
      <c r="BH165" s="43">
        <v>6870</v>
      </c>
      <c r="BI165" s="52">
        <v>6870</v>
      </c>
      <c r="BJ165" s="42" t="s">
        <v>10</v>
      </c>
      <c r="BK165" s="42" t="s">
        <v>566</v>
      </c>
      <c r="BL165" s="42" t="s">
        <v>10</v>
      </c>
      <c r="BM165" s="42" t="s">
        <v>581</v>
      </c>
      <c r="BN165" s="196">
        <v>0</v>
      </c>
      <c r="BO165" s="196">
        <v>0</v>
      </c>
      <c r="BP165" s="144">
        <v>0</v>
      </c>
      <c r="BQ165" s="145">
        <v>0</v>
      </c>
      <c r="BR165" s="42" t="s">
        <v>583</v>
      </c>
      <c r="BS165" s="42" t="s">
        <v>568</v>
      </c>
      <c r="BT165" s="42" t="s">
        <v>33</v>
      </c>
      <c r="BU165" s="42" t="s">
        <v>582</v>
      </c>
      <c r="BV165" s="193"/>
      <c r="BW165" s="193"/>
      <c r="BX165" s="43">
        <v>0</v>
      </c>
      <c r="BY165" s="52">
        <v>0</v>
      </c>
      <c r="BZ165" s="42" t="s">
        <v>583</v>
      </c>
      <c r="CA165" s="42" t="s">
        <v>568</v>
      </c>
      <c r="CB165" s="42" t="s">
        <v>33</v>
      </c>
      <c r="CC165" s="42" t="s">
        <v>582</v>
      </c>
      <c r="CD165" s="56"/>
      <c r="CE165" s="57">
        <v>8700</v>
      </c>
      <c r="CF165" s="57" t="s">
        <v>584</v>
      </c>
      <c r="CG165" s="57">
        <v>9434</v>
      </c>
      <c r="CH165" s="65">
        <v>6175</v>
      </c>
      <c r="CI165" s="65" t="s">
        <v>584</v>
      </c>
      <c r="CJ165" s="65" t="s">
        <v>584</v>
      </c>
      <c r="CK165" s="65">
        <v>6870</v>
      </c>
      <c r="CL165" s="65" t="s">
        <v>584</v>
      </c>
      <c r="CM165" s="57" t="s">
        <v>584</v>
      </c>
      <c r="CN165" s="57">
        <v>6175</v>
      </c>
      <c r="CO165" s="58">
        <v>354.88505747126436</v>
      </c>
      <c r="CP165" s="58" t="e">
        <v>#VALUE!</v>
      </c>
      <c r="CQ165" s="58">
        <v>327.27369090523638</v>
      </c>
      <c r="CR165" s="58">
        <v>500</v>
      </c>
      <c r="CS165" s="58" t="e">
        <v>#VALUE!</v>
      </c>
      <c r="CT165" s="58" t="e">
        <v>#VALUE!</v>
      </c>
      <c r="CU165" s="62">
        <v>449.4177583697234</v>
      </c>
      <c r="CV165" s="58" t="e">
        <v>#VALUE!</v>
      </c>
      <c r="CW165" s="58" t="e">
        <v>#VALUE!</v>
      </c>
      <c r="CX165" s="281" t="s">
        <v>554</v>
      </c>
      <c r="CY165" s="207" t="s">
        <v>568</v>
      </c>
    </row>
    <row r="166" spans="1:103" s="59" customFormat="1" ht="47.25" x14ac:dyDescent="0.2">
      <c r="A166" s="255">
        <v>156</v>
      </c>
      <c r="B166" s="256" t="s">
        <v>355</v>
      </c>
      <c r="C166" s="257" t="s">
        <v>356</v>
      </c>
      <c r="D166" s="256" t="s">
        <v>46</v>
      </c>
      <c r="E166" s="259">
        <v>40</v>
      </c>
      <c r="F166" s="255">
        <v>1</v>
      </c>
      <c r="G166" s="256" t="s">
        <v>31</v>
      </c>
      <c r="H166" s="53">
        <v>9936</v>
      </c>
      <c r="I166" s="53">
        <v>397440</v>
      </c>
      <c r="J166" s="136"/>
      <c r="K166" s="136">
        <v>0</v>
      </c>
      <c r="L166" s="43">
        <v>0</v>
      </c>
      <c r="M166" s="52">
        <v>0</v>
      </c>
      <c r="N166" s="42" t="s">
        <v>583</v>
      </c>
      <c r="O166" s="42" t="s">
        <v>568</v>
      </c>
      <c r="P166" s="42" t="s">
        <v>33</v>
      </c>
      <c r="Q166" s="42" t="s">
        <v>582</v>
      </c>
      <c r="R166" s="144">
        <v>6750</v>
      </c>
      <c r="S166" s="144">
        <v>0</v>
      </c>
      <c r="T166" s="144">
        <v>6750</v>
      </c>
      <c r="U166" s="145">
        <v>270000</v>
      </c>
      <c r="V166" s="42" t="s">
        <v>10</v>
      </c>
      <c r="W166" s="42" t="s">
        <v>567</v>
      </c>
      <c r="X166" s="42" t="s">
        <v>33</v>
      </c>
      <c r="Y166" s="42" t="s">
        <v>582</v>
      </c>
      <c r="Z166" s="43">
        <v>0</v>
      </c>
      <c r="AA166" s="43">
        <v>0</v>
      </c>
      <c r="AB166" s="43">
        <v>0</v>
      </c>
      <c r="AC166" s="52">
        <v>0</v>
      </c>
      <c r="AD166" s="42" t="s">
        <v>583</v>
      </c>
      <c r="AE166" s="42" t="s">
        <v>568</v>
      </c>
      <c r="AF166" s="42" t="s">
        <v>33</v>
      </c>
      <c r="AG166" s="42" t="s">
        <v>582</v>
      </c>
      <c r="AH166" s="245">
        <v>4659</v>
      </c>
      <c r="AI166" s="246">
        <v>0</v>
      </c>
      <c r="AJ166" s="235">
        <v>4659</v>
      </c>
      <c r="AK166" s="52">
        <v>186360</v>
      </c>
      <c r="AL166" s="42" t="s">
        <v>10</v>
      </c>
      <c r="AM166" s="42" t="s">
        <v>566</v>
      </c>
      <c r="AN166" s="42" t="s">
        <v>10</v>
      </c>
      <c r="AO166" s="42" t="s">
        <v>581</v>
      </c>
      <c r="AP166" s="235"/>
      <c r="AQ166" s="235"/>
      <c r="AR166" s="43">
        <v>0</v>
      </c>
      <c r="AS166" s="52">
        <v>0</v>
      </c>
      <c r="AT166" s="42" t="s">
        <v>583</v>
      </c>
      <c r="AU166" s="42"/>
      <c r="AV166" s="42" t="s">
        <v>33</v>
      </c>
      <c r="AW166" s="42" t="s">
        <v>582</v>
      </c>
      <c r="AX166" s="235"/>
      <c r="AY166" s="235"/>
      <c r="AZ166" s="43">
        <v>0</v>
      </c>
      <c r="BA166" s="52">
        <v>0</v>
      </c>
      <c r="BB166" s="42" t="s">
        <v>583</v>
      </c>
      <c r="BC166" s="42" t="s">
        <v>568</v>
      </c>
      <c r="BD166" s="42" t="s">
        <v>33</v>
      </c>
      <c r="BE166" s="42" t="s">
        <v>582</v>
      </c>
      <c r="BF166" s="261">
        <v>6890</v>
      </c>
      <c r="BG166" s="262">
        <v>0</v>
      </c>
      <c r="BH166" s="43">
        <v>6890</v>
      </c>
      <c r="BI166" s="52">
        <v>6890</v>
      </c>
      <c r="BJ166" s="42" t="s">
        <v>10</v>
      </c>
      <c r="BK166" s="42" t="s">
        <v>566</v>
      </c>
      <c r="BL166" s="42" t="s">
        <v>10</v>
      </c>
      <c r="BM166" s="42" t="s">
        <v>581</v>
      </c>
      <c r="BN166" s="196">
        <v>0</v>
      </c>
      <c r="BO166" s="196">
        <v>0</v>
      </c>
      <c r="BP166" s="144">
        <v>0</v>
      </c>
      <c r="BQ166" s="145">
        <v>0</v>
      </c>
      <c r="BR166" s="42" t="s">
        <v>583</v>
      </c>
      <c r="BS166" s="42" t="s">
        <v>568</v>
      </c>
      <c r="BT166" s="42" t="s">
        <v>33</v>
      </c>
      <c r="BU166" s="42" t="s">
        <v>582</v>
      </c>
      <c r="BV166" s="193"/>
      <c r="BW166" s="193"/>
      <c r="BX166" s="43">
        <v>0</v>
      </c>
      <c r="BY166" s="52">
        <v>0</v>
      </c>
      <c r="BZ166" s="42" t="s">
        <v>583</v>
      </c>
      <c r="CA166" s="42" t="s">
        <v>568</v>
      </c>
      <c r="CB166" s="42" t="s">
        <v>33</v>
      </c>
      <c r="CC166" s="42" t="s">
        <v>582</v>
      </c>
      <c r="CD166" s="56"/>
      <c r="CE166" s="57" t="s">
        <v>584</v>
      </c>
      <c r="CF166" s="57" t="s">
        <v>584</v>
      </c>
      <c r="CG166" s="57" t="s">
        <v>584</v>
      </c>
      <c r="CH166" s="65">
        <v>4659</v>
      </c>
      <c r="CI166" s="65" t="s">
        <v>584</v>
      </c>
      <c r="CJ166" s="65" t="s">
        <v>584</v>
      </c>
      <c r="CK166" s="65">
        <v>6890</v>
      </c>
      <c r="CL166" s="65" t="s">
        <v>584</v>
      </c>
      <c r="CM166" s="57" t="s">
        <v>584</v>
      </c>
      <c r="CN166" s="57">
        <v>4659</v>
      </c>
      <c r="CO166" s="58" t="e">
        <v>#VALUE!</v>
      </c>
      <c r="CP166" s="58" t="e">
        <v>#VALUE!</v>
      </c>
      <c r="CQ166" s="58" t="e">
        <v>#VALUE!</v>
      </c>
      <c r="CR166" s="58">
        <v>500</v>
      </c>
      <c r="CS166" s="58" t="e">
        <v>#VALUE!</v>
      </c>
      <c r="CT166" s="58" t="e">
        <v>#VALUE!</v>
      </c>
      <c r="CU166" s="62">
        <v>338.09869375907112</v>
      </c>
      <c r="CV166" s="58" t="e">
        <v>#VALUE!</v>
      </c>
      <c r="CW166" s="58" t="e">
        <v>#VALUE!</v>
      </c>
      <c r="CX166" s="281" t="s">
        <v>554</v>
      </c>
      <c r="CY166" s="207" t="s">
        <v>568</v>
      </c>
    </row>
    <row r="167" spans="1:103" s="59" customFormat="1" ht="75" x14ac:dyDescent="0.2">
      <c r="A167" s="255">
        <v>157</v>
      </c>
      <c r="B167" s="256" t="s">
        <v>357</v>
      </c>
      <c r="C167" s="257" t="s">
        <v>358</v>
      </c>
      <c r="D167" s="256" t="s">
        <v>46</v>
      </c>
      <c r="E167" s="259">
        <v>43.666666666666664</v>
      </c>
      <c r="F167" s="255">
        <v>1</v>
      </c>
      <c r="G167" s="256" t="s">
        <v>31</v>
      </c>
      <c r="H167" s="53">
        <v>243950</v>
      </c>
      <c r="I167" s="53">
        <v>10652483.333333332</v>
      </c>
      <c r="J167" s="136"/>
      <c r="K167" s="136">
        <v>0</v>
      </c>
      <c r="L167" s="43">
        <v>0</v>
      </c>
      <c r="M167" s="52">
        <v>0</v>
      </c>
      <c r="N167" s="42" t="s">
        <v>583</v>
      </c>
      <c r="O167" s="42" t="s">
        <v>568</v>
      </c>
      <c r="P167" s="42" t="s">
        <v>33</v>
      </c>
      <c r="Q167" s="42" t="s">
        <v>582</v>
      </c>
      <c r="R167" s="144">
        <v>0</v>
      </c>
      <c r="S167" s="144">
        <v>0</v>
      </c>
      <c r="T167" s="144">
        <v>0</v>
      </c>
      <c r="U167" s="145">
        <v>0</v>
      </c>
      <c r="V167" s="42" t="s">
        <v>583</v>
      </c>
      <c r="W167" s="42" t="s">
        <v>568</v>
      </c>
      <c r="X167" s="42" t="s">
        <v>33</v>
      </c>
      <c r="Y167" s="42" t="s">
        <v>582</v>
      </c>
      <c r="Z167" s="43">
        <v>320120</v>
      </c>
      <c r="AA167" s="43">
        <v>60823</v>
      </c>
      <c r="AB167" s="43">
        <v>380943</v>
      </c>
      <c r="AC167" s="52">
        <v>16634511</v>
      </c>
      <c r="AD167" s="42" t="s">
        <v>33</v>
      </c>
      <c r="AE167" s="42" t="s">
        <v>567</v>
      </c>
      <c r="AF167" s="42" t="s">
        <v>33</v>
      </c>
      <c r="AG167" s="42" t="s">
        <v>582</v>
      </c>
      <c r="AH167" s="245">
        <v>110218</v>
      </c>
      <c r="AI167" s="246">
        <v>20941.420000000002</v>
      </c>
      <c r="AJ167" s="235">
        <v>131159.42000000001</v>
      </c>
      <c r="AK167" s="52">
        <v>5727294.6733333338</v>
      </c>
      <c r="AL167" s="42" t="s">
        <v>10</v>
      </c>
      <c r="AM167" s="42" t="s">
        <v>566</v>
      </c>
      <c r="AN167" s="42" t="s">
        <v>10</v>
      </c>
      <c r="AO167" s="42" t="s">
        <v>581</v>
      </c>
      <c r="AP167" s="43"/>
      <c r="AQ167" s="43"/>
      <c r="AR167" s="43">
        <v>0</v>
      </c>
      <c r="AS167" s="52">
        <v>0</v>
      </c>
      <c r="AT167" s="42" t="s">
        <v>583</v>
      </c>
      <c r="AU167" s="42"/>
      <c r="AV167" s="42" t="s">
        <v>33</v>
      </c>
      <c r="AW167" s="42" t="s">
        <v>582</v>
      </c>
      <c r="AX167" s="43"/>
      <c r="AY167" s="43"/>
      <c r="AZ167" s="43">
        <v>0</v>
      </c>
      <c r="BA167" s="52">
        <v>0</v>
      </c>
      <c r="BB167" s="42" t="s">
        <v>583</v>
      </c>
      <c r="BC167" s="42" t="s">
        <v>568</v>
      </c>
      <c r="BD167" s="42" t="s">
        <v>33</v>
      </c>
      <c r="BE167" s="42" t="s">
        <v>582</v>
      </c>
      <c r="BF167" s="261">
        <v>0</v>
      </c>
      <c r="BG167" s="262">
        <v>0</v>
      </c>
      <c r="BH167" s="43">
        <v>0</v>
      </c>
      <c r="BI167" s="52">
        <v>0</v>
      </c>
      <c r="BJ167" s="42" t="s">
        <v>583</v>
      </c>
      <c r="BK167" s="42" t="s">
        <v>568</v>
      </c>
      <c r="BL167" s="42" t="s">
        <v>33</v>
      </c>
      <c r="BM167" s="42" t="s">
        <v>582</v>
      </c>
      <c r="BN167" s="196">
        <v>0</v>
      </c>
      <c r="BO167" s="196">
        <v>0</v>
      </c>
      <c r="BP167" s="144">
        <v>0</v>
      </c>
      <c r="BQ167" s="145">
        <v>0</v>
      </c>
      <c r="BR167" s="42" t="s">
        <v>583</v>
      </c>
      <c r="BS167" s="42" t="s">
        <v>568</v>
      </c>
      <c r="BT167" s="42" t="s">
        <v>33</v>
      </c>
      <c r="BU167" s="42" t="s">
        <v>582</v>
      </c>
      <c r="BV167" s="193">
        <v>205000</v>
      </c>
      <c r="BW167" s="193">
        <v>38950</v>
      </c>
      <c r="BX167" s="43">
        <v>243950</v>
      </c>
      <c r="BY167" s="52">
        <v>243950</v>
      </c>
      <c r="BZ167" s="42" t="s">
        <v>10</v>
      </c>
      <c r="CA167" s="42" t="s">
        <v>566</v>
      </c>
      <c r="CB167" s="42" t="s">
        <v>10</v>
      </c>
      <c r="CC167" s="42" t="s">
        <v>581</v>
      </c>
      <c r="CD167" s="56"/>
      <c r="CE167" s="57" t="s">
        <v>584</v>
      </c>
      <c r="CF167" s="57" t="s">
        <v>584</v>
      </c>
      <c r="CG167" s="57" t="s">
        <v>584</v>
      </c>
      <c r="CH167" s="65">
        <v>131159.42000000001</v>
      </c>
      <c r="CI167" s="65" t="s">
        <v>584</v>
      </c>
      <c r="CJ167" s="65" t="s">
        <v>584</v>
      </c>
      <c r="CK167" s="65" t="s">
        <v>584</v>
      </c>
      <c r="CL167" s="65" t="s">
        <v>584</v>
      </c>
      <c r="CM167" s="57">
        <v>243950</v>
      </c>
      <c r="CN167" s="57">
        <v>131159.42000000001</v>
      </c>
      <c r="CO167" s="58" t="e">
        <v>#VALUE!</v>
      </c>
      <c r="CP167" s="58" t="e">
        <v>#VALUE!</v>
      </c>
      <c r="CQ167" s="58" t="e">
        <v>#VALUE!</v>
      </c>
      <c r="CR167" s="58">
        <v>500</v>
      </c>
      <c r="CS167" s="58" t="e">
        <v>#VALUE!</v>
      </c>
      <c r="CT167" s="58" t="e">
        <v>#VALUE!</v>
      </c>
      <c r="CU167" s="62" t="e">
        <v>#VALUE!</v>
      </c>
      <c r="CV167" s="58" t="e">
        <v>#VALUE!</v>
      </c>
      <c r="CW167" s="58">
        <v>268.82439024390249</v>
      </c>
      <c r="CX167" s="281" t="s">
        <v>554</v>
      </c>
      <c r="CY167" s="207" t="s">
        <v>568</v>
      </c>
    </row>
    <row r="168" spans="1:103" s="59" customFormat="1" ht="75" x14ac:dyDescent="0.2">
      <c r="A168" s="255">
        <v>158</v>
      </c>
      <c r="B168" s="256" t="s">
        <v>359</v>
      </c>
      <c r="C168" s="257" t="s">
        <v>360</v>
      </c>
      <c r="D168" s="256" t="s">
        <v>46</v>
      </c>
      <c r="E168" s="259">
        <v>3.6666666666666665</v>
      </c>
      <c r="F168" s="255">
        <v>1</v>
      </c>
      <c r="G168" s="256" t="s">
        <v>31</v>
      </c>
      <c r="H168" s="53">
        <v>150543.33000000002</v>
      </c>
      <c r="I168" s="53">
        <v>551992.21000000008</v>
      </c>
      <c r="J168" s="136"/>
      <c r="K168" s="136">
        <v>0</v>
      </c>
      <c r="L168" s="43">
        <v>0</v>
      </c>
      <c r="M168" s="52">
        <v>0</v>
      </c>
      <c r="N168" s="42" t="s">
        <v>583</v>
      </c>
      <c r="O168" s="42" t="s">
        <v>568</v>
      </c>
      <c r="P168" s="42" t="s">
        <v>33</v>
      </c>
      <c r="Q168" s="42" t="s">
        <v>582</v>
      </c>
      <c r="R168" s="144">
        <v>0</v>
      </c>
      <c r="S168" s="144">
        <v>0</v>
      </c>
      <c r="T168" s="144">
        <v>0</v>
      </c>
      <c r="U168" s="145">
        <v>0</v>
      </c>
      <c r="V168" s="42" t="s">
        <v>583</v>
      </c>
      <c r="W168" s="42" t="s">
        <v>568</v>
      </c>
      <c r="X168" s="42" t="s">
        <v>33</v>
      </c>
      <c r="Y168" s="42" t="s">
        <v>582</v>
      </c>
      <c r="Z168" s="43">
        <v>335434</v>
      </c>
      <c r="AA168" s="43">
        <v>63732</v>
      </c>
      <c r="AB168" s="43">
        <v>399166</v>
      </c>
      <c r="AC168" s="52">
        <v>1463608.6666666665</v>
      </c>
      <c r="AD168" s="42" t="s">
        <v>33</v>
      </c>
      <c r="AE168" s="42" t="s">
        <v>566</v>
      </c>
      <c r="AF168" s="42" t="s">
        <v>33</v>
      </c>
      <c r="AG168" s="42" t="s">
        <v>582</v>
      </c>
      <c r="AH168" s="245">
        <v>110218</v>
      </c>
      <c r="AI168" s="246">
        <v>20941.420000000002</v>
      </c>
      <c r="AJ168" s="235">
        <v>131159.42000000001</v>
      </c>
      <c r="AK168" s="52">
        <v>480917.87333333335</v>
      </c>
      <c r="AL168" s="42" t="s">
        <v>10</v>
      </c>
      <c r="AM168" s="42" t="s">
        <v>566</v>
      </c>
      <c r="AN168" s="42" t="s">
        <v>10</v>
      </c>
      <c r="AO168" s="42" t="s">
        <v>581</v>
      </c>
      <c r="AP168" s="235"/>
      <c r="AQ168" s="235"/>
      <c r="AR168" s="43">
        <v>0</v>
      </c>
      <c r="AS168" s="52">
        <v>0</v>
      </c>
      <c r="AT168" s="42" t="s">
        <v>583</v>
      </c>
      <c r="AU168" s="42"/>
      <c r="AV168" s="42" t="s">
        <v>33</v>
      </c>
      <c r="AW168" s="42" t="s">
        <v>582</v>
      </c>
      <c r="AX168" s="235"/>
      <c r="AY168" s="235"/>
      <c r="AZ168" s="43">
        <v>0</v>
      </c>
      <c r="BA168" s="52">
        <v>0</v>
      </c>
      <c r="BB168" s="42" t="s">
        <v>583</v>
      </c>
      <c r="BC168" s="42" t="s">
        <v>568</v>
      </c>
      <c r="BD168" s="42" t="s">
        <v>33</v>
      </c>
      <c r="BE168" s="42" t="s">
        <v>582</v>
      </c>
      <c r="BF168" s="261">
        <v>0</v>
      </c>
      <c r="BG168" s="262">
        <v>0</v>
      </c>
      <c r="BH168" s="43">
        <v>0</v>
      </c>
      <c r="BI168" s="52">
        <v>0</v>
      </c>
      <c r="BJ168" s="42" t="s">
        <v>583</v>
      </c>
      <c r="BK168" s="42" t="s">
        <v>568</v>
      </c>
      <c r="BL168" s="42" t="s">
        <v>33</v>
      </c>
      <c r="BM168" s="42" t="s">
        <v>582</v>
      </c>
      <c r="BN168" s="196">
        <v>0</v>
      </c>
      <c r="BO168" s="196">
        <v>0</v>
      </c>
      <c r="BP168" s="144">
        <v>0</v>
      </c>
      <c r="BQ168" s="145">
        <v>0</v>
      </c>
      <c r="BR168" s="42" t="s">
        <v>583</v>
      </c>
      <c r="BS168" s="42" t="s">
        <v>568</v>
      </c>
      <c r="BT168" s="42" t="s">
        <v>33</v>
      </c>
      <c r="BU168" s="42" t="s">
        <v>582</v>
      </c>
      <c r="BV168" s="193"/>
      <c r="BW168" s="193"/>
      <c r="BX168" s="43">
        <v>0</v>
      </c>
      <c r="BY168" s="52">
        <v>0</v>
      </c>
      <c r="BZ168" s="42" t="s">
        <v>583</v>
      </c>
      <c r="CA168" s="42" t="s">
        <v>568</v>
      </c>
      <c r="CB168" s="42" t="s">
        <v>33</v>
      </c>
      <c r="CC168" s="42" t="s">
        <v>582</v>
      </c>
      <c r="CD168" s="56"/>
      <c r="CE168" s="57" t="s">
        <v>584</v>
      </c>
      <c r="CF168" s="57" t="s">
        <v>584</v>
      </c>
      <c r="CG168" s="57" t="s">
        <v>584</v>
      </c>
      <c r="CH168" s="65">
        <v>131159.42000000001</v>
      </c>
      <c r="CI168" s="65" t="s">
        <v>584</v>
      </c>
      <c r="CJ168" s="65" t="s">
        <v>584</v>
      </c>
      <c r="CK168" s="65" t="s">
        <v>584</v>
      </c>
      <c r="CL168" s="65" t="s">
        <v>584</v>
      </c>
      <c r="CM168" s="57" t="s">
        <v>584</v>
      </c>
      <c r="CN168" s="57">
        <v>131159.42000000001</v>
      </c>
      <c r="CO168" s="58" t="e">
        <v>#VALUE!</v>
      </c>
      <c r="CP168" s="58" t="e">
        <v>#VALUE!</v>
      </c>
      <c r="CQ168" s="58" t="e">
        <v>#VALUE!</v>
      </c>
      <c r="CR168" s="58">
        <v>500</v>
      </c>
      <c r="CS168" s="58" t="e">
        <v>#VALUE!</v>
      </c>
      <c r="CT168" s="58" t="e">
        <v>#VALUE!</v>
      </c>
      <c r="CU168" s="62" t="e">
        <v>#VALUE!</v>
      </c>
      <c r="CV168" s="58" t="e">
        <v>#VALUE!</v>
      </c>
      <c r="CW168" s="58" t="e">
        <v>#VALUE!</v>
      </c>
      <c r="CX168" s="281" t="s">
        <v>554</v>
      </c>
      <c r="CY168" s="207" t="s">
        <v>568</v>
      </c>
    </row>
    <row r="169" spans="1:103" s="59" customFormat="1" ht="47.25" x14ac:dyDescent="0.2">
      <c r="A169" s="255">
        <v>159</v>
      </c>
      <c r="B169" s="256" t="s">
        <v>361</v>
      </c>
      <c r="C169" s="257" t="s">
        <v>362</v>
      </c>
      <c r="D169" s="256" t="s">
        <v>46</v>
      </c>
      <c r="E169" s="259">
        <v>9</v>
      </c>
      <c r="F169" s="255">
        <v>1</v>
      </c>
      <c r="G169" s="256" t="s">
        <v>31</v>
      </c>
      <c r="H169" s="53">
        <v>924915.6</v>
      </c>
      <c r="I169" s="53">
        <v>8324240.3999999994</v>
      </c>
      <c r="J169" s="136"/>
      <c r="K169" s="136">
        <v>0</v>
      </c>
      <c r="L169" s="43">
        <v>0</v>
      </c>
      <c r="M169" s="52">
        <v>0</v>
      </c>
      <c r="N169" s="42" t="s">
        <v>583</v>
      </c>
      <c r="O169" s="42" t="s">
        <v>568</v>
      </c>
      <c r="P169" s="42" t="s">
        <v>33</v>
      </c>
      <c r="Q169" s="42" t="s">
        <v>582</v>
      </c>
      <c r="R169" s="144">
        <v>0</v>
      </c>
      <c r="S169" s="144">
        <v>0</v>
      </c>
      <c r="T169" s="144">
        <v>0</v>
      </c>
      <c r="U169" s="145">
        <v>0</v>
      </c>
      <c r="V169" s="42" t="s">
        <v>583</v>
      </c>
      <c r="W169" s="42" t="s">
        <v>568</v>
      </c>
      <c r="X169" s="42" t="s">
        <v>33</v>
      </c>
      <c r="Y169" s="42" t="s">
        <v>582</v>
      </c>
      <c r="Z169" s="43">
        <v>0</v>
      </c>
      <c r="AA169" s="43">
        <v>0</v>
      </c>
      <c r="AB169" s="43">
        <v>0</v>
      </c>
      <c r="AC169" s="52">
        <v>0</v>
      </c>
      <c r="AD169" s="42" t="s">
        <v>583</v>
      </c>
      <c r="AE169" s="42" t="s">
        <v>568</v>
      </c>
      <c r="AF169" s="42" t="s">
        <v>33</v>
      </c>
      <c r="AG169" s="42" t="s">
        <v>582</v>
      </c>
      <c r="AH169" s="245">
        <v>707936</v>
      </c>
      <c r="AI169" s="246">
        <v>134507.84</v>
      </c>
      <c r="AJ169" s="235">
        <v>842443.84</v>
      </c>
      <c r="AK169" s="52">
        <v>7581994.5599999996</v>
      </c>
      <c r="AL169" s="42" t="s">
        <v>10</v>
      </c>
      <c r="AM169" s="42" t="s">
        <v>566</v>
      </c>
      <c r="AN169" s="42" t="s">
        <v>10</v>
      </c>
      <c r="AO169" s="42" t="s">
        <v>581</v>
      </c>
      <c r="AP169" s="235"/>
      <c r="AQ169" s="235"/>
      <c r="AR169" s="43">
        <v>0</v>
      </c>
      <c r="AS169" s="52">
        <v>0</v>
      </c>
      <c r="AT169" s="42" t="s">
        <v>583</v>
      </c>
      <c r="AU169" s="42"/>
      <c r="AV169" s="42" t="s">
        <v>33</v>
      </c>
      <c r="AW169" s="42" t="s">
        <v>582</v>
      </c>
      <c r="AX169" s="235"/>
      <c r="AY169" s="235"/>
      <c r="AZ169" s="43">
        <v>0</v>
      </c>
      <c r="BA169" s="52">
        <v>0</v>
      </c>
      <c r="BB169" s="42" t="s">
        <v>583</v>
      </c>
      <c r="BC169" s="42" t="s">
        <v>568</v>
      </c>
      <c r="BD169" s="42" t="s">
        <v>33</v>
      </c>
      <c r="BE169" s="42" t="s">
        <v>582</v>
      </c>
      <c r="BF169" s="261">
        <v>0</v>
      </c>
      <c r="BG169" s="262">
        <v>0</v>
      </c>
      <c r="BH169" s="43">
        <v>0</v>
      </c>
      <c r="BI169" s="52">
        <v>0</v>
      </c>
      <c r="BJ169" s="42" t="s">
        <v>583</v>
      </c>
      <c r="BK169" s="42" t="s">
        <v>568</v>
      </c>
      <c r="BL169" s="42" t="s">
        <v>33</v>
      </c>
      <c r="BM169" s="42" t="s">
        <v>582</v>
      </c>
      <c r="BN169" s="196">
        <v>0</v>
      </c>
      <c r="BO169" s="196">
        <v>0</v>
      </c>
      <c r="BP169" s="144">
        <v>0</v>
      </c>
      <c r="BQ169" s="145">
        <v>0</v>
      </c>
      <c r="BR169" s="42" t="s">
        <v>583</v>
      </c>
      <c r="BS169" s="42" t="s">
        <v>568</v>
      </c>
      <c r="BT169" s="42" t="s">
        <v>33</v>
      </c>
      <c r="BU169" s="42" t="s">
        <v>582</v>
      </c>
      <c r="BV169" s="193"/>
      <c r="BW169" s="193"/>
      <c r="BX169" s="43">
        <v>0</v>
      </c>
      <c r="BY169" s="52">
        <v>0</v>
      </c>
      <c r="BZ169" s="42" t="s">
        <v>583</v>
      </c>
      <c r="CA169" s="42" t="s">
        <v>568</v>
      </c>
      <c r="CB169" s="42" t="s">
        <v>33</v>
      </c>
      <c r="CC169" s="42" t="s">
        <v>582</v>
      </c>
      <c r="CD169" s="56"/>
      <c r="CE169" s="57" t="s">
        <v>584</v>
      </c>
      <c r="CF169" s="57" t="s">
        <v>584</v>
      </c>
      <c r="CG169" s="57" t="s">
        <v>584</v>
      </c>
      <c r="CH169" s="65">
        <v>842443.84</v>
      </c>
      <c r="CI169" s="65" t="s">
        <v>584</v>
      </c>
      <c r="CJ169" s="65" t="s">
        <v>584</v>
      </c>
      <c r="CK169" s="65" t="s">
        <v>584</v>
      </c>
      <c r="CL169" s="65" t="s">
        <v>584</v>
      </c>
      <c r="CM169" s="57" t="s">
        <v>584</v>
      </c>
      <c r="CN169" s="57">
        <v>842443.84</v>
      </c>
      <c r="CO169" s="58" t="e">
        <v>#VALUE!</v>
      </c>
      <c r="CP169" s="58" t="e">
        <v>#VALUE!</v>
      </c>
      <c r="CQ169" s="58" t="e">
        <v>#VALUE!</v>
      </c>
      <c r="CR169" s="58">
        <v>500</v>
      </c>
      <c r="CS169" s="58" t="e">
        <v>#VALUE!</v>
      </c>
      <c r="CT169" s="58" t="e">
        <v>#VALUE!</v>
      </c>
      <c r="CU169" s="62" t="e">
        <v>#VALUE!</v>
      </c>
      <c r="CV169" s="58" t="e">
        <v>#VALUE!</v>
      </c>
      <c r="CW169" s="58" t="e">
        <v>#VALUE!</v>
      </c>
      <c r="CX169" s="281" t="s">
        <v>554</v>
      </c>
      <c r="CY169" s="207" t="s">
        <v>568</v>
      </c>
    </row>
    <row r="170" spans="1:103" s="59" customFormat="1" ht="47.25" x14ac:dyDescent="0.2">
      <c r="A170" s="255">
        <v>160</v>
      </c>
      <c r="B170" s="256" t="s">
        <v>363</v>
      </c>
      <c r="C170" s="257" t="s">
        <v>364</v>
      </c>
      <c r="D170" s="256" t="s">
        <v>46</v>
      </c>
      <c r="E170" s="259">
        <v>46</v>
      </c>
      <c r="F170" s="255">
        <v>1</v>
      </c>
      <c r="G170" s="256" t="s">
        <v>31</v>
      </c>
      <c r="H170" s="53">
        <v>106800</v>
      </c>
      <c r="I170" s="53">
        <v>4912800</v>
      </c>
      <c r="J170" s="136">
        <v>106000</v>
      </c>
      <c r="K170" s="136">
        <v>0</v>
      </c>
      <c r="L170" s="43">
        <v>106000</v>
      </c>
      <c r="M170" s="52">
        <v>4876000</v>
      </c>
      <c r="N170" s="42" t="s">
        <v>10</v>
      </c>
      <c r="O170" s="42" t="s">
        <v>567</v>
      </c>
      <c r="P170" s="42" t="s">
        <v>33</v>
      </c>
      <c r="Q170" s="42" t="s">
        <v>582</v>
      </c>
      <c r="R170" s="144">
        <v>0</v>
      </c>
      <c r="S170" s="144">
        <v>0</v>
      </c>
      <c r="T170" s="144">
        <v>0</v>
      </c>
      <c r="U170" s="145">
        <v>0</v>
      </c>
      <c r="V170" s="42" t="s">
        <v>583</v>
      </c>
      <c r="W170" s="42" t="s">
        <v>568</v>
      </c>
      <c r="X170" s="42" t="s">
        <v>33</v>
      </c>
      <c r="Y170" s="42" t="s">
        <v>582</v>
      </c>
      <c r="Z170" s="43">
        <v>135120</v>
      </c>
      <c r="AA170" s="43">
        <v>0</v>
      </c>
      <c r="AB170" s="43">
        <v>135120</v>
      </c>
      <c r="AC170" s="52">
        <v>6215520</v>
      </c>
      <c r="AD170" s="42" t="s">
        <v>33</v>
      </c>
      <c r="AE170" s="42" t="s">
        <v>567</v>
      </c>
      <c r="AF170" s="42" t="s">
        <v>33</v>
      </c>
      <c r="AG170" s="42" t="s">
        <v>582</v>
      </c>
      <c r="AH170" s="245">
        <v>97277</v>
      </c>
      <c r="AI170" s="246">
        <v>0</v>
      </c>
      <c r="AJ170" s="235">
        <v>97277</v>
      </c>
      <c r="AK170" s="52">
        <v>4474742</v>
      </c>
      <c r="AL170" s="42" t="s">
        <v>10</v>
      </c>
      <c r="AM170" s="42" t="s">
        <v>566</v>
      </c>
      <c r="AN170" s="42" t="s">
        <v>10</v>
      </c>
      <c r="AO170" s="42" t="s">
        <v>581</v>
      </c>
      <c r="AP170" s="235"/>
      <c r="AQ170" s="235"/>
      <c r="AR170" s="43">
        <v>0</v>
      </c>
      <c r="AS170" s="52">
        <v>0</v>
      </c>
      <c r="AT170" s="42" t="s">
        <v>583</v>
      </c>
      <c r="AU170" s="42"/>
      <c r="AV170" s="42" t="s">
        <v>33</v>
      </c>
      <c r="AW170" s="42" t="s">
        <v>582</v>
      </c>
      <c r="AX170" s="235"/>
      <c r="AY170" s="235"/>
      <c r="AZ170" s="43">
        <v>0</v>
      </c>
      <c r="BA170" s="52">
        <v>0</v>
      </c>
      <c r="BB170" s="42" t="s">
        <v>583</v>
      </c>
      <c r="BC170" s="42" t="s">
        <v>568</v>
      </c>
      <c r="BD170" s="42" t="s">
        <v>33</v>
      </c>
      <c r="BE170" s="42" t="s">
        <v>582</v>
      </c>
      <c r="BF170" s="261">
        <v>0</v>
      </c>
      <c r="BG170" s="262">
        <v>0</v>
      </c>
      <c r="BH170" s="43">
        <v>0</v>
      </c>
      <c r="BI170" s="52">
        <v>0</v>
      </c>
      <c r="BJ170" s="42" t="s">
        <v>583</v>
      </c>
      <c r="BK170" s="42" t="s">
        <v>568</v>
      </c>
      <c r="BL170" s="42" t="s">
        <v>33</v>
      </c>
      <c r="BM170" s="42" t="s">
        <v>582</v>
      </c>
      <c r="BN170" s="196">
        <v>0</v>
      </c>
      <c r="BO170" s="196">
        <v>0</v>
      </c>
      <c r="BP170" s="144">
        <v>0</v>
      </c>
      <c r="BQ170" s="145">
        <v>0</v>
      </c>
      <c r="BR170" s="42" t="s">
        <v>583</v>
      </c>
      <c r="BS170" s="42" t="s">
        <v>568</v>
      </c>
      <c r="BT170" s="42" t="s">
        <v>33</v>
      </c>
      <c r="BU170" s="42" t="s">
        <v>582</v>
      </c>
      <c r="BV170" s="193">
        <v>160800</v>
      </c>
      <c r="BW170" s="193">
        <v>0</v>
      </c>
      <c r="BX170" s="43">
        <v>160800</v>
      </c>
      <c r="BY170" s="52">
        <v>160800</v>
      </c>
      <c r="BZ170" s="42" t="s">
        <v>33</v>
      </c>
      <c r="CA170" s="42" t="s">
        <v>566</v>
      </c>
      <c r="CB170" s="42" t="s">
        <v>33</v>
      </c>
      <c r="CC170" s="42" t="s">
        <v>582</v>
      </c>
      <c r="CD170" s="56"/>
      <c r="CE170" s="57" t="s">
        <v>584</v>
      </c>
      <c r="CF170" s="57" t="s">
        <v>584</v>
      </c>
      <c r="CG170" s="57" t="s">
        <v>584</v>
      </c>
      <c r="CH170" s="65">
        <v>97277</v>
      </c>
      <c r="CI170" s="65" t="s">
        <v>584</v>
      </c>
      <c r="CJ170" s="65" t="s">
        <v>584</v>
      </c>
      <c r="CK170" s="65" t="s">
        <v>584</v>
      </c>
      <c r="CL170" s="65" t="s">
        <v>584</v>
      </c>
      <c r="CM170" s="57" t="s">
        <v>584</v>
      </c>
      <c r="CN170" s="57">
        <v>97277</v>
      </c>
      <c r="CO170" s="58" t="e">
        <v>#VALUE!</v>
      </c>
      <c r="CP170" s="58" t="e">
        <v>#VALUE!</v>
      </c>
      <c r="CQ170" s="58" t="e">
        <v>#VALUE!</v>
      </c>
      <c r="CR170" s="58">
        <v>500</v>
      </c>
      <c r="CS170" s="58" t="e">
        <v>#VALUE!</v>
      </c>
      <c r="CT170" s="58" t="e">
        <v>#VALUE!</v>
      </c>
      <c r="CU170" s="62" t="e">
        <v>#VALUE!</v>
      </c>
      <c r="CV170" s="58" t="e">
        <v>#VALUE!</v>
      </c>
      <c r="CW170" s="58" t="e">
        <v>#VALUE!</v>
      </c>
      <c r="CX170" s="281" t="s">
        <v>554</v>
      </c>
      <c r="CY170" s="207" t="s">
        <v>568</v>
      </c>
    </row>
    <row r="171" spans="1:103" s="59" customFormat="1" ht="75" x14ac:dyDescent="0.2">
      <c r="A171" s="255">
        <v>161</v>
      </c>
      <c r="B171" s="256" t="s">
        <v>365</v>
      </c>
      <c r="C171" s="257" t="s">
        <v>366</v>
      </c>
      <c r="D171" s="256" t="s">
        <v>46</v>
      </c>
      <c r="E171" s="259">
        <v>68</v>
      </c>
      <c r="F171" s="255">
        <v>1</v>
      </c>
      <c r="G171" s="256" t="s">
        <v>31</v>
      </c>
      <c r="H171" s="53">
        <v>170400</v>
      </c>
      <c r="I171" s="53">
        <v>11587200</v>
      </c>
      <c r="J171" s="136">
        <v>350000</v>
      </c>
      <c r="K171" s="136">
        <v>0</v>
      </c>
      <c r="L171" s="43">
        <v>350000</v>
      </c>
      <c r="M171" s="52">
        <v>23800000</v>
      </c>
      <c r="N171" s="42" t="s">
        <v>33</v>
      </c>
      <c r="O171" s="42" t="s">
        <v>567</v>
      </c>
      <c r="P171" s="42" t="s">
        <v>33</v>
      </c>
      <c r="Q171" s="42" t="s">
        <v>582</v>
      </c>
      <c r="R171" s="144">
        <v>0</v>
      </c>
      <c r="S171" s="144">
        <v>0</v>
      </c>
      <c r="T171" s="144">
        <v>0</v>
      </c>
      <c r="U171" s="145">
        <v>0</v>
      </c>
      <c r="V171" s="42" t="s">
        <v>583</v>
      </c>
      <c r="W171" s="42" t="s">
        <v>568</v>
      </c>
      <c r="X171" s="42" t="s">
        <v>33</v>
      </c>
      <c r="Y171" s="42" t="s">
        <v>582</v>
      </c>
      <c r="Z171" s="43">
        <v>479518</v>
      </c>
      <c r="AA171" s="43">
        <v>0</v>
      </c>
      <c r="AB171" s="43">
        <v>479518</v>
      </c>
      <c r="AC171" s="52">
        <v>32607224</v>
      </c>
      <c r="AD171" s="42" t="s">
        <v>33</v>
      </c>
      <c r="AE171" s="42" t="s">
        <v>567</v>
      </c>
      <c r="AF171" s="42" t="s">
        <v>33</v>
      </c>
      <c r="AG171" s="42" t="s">
        <v>582</v>
      </c>
      <c r="AH171" s="245">
        <v>155206</v>
      </c>
      <c r="AI171" s="246">
        <v>0</v>
      </c>
      <c r="AJ171" s="235">
        <v>155206</v>
      </c>
      <c r="AK171" s="52">
        <v>10554008</v>
      </c>
      <c r="AL171" s="42" t="s">
        <v>10</v>
      </c>
      <c r="AM171" s="42" t="s">
        <v>566</v>
      </c>
      <c r="AN171" s="42" t="s">
        <v>10</v>
      </c>
      <c r="AO171" s="42" t="s">
        <v>581</v>
      </c>
      <c r="AP171" s="235"/>
      <c r="AQ171" s="235"/>
      <c r="AR171" s="43">
        <v>0</v>
      </c>
      <c r="AS171" s="52">
        <v>0</v>
      </c>
      <c r="AT171" s="42" t="s">
        <v>583</v>
      </c>
      <c r="AU171" s="42"/>
      <c r="AV171" s="42" t="s">
        <v>33</v>
      </c>
      <c r="AW171" s="42" t="s">
        <v>582</v>
      </c>
      <c r="AX171" s="235"/>
      <c r="AY171" s="235"/>
      <c r="AZ171" s="43">
        <v>0</v>
      </c>
      <c r="BA171" s="52">
        <v>0</v>
      </c>
      <c r="BB171" s="42" t="s">
        <v>583</v>
      </c>
      <c r="BC171" s="42" t="s">
        <v>568</v>
      </c>
      <c r="BD171" s="42" t="s">
        <v>33</v>
      </c>
      <c r="BE171" s="42" t="s">
        <v>582</v>
      </c>
      <c r="BF171" s="261">
        <v>0</v>
      </c>
      <c r="BG171" s="262">
        <v>0</v>
      </c>
      <c r="BH171" s="43">
        <v>0</v>
      </c>
      <c r="BI171" s="52">
        <v>0</v>
      </c>
      <c r="BJ171" s="42" t="s">
        <v>583</v>
      </c>
      <c r="BK171" s="42" t="s">
        <v>568</v>
      </c>
      <c r="BL171" s="42" t="s">
        <v>33</v>
      </c>
      <c r="BM171" s="42" t="s">
        <v>582</v>
      </c>
      <c r="BN171" s="196">
        <v>0</v>
      </c>
      <c r="BO171" s="196">
        <v>0</v>
      </c>
      <c r="BP171" s="144">
        <v>0</v>
      </c>
      <c r="BQ171" s="145">
        <v>0</v>
      </c>
      <c r="BR171" s="42" t="s">
        <v>583</v>
      </c>
      <c r="BS171" s="42" t="s">
        <v>568</v>
      </c>
      <c r="BT171" s="42" t="s">
        <v>33</v>
      </c>
      <c r="BU171" s="42" t="s">
        <v>582</v>
      </c>
      <c r="BV171" s="193"/>
      <c r="BW171" s="193"/>
      <c r="BX171" s="43">
        <v>0</v>
      </c>
      <c r="BY171" s="52">
        <v>0</v>
      </c>
      <c r="BZ171" s="42" t="s">
        <v>583</v>
      </c>
      <c r="CA171" s="42" t="s">
        <v>568</v>
      </c>
      <c r="CB171" s="42" t="s">
        <v>33</v>
      </c>
      <c r="CC171" s="42" t="s">
        <v>582</v>
      </c>
      <c r="CD171" s="56"/>
      <c r="CE171" s="57" t="s">
        <v>584</v>
      </c>
      <c r="CF171" s="57" t="s">
        <v>584</v>
      </c>
      <c r="CG171" s="57" t="s">
        <v>584</v>
      </c>
      <c r="CH171" s="65">
        <v>155206</v>
      </c>
      <c r="CI171" s="65" t="s">
        <v>584</v>
      </c>
      <c r="CJ171" s="65" t="s">
        <v>584</v>
      </c>
      <c r="CK171" s="65" t="s">
        <v>584</v>
      </c>
      <c r="CL171" s="65" t="s">
        <v>584</v>
      </c>
      <c r="CM171" s="57" t="s">
        <v>584</v>
      </c>
      <c r="CN171" s="57">
        <v>155206</v>
      </c>
      <c r="CO171" s="58" t="e">
        <v>#VALUE!</v>
      </c>
      <c r="CP171" s="58" t="e">
        <v>#VALUE!</v>
      </c>
      <c r="CQ171" s="58" t="e">
        <v>#VALUE!</v>
      </c>
      <c r="CR171" s="58">
        <v>500</v>
      </c>
      <c r="CS171" s="58" t="e">
        <v>#VALUE!</v>
      </c>
      <c r="CT171" s="58" t="e">
        <v>#VALUE!</v>
      </c>
      <c r="CU171" s="62" t="e">
        <v>#VALUE!</v>
      </c>
      <c r="CV171" s="58" t="e">
        <v>#VALUE!</v>
      </c>
      <c r="CW171" s="58" t="e">
        <v>#VALUE!</v>
      </c>
      <c r="CX171" s="281" t="s">
        <v>554</v>
      </c>
      <c r="CY171" s="207" t="s">
        <v>568</v>
      </c>
    </row>
    <row r="172" spans="1:103" s="59" customFormat="1" ht="105" x14ac:dyDescent="0.2">
      <c r="A172" s="255">
        <v>162</v>
      </c>
      <c r="B172" s="256" t="s">
        <v>367</v>
      </c>
      <c r="C172" s="257" t="s">
        <v>368</v>
      </c>
      <c r="D172" s="256" t="s">
        <v>46</v>
      </c>
      <c r="E172" s="259">
        <v>24.666666666666668</v>
      </c>
      <c r="F172" s="255">
        <v>1</v>
      </c>
      <c r="G172" s="256" t="s">
        <v>31</v>
      </c>
      <c r="H172" s="53">
        <v>5880</v>
      </c>
      <c r="I172" s="53">
        <v>145040</v>
      </c>
      <c r="J172" s="136">
        <v>5700</v>
      </c>
      <c r="K172" s="136">
        <v>0</v>
      </c>
      <c r="L172" s="43">
        <v>5700</v>
      </c>
      <c r="M172" s="52">
        <v>140600</v>
      </c>
      <c r="N172" s="42" t="s">
        <v>10</v>
      </c>
      <c r="O172" s="42" t="s">
        <v>566</v>
      </c>
      <c r="P172" s="42" t="s">
        <v>10</v>
      </c>
      <c r="Q172" s="42" t="s">
        <v>581</v>
      </c>
      <c r="R172" s="144">
        <v>5800</v>
      </c>
      <c r="S172" s="144">
        <v>0</v>
      </c>
      <c r="T172" s="144">
        <v>5800</v>
      </c>
      <c r="U172" s="145">
        <v>143066.66666666669</v>
      </c>
      <c r="V172" s="42" t="s">
        <v>10</v>
      </c>
      <c r="W172" s="42" t="s">
        <v>566</v>
      </c>
      <c r="X172" s="42" t="s">
        <v>10</v>
      </c>
      <c r="Y172" s="42" t="s">
        <v>581</v>
      </c>
      <c r="Z172" s="43">
        <v>6867</v>
      </c>
      <c r="AA172" s="43">
        <v>0</v>
      </c>
      <c r="AB172" s="43">
        <v>6867</v>
      </c>
      <c r="AC172" s="52">
        <v>169386</v>
      </c>
      <c r="AD172" s="42" t="s">
        <v>33</v>
      </c>
      <c r="AE172" s="42" t="s">
        <v>567</v>
      </c>
      <c r="AF172" s="42" t="s">
        <v>33</v>
      </c>
      <c r="AG172" s="42" t="s">
        <v>582</v>
      </c>
      <c r="AH172" s="245">
        <v>4200</v>
      </c>
      <c r="AI172" s="246">
        <v>0</v>
      </c>
      <c r="AJ172" s="235">
        <v>4200</v>
      </c>
      <c r="AK172" s="52">
        <v>103600</v>
      </c>
      <c r="AL172" s="42" t="s">
        <v>10</v>
      </c>
      <c r="AM172" s="42" t="s">
        <v>566</v>
      </c>
      <c r="AN172" s="42" t="s">
        <v>10</v>
      </c>
      <c r="AO172" s="42" t="s">
        <v>581</v>
      </c>
      <c r="AP172" s="235"/>
      <c r="AQ172" s="235"/>
      <c r="AR172" s="43">
        <v>0</v>
      </c>
      <c r="AS172" s="52">
        <v>0</v>
      </c>
      <c r="AT172" s="42" t="s">
        <v>583</v>
      </c>
      <c r="AU172" s="42"/>
      <c r="AV172" s="42" t="s">
        <v>33</v>
      </c>
      <c r="AW172" s="42" t="s">
        <v>582</v>
      </c>
      <c r="AX172" s="235"/>
      <c r="AY172" s="235"/>
      <c r="AZ172" s="43">
        <v>0</v>
      </c>
      <c r="BA172" s="52">
        <v>0</v>
      </c>
      <c r="BB172" s="42" t="s">
        <v>583</v>
      </c>
      <c r="BC172" s="42" t="s">
        <v>568</v>
      </c>
      <c r="BD172" s="42" t="s">
        <v>33</v>
      </c>
      <c r="BE172" s="42" t="s">
        <v>582</v>
      </c>
      <c r="BF172" s="261">
        <v>0</v>
      </c>
      <c r="BG172" s="262">
        <v>0</v>
      </c>
      <c r="BH172" s="43">
        <v>0</v>
      </c>
      <c r="BI172" s="52">
        <v>0</v>
      </c>
      <c r="BJ172" s="42" t="s">
        <v>583</v>
      </c>
      <c r="BK172" s="42" t="s">
        <v>568</v>
      </c>
      <c r="BL172" s="42" t="s">
        <v>33</v>
      </c>
      <c r="BM172" s="42" t="s">
        <v>582</v>
      </c>
      <c r="BN172" s="196">
        <v>0</v>
      </c>
      <c r="BO172" s="196">
        <v>0</v>
      </c>
      <c r="BP172" s="144">
        <v>0</v>
      </c>
      <c r="BQ172" s="145">
        <v>0</v>
      </c>
      <c r="BR172" s="42" t="s">
        <v>583</v>
      </c>
      <c r="BS172" s="42" t="s">
        <v>568</v>
      </c>
      <c r="BT172" s="42" t="s">
        <v>33</v>
      </c>
      <c r="BU172" s="42" t="s">
        <v>582</v>
      </c>
      <c r="BV172" s="193"/>
      <c r="BW172" s="193"/>
      <c r="BX172" s="43">
        <v>0</v>
      </c>
      <c r="BY172" s="52">
        <v>0</v>
      </c>
      <c r="BZ172" s="42" t="s">
        <v>583</v>
      </c>
      <c r="CA172" s="42" t="s">
        <v>568</v>
      </c>
      <c r="CB172" s="42" t="s">
        <v>33</v>
      </c>
      <c r="CC172" s="42" t="s">
        <v>582</v>
      </c>
      <c r="CD172" s="56"/>
      <c r="CE172" s="57">
        <v>5700</v>
      </c>
      <c r="CF172" s="57">
        <v>5800</v>
      </c>
      <c r="CG172" s="57" t="s">
        <v>584</v>
      </c>
      <c r="CH172" s="65">
        <v>4200</v>
      </c>
      <c r="CI172" s="65" t="s">
        <v>584</v>
      </c>
      <c r="CJ172" s="65" t="s">
        <v>584</v>
      </c>
      <c r="CK172" s="65" t="s">
        <v>584</v>
      </c>
      <c r="CL172" s="65" t="s">
        <v>584</v>
      </c>
      <c r="CM172" s="57" t="s">
        <v>584</v>
      </c>
      <c r="CN172" s="57">
        <v>4200</v>
      </c>
      <c r="CO172" s="58">
        <v>368.4210526315789</v>
      </c>
      <c r="CP172" s="58">
        <v>362.06896551724139</v>
      </c>
      <c r="CQ172" s="58" t="e">
        <v>#VALUE!</v>
      </c>
      <c r="CR172" s="58">
        <v>500</v>
      </c>
      <c r="CS172" s="58" t="e">
        <v>#VALUE!</v>
      </c>
      <c r="CT172" s="58" t="e">
        <v>#VALUE!</v>
      </c>
      <c r="CU172" s="62" t="e">
        <v>#VALUE!</v>
      </c>
      <c r="CV172" s="58" t="e">
        <v>#VALUE!</v>
      </c>
      <c r="CW172" s="58" t="e">
        <v>#VALUE!</v>
      </c>
      <c r="CX172" s="281" t="s">
        <v>554</v>
      </c>
      <c r="CY172" s="207" t="s">
        <v>568</v>
      </c>
    </row>
    <row r="173" spans="1:103" s="59" customFormat="1" ht="75" x14ac:dyDescent="0.2">
      <c r="A173" s="255">
        <v>163</v>
      </c>
      <c r="B173" s="256" t="s">
        <v>369</v>
      </c>
      <c r="C173" s="257" t="s">
        <v>370</v>
      </c>
      <c r="D173" s="256" t="s">
        <v>46</v>
      </c>
      <c r="E173" s="259">
        <v>65</v>
      </c>
      <c r="F173" s="255">
        <v>1</v>
      </c>
      <c r="G173" s="256" t="s">
        <v>31</v>
      </c>
      <c r="H173" s="53">
        <v>12120</v>
      </c>
      <c r="I173" s="53">
        <v>787800</v>
      </c>
      <c r="J173" s="136">
        <v>11700</v>
      </c>
      <c r="K173" s="136">
        <v>0</v>
      </c>
      <c r="L173" s="43">
        <v>11700</v>
      </c>
      <c r="M173" s="52">
        <v>760500</v>
      </c>
      <c r="N173" s="42" t="s">
        <v>10</v>
      </c>
      <c r="O173" s="42" t="s">
        <v>567</v>
      </c>
      <c r="P173" s="42" t="s">
        <v>33</v>
      </c>
      <c r="Q173" s="42" t="s">
        <v>582</v>
      </c>
      <c r="R173" s="144">
        <v>7700</v>
      </c>
      <c r="S173" s="144">
        <v>0</v>
      </c>
      <c r="T173" s="144">
        <v>7700</v>
      </c>
      <c r="U173" s="145">
        <v>500500</v>
      </c>
      <c r="V173" s="42" t="s">
        <v>10</v>
      </c>
      <c r="W173" s="42" t="s">
        <v>567</v>
      </c>
      <c r="X173" s="42" t="s">
        <v>33</v>
      </c>
      <c r="Y173" s="42" t="s">
        <v>582</v>
      </c>
      <c r="Z173" s="43">
        <v>11373</v>
      </c>
      <c r="AA173" s="43">
        <v>0</v>
      </c>
      <c r="AB173" s="43">
        <v>11373</v>
      </c>
      <c r="AC173" s="52">
        <v>739245</v>
      </c>
      <c r="AD173" s="42" t="s">
        <v>10</v>
      </c>
      <c r="AE173" s="42" t="s">
        <v>567</v>
      </c>
      <c r="AF173" s="42" t="s">
        <v>33</v>
      </c>
      <c r="AG173" s="42" t="s">
        <v>582</v>
      </c>
      <c r="AH173" s="245">
        <v>6012</v>
      </c>
      <c r="AI173" s="246">
        <v>0</v>
      </c>
      <c r="AJ173" s="235">
        <v>6012</v>
      </c>
      <c r="AK173" s="52">
        <v>390780</v>
      </c>
      <c r="AL173" s="42" t="s">
        <v>10</v>
      </c>
      <c r="AM173" s="42" t="s">
        <v>566</v>
      </c>
      <c r="AN173" s="42" t="s">
        <v>10</v>
      </c>
      <c r="AO173" s="42" t="s">
        <v>581</v>
      </c>
      <c r="AP173" s="235"/>
      <c r="AQ173" s="235"/>
      <c r="AR173" s="43">
        <v>0</v>
      </c>
      <c r="AS173" s="52">
        <v>0</v>
      </c>
      <c r="AT173" s="42" t="s">
        <v>583</v>
      </c>
      <c r="AU173" s="42"/>
      <c r="AV173" s="42" t="s">
        <v>33</v>
      </c>
      <c r="AW173" s="42" t="s">
        <v>582</v>
      </c>
      <c r="AX173" s="235"/>
      <c r="AY173" s="235"/>
      <c r="AZ173" s="43">
        <v>0</v>
      </c>
      <c r="BA173" s="52">
        <v>0</v>
      </c>
      <c r="BB173" s="42" t="s">
        <v>583</v>
      </c>
      <c r="BC173" s="42" t="s">
        <v>568</v>
      </c>
      <c r="BD173" s="42" t="s">
        <v>33</v>
      </c>
      <c r="BE173" s="42" t="s">
        <v>582</v>
      </c>
      <c r="BF173" s="261">
        <v>7980</v>
      </c>
      <c r="BG173" s="262">
        <v>0</v>
      </c>
      <c r="BH173" s="43">
        <v>7980</v>
      </c>
      <c r="BI173" s="52">
        <v>7980</v>
      </c>
      <c r="BJ173" s="42" t="s">
        <v>10</v>
      </c>
      <c r="BK173" s="42" t="s">
        <v>567</v>
      </c>
      <c r="BL173" s="42" t="s">
        <v>33</v>
      </c>
      <c r="BM173" s="42" t="s">
        <v>582</v>
      </c>
      <c r="BN173" s="196">
        <v>0</v>
      </c>
      <c r="BO173" s="196">
        <v>0</v>
      </c>
      <c r="BP173" s="144">
        <v>0</v>
      </c>
      <c r="BQ173" s="145">
        <v>0</v>
      </c>
      <c r="BR173" s="42" t="s">
        <v>583</v>
      </c>
      <c r="BS173" s="42" t="s">
        <v>568</v>
      </c>
      <c r="BT173" s="42" t="s">
        <v>33</v>
      </c>
      <c r="BU173" s="42" t="s">
        <v>582</v>
      </c>
      <c r="BV173" s="193"/>
      <c r="BW173" s="193"/>
      <c r="BX173" s="43">
        <v>0</v>
      </c>
      <c r="BY173" s="52">
        <v>0</v>
      </c>
      <c r="BZ173" s="42" t="s">
        <v>583</v>
      </c>
      <c r="CA173" s="42" t="s">
        <v>568</v>
      </c>
      <c r="CB173" s="42" t="s">
        <v>33</v>
      </c>
      <c r="CC173" s="42" t="s">
        <v>582</v>
      </c>
      <c r="CD173" s="56"/>
      <c r="CE173" s="57" t="s">
        <v>584</v>
      </c>
      <c r="CF173" s="57" t="s">
        <v>584</v>
      </c>
      <c r="CG173" s="57" t="s">
        <v>584</v>
      </c>
      <c r="CH173" s="65">
        <v>6012</v>
      </c>
      <c r="CI173" s="65" t="s">
        <v>584</v>
      </c>
      <c r="CJ173" s="65" t="s">
        <v>584</v>
      </c>
      <c r="CK173" s="65" t="s">
        <v>584</v>
      </c>
      <c r="CL173" s="65" t="s">
        <v>584</v>
      </c>
      <c r="CM173" s="57" t="s">
        <v>584</v>
      </c>
      <c r="CN173" s="57">
        <v>6012</v>
      </c>
      <c r="CO173" s="58" t="e">
        <v>#VALUE!</v>
      </c>
      <c r="CP173" s="58" t="e">
        <v>#VALUE!</v>
      </c>
      <c r="CQ173" s="58" t="e">
        <v>#VALUE!</v>
      </c>
      <c r="CR173" s="58">
        <v>500</v>
      </c>
      <c r="CS173" s="58" t="e">
        <v>#VALUE!</v>
      </c>
      <c r="CT173" s="58" t="e">
        <v>#VALUE!</v>
      </c>
      <c r="CU173" s="62" t="e">
        <v>#VALUE!</v>
      </c>
      <c r="CV173" s="58" t="e">
        <v>#VALUE!</v>
      </c>
      <c r="CW173" s="58" t="e">
        <v>#VALUE!</v>
      </c>
      <c r="CX173" s="281" t="s">
        <v>554</v>
      </c>
      <c r="CY173" s="207" t="s">
        <v>568</v>
      </c>
    </row>
    <row r="174" spans="1:103" s="59" customFormat="1" ht="75" x14ac:dyDescent="0.2">
      <c r="A174" s="255">
        <v>164</v>
      </c>
      <c r="B174" s="256" t="s">
        <v>371</v>
      </c>
      <c r="C174" s="257" t="s">
        <v>372</v>
      </c>
      <c r="D174" s="256" t="s">
        <v>46</v>
      </c>
      <c r="E174" s="259">
        <v>17.333333333333332</v>
      </c>
      <c r="F174" s="255">
        <v>1</v>
      </c>
      <c r="G174" s="256" t="s">
        <v>31</v>
      </c>
      <c r="H174" s="53">
        <v>13552</v>
      </c>
      <c r="I174" s="53">
        <v>234901.33333333331</v>
      </c>
      <c r="J174" s="136">
        <v>15300</v>
      </c>
      <c r="K174" s="136">
        <v>0</v>
      </c>
      <c r="L174" s="43">
        <v>15300</v>
      </c>
      <c r="M174" s="52">
        <v>265200</v>
      </c>
      <c r="N174" s="42" t="s">
        <v>33</v>
      </c>
      <c r="O174" s="42" t="s">
        <v>567</v>
      </c>
      <c r="P174" s="42" t="s">
        <v>33</v>
      </c>
      <c r="Q174" s="42" t="s">
        <v>582</v>
      </c>
      <c r="R174" s="144">
        <v>10300</v>
      </c>
      <c r="S174" s="144">
        <v>0</v>
      </c>
      <c r="T174" s="144">
        <v>10300</v>
      </c>
      <c r="U174" s="145">
        <v>178533.33333333331</v>
      </c>
      <c r="V174" s="42" t="s">
        <v>10</v>
      </c>
      <c r="W174" s="42" t="s">
        <v>567</v>
      </c>
      <c r="X174" s="42" t="s">
        <v>33</v>
      </c>
      <c r="Y174" s="42" t="s">
        <v>582</v>
      </c>
      <c r="Z174" s="43">
        <v>20169</v>
      </c>
      <c r="AA174" s="43">
        <v>0</v>
      </c>
      <c r="AB174" s="43">
        <v>20169</v>
      </c>
      <c r="AC174" s="52">
        <v>349596</v>
      </c>
      <c r="AD174" s="42" t="s">
        <v>33</v>
      </c>
      <c r="AE174" s="42" t="s">
        <v>567</v>
      </c>
      <c r="AF174" s="42" t="s">
        <v>33</v>
      </c>
      <c r="AG174" s="42" t="s">
        <v>582</v>
      </c>
      <c r="AH174" s="245">
        <v>8471</v>
      </c>
      <c r="AI174" s="246">
        <v>0</v>
      </c>
      <c r="AJ174" s="235">
        <v>8471</v>
      </c>
      <c r="AK174" s="52">
        <v>146830.66666666666</v>
      </c>
      <c r="AL174" s="42" t="s">
        <v>10</v>
      </c>
      <c r="AM174" s="42" t="s">
        <v>566</v>
      </c>
      <c r="AN174" s="42" t="s">
        <v>10</v>
      </c>
      <c r="AO174" s="42" t="s">
        <v>581</v>
      </c>
      <c r="AP174" s="235"/>
      <c r="AQ174" s="235"/>
      <c r="AR174" s="43">
        <v>0</v>
      </c>
      <c r="AS174" s="52">
        <v>0</v>
      </c>
      <c r="AT174" s="42" t="s">
        <v>583</v>
      </c>
      <c r="AU174" s="42"/>
      <c r="AV174" s="42" t="s">
        <v>33</v>
      </c>
      <c r="AW174" s="42" t="s">
        <v>582</v>
      </c>
      <c r="AX174" s="235"/>
      <c r="AY174" s="235"/>
      <c r="AZ174" s="43">
        <v>0</v>
      </c>
      <c r="BA174" s="52">
        <v>0</v>
      </c>
      <c r="BB174" s="42" t="s">
        <v>583</v>
      </c>
      <c r="BC174" s="42" t="s">
        <v>568</v>
      </c>
      <c r="BD174" s="42" t="s">
        <v>33</v>
      </c>
      <c r="BE174" s="42" t="s">
        <v>582</v>
      </c>
      <c r="BF174" s="261">
        <v>0</v>
      </c>
      <c r="BG174" s="262">
        <v>0</v>
      </c>
      <c r="BH174" s="43">
        <v>0</v>
      </c>
      <c r="BI174" s="52">
        <v>0</v>
      </c>
      <c r="BJ174" s="42" t="s">
        <v>583</v>
      </c>
      <c r="BK174" s="42" t="s">
        <v>568</v>
      </c>
      <c r="BL174" s="42" t="s">
        <v>33</v>
      </c>
      <c r="BM174" s="42" t="s">
        <v>582</v>
      </c>
      <c r="BN174" s="196">
        <v>0</v>
      </c>
      <c r="BO174" s="196">
        <v>0</v>
      </c>
      <c r="BP174" s="144">
        <v>0</v>
      </c>
      <c r="BQ174" s="145">
        <v>0</v>
      </c>
      <c r="BR174" s="42" t="s">
        <v>583</v>
      </c>
      <c r="BS174" s="42" t="s">
        <v>568</v>
      </c>
      <c r="BT174" s="42" t="s">
        <v>33</v>
      </c>
      <c r="BU174" s="42" t="s">
        <v>582</v>
      </c>
      <c r="BV174" s="193"/>
      <c r="BW174" s="193"/>
      <c r="BX174" s="43">
        <v>0</v>
      </c>
      <c r="BY174" s="52">
        <v>0</v>
      </c>
      <c r="BZ174" s="42" t="s">
        <v>583</v>
      </c>
      <c r="CA174" s="42" t="s">
        <v>568</v>
      </c>
      <c r="CB174" s="42" t="s">
        <v>33</v>
      </c>
      <c r="CC174" s="42" t="s">
        <v>582</v>
      </c>
      <c r="CD174" s="56"/>
      <c r="CE174" s="57" t="s">
        <v>584</v>
      </c>
      <c r="CF174" s="57" t="s">
        <v>584</v>
      </c>
      <c r="CG174" s="57" t="s">
        <v>584</v>
      </c>
      <c r="CH174" s="65">
        <v>8471</v>
      </c>
      <c r="CI174" s="65" t="s">
        <v>584</v>
      </c>
      <c r="CJ174" s="65" t="s">
        <v>584</v>
      </c>
      <c r="CK174" s="65" t="s">
        <v>584</v>
      </c>
      <c r="CL174" s="65" t="s">
        <v>584</v>
      </c>
      <c r="CM174" s="57" t="s">
        <v>584</v>
      </c>
      <c r="CN174" s="57">
        <v>8471</v>
      </c>
      <c r="CO174" s="58" t="e">
        <v>#VALUE!</v>
      </c>
      <c r="CP174" s="58" t="e">
        <v>#VALUE!</v>
      </c>
      <c r="CQ174" s="58" t="e">
        <v>#VALUE!</v>
      </c>
      <c r="CR174" s="58">
        <v>500</v>
      </c>
      <c r="CS174" s="58" t="e">
        <v>#VALUE!</v>
      </c>
      <c r="CT174" s="58" t="e">
        <v>#VALUE!</v>
      </c>
      <c r="CU174" s="62" t="e">
        <v>#VALUE!</v>
      </c>
      <c r="CV174" s="58" t="e">
        <v>#VALUE!</v>
      </c>
      <c r="CW174" s="58" t="e">
        <v>#VALUE!</v>
      </c>
      <c r="CX174" s="281" t="s">
        <v>554</v>
      </c>
      <c r="CY174" s="207" t="s">
        <v>568</v>
      </c>
    </row>
    <row r="175" spans="1:103" s="59" customFormat="1" ht="47.25" x14ac:dyDescent="0.2">
      <c r="A175" s="255">
        <v>165</v>
      </c>
      <c r="B175" s="256" t="s">
        <v>373</v>
      </c>
      <c r="C175" s="257" t="s">
        <v>374</v>
      </c>
      <c r="D175" s="256" t="s">
        <v>46</v>
      </c>
      <c r="E175" s="259">
        <v>1.6666666666666667</v>
      </c>
      <c r="F175" s="255">
        <v>1</v>
      </c>
      <c r="G175" s="256" t="s">
        <v>31</v>
      </c>
      <c r="H175" s="53">
        <v>1551442.0320000001</v>
      </c>
      <c r="I175" s="53">
        <v>2585736.7200000002</v>
      </c>
      <c r="J175" s="136"/>
      <c r="K175" s="136">
        <v>0</v>
      </c>
      <c r="L175" s="43">
        <v>0</v>
      </c>
      <c r="M175" s="52">
        <v>0</v>
      </c>
      <c r="N175" s="42" t="s">
        <v>583</v>
      </c>
      <c r="O175" s="42" t="s">
        <v>568</v>
      </c>
      <c r="P175" s="42" t="s">
        <v>33</v>
      </c>
      <c r="Q175" s="42" t="s">
        <v>582</v>
      </c>
      <c r="R175" s="144">
        <v>0</v>
      </c>
      <c r="S175" s="144">
        <v>0</v>
      </c>
      <c r="T175" s="144">
        <v>0</v>
      </c>
      <c r="U175" s="145">
        <v>0</v>
      </c>
      <c r="V175" s="42" t="s">
        <v>583</v>
      </c>
      <c r="W175" s="42" t="s">
        <v>568</v>
      </c>
      <c r="X175" s="42" t="s">
        <v>33</v>
      </c>
      <c r="Y175" s="42" t="s">
        <v>582</v>
      </c>
      <c r="Z175" s="43">
        <v>0</v>
      </c>
      <c r="AA175" s="43">
        <v>0</v>
      </c>
      <c r="AB175" s="43">
        <v>0</v>
      </c>
      <c r="AC175" s="52">
        <v>0</v>
      </c>
      <c r="AD175" s="42" t="s">
        <v>583</v>
      </c>
      <c r="AE175" s="42" t="s">
        <v>568</v>
      </c>
      <c r="AF175" s="42" t="s">
        <v>33</v>
      </c>
      <c r="AG175" s="42" t="s">
        <v>582</v>
      </c>
      <c r="AH175" s="245">
        <v>1187483</v>
      </c>
      <c r="AI175" s="246">
        <v>225621.77</v>
      </c>
      <c r="AJ175" s="235">
        <v>1413104.77</v>
      </c>
      <c r="AK175" s="52">
        <v>2355174.6166666667</v>
      </c>
      <c r="AL175" s="42" t="s">
        <v>10</v>
      </c>
      <c r="AM175" s="42" t="s">
        <v>566</v>
      </c>
      <c r="AN175" s="42" t="s">
        <v>10</v>
      </c>
      <c r="AO175" s="42" t="s">
        <v>581</v>
      </c>
      <c r="AP175" s="235"/>
      <c r="AQ175" s="235"/>
      <c r="AR175" s="43">
        <v>0</v>
      </c>
      <c r="AS175" s="52">
        <v>0</v>
      </c>
      <c r="AT175" s="42" t="s">
        <v>583</v>
      </c>
      <c r="AU175" s="42"/>
      <c r="AV175" s="42" t="s">
        <v>33</v>
      </c>
      <c r="AW175" s="42" t="s">
        <v>582</v>
      </c>
      <c r="AX175" s="235"/>
      <c r="AY175" s="235"/>
      <c r="AZ175" s="43">
        <v>0</v>
      </c>
      <c r="BA175" s="52">
        <v>0</v>
      </c>
      <c r="BB175" s="42" t="s">
        <v>583</v>
      </c>
      <c r="BC175" s="42" t="s">
        <v>568</v>
      </c>
      <c r="BD175" s="42" t="s">
        <v>33</v>
      </c>
      <c r="BE175" s="42" t="s">
        <v>582</v>
      </c>
      <c r="BF175" s="261">
        <v>0</v>
      </c>
      <c r="BG175" s="262">
        <v>0</v>
      </c>
      <c r="BH175" s="43">
        <v>0</v>
      </c>
      <c r="BI175" s="52">
        <v>0</v>
      </c>
      <c r="BJ175" s="42" t="s">
        <v>583</v>
      </c>
      <c r="BK175" s="42" t="s">
        <v>568</v>
      </c>
      <c r="BL175" s="42" t="s">
        <v>33</v>
      </c>
      <c r="BM175" s="42" t="s">
        <v>582</v>
      </c>
      <c r="BN175" s="196">
        <v>0</v>
      </c>
      <c r="BO175" s="196">
        <v>0</v>
      </c>
      <c r="BP175" s="144">
        <v>0</v>
      </c>
      <c r="BQ175" s="145">
        <v>0</v>
      </c>
      <c r="BR175" s="42" t="s">
        <v>583</v>
      </c>
      <c r="BS175" s="42" t="s">
        <v>568</v>
      </c>
      <c r="BT175" s="42" t="s">
        <v>33</v>
      </c>
      <c r="BU175" s="42" t="s">
        <v>582</v>
      </c>
      <c r="BV175" s="193"/>
      <c r="BW175" s="193"/>
      <c r="BX175" s="43">
        <v>0</v>
      </c>
      <c r="BY175" s="52">
        <v>0</v>
      </c>
      <c r="BZ175" s="42" t="s">
        <v>583</v>
      </c>
      <c r="CA175" s="42" t="s">
        <v>568</v>
      </c>
      <c r="CB175" s="42" t="s">
        <v>33</v>
      </c>
      <c r="CC175" s="42" t="s">
        <v>582</v>
      </c>
      <c r="CD175" s="56"/>
      <c r="CE175" s="57" t="s">
        <v>584</v>
      </c>
      <c r="CF175" s="57" t="s">
        <v>584</v>
      </c>
      <c r="CG175" s="57" t="s">
        <v>584</v>
      </c>
      <c r="CH175" s="65">
        <v>1413104.77</v>
      </c>
      <c r="CI175" s="65" t="s">
        <v>584</v>
      </c>
      <c r="CJ175" s="65" t="s">
        <v>584</v>
      </c>
      <c r="CK175" s="65" t="s">
        <v>584</v>
      </c>
      <c r="CL175" s="65" t="s">
        <v>584</v>
      </c>
      <c r="CM175" s="57" t="s">
        <v>584</v>
      </c>
      <c r="CN175" s="57">
        <v>1413104.77</v>
      </c>
      <c r="CO175" s="58" t="e">
        <v>#VALUE!</v>
      </c>
      <c r="CP175" s="58" t="e">
        <v>#VALUE!</v>
      </c>
      <c r="CQ175" s="58" t="e">
        <v>#VALUE!</v>
      </c>
      <c r="CR175" s="58">
        <v>500</v>
      </c>
      <c r="CS175" s="58" t="e">
        <v>#VALUE!</v>
      </c>
      <c r="CT175" s="58" t="e">
        <v>#VALUE!</v>
      </c>
      <c r="CU175" s="62" t="e">
        <v>#VALUE!</v>
      </c>
      <c r="CV175" s="58" t="e">
        <v>#VALUE!</v>
      </c>
      <c r="CW175" s="58" t="e">
        <v>#VALUE!</v>
      </c>
      <c r="CX175" s="281" t="s">
        <v>554</v>
      </c>
      <c r="CY175" s="207" t="s">
        <v>568</v>
      </c>
    </row>
    <row r="176" spans="1:103" s="59" customFormat="1" ht="105" x14ac:dyDescent="0.2">
      <c r="A176" s="255">
        <v>166</v>
      </c>
      <c r="B176" s="256" t="s">
        <v>375</v>
      </c>
      <c r="C176" s="257" t="s">
        <v>376</v>
      </c>
      <c r="D176" s="256" t="s">
        <v>46</v>
      </c>
      <c r="E176" s="259">
        <v>70</v>
      </c>
      <c r="F176" s="255">
        <v>1</v>
      </c>
      <c r="G176" s="256" t="s">
        <v>31</v>
      </c>
      <c r="H176" s="53">
        <v>16576</v>
      </c>
      <c r="I176" s="53">
        <v>1160320</v>
      </c>
      <c r="J176" s="136">
        <v>15300</v>
      </c>
      <c r="K176" s="136">
        <v>0</v>
      </c>
      <c r="L176" s="43">
        <v>15300</v>
      </c>
      <c r="M176" s="52">
        <v>1071000</v>
      </c>
      <c r="N176" s="42" t="s">
        <v>10</v>
      </c>
      <c r="O176" s="42" t="s">
        <v>567</v>
      </c>
      <c r="P176" s="42" t="s">
        <v>33</v>
      </c>
      <c r="Q176" s="42" t="s">
        <v>582</v>
      </c>
      <c r="R176" s="144">
        <v>10300</v>
      </c>
      <c r="S176" s="144">
        <v>0</v>
      </c>
      <c r="T176" s="144">
        <v>10300</v>
      </c>
      <c r="U176" s="145">
        <v>721000</v>
      </c>
      <c r="V176" s="42" t="s">
        <v>10</v>
      </c>
      <c r="W176" s="42" t="s">
        <v>567</v>
      </c>
      <c r="X176" s="42" t="s">
        <v>33</v>
      </c>
      <c r="Y176" s="42" t="s">
        <v>582</v>
      </c>
      <c r="Z176" s="43">
        <v>20169</v>
      </c>
      <c r="AA176" s="43">
        <v>0</v>
      </c>
      <c r="AB176" s="43">
        <v>20169</v>
      </c>
      <c r="AC176" s="52">
        <v>1411830</v>
      </c>
      <c r="AD176" s="42" t="s">
        <v>33</v>
      </c>
      <c r="AE176" s="42" t="s">
        <v>567</v>
      </c>
      <c r="AF176" s="42" t="s">
        <v>33</v>
      </c>
      <c r="AG176" s="42" t="s">
        <v>582</v>
      </c>
      <c r="AH176" s="245">
        <v>8471</v>
      </c>
      <c r="AI176" s="246">
        <v>0</v>
      </c>
      <c r="AJ176" s="235">
        <v>8471</v>
      </c>
      <c r="AK176" s="52">
        <v>592970</v>
      </c>
      <c r="AL176" s="42" t="s">
        <v>10</v>
      </c>
      <c r="AM176" s="42" t="s">
        <v>566</v>
      </c>
      <c r="AN176" s="42" t="s">
        <v>10</v>
      </c>
      <c r="AO176" s="42" t="s">
        <v>581</v>
      </c>
      <c r="AP176" s="235"/>
      <c r="AQ176" s="235"/>
      <c r="AR176" s="43">
        <v>0</v>
      </c>
      <c r="AS176" s="52">
        <v>0</v>
      </c>
      <c r="AT176" s="42" t="s">
        <v>583</v>
      </c>
      <c r="AU176" s="42"/>
      <c r="AV176" s="42" t="s">
        <v>33</v>
      </c>
      <c r="AW176" s="42" t="s">
        <v>582</v>
      </c>
      <c r="AX176" s="235"/>
      <c r="AY176" s="235"/>
      <c r="AZ176" s="43">
        <v>0</v>
      </c>
      <c r="BA176" s="52">
        <v>0</v>
      </c>
      <c r="BB176" s="42" t="s">
        <v>583</v>
      </c>
      <c r="BC176" s="42" t="s">
        <v>568</v>
      </c>
      <c r="BD176" s="42" t="s">
        <v>33</v>
      </c>
      <c r="BE176" s="42" t="s">
        <v>582</v>
      </c>
      <c r="BF176" s="261">
        <v>14784</v>
      </c>
      <c r="BG176" s="262">
        <v>0</v>
      </c>
      <c r="BH176" s="43">
        <v>14784</v>
      </c>
      <c r="BI176" s="52">
        <v>14784</v>
      </c>
      <c r="BJ176" s="42" t="s">
        <v>10</v>
      </c>
      <c r="BK176" s="42" t="s">
        <v>567</v>
      </c>
      <c r="BL176" s="42" t="s">
        <v>33</v>
      </c>
      <c r="BM176" s="42" t="s">
        <v>582</v>
      </c>
      <c r="BN176" s="196">
        <v>0</v>
      </c>
      <c r="BO176" s="196">
        <v>0</v>
      </c>
      <c r="BP176" s="144">
        <v>0</v>
      </c>
      <c r="BQ176" s="145">
        <v>0</v>
      </c>
      <c r="BR176" s="42" t="s">
        <v>583</v>
      </c>
      <c r="BS176" s="42" t="s">
        <v>568</v>
      </c>
      <c r="BT176" s="42" t="s">
        <v>33</v>
      </c>
      <c r="BU176" s="42" t="s">
        <v>582</v>
      </c>
      <c r="BV176" s="193"/>
      <c r="BW176" s="193"/>
      <c r="BX176" s="43">
        <v>0</v>
      </c>
      <c r="BY176" s="52">
        <v>0</v>
      </c>
      <c r="BZ176" s="42" t="s">
        <v>583</v>
      </c>
      <c r="CA176" s="42" t="s">
        <v>568</v>
      </c>
      <c r="CB176" s="42" t="s">
        <v>33</v>
      </c>
      <c r="CC176" s="42" t="s">
        <v>582</v>
      </c>
      <c r="CD176" s="56"/>
      <c r="CE176" s="57" t="s">
        <v>584</v>
      </c>
      <c r="CF176" s="57" t="s">
        <v>584</v>
      </c>
      <c r="CG176" s="57" t="s">
        <v>584</v>
      </c>
      <c r="CH176" s="65">
        <v>8471</v>
      </c>
      <c r="CI176" s="65" t="s">
        <v>584</v>
      </c>
      <c r="CJ176" s="65" t="s">
        <v>584</v>
      </c>
      <c r="CK176" s="65" t="s">
        <v>584</v>
      </c>
      <c r="CL176" s="65" t="s">
        <v>584</v>
      </c>
      <c r="CM176" s="57" t="s">
        <v>584</v>
      </c>
      <c r="CN176" s="57">
        <v>8471</v>
      </c>
      <c r="CO176" s="58" t="e">
        <v>#VALUE!</v>
      </c>
      <c r="CP176" s="58" t="e">
        <v>#VALUE!</v>
      </c>
      <c r="CQ176" s="58" t="e">
        <v>#VALUE!</v>
      </c>
      <c r="CR176" s="58">
        <v>500</v>
      </c>
      <c r="CS176" s="58" t="e">
        <v>#VALUE!</v>
      </c>
      <c r="CT176" s="58" t="e">
        <v>#VALUE!</v>
      </c>
      <c r="CU176" s="62" t="e">
        <v>#VALUE!</v>
      </c>
      <c r="CV176" s="58" t="e">
        <v>#VALUE!</v>
      </c>
      <c r="CW176" s="58" t="e">
        <v>#VALUE!</v>
      </c>
      <c r="CX176" s="281" t="s">
        <v>554</v>
      </c>
      <c r="CY176" s="207" t="s">
        <v>568</v>
      </c>
    </row>
    <row r="177" spans="1:103" s="59" customFormat="1" ht="47.25" x14ac:dyDescent="0.2">
      <c r="A177" s="255">
        <v>167</v>
      </c>
      <c r="B177" s="256" t="s">
        <v>377</v>
      </c>
      <c r="C177" s="257" t="s">
        <v>378</v>
      </c>
      <c r="D177" s="256" t="s">
        <v>46</v>
      </c>
      <c r="E177" s="259">
        <v>47</v>
      </c>
      <c r="F177" s="255">
        <v>1</v>
      </c>
      <c r="G177" s="256" t="s">
        <v>31</v>
      </c>
      <c r="H177" s="53">
        <v>9434</v>
      </c>
      <c r="I177" s="53">
        <v>443398</v>
      </c>
      <c r="J177" s="136"/>
      <c r="K177" s="136">
        <v>0</v>
      </c>
      <c r="L177" s="43">
        <v>0</v>
      </c>
      <c r="M177" s="52">
        <v>0</v>
      </c>
      <c r="N177" s="42" t="s">
        <v>583</v>
      </c>
      <c r="O177" s="42" t="s">
        <v>568</v>
      </c>
      <c r="P177" s="42" t="s">
        <v>33</v>
      </c>
      <c r="Q177" s="42" t="s">
        <v>582</v>
      </c>
      <c r="R177" s="144">
        <v>6200</v>
      </c>
      <c r="S177" s="144">
        <v>0</v>
      </c>
      <c r="T177" s="144">
        <v>6200</v>
      </c>
      <c r="U177" s="145">
        <v>291400</v>
      </c>
      <c r="V177" s="42" t="s">
        <v>10</v>
      </c>
      <c r="W177" s="42" t="s">
        <v>566</v>
      </c>
      <c r="X177" s="276" t="s">
        <v>33</v>
      </c>
      <c r="Y177" s="42" t="s">
        <v>582</v>
      </c>
      <c r="Z177" s="43">
        <v>0</v>
      </c>
      <c r="AA177" s="43">
        <v>0</v>
      </c>
      <c r="AB177" s="43">
        <v>0</v>
      </c>
      <c r="AC177" s="52">
        <v>0</v>
      </c>
      <c r="AD177" s="42" t="s">
        <v>583</v>
      </c>
      <c r="AE177" s="42" t="s">
        <v>568</v>
      </c>
      <c r="AF177" s="42" t="s">
        <v>33</v>
      </c>
      <c r="AG177" s="42" t="s">
        <v>582</v>
      </c>
      <c r="AH177" s="245">
        <v>4200</v>
      </c>
      <c r="AI177" s="246">
        <v>0</v>
      </c>
      <c r="AJ177" s="235">
        <v>4200</v>
      </c>
      <c r="AK177" s="52">
        <v>197400</v>
      </c>
      <c r="AL177" s="42" t="s">
        <v>10</v>
      </c>
      <c r="AM177" s="42" t="s">
        <v>566</v>
      </c>
      <c r="AN177" s="42" t="s">
        <v>10</v>
      </c>
      <c r="AO177" s="42" t="s">
        <v>581</v>
      </c>
      <c r="AP177" s="235"/>
      <c r="AQ177" s="235"/>
      <c r="AR177" s="43">
        <v>0</v>
      </c>
      <c r="AS177" s="52">
        <v>0</v>
      </c>
      <c r="AT177" s="42" t="s">
        <v>583</v>
      </c>
      <c r="AU177" s="42"/>
      <c r="AV177" s="42" t="s">
        <v>33</v>
      </c>
      <c r="AW177" s="42" t="s">
        <v>582</v>
      </c>
      <c r="AX177" s="235">
        <v>7662</v>
      </c>
      <c r="AY177" s="235">
        <v>0</v>
      </c>
      <c r="AZ177" s="43">
        <v>7662</v>
      </c>
      <c r="BA177" s="52">
        <v>360114</v>
      </c>
      <c r="BB177" s="42" t="s">
        <v>10</v>
      </c>
      <c r="BC177" s="42" t="s">
        <v>567</v>
      </c>
      <c r="BD177" s="42" t="s">
        <v>33</v>
      </c>
      <c r="BE177" s="42" t="s">
        <v>582</v>
      </c>
      <c r="BF177" s="261">
        <v>0</v>
      </c>
      <c r="BG177" s="262">
        <v>0</v>
      </c>
      <c r="BH177" s="43">
        <v>0</v>
      </c>
      <c r="BI177" s="52">
        <v>0</v>
      </c>
      <c r="BJ177" s="42" t="s">
        <v>583</v>
      </c>
      <c r="BK177" s="42" t="s">
        <v>568</v>
      </c>
      <c r="BL177" s="42" t="s">
        <v>33</v>
      </c>
      <c r="BM177" s="42" t="s">
        <v>582</v>
      </c>
      <c r="BN177" s="196">
        <v>0</v>
      </c>
      <c r="BO177" s="196">
        <v>0</v>
      </c>
      <c r="BP177" s="144">
        <v>0</v>
      </c>
      <c r="BQ177" s="145">
        <v>0</v>
      </c>
      <c r="BR177" s="42" t="s">
        <v>583</v>
      </c>
      <c r="BS177" s="42" t="s">
        <v>568</v>
      </c>
      <c r="BT177" s="42" t="s">
        <v>33</v>
      </c>
      <c r="BU177" s="42" t="s">
        <v>582</v>
      </c>
      <c r="BV177" s="193"/>
      <c r="BW177" s="193"/>
      <c r="BX177" s="43">
        <v>0</v>
      </c>
      <c r="BY177" s="52">
        <v>0</v>
      </c>
      <c r="BZ177" s="42" t="s">
        <v>583</v>
      </c>
      <c r="CA177" s="42" t="s">
        <v>568</v>
      </c>
      <c r="CB177" s="42" t="s">
        <v>33</v>
      </c>
      <c r="CC177" s="42" t="s">
        <v>582</v>
      </c>
      <c r="CD177" s="56"/>
      <c r="CE177" s="57" t="s">
        <v>584</v>
      </c>
      <c r="CF177" s="57" t="s">
        <v>584</v>
      </c>
      <c r="CG177" s="57" t="s">
        <v>584</v>
      </c>
      <c r="CH177" s="65">
        <v>4200</v>
      </c>
      <c r="CI177" s="65" t="s">
        <v>584</v>
      </c>
      <c r="CJ177" s="65" t="s">
        <v>584</v>
      </c>
      <c r="CK177" s="65" t="s">
        <v>584</v>
      </c>
      <c r="CL177" s="65" t="s">
        <v>584</v>
      </c>
      <c r="CM177" s="57" t="s">
        <v>584</v>
      </c>
      <c r="CN177" s="57">
        <v>4200</v>
      </c>
      <c r="CO177" s="58" t="e">
        <v>#VALUE!</v>
      </c>
      <c r="CP177" s="58" t="e">
        <v>#VALUE!</v>
      </c>
      <c r="CQ177" s="58" t="e">
        <v>#VALUE!</v>
      </c>
      <c r="CR177" s="58">
        <v>500</v>
      </c>
      <c r="CS177" s="58" t="e">
        <v>#VALUE!</v>
      </c>
      <c r="CT177" s="58" t="e">
        <v>#VALUE!</v>
      </c>
      <c r="CU177" s="62" t="e">
        <v>#VALUE!</v>
      </c>
      <c r="CV177" s="58" t="e">
        <v>#VALUE!</v>
      </c>
      <c r="CW177" s="58" t="e">
        <v>#VALUE!</v>
      </c>
      <c r="CX177" s="281" t="s">
        <v>554</v>
      </c>
      <c r="CY177" s="207" t="s">
        <v>568</v>
      </c>
    </row>
    <row r="178" spans="1:103" s="59" customFormat="1" ht="105" x14ac:dyDescent="0.2">
      <c r="A178" s="255">
        <v>168</v>
      </c>
      <c r="B178" s="256" t="s">
        <v>379</v>
      </c>
      <c r="C178" s="257" t="s">
        <v>380</v>
      </c>
      <c r="D178" s="256" t="s">
        <v>46</v>
      </c>
      <c r="E178" s="259">
        <v>3.6666666666666665</v>
      </c>
      <c r="F178" s="255">
        <v>1</v>
      </c>
      <c r="G178" s="256" t="s">
        <v>31</v>
      </c>
      <c r="H178" s="53">
        <v>107400</v>
      </c>
      <c r="I178" s="53">
        <v>393800</v>
      </c>
      <c r="J178" s="136"/>
      <c r="K178" s="136">
        <v>0</v>
      </c>
      <c r="L178" s="43">
        <v>0</v>
      </c>
      <c r="M178" s="52">
        <v>0</v>
      </c>
      <c r="N178" s="42" t="s">
        <v>583</v>
      </c>
      <c r="O178" s="42" t="s">
        <v>568</v>
      </c>
      <c r="P178" s="42" t="s">
        <v>33</v>
      </c>
      <c r="Q178" s="42" t="s">
        <v>582</v>
      </c>
      <c r="R178" s="144">
        <v>0</v>
      </c>
      <c r="S178" s="144">
        <v>0</v>
      </c>
      <c r="T178" s="144">
        <v>0</v>
      </c>
      <c r="U178" s="145">
        <v>0</v>
      </c>
      <c r="V178" s="42" t="s">
        <v>583</v>
      </c>
      <c r="W178" s="42" t="s">
        <v>568</v>
      </c>
      <c r="X178" s="42" t="s">
        <v>33</v>
      </c>
      <c r="Y178" s="42" t="s">
        <v>582</v>
      </c>
      <c r="Z178" s="43">
        <v>0</v>
      </c>
      <c r="AA178" s="43">
        <v>0</v>
      </c>
      <c r="AB178" s="43">
        <v>0</v>
      </c>
      <c r="AC178" s="52">
        <v>0</v>
      </c>
      <c r="AD178" s="42" t="s">
        <v>583</v>
      </c>
      <c r="AE178" s="42" t="s">
        <v>568</v>
      </c>
      <c r="AF178" s="42" t="s">
        <v>33</v>
      </c>
      <c r="AG178" s="42" t="s">
        <v>582</v>
      </c>
      <c r="AH178" s="245">
        <v>97824</v>
      </c>
      <c r="AI178" s="246">
        <v>0</v>
      </c>
      <c r="AJ178" s="235">
        <v>97824</v>
      </c>
      <c r="AK178" s="52">
        <v>358688</v>
      </c>
      <c r="AL178" s="42" t="s">
        <v>10</v>
      </c>
      <c r="AM178" s="42" t="s">
        <v>566</v>
      </c>
      <c r="AN178" s="42" t="s">
        <v>10</v>
      </c>
      <c r="AO178" s="42" t="s">
        <v>581</v>
      </c>
      <c r="AP178" s="235"/>
      <c r="AQ178" s="235"/>
      <c r="AR178" s="43">
        <v>0</v>
      </c>
      <c r="AS178" s="52">
        <v>0</v>
      </c>
      <c r="AT178" s="42" t="s">
        <v>583</v>
      </c>
      <c r="AU178" s="42"/>
      <c r="AV178" s="42" t="s">
        <v>33</v>
      </c>
      <c r="AW178" s="42" t="s">
        <v>582</v>
      </c>
      <c r="AX178" s="235"/>
      <c r="AY178" s="235"/>
      <c r="AZ178" s="43">
        <v>0</v>
      </c>
      <c r="BA178" s="52">
        <v>0</v>
      </c>
      <c r="BB178" s="42" t="s">
        <v>583</v>
      </c>
      <c r="BC178" s="42" t="s">
        <v>568</v>
      </c>
      <c r="BD178" s="42" t="s">
        <v>33</v>
      </c>
      <c r="BE178" s="42" t="s">
        <v>582</v>
      </c>
      <c r="BF178" s="261">
        <v>0</v>
      </c>
      <c r="BG178" s="262">
        <v>0</v>
      </c>
      <c r="BH178" s="43">
        <v>0</v>
      </c>
      <c r="BI178" s="52">
        <v>0</v>
      </c>
      <c r="BJ178" s="42" t="s">
        <v>583</v>
      </c>
      <c r="BK178" s="42" t="s">
        <v>568</v>
      </c>
      <c r="BL178" s="42" t="s">
        <v>33</v>
      </c>
      <c r="BM178" s="42" t="s">
        <v>582</v>
      </c>
      <c r="BN178" s="196">
        <v>0</v>
      </c>
      <c r="BO178" s="196">
        <v>0</v>
      </c>
      <c r="BP178" s="144">
        <v>0</v>
      </c>
      <c r="BQ178" s="145">
        <v>0</v>
      </c>
      <c r="BR178" s="42" t="s">
        <v>583</v>
      </c>
      <c r="BS178" s="42" t="s">
        <v>568</v>
      </c>
      <c r="BT178" s="42" t="s">
        <v>33</v>
      </c>
      <c r="BU178" s="42" t="s">
        <v>582</v>
      </c>
      <c r="BV178" s="193">
        <v>107400</v>
      </c>
      <c r="BW178" s="193">
        <v>0</v>
      </c>
      <c r="BX178" s="43">
        <v>107400</v>
      </c>
      <c r="BY178" s="52">
        <v>107400</v>
      </c>
      <c r="BZ178" s="42" t="s">
        <v>10</v>
      </c>
      <c r="CA178" s="42" t="s">
        <v>567</v>
      </c>
      <c r="CB178" s="42" t="s">
        <v>33</v>
      </c>
      <c r="CC178" s="42" t="s">
        <v>582</v>
      </c>
      <c r="CD178" s="56"/>
      <c r="CE178" s="57" t="s">
        <v>584</v>
      </c>
      <c r="CF178" s="57" t="s">
        <v>584</v>
      </c>
      <c r="CG178" s="57" t="s">
        <v>584</v>
      </c>
      <c r="CH178" s="65">
        <v>97824</v>
      </c>
      <c r="CI178" s="65" t="s">
        <v>584</v>
      </c>
      <c r="CJ178" s="65" t="s">
        <v>584</v>
      </c>
      <c r="CK178" s="65" t="s">
        <v>584</v>
      </c>
      <c r="CL178" s="65" t="s">
        <v>584</v>
      </c>
      <c r="CM178" s="57" t="s">
        <v>584</v>
      </c>
      <c r="CN178" s="57">
        <v>97824</v>
      </c>
      <c r="CO178" s="58" t="e">
        <v>#VALUE!</v>
      </c>
      <c r="CP178" s="58" t="e">
        <v>#VALUE!</v>
      </c>
      <c r="CQ178" s="58" t="e">
        <v>#VALUE!</v>
      </c>
      <c r="CR178" s="58">
        <v>500</v>
      </c>
      <c r="CS178" s="58" t="e">
        <v>#VALUE!</v>
      </c>
      <c r="CT178" s="58" t="e">
        <v>#VALUE!</v>
      </c>
      <c r="CU178" s="62" t="e">
        <v>#VALUE!</v>
      </c>
      <c r="CV178" s="58" t="e">
        <v>#VALUE!</v>
      </c>
      <c r="CW178" s="58" t="e">
        <v>#VALUE!</v>
      </c>
      <c r="CX178" s="281" t="s">
        <v>554</v>
      </c>
      <c r="CY178" s="207" t="s">
        <v>568</v>
      </c>
    </row>
    <row r="179" spans="1:103" s="59" customFormat="1" ht="60" x14ac:dyDescent="0.2">
      <c r="A179" s="255">
        <v>169</v>
      </c>
      <c r="B179" s="256" t="s">
        <v>381</v>
      </c>
      <c r="C179" s="257" t="s">
        <v>382</v>
      </c>
      <c r="D179" s="256" t="s">
        <v>46</v>
      </c>
      <c r="E179" s="259">
        <v>2.6666666666666665</v>
      </c>
      <c r="F179" s="255">
        <v>1</v>
      </c>
      <c r="G179" s="256" t="s">
        <v>31</v>
      </c>
      <c r="H179" s="53">
        <v>8782</v>
      </c>
      <c r="I179" s="53">
        <v>23418.666666666664</v>
      </c>
      <c r="J179" s="136">
        <v>8700</v>
      </c>
      <c r="K179" s="136">
        <v>0</v>
      </c>
      <c r="L179" s="43">
        <v>8700</v>
      </c>
      <c r="M179" s="52">
        <v>23200</v>
      </c>
      <c r="N179" s="42" t="s">
        <v>10</v>
      </c>
      <c r="O179" s="42" t="s">
        <v>566</v>
      </c>
      <c r="P179" s="42" t="s">
        <v>10</v>
      </c>
      <c r="Q179" s="42" t="s">
        <v>581</v>
      </c>
      <c r="R179" s="144">
        <v>7350</v>
      </c>
      <c r="S179" s="144">
        <v>0</v>
      </c>
      <c r="T179" s="144">
        <v>7350</v>
      </c>
      <c r="U179" s="145">
        <v>19600</v>
      </c>
      <c r="V179" s="42" t="s">
        <v>10</v>
      </c>
      <c r="W179" s="42" t="s">
        <v>567</v>
      </c>
      <c r="X179" s="42" t="s">
        <v>33</v>
      </c>
      <c r="Y179" s="42" t="s">
        <v>582</v>
      </c>
      <c r="Z179" s="43">
        <v>7108</v>
      </c>
      <c r="AA179" s="43">
        <v>0</v>
      </c>
      <c r="AB179" s="43">
        <v>7108</v>
      </c>
      <c r="AC179" s="52">
        <v>18954.666666666664</v>
      </c>
      <c r="AD179" s="42" t="s">
        <v>10</v>
      </c>
      <c r="AE179" s="42" t="s">
        <v>567</v>
      </c>
      <c r="AF179" s="42" t="s">
        <v>33</v>
      </c>
      <c r="AG179" s="42" t="s">
        <v>582</v>
      </c>
      <c r="AH179" s="245">
        <v>6175</v>
      </c>
      <c r="AI179" s="246">
        <v>0</v>
      </c>
      <c r="AJ179" s="235">
        <v>6175</v>
      </c>
      <c r="AK179" s="52">
        <v>16466.666666666664</v>
      </c>
      <c r="AL179" s="42" t="s">
        <v>10</v>
      </c>
      <c r="AM179" s="42" t="s">
        <v>566</v>
      </c>
      <c r="AN179" s="42" t="s">
        <v>10</v>
      </c>
      <c r="AO179" s="42" t="s">
        <v>581</v>
      </c>
      <c r="AP179" s="235"/>
      <c r="AQ179" s="235"/>
      <c r="AR179" s="43">
        <v>0</v>
      </c>
      <c r="AS179" s="52">
        <v>0</v>
      </c>
      <c r="AT179" s="42" t="s">
        <v>583</v>
      </c>
      <c r="AU179" s="42"/>
      <c r="AV179" s="42" t="s">
        <v>33</v>
      </c>
      <c r="AW179" s="42" t="s">
        <v>582</v>
      </c>
      <c r="AX179" s="235"/>
      <c r="AY179" s="235"/>
      <c r="AZ179" s="43">
        <v>0</v>
      </c>
      <c r="BA179" s="52">
        <v>0</v>
      </c>
      <c r="BB179" s="42" t="s">
        <v>583</v>
      </c>
      <c r="BC179" s="42" t="s">
        <v>568</v>
      </c>
      <c r="BD179" s="42" t="s">
        <v>33</v>
      </c>
      <c r="BE179" s="42" t="s">
        <v>582</v>
      </c>
      <c r="BF179" s="261">
        <v>6560</v>
      </c>
      <c r="BG179" s="262">
        <v>0</v>
      </c>
      <c r="BH179" s="43">
        <v>6560</v>
      </c>
      <c r="BI179" s="52">
        <v>6560</v>
      </c>
      <c r="BJ179" s="42" t="s">
        <v>10</v>
      </c>
      <c r="BK179" s="42" t="s">
        <v>566</v>
      </c>
      <c r="BL179" s="42" t="s">
        <v>10</v>
      </c>
      <c r="BM179" s="42" t="s">
        <v>581</v>
      </c>
      <c r="BN179" s="196">
        <v>0</v>
      </c>
      <c r="BO179" s="196">
        <v>0</v>
      </c>
      <c r="BP179" s="144">
        <v>0</v>
      </c>
      <c r="BQ179" s="145">
        <v>0</v>
      </c>
      <c r="BR179" s="42" t="s">
        <v>583</v>
      </c>
      <c r="BS179" s="42" t="s">
        <v>568</v>
      </c>
      <c r="BT179" s="42" t="s">
        <v>33</v>
      </c>
      <c r="BU179" s="42" t="s">
        <v>582</v>
      </c>
      <c r="BV179" s="193"/>
      <c r="BW179" s="193"/>
      <c r="BX179" s="43">
        <v>0</v>
      </c>
      <c r="BY179" s="52">
        <v>0</v>
      </c>
      <c r="BZ179" s="42" t="s">
        <v>583</v>
      </c>
      <c r="CA179" s="42" t="s">
        <v>568</v>
      </c>
      <c r="CB179" s="42" t="s">
        <v>33</v>
      </c>
      <c r="CC179" s="42" t="s">
        <v>582</v>
      </c>
      <c r="CD179" s="56"/>
      <c r="CE179" s="57">
        <v>8700</v>
      </c>
      <c r="CF179" s="57" t="s">
        <v>584</v>
      </c>
      <c r="CG179" s="57" t="s">
        <v>584</v>
      </c>
      <c r="CH179" s="65">
        <v>6175</v>
      </c>
      <c r="CI179" s="65" t="s">
        <v>584</v>
      </c>
      <c r="CJ179" s="65" t="s">
        <v>584</v>
      </c>
      <c r="CK179" s="65">
        <v>6560</v>
      </c>
      <c r="CL179" s="65" t="s">
        <v>584</v>
      </c>
      <c r="CM179" s="57" t="s">
        <v>584</v>
      </c>
      <c r="CN179" s="57">
        <v>6175</v>
      </c>
      <c r="CO179" s="58">
        <v>354.88505747126436</v>
      </c>
      <c r="CP179" s="58" t="e">
        <v>#VALUE!</v>
      </c>
      <c r="CQ179" s="58" t="e">
        <v>#VALUE!</v>
      </c>
      <c r="CR179" s="58">
        <v>500</v>
      </c>
      <c r="CS179" s="58" t="e">
        <v>#VALUE!</v>
      </c>
      <c r="CT179" s="58" t="e">
        <v>#VALUE!</v>
      </c>
      <c r="CU179" s="62">
        <v>470.65548780487802</v>
      </c>
      <c r="CV179" s="58" t="e">
        <v>#VALUE!</v>
      </c>
      <c r="CW179" s="58" t="e">
        <v>#VALUE!</v>
      </c>
      <c r="CX179" s="281" t="s">
        <v>554</v>
      </c>
      <c r="CY179" s="207" t="s">
        <v>568</v>
      </c>
    </row>
    <row r="180" spans="1:103" s="59" customFormat="1" ht="75" x14ac:dyDescent="0.2">
      <c r="A180" s="255">
        <v>170</v>
      </c>
      <c r="B180" s="256" t="s">
        <v>383</v>
      </c>
      <c r="C180" s="257" t="s">
        <v>384</v>
      </c>
      <c r="D180" s="256" t="s">
        <v>46</v>
      </c>
      <c r="E180" s="259">
        <v>66.333333333333329</v>
      </c>
      <c r="F180" s="255">
        <v>1</v>
      </c>
      <c r="G180" s="256" t="s">
        <v>31</v>
      </c>
      <c r="H180" s="53">
        <v>5880</v>
      </c>
      <c r="I180" s="53">
        <v>390040</v>
      </c>
      <c r="J180" s="136">
        <v>5700</v>
      </c>
      <c r="K180" s="136">
        <v>0</v>
      </c>
      <c r="L180" s="43">
        <v>5700</v>
      </c>
      <c r="M180" s="52">
        <v>378100</v>
      </c>
      <c r="N180" s="42" t="s">
        <v>10</v>
      </c>
      <c r="O180" s="42" t="s">
        <v>566</v>
      </c>
      <c r="P180" s="42" t="s">
        <v>10</v>
      </c>
      <c r="Q180" s="42" t="s">
        <v>581</v>
      </c>
      <c r="R180" s="144">
        <v>5400</v>
      </c>
      <c r="S180" s="144">
        <v>0</v>
      </c>
      <c r="T180" s="144">
        <v>5400</v>
      </c>
      <c r="U180" s="145">
        <v>358200</v>
      </c>
      <c r="V180" s="42" t="s">
        <v>10</v>
      </c>
      <c r="W180" s="42" t="s">
        <v>567</v>
      </c>
      <c r="X180" s="42" t="s">
        <v>33</v>
      </c>
      <c r="Y180" s="42" t="s">
        <v>582</v>
      </c>
      <c r="Z180" s="43">
        <v>6867</v>
      </c>
      <c r="AA180" s="43">
        <v>0</v>
      </c>
      <c r="AB180" s="43">
        <v>6867</v>
      </c>
      <c r="AC180" s="52">
        <v>455510.99999999994</v>
      </c>
      <c r="AD180" s="42" t="s">
        <v>33</v>
      </c>
      <c r="AE180" s="42" t="s">
        <v>566</v>
      </c>
      <c r="AF180" s="42" t="s">
        <v>33</v>
      </c>
      <c r="AG180" s="42" t="s">
        <v>582</v>
      </c>
      <c r="AH180" s="245">
        <v>5356</v>
      </c>
      <c r="AI180" s="246">
        <v>0</v>
      </c>
      <c r="AJ180" s="235">
        <v>5356</v>
      </c>
      <c r="AK180" s="52">
        <v>355281.33333333331</v>
      </c>
      <c r="AL180" s="42" t="s">
        <v>10</v>
      </c>
      <c r="AM180" s="42" t="s">
        <v>566</v>
      </c>
      <c r="AN180" s="42" t="s">
        <v>10</v>
      </c>
      <c r="AO180" s="42" t="s">
        <v>581</v>
      </c>
      <c r="AP180" s="43"/>
      <c r="AQ180" s="43"/>
      <c r="AR180" s="43">
        <v>0</v>
      </c>
      <c r="AS180" s="52">
        <v>0</v>
      </c>
      <c r="AT180" s="42" t="s">
        <v>583</v>
      </c>
      <c r="AU180" s="42"/>
      <c r="AV180" s="42" t="s">
        <v>33</v>
      </c>
      <c r="AW180" s="42" t="s">
        <v>582</v>
      </c>
      <c r="AX180" s="43"/>
      <c r="AY180" s="43"/>
      <c r="AZ180" s="43">
        <v>0</v>
      </c>
      <c r="BA180" s="52">
        <v>0</v>
      </c>
      <c r="BB180" s="42" t="s">
        <v>583</v>
      </c>
      <c r="BC180" s="42" t="s">
        <v>568</v>
      </c>
      <c r="BD180" s="42" t="s">
        <v>33</v>
      </c>
      <c r="BE180" s="42" t="s">
        <v>582</v>
      </c>
      <c r="BF180" s="261">
        <v>0</v>
      </c>
      <c r="BG180" s="262">
        <v>0</v>
      </c>
      <c r="BH180" s="43">
        <v>0</v>
      </c>
      <c r="BI180" s="52">
        <v>0</v>
      </c>
      <c r="BJ180" s="42" t="s">
        <v>583</v>
      </c>
      <c r="BK180" s="42" t="s">
        <v>568</v>
      </c>
      <c r="BL180" s="42" t="s">
        <v>33</v>
      </c>
      <c r="BM180" s="42" t="s">
        <v>582</v>
      </c>
      <c r="BN180" s="196">
        <v>0</v>
      </c>
      <c r="BO180" s="196">
        <v>0</v>
      </c>
      <c r="BP180" s="144">
        <v>0</v>
      </c>
      <c r="BQ180" s="145">
        <v>0</v>
      </c>
      <c r="BR180" s="42" t="s">
        <v>583</v>
      </c>
      <c r="BS180" s="42" t="s">
        <v>568</v>
      </c>
      <c r="BT180" s="42" t="s">
        <v>33</v>
      </c>
      <c r="BU180" s="42" t="s">
        <v>582</v>
      </c>
      <c r="BV180" s="193"/>
      <c r="BW180" s="193"/>
      <c r="BX180" s="43">
        <v>0</v>
      </c>
      <c r="BY180" s="52">
        <v>0</v>
      </c>
      <c r="BZ180" s="42" t="s">
        <v>583</v>
      </c>
      <c r="CA180" s="42" t="s">
        <v>568</v>
      </c>
      <c r="CB180" s="42" t="s">
        <v>33</v>
      </c>
      <c r="CC180" s="42" t="s">
        <v>582</v>
      </c>
      <c r="CD180" s="56"/>
      <c r="CE180" s="57">
        <v>5700</v>
      </c>
      <c r="CF180" s="57" t="s">
        <v>584</v>
      </c>
      <c r="CG180" s="57" t="s">
        <v>584</v>
      </c>
      <c r="CH180" s="65">
        <v>5356</v>
      </c>
      <c r="CI180" s="65" t="s">
        <v>584</v>
      </c>
      <c r="CJ180" s="65" t="s">
        <v>584</v>
      </c>
      <c r="CK180" s="65" t="s">
        <v>584</v>
      </c>
      <c r="CL180" s="65" t="s">
        <v>584</v>
      </c>
      <c r="CM180" s="57" t="s">
        <v>584</v>
      </c>
      <c r="CN180" s="57">
        <v>5356</v>
      </c>
      <c r="CO180" s="58">
        <v>469.82456140350877</v>
      </c>
      <c r="CP180" s="58" t="e">
        <v>#VALUE!</v>
      </c>
      <c r="CQ180" s="58" t="e">
        <v>#VALUE!</v>
      </c>
      <c r="CR180" s="58">
        <v>500</v>
      </c>
      <c r="CS180" s="58" t="e">
        <v>#VALUE!</v>
      </c>
      <c r="CT180" s="58" t="e">
        <v>#VALUE!</v>
      </c>
      <c r="CU180" s="62" t="e">
        <v>#VALUE!</v>
      </c>
      <c r="CV180" s="58" t="e">
        <v>#VALUE!</v>
      </c>
      <c r="CW180" s="58" t="e">
        <v>#VALUE!</v>
      </c>
      <c r="CX180" s="281" t="s">
        <v>554</v>
      </c>
      <c r="CY180" s="207" t="s">
        <v>568</v>
      </c>
    </row>
    <row r="181" spans="1:103" s="59" customFormat="1" ht="90" x14ac:dyDescent="0.2">
      <c r="A181" s="255">
        <v>171</v>
      </c>
      <c r="B181" s="256" t="s">
        <v>385</v>
      </c>
      <c r="C181" s="257" t="s">
        <v>386</v>
      </c>
      <c r="D181" s="256" t="s">
        <v>46</v>
      </c>
      <c r="E181" s="259">
        <v>197</v>
      </c>
      <c r="F181" s="255">
        <v>1</v>
      </c>
      <c r="G181" s="256" t="s">
        <v>31</v>
      </c>
      <c r="H181" s="53">
        <v>12120</v>
      </c>
      <c r="I181" s="53">
        <v>2387640</v>
      </c>
      <c r="J181" s="136">
        <v>11700</v>
      </c>
      <c r="K181" s="136">
        <v>0</v>
      </c>
      <c r="L181" s="43">
        <v>11700</v>
      </c>
      <c r="M181" s="52">
        <v>2304900</v>
      </c>
      <c r="N181" s="42" t="s">
        <v>10</v>
      </c>
      <c r="O181" s="42" t="s">
        <v>567</v>
      </c>
      <c r="P181" s="42" t="s">
        <v>33</v>
      </c>
      <c r="Q181" s="42" t="s">
        <v>582</v>
      </c>
      <c r="R181" s="144">
        <v>0</v>
      </c>
      <c r="S181" s="144">
        <v>0</v>
      </c>
      <c r="T181" s="144">
        <v>0</v>
      </c>
      <c r="U181" s="145">
        <v>0</v>
      </c>
      <c r="V181" s="42" t="s">
        <v>583</v>
      </c>
      <c r="W181" s="42" t="s">
        <v>568</v>
      </c>
      <c r="X181" s="42" t="s">
        <v>33</v>
      </c>
      <c r="Y181" s="42" t="s">
        <v>582</v>
      </c>
      <c r="Z181" s="43">
        <v>11373</v>
      </c>
      <c r="AA181" s="43">
        <v>0</v>
      </c>
      <c r="AB181" s="43">
        <v>11373</v>
      </c>
      <c r="AC181" s="52">
        <v>2240481</v>
      </c>
      <c r="AD181" s="42" t="s">
        <v>10</v>
      </c>
      <c r="AE181" s="42" t="s">
        <v>567</v>
      </c>
      <c r="AF181" s="42" t="s">
        <v>33</v>
      </c>
      <c r="AG181" s="42" t="s">
        <v>582</v>
      </c>
      <c r="AH181" s="245">
        <v>6012</v>
      </c>
      <c r="AI181" s="246">
        <v>0</v>
      </c>
      <c r="AJ181" s="235">
        <v>6012</v>
      </c>
      <c r="AK181" s="52">
        <v>1184364</v>
      </c>
      <c r="AL181" s="42" t="s">
        <v>10</v>
      </c>
      <c r="AM181" s="42" t="s">
        <v>566</v>
      </c>
      <c r="AN181" s="42" t="s">
        <v>10</v>
      </c>
      <c r="AO181" s="42" t="s">
        <v>581</v>
      </c>
      <c r="AP181" s="235"/>
      <c r="AQ181" s="235"/>
      <c r="AR181" s="43">
        <v>0</v>
      </c>
      <c r="AS181" s="52">
        <v>0</v>
      </c>
      <c r="AT181" s="42" t="s">
        <v>583</v>
      </c>
      <c r="AU181" s="42"/>
      <c r="AV181" s="42" t="s">
        <v>33</v>
      </c>
      <c r="AW181" s="42" t="s">
        <v>582</v>
      </c>
      <c r="AX181" s="235"/>
      <c r="AY181" s="235"/>
      <c r="AZ181" s="43">
        <v>0</v>
      </c>
      <c r="BA181" s="52">
        <v>0</v>
      </c>
      <c r="BB181" s="42" t="s">
        <v>583</v>
      </c>
      <c r="BC181" s="42" t="s">
        <v>568</v>
      </c>
      <c r="BD181" s="42" t="s">
        <v>33</v>
      </c>
      <c r="BE181" s="42" t="s">
        <v>582</v>
      </c>
      <c r="BF181" s="261">
        <v>0</v>
      </c>
      <c r="BG181" s="262">
        <v>0</v>
      </c>
      <c r="BH181" s="43">
        <v>0</v>
      </c>
      <c r="BI181" s="52">
        <v>0</v>
      </c>
      <c r="BJ181" s="42" t="s">
        <v>583</v>
      </c>
      <c r="BK181" s="42" t="s">
        <v>568</v>
      </c>
      <c r="BL181" s="42" t="s">
        <v>33</v>
      </c>
      <c r="BM181" s="42" t="s">
        <v>582</v>
      </c>
      <c r="BN181" s="196">
        <v>0</v>
      </c>
      <c r="BO181" s="196">
        <v>0</v>
      </c>
      <c r="BP181" s="144">
        <v>0</v>
      </c>
      <c r="BQ181" s="145">
        <v>0</v>
      </c>
      <c r="BR181" s="42" t="s">
        <v>583</v>
      </c>
      <c r="BS181" s="42" t="s">
        <v>568</v>
      </c>
      <c r="BT181" s="42" t="s">
        <v>33</v>
      </c>
      <c r="BU181" s="42" t="s">
        <v>582</v>
      </c>
      <c r="BV181" s="193"/>
      <c r="BW181" s="193"/>
      <c r="BX181" s="43">
        <v>0</v>
      </c>
      <c r="BY181" s="52">
        <v>0</v>
      </c>
      <c r="BZ181" s="42" t="s">
        <v>583</v>
      </c>
      <c r="CA181" s="42" t="s">
        <v>568</v>
      </c>
      <c r="CB181" s="42" t="s">
        <v>33</v>
      </c>
      <c r="CC181" s="42" t="s">
        <v>582</v>
      </c>
      <c r="CD181" s="56"/>
      <c r="CE181" s="57" t="s">
        <v>584</v>
      </c>
      <c r="CF181" s="57" t="s">
        <v>584</v>
      </c>
      <c r="CG181" s="57" t="s">
        <v>584</v>
      </c>
      <c r="CH181" s="65">
        <v>6012</v>
      </c>
      <c r="CI181" s="65" t="s">
        <v>584</v>
      </c>
      <c r="CJ181" s="65" t="s">
        <v>584</v>
      </c>
      <c r="CK181" s="65" t="s">
        <v>584</v>
      </c>
      <c r="CL181" s="65" t="s">
        <v>584</v>
      </c>
      <c r="CM181" s="57" t="s">
        <v>584</v>
      </c>
      <c r="CN181" s="57">
        <v>6012</v>
      </c>
      <c r="CO181" s="58" t="e">
        <v>#VALUE!</v>
      </c>
      <c r="CP181" s="58" t="e">
        <v>#VALUE!</v>
      </c>
      <c r="CQ181" s="58" t="e">
        <v>#VALUE!</v>
      </c>
      <c r="CR181" s="58">
        <v>500</v>
      </c>
      <c r="CS181" s="58" t="e">
        <v>#VALUE!</v>
      </c>
      <c r="CT181" s="58" t="e">
        <v>#VALUE!</v>
      </c>
      <c r="CU181" s="62" t="e">
        <v>#VALUE!</v>
      </c>
      <c r="CV181" s="58" t="e">
        <v>#VALUE!</v>
      </c>
      <c r="CW181" s="58" t="e">
        <v>#VALUE!</v>
      </c>
      <c r="CX181" s="281" t="s">
        <v>554</v>
      </c>
      <c r="CY181" s="207" t="s">
        <v>568</v>
      </c>
    </row>
    <row r="182" spans="1:103" s="59" customFormat="1" ht="90" x14ac:dyDescent="0.2">
      <c r="A182" s="255">
        <v>172</v>
      </c>
      <c r="B182" s="256" t="s">
        <v>387</v>
      </c>
      <c r="C182" s="257" t="s">
        <v>388</v>
      </c>
      <c r="D182" s="256" t="s">
        <v>46</v>
      </c>
      <c r="E182" s="259">
        <v>205</v>
      </c>
      <c r="F182" s="255">
        <v>1</v>
      </c>
      <c r="G182" s="256" t="s">
        <v>31</v>
      </c>
      <c r="H182" s="53">
        <v>12120</v>
      </c>
      <c r="I182" s="53">
        <v>2484600</v>
      </c>
      <c r="J182" s="136">
        <v>11700</v>
      </c>
      <c r="K182" s="136">
        <v>0</v>
      </c>
      <c r="L182" s="43">
        <v>11700</v>
      </c>
      <c r="M182" s="52">
        <v>2398500</v>
      </c>
      <c r="N182" s="42" t="s">
        <v>10</v>
      </c>
      <c r="O182" s="42" t="s">
        <v>567</v>
      </c>
      <c r="P182" s="42" t="s">
        <v>33</v>
      </c>
      <c r="Q182" s="42" t="s">
        <v>582</v>
      </c>
      <c r="R182" s="144">
        <v>0</v>
      </c>
      <c r="S182" s="144">
        <v>0</v>
      </c>
      <c r="T182" s="144">
        <v>0</v>
      </c>
      <c r="U182" s="145">
        <v>0</v>
      </c>
      <c r="V182" s="42" t="s">
        <v>583</v>
      </c>
      <c r="W182" s="42" t="s">
        <v>568</v>
      </c>
      <c r="X182" s="42" t="s">
        <v>33</v>
      </c>
      <c r="Y182" s="42" t="s">
        <v>582</v>
      </c>
      <c r="Z182" s="43">
        <v>11373</v>
      </c>
      <c r="AA182" s="43">
        <v>0</v>
      </c>
      <c r="AB182" s="43">
        <v>11373</v>
      </c>
      <c r="AC182" s="52">
        <v>2331465</v>
      </c>
      <c r="AD182" s="42" t="s">
        <v>10</v>
      </c>
      <c r="AE182" s="42" t="s">
        <v>567</v>
      </c>
      <c r="AF182" s="42" t="s">
        <v>33</v>
      </c>
      <c r="AG182" s="42" t="s">
        <v>582</v>
      </c>
      <c r="AH182" s="245">
        <v>6012</v>
      </c>
      <c r="AI182" s="246">
        <v>0</v>
      </c>
      <c r="AJ182" s="235">
        <v>6012</v>
      </c>
      <c r="AK182" s="52">
        <v>1232460</v>
      </c>
      <c r="AL182" s="42" t="s">
        <v>10</v>
      </c>
      <c r="AM182" s="42" t="s">
        <v>566</v>
      </c>
      <c r="AN182" s="42" t="s">
        <v>10</v>
      </c>
      <c r="AO182" s="42" t="s">
        <v>581</v>
      </c>
      <c r="AP182" s="235"/>
      <c r="AQ182" s="235"/>
      <c r="AR182" s="43">
        <v>0</v>
      </c>
      <c r="AS182" s="52">
        <v>0</v>
      </c>
      <c r="AT182" s="42" t="s">
        <v>583</v>
      </c>
      <c r="AU182" s="42"/>
      <c r="AV182" s="42" t="s">
        <v>33</v>
      </c>
      <c r="AW182" s="42" t="s">
        <v>582</v>
      </c>
      <c r="AX182" s="235"/>
      <c r="AY182" s="235"/>
      <c r="AZ182" s="43">
        <v>0</v>
      </c>
      <c r="BA182" s="52">
        <v>0</v>
      </c>
      <c r="BB182" s="42" t="s">
        <v>583</v>
      </c>
      <c r="BC182" s="42" t="s">
        <v>568</v>
      </c>
      <c r="BD182" s="42" t="s">
        <v>33</v>
      </c>
      <c r="BE182" s="42" t="s">
        <v>582</v>
      </c>
      <c r="BF182" s="261">
        <v>0</v>
      </c>
      <c r="BG182" s="262">
        <v>0</v>
      </c>
      <c r="BH182" s="43">
        <v>0</v>
      </c>
      <c r="BI182" s="52">
        <v>0</v>
      </c>
      <c r="BJ182" s="42" t="s">
        <v>583</v>
      </c>
      <c r="BK182" s="42" t="s">
        <v>568</v>
      </c>
      <c r="BL182" s="42" t="s">
        <v>33</v>
      </c>
      <c r="BM182" s="42" t="s">
        <v>582</v>
      </c>
      <c r="BN182" s="196">
        <v>0</v>
      </c>
      <c r="BO182" s="196">
        <v>0</v>
      </c>
      <c r="BP182" s="144">
        <v>0</v>
      </c>
      <c r="BQ182" s="145">
        <v>0</v>
      </c>
      <c r="BR182" s="42" t="s">
        <v>583</v>
      </c>
      <c r="BS182" s="42" t="s">
        <v>568</v>
      </c>
      <c r="BT182" s="42" t="s">
        <v>33</v>
      </c>
      <c r="BU182" s="42" t="s">
        <v>582</v>
      </c>
      <c r="BV182" s="193"/>
      <c r="BW182" s="193"/>
      <c r="BX182" s="43">
        <v>0</v>
      </c>
      <c r="BY182" s="52">
        <v>0</v>
      </c>
      <c r="BZ182" s="42" t="s">
        <v>583</v>
      </c>
      <c r="CA182" s="42" t="s">
        <v>568</v>
      </c>
      <c r="CB182" s="42" t="s">
        <v>33</v>
      </c>
      <c r="CC182" s="42" t="s">
        <v>582</v>
      </c>
      <c r="CD182" s="56"/>
      <c r="CE182" s="57" t="s">
        <v>584</v>
      </c>
      <c r="CF182" s="57" t="s">
        <v>584</v>
      </c>
      <c r="CG182" s="57" t="s">
        <v>584</v>
      </c>
      <c r="CH182" s="65">
        <v>6012</v>
      </c>
      <c r="CI182" s="65" t="s">
        <v>584</v>
      </c>
      <c r="CJ182" s="65" t="s">
        <v>584</v>
      </c>
      <c r="CK182" s="65" t="s">
        <v>584</v>
      </c>
      <c r="CL182" s="65" t="s">
        <v>584</v>
      </c>
      <c r="CM182" s="57" t="s">
        <v>584</v>
      </c>
      <c r="CN182" s="57">
        <v>6012</v>
      </c>
      <c r="CO182" s="58" t="e">
        <v>#VALUE!</v>
      </c>
      <c r="CP182" s="58" t="e">
        <v>#VALUE!</v>
      </c>
      <c r="CQ182" s="58" t="e">
        <v>#VALUE!</v>
      </c>
      <c r="CR182" s="58">
        <v>500</v>
      </c>
      <c r="CS182" s="58" t="e">
        <v>#VALUE!</v>
      </c>
      <c r="CT182" s="58" t="e">
        <v>#VALUE!</v>
      </c>
      <c r="CU182" s="62" t="e">
        <v>#VALUE!</v>
      </c>
      <c r="CV182" s="58" t="e">
        <v>#VALUE!</v>
      </c>
      <c r="CW182" s="58" t="e">
        <v>#VALUE!</v>
      </c>
      <c r="CX182" s="281" t="s">
        <v>554</v>
      </c>
      <c r="CY182" s="207" t="s">
        <v>568</v>
      </c>
    </row>
    <row r="183" spans="1:103" s="59" customFormat="1" ht="47.25" x14ac:dyDescent="0.2">
      <c r="A183" s="255">
        <v>173</v>
      </c>
      <c r="B183" s="256" t="s">
        <v>389</v>
      </c>
      <c r="C183" s="257" t="s">
        <v>390</v>
      </c>
      <c r="D183" s="256" t="s">
        <v>46</v>
      </c>
      <c r="E183" s="259">
        <v>1</v>
      </c>
      <c r="F183" s="255">
        <v>1</v>
      </c>
      <c r="G183" s="256" t="s">
        <v>31</v>
      </c>
      <c r="H183" s="53">
        <v>2252626</v>
      </c>
      <c r="I183" s="53">
        <v>2252626</v>
      </c>
      <c r="J183" s="136"/>
      <c r="K183" s="136">
        <v>0</v>
      </c>
      <c r="L183" s="43">
        <v>0</v>
      </c>
      <c r="M183" s="52">
        <v>0</v>
      </c>
      <c r="N183" s="42" t="s">
        <v>583</v>
      </c>
      <c r="O183" s="42" t="s">
        <v>568</v>
      </c>
      <c r="P183" s="42" t="s">
        <v>33</v>
      </c>
      <c r="Q183" s="42" t="s">
        <v>582</v>
      </c>
      <c r="R183" s="144">
        <v>0</v>
      </c>
      <c r="S183" s="144">
        <v>0</v>
      </c>
      <c r="T183" s="144">
        <v>0</v>
      </c>
      <c r="U183" s="145">
        <v>0</v>
      </c>
      <c r="V183" s="42" t="s">
        <v>583</v>
      </c>
      <c r="W183" s="42" t="s">
        <v>568</v>
      </c>
      <c r="X183" s="42" t="s">
        <v>33</v>
      </c>
      <c r="Y183" s="42" t="s">
        <v>582</v>
      </c>
      <c r="Z183" s="43">
        <v>1778929</v>
      </c>
      <c r="AA183" s="43">
        <v>337997</v>
      </c>
      <c r="AB183" s="43">
        <v>2116926</v>
      </c>
      <c r="AC183" s="52">
        <v>2116926</v>
      </c>
      <c r="AD183" s="42" t="s">
        <v>10</v>
      </c>
      <c r="AE183" s="42" t="s">
        <v>566</v>
      </c>
      <c r="AF183" s="42" t="s">
        <v>10</v>
      </c>
      <c r="AG183" s="42" t="s">
        <v>581</v>
      </c>
      <c r="AH183" s="245">
        <v>1892963</v>
      </c>
      <c r="AI183" s="246">
        <v>359662.97000000003</v>
      </c>
      <c r="AJ183" s="235">
        <v>2252625.9700000002</v>
      </c>
      <c r="AK183" s="52">
        <v>2252625.9700000002</v>
      </c>
      <c r="AL183" s="42" t="s">
        <v>10</v>
      </c>
      <c r="AM183" s="42" t="s">
        <v>566</v>
      </c>
      <c r="AN183" s="42" t="s">
        <v>10</v>
      </c>
      <c r="AO183" s="42" t="s">
        <v>581</v>
      </c>
      <c r="AP183" s="235"/>
      <c r="AQ183" s="235"/>
      <c r="AR183" s="43">
        <v>0</v>
      </c>
      <c r="AS183" s="52">
        <v>0</v>
      </c>
      <c r="AT183" s="42" t="s">
        <v>583</v>
      </c>
      <c r="AU183" s="42"/>
      <c r="AV183" s="42" t="s">
        <v>33</v>
      </c>
      <c r="AW183" s="42" t="s">
        <v>582</v>
      </c>
      <c r="AX183" s="235"/>
      <c r="AY183" s="235"/>
      <c r="AZ183" s="43">
        <v>0</v>
      </c>
      <c r="BA183" s="52">
        <v>0</v>
      </c>
      <c r="BB183" s="42" t="s">
        <v>583</v>
      </c>
      <c r="BC183" s="42" t="s">
        <v>568</v>
      </c>
      <c r="BD183" s="42" t="s">
        <v>33</v>
      </c>
      <c r="BE183" s="42" t="s">
        <v>582</v>
      </c>
      <c r="BF183" s="261">
        <v>0</v>
      </c>
      <c r="BG183" s="262">
        <v>0</v>
      </c>
      <c r="BH183" s="43">
        <v>0</v>
      </c>
      <c r="BI183" s="52">
        <v>0</v>
      </c>
      <c r="BJ183" s="42" t="s">
        <v>583</v>
      </c>
      <c r="BK183" s="42" t="s">
        <v>568</v>
      </c>
      <c r="BL183" s="42" t="s">
        <v>33</v>
      </c>
      <c r="BM183" s="42" t="s">
        <v>582</v>
      </c>
      <c r="BN183" s="196">
        <v>0</v>
      </c>
      <c r="BO183" s="196">
        <v>0</v>
      </c>
      <c r="BP183" s="144">
        <v>0</v>
      </c>
      <c r="BQ183" s="145">
        <v>0</v>
      </c>
      <c r="BR183" s="42" t="s">
        <v>583</v>
      </c>
      <c r="BS183" s="42" t="s">
        <v>568</v>
      </c>
      <c r="BT183" s="42" t="s">
        <v>33</v>
      </c>
      <c r="BU183" s="42" t="s">
        <v>582</v>
      </c>
      <c r="BV183" s="193"/>
      <c r="BW183" s="193"/>
      <c r="BX183" s="43">
        <v>0</v>
      </c>
      <c r="BY183" s="52">
        <v>0</v>
      </c>
      <c r="BZ183" s="42" t="s">
        <v>583</v>
      </c>
      <c r="CA183" s="42" t="s">
        <v>568</v>
      </c>
      <c r="CB183" s="42" t="s">
        <v>33</v>
      </c>
      <c r="CC183" s="42" t="s">
        <v>582</v>
      </c>
      <c r="CD183" s="56"/>
      <c r="CE183" s="57" t="s">
        <v>584</v>
      </c>
      <c r="CF183" s="57" t="s">
        <v>584</v>
      </c>
      <c r="CG183" s="57">
        <v>2116926</v>
      </c>
      <c r="CH183" s="65">
        <v>2252625.9700000002</v>
      </c>
      <c r="CI183" s="65" t="s">
        <v>584</v>
      </c>
      <c r="CJ183" s="65" t="s">
        <v>584</v>
      </c>
      <c r="CK183" s="65" t="s">
        <v>584</v>
      </c>
      <c r="CL183" s="65" t="s">
        <v>584</v>
      </c>
      <c r="CM183" s="57" t="s">
        <v>584</v>
      </c>
      <c r="CN183" s="57">
        <v>2116926</v>
      </c>
      <c r="CO183" s="58" t="e">
        <v>#VALUE!</v>
      </c>
      <c r="CP183" s="58" t="e">
        <v>#VALUE!</v>
      </c>
      <c r="CQ183" s="58">
        <v>500</v>
      </c>
      <c r="CR183" s="58">
        <v>469.87960455769758</v>
      </c>
      <c r="CS183" s="58" t="e">
        <v>#VALUE!</v>
      </c>
      <c r="CT183" s="58" t="e">
        <v>#VALUE!</v>
      </c>
      <c r="CU183" s="62" t="e">
        <v>#VALUE!</v>
      </c>
      <c r="CV183" s="58" t="e">
        <v>#VALUE!</v>
      </c>
      <c r="CW183" s="58" t="e">
        <v>#VALUE!</v>
      </c>
      <c r="CX183" s="282" t="s">
        <v>553</v>
      </c>
      <c r="CY183" s="207" t="s">
        <v>568</v>
      </c>
    </row>
    <row r="184" spans="1:103" s="59" customFormat="1" ht="75" x14ac:dyDescent="0.2">
      <c r="A184" s="255">
        <v>174</v>
      </c>
      <c r="B184" s="256" t="s">
        <v>391</v>
      </c>
      <c r="C184" s="257" t="s">
        <v>392</v>
      </c>
      <c r="D184" s="256" t="s">
        <v>46</v>
      </c>
      <c r="E184" s="259">
        <v>8.3333333333333339</v>
      </c>
      <c r="F184" s="255">
        <v>1</v>
      </c>
      <c r="G184" s="256" t="s">
        <v>31</v>
      </c>
      <c r="H184" s="53">
        <v>296761.98421333334</v>
      </c>
      <c r="I184" s="53">
        <v>2473016.5351111116</v>
      </c>
      <c r="J184" s="136"/>
      <c r="K184" s="136">
        <v>0</v>
      </c>
      <c r="L184" s="43">
        <v>0</v>
      </c>
      <c r="M184" s="52">
        <v>0</v>
      </c>
      <c r="N184" s="42" t="s">
        <v>583</v>
      </c>
      <c r="O184" s="42" t="s">
        <v>568</v>
      </c>
      <c r="P184" s="42" t="s">
        <v>33</v>
      </c>
      <c r="Q184" s="42" t="s">
        <v>582</v>
      </c>
      <c r="R184" s="144">
        <v>0</v>
      </c>
      <c r="S184" s="144">
        <v>0</v>
      </c>
      <c r="T184" s="144">
        <v>0</v>
      </c>
      <c r="U184" s="145">
        <v>0</v>
      </c>
      <c r="V184" s="42" t="s">
        <v>583</v>
      </c>
      <c r="W184" s="42" t="s">
        <v>568</v>
      </c>
      <c r="X184" s="42" t="s">
        <v>33</v>
      </c>
      <c r="Y184" s="42" t="s">
        <v>582</v>
      </c>
      <c r="Z184" s="43">
        <v>0</v>
      </c>
      <c r="AA184" s="43">
        <v>0</v>
      </c>
      <c r="AB184" s="43">
        <v>0</v>
      </c>
      <c r="AC184" s="52">
        <v>0</v>
      </c>
      <c r="AD184" s="42" t="s">
        <v>583</v>
      </c>
      <c r="AE184" s="42" t="s">
        <v>568</v>
      </c>
      <c r="AF184" s="42" t="s">
        <v>33</v>
      </c>
      <c r="AG184" s="42" t="s">
        <v>582</v>
      </c>
      <c r="AH184" s="245">
        <v>192000</v>
      </c>
      <c r="AI184" s="246">
        <v>36480</v>
      </c>
      <c r="AJ184" s="235">
        <v>228480</v>
      </c>
      <c r="AK184" s="52">
        <v>1904000.0000000002</v>
      </c>
      <c r="AL184" s="42" t="s">
        <v>10</v>
      </c>
      <c r="AM184" s="42" t="s">
        <v>566</v>
      </c>
      <c r="AN184" s="42" t="s">
        <v>10</v>
      </c>
      <c r="AO184" s="42" t="s">
        <v>581</v>
      </c>
      <c r="AP184" s="235"/>
      <c r="AQ184" s="235"/>
      <c r="AR184" s="43">
        <v>0</v>
      </c>
      <c r="AS184" s="52">
        <v>0</v>
      </c>
      <c r="AT184" s="42" t="s">
        <v>583</v>
      </c>
      <c r="AU184" s="42"/>
      <c r="AV184" s="42" t="s">
        <v>33</v>
      </c>
      <c r="AW184" s="42" t="s">
        <v>582</v>
      </c>
      <c r="AX184" s="235">
        <v>150000</v>
      </c>
      <c r="AY184" s="235">
        <v>28500</v>
      </c>
      <c r="AZ184" s="43">
        <v>178500</v>
      </c>
      <c r="BA184" s="52">
        <v>1487500</v>
      </c>
      <c r="BB184" s="42" t="s">
        <v>10</v>
      </c>
      <c r="BC184" s="42" t="s">
        <v>567</v>
      </c>
      <c r="BD184" s="42" t="s">
        <v>33</v>
      </c>
      <c r="BE184" s="42" t="s">
        <v>582</v>
      </c>
      <c r="BF184" s="261">
        <v>0</v>
      </c>
      <c r="BG184" s="262">
        <v>0</v>
      </c>
      <c r="BH184" s="43">
        <v>0</v>
      </c>
      <c r="BI184" s="52">
        <v>0</v>
      </c>
      <c r="BJ184" s="42" t="s">
        <v>583</v>
      </c>
      <c r="BK184" s="42" t="s">
        <v>568</v>
      </c>
      <c r="BL184" s="42" t="s">
        <v>33</v>
      </c>
      <c r="BM184" s="42" t="s">
        <v>582</v>
      </c>
      <c r="BN184" s="196">
        <v>0</v>
      </c>
      <c r="BO184" s="196">
        <v>0</v>
      </c>
      <c r="BP184" s="144">
        <v>0</v>
      </c>
      <c r="BQ184" s="145">
        <v>0</v>
      </c>
      <c r="BR184" s="42" t="s">
        <v>583</v>
      </c>
      <c r="BS184" s="42" t="s">
        <v>568</v>
      </c>
      <c r="BT184" s="42" t="s">
        <v>33</v>
      </c>
      <c r="BU184" s="42" t="s">
        <v>582</v>
      </c>
      <c r="BV184" s="193">
        <v>192000</v>
      </c>
      <c r="BW184" s="193">
        <v>36480</v>
      </c>
      <c r="BX184" s="43">
        <v>228480</v>
      </c>
      <c r="BY184" s="52">
        <v>228480</v>
      </c>
      <c r="BZ184" s="42" t="s">
        <v>10</v>
      </c>
      <c r="CA184" s="42" t="s">
        <v>567</v>
      </c>
      <c r="CB184" s="42" t="s">
        <v>33</v>
      </c>
      <c r="CC184" s="42" t="s">
        <v>582</v>
      </c>
      <c r="CD184" s="56"/>
      <c r="CE184" s="57" t="s">
        <v>584</v>
      </c>
      <c r="CF184" s="57" t="s">
        <v>584</v>
      </c>
      <c r="CG184" s="57" t="s">
        <v>584</v>
      </c>
      <c r="CH184" s="65">
        <v>228480</v>
      </c>
      <c r="CI184" s="65" t="s">
        <v>584</v>
      </c>
      <c r="CJ184" s="65" t="s">
        <v>584</v>
      </c>
      <c r="CK184" s="65" t="s">
        <v>584</v>
      </c>
      <c r="CL184" s="65" t="s">
        <v>584</v>
      </c>
      <c r="CM184" s="57" t="s">
        <v>584</v>
      </c>
      <c r="CN184" s="57">
        <v>228480</v>
      </c>
      <c r="CO184" s="58" t="e">
        <v>#VALUE!</v>
      </c>
      <c r="CP184" s="58" t="e">
        <v>#VALUE!</v>
      </c>
      <c r="CQ184" s="58" t="e">
        <v>#VALUE!</v>
      </c>
      <c r="CR184" s="58">
        <v>500</v>
      </c>
      <c r="CS184" s="58" t="e">
        <v>#VALUE!</v>
      </c>
      <c r="CT184" s="58" t="e">
        <v>#VALUE!</v>
      </c>
      <c r="CU184" s="62" t="e">
        <v>#VALUE!</v>
      </c>
      <c r="CV184" s="58" t="e">
        <v>#VALUE!</v>
      </c>
      <c r="CW184" s="58" t="e">
        <v>#VALUE!</v>
      </c>
      <c r="CX184" s="281" t="s">
        <v>554</v>
      </c>
      <c r="CY184" s="207" t="s">
        <v>568</v>
      </c>
    </row>
    <row r="185" spans="1:103" s="59" customFormat="1" ht="75" x14ac:dyDescent="0.2">
      <c r="A185" s="255">
        <v>175</v>
      </c>
      <c r="B185" s="256" t="s">
        <v>393</v>
      </c>
      <c r="C185" s="257" t="s">
        <v>394</v>
      </c>
      <c r="D185" s="256" t="s">
        <v>46</v>
      </c>
      <c r="E185" s="259">
        <v>164</v>
      </c>
      <c r="F185" s="255">
        <v>1</v>
      </c>
      <c r="G185" s="256" t="s">
        <v>31</v>
      </c>
      <c r="H185" s="53">
        <v>12120</v>
      </c>
      <c r="I185" s="53">
        <v>1987680</v>
      </c>
      <c r="J185" s="136">
        <v>11700</v>
      </c>
      <c r="K185" s="136">
        <v>0</v>
      </c>
      <c r="L185" s="43">
        <v>11700</v>
      </c>
      <c r="M185" s="52">
        <v>1918800</v>
      </c>
      <c r="N185" s="42" t="s">
        <v>10</v>
      </c>
      <c r="O185" s="42" t="s">
        <v>567</v>
      </c>
      <c r="P185" s="42" t="s">
        <v>33</v>
      </c>
      <c r="Q185" s="42" t="s">
        <v>582</v>
      </c>
      <c r="R185" s="144">
        <v>0</v>
      </c>
      <c r="S185" s="144">
        <v>0</v>
      </c>
      <c r="T185" s="144">
        <v>0</v>
      </c>
      <c r="U185" s="145">
        <v>0</v>
      </c>
      <c r="V185" s="42" t="s">
        <v>583</v>
      </c>
      <c r="W185" s="42" t="s">
        <v>568</v>
      </c>
      <c r="X185" s="42" t="s">
        <v>33</v>
      </c>
      <c r="Y185" s="42" t="s">
        <v>582</v>
      </c>
      <c r="Z185" s="43">
        <v>11373</v>
      </c>
      <c r="AA185" s="43">
        <v>0</v>
      </c>
      <c r="AB185" s="43">
        <v>11373</v>
      </c>
      <c r="AC185" s="52">
        <v>1865172</v>
      </c>
      <c r="AD185" s="42" t="s">
        <v>10</v>
      </c>
      <c r="AE185" s="42" t="s">
        <v>567</v>
      </c>
      <c r="AF185" s="42" t="s">
        <v>33</v>
      </c>
      <c r="AG185" s="42" t="s">
        <v>582</v>
      </c>
      <c r="AH185" s="245">
        <v>8198</v>
      </c>
      <c r="AI185" s="246">
        <v>0</v>
      </c>
      <c r="AJ185" s="235">
        <v>8198</v>
      </c>
      <c r="AK185" s="52">
        <v>1344472</v>
      </c>
      <c r="AL185" s="42" t="s">
        <v>10</v>
      </c>
      <c r="AM185" s="42" t="s">
        <v>566</v>
      </c>
      <c r="AN185" s="42" t="s">
        <v>10</v>
      </c>
      <c r="AO185" s="42" t="s">
        <v>581</v>
      </c>
      <c r="AP185" s="235"/>
      <c r="AQ185" s="235"/>
      <c r="AR185" s="43">
        <v>0</v>
      </c>
      <c r="AS185" s="52">
        <v>0</v>
      </c>
      <c r="AT185" s="42" t="s">
        <v>583</v>
      </c>
      <c r="AU185" s="42"/>
      <c r="AV185" s="42" t="s">
        <v>33</v>
      </c>
      <c r="AW185" s="42" t="s">
        <v>582</v>
      </c>
      <c r="AX185" s="235"/>
      <c r="AY185" s="235"/>
      <c r="AZ185" s="43">
        <v>0</v>
      </c>
      <c r="BA185" s="52">
        <v>0</v>
      </c>
      <c r="BB185" s="42" t="s">
        <v>583</v>
      </c>
      <c r="BC185" s="42" t="s">
        <v>568</v>
      </c>
      <c r="BD185" s="42" t="s">
        <v>33</v>
      </c>
      <c r="BE185" s="42" t="s">
        <v>582</v>
      </c>
      <c r="BF185" s="261">
        <v>0</v>
      </c>
      <c r="BG185" s="262">
        <v>0</v>
      </c>
      <c r="BH185" s="43">
        <v>0</v>
      </c>
      <c r="BI185" s="52">
        <v>0</v>
      </c>
      <c r="BJ185" s="42" t="s">
        <v>583</v>
      </c>
      <c r="BK185" s="42" t="s">
        <v>568</v>
      </c>
      <c r="BL185" s="42" t="s">
        <v>33</v>
      </c>
      <c r="BM185" s="42" t="s">
        <v>582</v>
      </c>
      <c r="BN185" s="196">
        <v>0</v>
      </c>
      <c r="BO185" s="196">
        <v>0</v>
      </c>
      <c r="BP185" s="144">
        <v>0</v>
      </c>
      <c r="BQ185" s="145">
        <v>0</v>
      </c>
      <c r="BR185" s="42" t="s">
        <v>583</v>
      </c>
      <c r="BS185" s="42" t="s">
        <v>568</v>
      </c>
      <c r="BT185" s="42" t="s">
        <v>33</v>
      </c>
      <c r="BU185" s="42" t="s">
        <v>582</v>
      </c>
      <c r="BV185" s="193"/>
      <c r="BW185" s="193"/>
      <c r="BX185" s="43">
        <v>0</v>
      </c>
      <c r="BY185" s="52">
        <v>0</v>
      </c>
      <c r="BZ185" s="42" t="s">
        <v>583</v>
      </c>
      <c r="CA185" s="42" t="s">
        <v>568</v>
      </c>
      <c r="CB185" s="42" t="s">
        <v>33</v>
      </c>
      <c r="CC185" s="42" t="s">
        <v>582</v>
      </c>
      <c r="CD185" s="56"/>
      <c r="CE185" s="57" t="s">
        <v>584</v>
      </c>
      <c r="CF185" s="57" t="s">
        <v>584</v>
      </c>
      <c r="CG185" s="57" t="s">
        <v>584</v>
      </c>
      <c r="CH185" s="65">
        <v>8198</v>
      </c>
      <c r="CI185" s="65" t="s">
        <v>584</v>
      </c>
      <c r="CJ185" s="65" t="s">
        <v>584</v>
      </c>
      <c r="CK185" s="65" t="s">
        <v>584</v>
      </c>
      <c r="CL185" s="65" t="s">
        <v>584</v>
      </c>
      <c r="CM185" s="57" t="s">
        <v>584</v>
      </c>
      <c r="CN185" s="57">
        <v>8198</v>
      </c>
      <c r="CO185" s="58" t="e">
        <v>#VALUE!</v>
      </c>
      <c r="CP185" s="58" t="e">
        <v>#VALUE!</v>
      </c>
      <c r="CQ185" s="58" t="e">
        <v>#VALUE!</v>
      </c>
      <c r="CR185" s="58">
        <v>500</v>
      </c>
      <c r="CS185" s="58" t="e">
        <v>#VALUE!</v>
      </c>
      <c r="CT185" s="58" t="e">
        <v>#VALUE!</v>
      </c>
      <c r="CU185" s="62" t="e">
        <v>#VALUE!</v>
      </c>
      <c r="CV185" s="58" t="e">
        <v>#VALUE!</v>
      </c>
      <c r="CW185" s="58" t="e">
        <v>#VALUE!</v>
      </c>
      <c r="CX185" s="281" t="s">
        <v>554</v>
      </c>
      <c r="CY185" s="207" t="s">
        <v>568</v>
      </c>
    </row>
    <row r="186" spans="1:103" s="59" customFormat="1" ht="90" x14ac:dyDescent="0.2">
      <c r="A186" s="255">
        <v>176</v>
      </c>
      <c r="B186" s="256" t="s">
        <v>395</v>
      </c>
      <c r="C186" s="257" t="s">
        <v>396</v>
      </c>
      <c r="D186" s="256" t="s">
        <v>46</v>
      </c>
      <c r="E186" s="259">
        <v>9</v>
      </c>
      <c r="F186" s="255">
        <v>1</v>
      </c>
      <c r="G186" s="256" t="s">
        <v>31</v>
      </c>
      <c r="H186" s="53">
        <v>5880</v>
      </c>
      <c r="I186" s="53">
        <v>52920</v>
      </c>
      <c r="J186" s="136">
        <v>5700</v>
      </c>
      <c r="K186" s="136">
        <v>0</v>
      </c>
      <c r="L186" s="43">
        <v>5700</v>
      </c>
      <c r="M186" s="52">
        <v>51300</v>
      </c>
      <c r="N186" s="42" t="s">
        <v>10</v>
      </c>
      <c r="O186" s="42" t="s">
        <v>566</v>
      </c>
      <c r="P186" s="42" t="s">
        <v>10</v>
      </c>
      <c r="Q186" s="42" t="s">
        <v>581</v>
      </c>
      <c r="R186" s="144">
        <v>5750</v>
      </c>
      <c r="S186" s="144">
        <v>0</v>
      </c>
      <c r="T186" s="144">
        <v>5750</v>
      </c>
      <c r="U186" s="145">
        <v>51750</v>
      </c>
      <c r="V186" s="42" t="s">
        <v>10</v>
      </c>
      <c r="W186" s="42" t="s">
        <v>566</v>
      </c>
      <c r="X186" s="42" t="s">
        <v>10</v>
      </c>
      <c r="Y186" s="42" t="s">
        <v>581</v>
      </c>
      <c r="Z186" s="43">
        <v>6867</v>
      </c>
      <c r="AA186" s="43">
        <v>0</v>
      </c>
      <c r="AB186" s="43">
        <v>6867</v>
      </c>
      <c r="AC186" s="52">
        <v>61803</v>
      </c>
      <c r="AD186" s="42" t="s">
        <v>33</v>
      </c>
      <c r="AE186" s="42" t="s">
        <v>567</v>
      </c>
      <c r="AF186" s="42" t="s">
        <v>33</v>
      </c>
      <c r="AG186" s="42" t="s">
        <v>582</v>
      </c>
      <c r="AH186" s="245">
        <v>4200</v>
      </c>
      <c r="AI186" s="246">
        <v>0</v>
      </c>
      <c r="AJ186" s="235">
        <v>4200</v>
      </c>
      <c r="AK186" s="52">
        <v>37800</v>
      </c>
      <c r="AL186" s="42" t="s">
        <v>10</v>
      </c>
      <c r="AM186" s="42" t="s">
        <v>566</v>
      </c>
      <c r="AN186" s="42" t="s">
        <v>10</v>
      </c>
      <c r="AO186" s="42" t="s">
        <v>581</v>
      </c>
      <c r="AP186" s="235"/>
      <c r="AQ186" s="235"/>
      <c r="AR186" s="43">
        <v>0</v>
      </c>
      <c r="AS186" s="52">
        <v>0</v>
      </c>
      <c r="AT186" s="42" t="s">
        <v>583</v>
      </c>
      <c r="AU186" s="42"/>
      <c r="AV186" s="42" t="s">
        <v>33</v>
      </c>
      <c r="AW186" s="42" t="s">
        <v>582</v>
      </c>
      <c r="AX186" s="235"/>
      <c r="AY186" s="235"/>
      <c r="AZ186" s="43">
        <v>0</v>
      </c>
      <c r="BA186" s="52">
        <v>0</v>
      </c>
      <c r="BB186" s="42" t="s">
        <v>583</v>
      </c>
      <c r="BC186" s="42" t="s">
        <v>568</v>
      </c>
      <c r="BD186" s="42" t="s">
        <v>33</v>
      </c>
      <c r="BE186" s="42" t="s">
        <v>582</v>
      </c>
      <c r="BF186" s="261">
        <v>0</v>
      </c>
      <c r="BG186" s="262">
        <v>0</v>
      </c>
      <c r="BH186" s="43">
        <v>0</v>
      </c>
      <c r="BI186" s="52">
        <v>0</v>
      </c>
      <c r="BJ186" s="42" t="s">
        <v>583</v>
      </c>
      <c r="BK186" s="42" t="s">
        <v>568</v>
      </c>
      <c r="BL186" s="42" t="s">
        <v>33</v>
      </c>
      <c r="BM186" s="42" t="s">
        <v>582</v>
      </c>
      <c r="BN186" s="196">
        <v>0</v>
      </c>
      <c r="BO186" s="196">
        <v>0</v>
      </c>
      <c r="BP186" s="144">
        <v>0</v>
      </c>
      <c r="BQ186" s="145">
        <v>0</v>
      </c>
      <c r="BR186" s="42" t="s">
        <v>583</v>
      </c>
      <c r="BS186" s="42" t="s">
        <v>568</v>
      </c>
      <c r="BT186" s="42" t="s">
        <v>33</v>
      </c>
      <c r="BU186" s="42" t="s">
        <v>582</v>
      </c>
      <c r="BV186" s="193"/>
      <c r="BW186" s="193"/>
      <c r="BX186" s="43">
        <v>0</v>
      </c>
      <c r="BY186" s="52">
        <v>0</v>
      </c>
      <c r="BZ186" s="42" t="s">
        <v>583</v>
      </c>
      <c r="CA186" s="42" t="s">
        <v>568</v>
      </c>
      <c r="CB186" s="42" t="s">
        <v>33</v>
      </c>
      <c r="CC186" s="42" t="s">
        <v>582</v>
      </c>
      <c r="CD186" s="56"/>
      <c r="CE186" s="57">
        <v>5700</v>
      </c>
      <c r="CF186" s="57">
        <v>5750</v>
      </c>
      <c r="CG186" s="57" t="s">
        <v>584</v>
      </c>
      <c r="CH186" s="65">
        <v>4200</v>
      </c>
      <c r="CI186" s="65" t="s">
        <v>584</v>
      </c>
      <c r="CJ186" s="65" t="s">
        <v>584</v>
      </c>
      <c r="CK186" s="65" t="s">
        <v>584</v>
      </c>
      <c r="CL186" s="65" t="s">
        <v>584</v>
      </c>
      <c r="CM186" s="57" t="s">
        <v>584</v>
      </c>
      <c r="CN186" s="57">
        <v>4200</v>
      </c>
      <c r="CO186" s="58">
        <v>368.4210526315789</v>
      </c>
      <c r="CP186" s="58">
        <v>365.21739130434781</v>
      </c>
      <c r="CQ186" s="58" t="e">
        <v>#VALUE!</v>
      </c>
      <c r="CR186" s="58">
        <v>500</v>
      </c>
      <c r="CS186" s="58" t="e">
        <v>#VALUE!</v>
      </c>
      <c r="CT186" s="58" t="e">
        <v>#VALUE!</v>
      </c>
      <c r="CU186" s="62" t="e">
        <v>#VALUE!</v>
      </c>
      <c r="CV186" s="58" t="e">
        <v>#VALUE!</v>
      </c>
      <c r="CW186" s="58" t="e">
        <v>#VALUE!</v>
      </c>
      <c r="CX186" s="281" t="s">
        <v>554</v>
      </c>
      <c r="CY186" s="207" t="s">
        <v>568</v>
      </c>
    </row>
    <row r="187" spans="1:103" s="59" customFormat="1" ht="47.25" x14ac:dyDescent="0.2">
      <c r="A187" s="255">
        <v>177</v>
      </c>
      <c r="B187" s="256" t="s">
        <v>397</v>
      </c>
      <c r="C187" s="257" t="s">
        <v>398</v>
      </c>
      <c r="D187" s="256" t="s">
        <v>46</v>
      </c>
      <c r="E187" s="259">
        <v>1.3333333333333333</v>
      </c>
      <c r="F187" s="255">
        <v>1</v>
      </c>
      <c r="G187" s="256" t="s">
        <v>31</v>
      </c>
      <c r="H187" s="53">
        <v>1881833.8963253461</v>
      </c>
      <c r="I187" s="53">
        <v>2509111.8617671281</v>
      </c>
      <c r="J187" s="136"/>
      <c r="K187" s="136">
        <v>0</v>
      </c>
      <c r="L187" s="43">
        <v>0</v>
      </c>
      <c r="M187" s="52">
        <v>0</v>
      </c>
      <c r="N187" s="42" t="s">
        <v>583</v>
      </c>
      <c r="O187" s="42" t="s">
        <v>568</v>
      </c>
      <c r="P187" s="42" t="s">
        <v>33</v>
      </c>
      <c r="Q187" s="42" t="s">
        <v>582</v>
      </c>
      <c r="R187" s="144">
        <v>0</v>
      </c>
      <c r="S187" s="144">
        <v>0</v>
      </c>
      <c r="T187" s="144">
        <v>0</v>
      </c>
      <c r="U187" s="145">
        <v>0</v>
      </c>
      <c r="V187" s="42" t="s">
        <v>583</v>
      </c>
      <c r="W187" s="42" t="s">
        <v>568</v>
      </c>
      <c r="X187" s="42" t="s">
        <v>33</v>
      </c>
      <c r="Y187" s="42" t="s">
        <v>582</v>
      </c>
      <c r="Z187" s="43">
        <v>0</v>
      </c>
      <c r="AA187" s="43">
        <v>0</v>
      </c>
      <c r="AB187" s="43">
        <v>0</v>
      </c>
      <c r="AC187" s="52">
        <v>0</v>
      </c>
      <c r="AD187" s="42" t="s">
        <v>583</v>
      </c>
      <c r="AE187" s="42" t="s">
        <v>568</v>
      </c>
      <c r="AF187" s="42" t="s">
        <v>33</v>
      </c>
      <c r="AG187" s="42" t="s">
        <v>582</v>
      </c>
      <c r="AH187" s="245"/>
      <c r="AI187" s="246">
        <v>0</v>
      </c>
      <c r="AJ187" s="235">
        <v>0</v>
      </c>
      <c r="AK187" s="52">
        <v>0</v>
      </c>
      <c r="AL187" s="42" t="s">
        <v>583</v>
      </c>
      <c r="AM187" s="42" t="s">
        <v>568</v>
      </c>
      <c r="AN187" s="42" t="s">
        <v>33</v>
      </c>
      <c r="AO187" s="42" t="s">
        <v>582</v>
      </c>
      <c r="AP187" s="235"/>
      <c r="AQ187" s="235"/>
      <c r="AR187" s="43">
        <v>0</v>
      </c>
      <c r="AS187" s="52">
        <v>0</v>
      </c>
      <c r="AT187" s="42" t="s">
        <v>583</v>
      </c>
      <c r="AU187" s="42"/>
      <c r="AV187" s="42" t="s">
        <v>33</v>
      </c>
      <c r="AW187" s="42" t="s">
        <v>582</v>
      </c>
      <c r="AX187" s="235"/>
      <c r="AY187" s="235"/>
      <c r="AZ187" s="43">
        <v>0</v>
      </c>
      <c r="BA187" s="52">
        <v>0</v>
      </c>
      <c r="BB187" s="42" t="s">
        <v>583</v>
      </c>
      <c r="BC187" s="42" t="s">
        <v>568</v>
      </c>
      <c r="BD187" s="42" t="s">
        <v>33</v>
      </c>
      <c r="BE187" s="42" t="s">
        <v>582</v>
      </c>
      <c r="BF187" s="261">
        <v>0</v>
      </c>
      <c r="BG187" s="262">
        <v>0</v>
      </c>
      <c r="BH187" s="43">
        <v>0</v>
      </c>
      <c r="BI187" s="52">
        <v>0</v>
      </c>
      <c r="BJ187" s="42" t="s">
        <v>583</v>
      </c>
      <c r="BK187" s="42" t="s">
        <v>568</v>
      </c>
      <c r="BL187" s="42" t="s">
        <v>33</v>
      </c>
      <c r="BM187" s="42" t="s">
        <v>582</v>
      </c>
      <c r="BN187" s="196">
        <v>0</v>
      </c>
      <c r="BO187" s="196">
        <v>0</v>
      </c>
      <c r="BP187" s="144">
        <v>0</v>
      </c>
      <c r="BQ187" s="145">
        <v>0</v>
      </c>
      <c r="BR187" s="42" t="s">
        <v>583</v>
      </c>
      <c r="BS187" s="42" t="s">
        <v>568</v>
      </c>
      <c r="BT187" s="42" t="s">
        <v>33</v>
      </c>
      <c r="BU187" s="42" t="s">
        <v>582</v>
      </c>
      <c r="BV187" s="193"/>
      <c r="BW187" s="193"/>
      <c r="BX187" s="43">
        <v>0</v>
      </c>
      <c r="BY187" s="52">
        <v>0</v>
      </c>
      <c r="BZ187" s="42" t="s">
        <v>583</v>
      </c>
      <c r="CA187" s="42" t="s">
        <v>568</v>
      </c>
      <c r="CB187" s="42" t="s">
        <v>33</v>
      </c>
      <c r="CC187" s="42" t="s">
        <v>582</v>
      </c>
      <c r="CD187" s="56"/>
      <c r="CE187" s="57" t="s">
        <v>584</v>
      </c>
      <c r="CF187" s="57" t="s">
        <v>584</v>
      </c>
      <c r="CG187" s="57" t="s">
        <v>584</v>
      </c>
      <c r="CH187" s="65" t="s">
        <v>584</v>
      </c>
      <c r="CI187" s="65" t="s">
        <v>584</v>
      </c>
      <c r="CJ187" s="65" t="s">
        <v>584</v>
      </c>
      <c r="CK187" s="65" t="s">
        <v>584</v>
      </c>
      <c r="CL187" s="65" t="s">
        <v>584</v>
      </c>
      <c r="CM187" s="57" t="s">
        <v>584</v>
      </c>
      <c r="CN187" s="57">
        <v>0</v>
      </c>
      <c r="CO187" s="58" t="e">
        <v>#VALUE!</v>
      </c>
      <c r="CP187" s="58" t="e">
        <v>#VALUE!</v>
      </c>
      <c r="CQ187" s="58" t="e">
        <v>#VALUE!</v>
      </c>
      <c r="CR187" s="58" t="e">
        <v>#VALUE!</v>
      </c>
      <c r="CS187" s="58" t="e">
        <v>#VALUE!</v>
      </c>
      <c r="CT187" s="58" t="e">
        <v>#VALUE!</v>
      </c>
      <c r="CU187" s="62" t="e">
        <v>#VALUE!</v>
      </c>
      <c r="CV187" s="58" t="e">
        <v>#VALUE!</v>
      </c>
      <c r="CW187" s="58" t="e">
        <v>#VALUE!</v>
      </c>
      <c r="CX187" s="49" t="s">
        <v>564</v>
      </c>
      <c r="CY187" s="207" t="s">
        <v>568</v>
      </c>
    </row>
    <row r="188" spans="1:103" s="59" customFormat="1" ht="75" x14ac:dyDescent="0.2">
      <c r="A188" s="255">
        <v>178</v>
      </c>
      <c r="B188" s="256" t="s">
        <v>399</v>
      </c>
      <c r="C188" s="257" t="s">
        <v>400</v>
      </c>
      <c r="D188" s="256" t="s">
        <v>46</v>
      </c>
      <c r="E188" s="259">
        <v>23</v>
      </c>
      <c r="F188" s="255">
        <v>1</v>
      </c>
      <c r="G188" s="256" t="s">
        <v>31</v>
      </c>
      <c r="H188" s="53">
        <v>10320</v>
      </c>
      <c r="I188" s="53">
        <v>237360</v>
      </c>
      <c r="J188" s="136">
        <v>10100</v>
      </c>
      <c r="K188" s="136">
        <v>0</v>
      </c>
      <c r="L188" s="43">
        <v>10100</v>
      </c>
      <c r="M188" s="52">
        <v>232300</v>
      </c>
      <c r="N188" s="42" t="s">
        <v>10</v>
      </c>
      <c r="O188" s="42" t="s">
        <v>567</v>
      </c>
      <c r="P188" s="42" t="s">
        <v>33</v>
      </c>
      <c r="Q188" s="42" t="s">
        <v>582</v>
      </c>
      <c r="R188" s="144">
        <v>0</v>
      </c>
      <c r="S188" s="144">
        <v>0</v>
      </c>
      <c r="T188" s="144">
        <v>0</v>
      </c>
      <c r="U188" s="145">
        <v>0</v>
      </c>
      <c r="V188" s="42" t="s">
        <v>583</v>
      </c>
      <c r="W188" s="42" t="s">
        <v>568</v>
      </c>
      <c r="X188" s="42" t="s">
        <v>33</v>
      </c>
      <c r="Y188" s="42" t="s">
        <v>582</v>
      </c>
      <c r="Z188" s="43">
        <v>10964</v>
      </c>
      <c r="AA188" s="43">
        <v>0</v>
      </c>
      <c r="AB188" s="43">
        <v>10964</v>
      </c>
      <c r="AC188" s="52">
        <v>252172</v>
      </c>
      <c r="AD188" s="42" t="s">
        <v>33</v>
      </c>
      <c r="AE188" s="42" t="s">
        <v>567</v>
      </c>
      <c r="AF188" s="42" t="s">
        <v>33</v>
      </c>
      <c r="AG188" s="42" t="s">
        <v>582</v>
      </c>
      <c r="AH188" s="245">
        <v>6503</v>
      </c>
      <c r="AI188" s="246">
        <v>0</v>
      </c>
      <c r="AJ188" s="235">
        <v>6503</v>
      </c>
      <c r="AK188" s="52">
        <v>149569</v>
      </c>
      <c r="AL188" s="42" t="s">
        <v>10</v>
      </c>
      <c r="AM188" s="42" t="s">
        <v>566</v>
      </c>
      <c r="AN188" s="42" t="s">
        <v>10</v>
      </c>
      <c r="AO188" s="42" t="s">
        <v>581</v>
      </c>
      <c r="AP188" s="235"/>
      <c r="AQ188" s="235"/>
      <c r="AR188" s="43">
        <v>0</v>
      </c>
      <c r="AS188" s="52">
        <v>0</v>
      </c>
      <c r="AT188" s="42" t="s">
        <v>583</v>
      </c>
      <c r="AU188" s="42"/>
      <c r="AV188" s="42" t="s">
        <v>33</v>
      </c>
      <c r="AW188" s="42" t="s">
        <v>582</v>
      </c>
      <c r="AX188" s="235"/>
      <c r="AY188" s="235"/>
      <c r="AZ188" s="43">
        <v>0</v>
      </c>
      <c r="BA188" s="52">
        <v>0</v>
      </c>
      <c r="BB188" s="42" t="s">
        <v>583</v>
      </c>
      <c r="BC188" s="42" t="s">
        <v>568</v>
      </c>
      <c r="BD188" s="42" t="s">
        <v>33</v>
      </c>
      <c r="BE188" s="42" t="s">
        <v>582</v>
      </c>
      <c r="BF188" s="261">
        <v>0</v>
      </c>
      <c r="BG188" s="262">
        <v>0</v>
      </c>
      <c r="BH188" s="43">
        <v>0</v>
      </c>
      <c r="BI188" s="52">
        <v>0</v>
      </c>
      <c r="BJ188" s="42" t="s">
        <v>583</v>
      </c>
      <c r="BK188" s="42" t="s">
        <v>568</v>
      </c>
      <c r="BL188" s="42" t="s">
        <v>33</v>
      </c>
      <c r="BM188" s="42" t="s">
        <v>582</v>
      </c>
      <c r="BN188" s="196">
        <v>0</v>
      </c>
      <c r="BO188" s="196">
        <v>0</v>
      </c>
      <c r="BP188" s="144">
        <v>0</v>
      </c>
      <c r="BQ188" s="145">
        <v>0</v>
      </c>
      <c r="BR188" s="42" t="s">
        <v>583</v>
      </c>
      <c r="BS188" s="42" t="s">
        <v>568</v>
      </c>
      <c r="BT188" s="42" t="s">
        <v>33</v>
      </c>
      <c r="BU188" s="42" t="s">
        <v>582</v>
      </c>
      <c r="BV188" s="193"/>
      <c r="BW188" s="193"/>
      <c r="BX188" s="43">
        <v>0</v>
      </c>
      <c r="BY188" s="52">
        <v>0</v>
      </c>
      <c r="BZ188" s="42" t="s">
        <v>583</v>
      </c>
      <c r="CA188" s="42" t="s">
        <v>568</v>
      </c>
      <c r="CB188" s="42" t="s">
        <v>33</v>
      </c>
      <c r="CC188" s="42" t="s">
        <v>582</v>
      </c>
      <c r="CD188" s="56"/>
      <c r="CE188" s="57" t="s">
        <v>584</v>
      </c>
      <c r="CF188" s="57" t="s">
        <v>584</v>
      </c>
      <c r="CG188" s="57" t="s">
        <v>584</v>
      </c>
      <c r="CH188" s="65">
        <v>6503</v>
      </c>
      <c r="CI188" s="65" t="s">
        <v>584</v>
      </c>
      <c r="CJ188" s="65" t="s">
        <v>584</v>
      </c>
      <c r="CK188" s="65" t="s">
        <v>584</v>
      </c>
      <c r="CL188" s="65" t="s">
        <v>584</v>
      </c>
      <c r="CM188" s="57" t="s">
        <v>584</v>
      </c>
      <c r="CN188" s="57">
        <v>6503</v>
      </c>
      <c r="CO188" s="58" t="e">
        <v>#VALUE!</v>
      </c>
      <c r="CP188" s="58" t="e">
        <v>#VALUE!</v>
      </c>
      <c r="CQ188" s="58" t="e">
        <v>#VALUE!</v>
      </c>
      <c r="CR188" s="58">
        <v>500</v>
      </c>
      <c r="CS188" s="58" t="e">
        <v>#VALUE!</v>
      </c>
      <c r="CT188" s="58" t="e">
        <v>#VALUE!</v>
      </c>
      <c r="CU188" s="62" t="e">
        <v>#VALUE!</v>
      </c>
      <c r="CV188" s="58" t="e">
        <v>#VALUE!</v>
      </c>
      <c r="CW188" s="58" t="e">
        <v>#VALUE!</v>
      </c>
      <c r="CX188" s="281" t="s">
        <v>554</v>
      </c>
      <c r="CY188" s="207" t="s">
        <v>568</v>
      </c>
    </row>
    <row r="189" spans="1:103" s="59" customFormat="1" ht="75" x14ac:dyDescent="0.2">
      <c r="A189" s="255">
        <v>179</v>
      </c>
      <c r="B189" s="256" t="s">
        <v>401</v>
      </c>
      <c r="C189" s="257" t="s">
        <v>402</v>
      </c>
      <c r="D189" s="256" t="s">
        <v>46</v>
      </c>
      <c r="E189" s="259">
        <v>1155</v>
      </c>
      <c r="F189" s="255">
        <v>1</v>
      </c>
      <c r="G189" s="256" t="s">
        <v>31</v>
      </c>
      <c r="H189" s="53">
        <v>12120</v>
      </c>
      <c r="I189" s="53">
        <v>13998600</v>
      </c>
      <c r="J189" s="136">
        <v>11300</v>
      </c>
      <c r="K189" s="136">
        <v>0</v>
      </c>
      <c r="L189" s="43">
        <v>11300</v>
      </c>
      <c r="M189" s="52">
        <v>13051500</v>
      </c>
      <c r="N189" s="42" t="s">
        <v>10</v>
      </c>
      <c r="O189" s="42" t="s">
        <v>567</v>
      </c>
      <c r="P189" s="42" t="s">
        <v>33</v>
      </c>
      <c r="Q189" s="42" t="s">
        <v>582</v>
      </c>
      <c r="R189" s="144">
        <v>0</v>
      </c>
      <c r="S189" s="144">
        <v>0</v>
      </c>
      <c r="T189" s="144">
        <v>0</v>
      </c>
      <c r="U189" s="145">
        <v>0</v>
      </c>
      <c r="V189" s="42" t="s">
        <v>583</v>
      </c>
      <c r="W189" s="42" t="s">
        <v>568</v>
      </c>
      <c r="X189" s="42" t="s">
        <v>33</v>
      </c>
      <c r="Y189" s="42" t="s">
        <v>582</v>
      </c>
      <c r="Z189" s="43">
        <v>10964</v>
      </c>
      <c r="AA189" s="43">
        <v>0</v>
      </c>
      <c r="AB189" s="43">
        <v>10964</v>
      </c>
      <c r="AC189" s="52">
        <v>12663420</v>
      </c>
      <c r="AD189" s="42" t="s">
        <v>10</v>
      </c>
      <c r="AE189" s="42" t="s">
        <v>567</v>
      </c>
      <c r="AF189" s="42" t="s">
        <v>33</v>
      </c>
      <c r="AG189" s="42" t="s">
        <v>582</v>
      </c>
      <c r="AH189" s="245">
        <v>7542</v>
      </c>
      <c r="AI189" s="246">
        <v>0</v>
      </c>
      <c r="AJ189" s="235">
        <v>7542</v>
      </c>
      <c r="AK189" s="52">
        <v>8711010</v>
      </c>
      <c r="AL189" s="42" t="s">
        <v>10</v>
      </c>
      <c r="AM189" s="42" t="s">
        <v>566</v>
      </c>
      <c r="AN189" s="42" t="s">
        <v>10</v>
      </c>
      <c r="AO189" s="42" t="s">
        <v>581</v>
      </c>
      <c r="AP189" s="235"/>
      <c r="AQ189" s="235"/>
      <c r="AR189" s="43">
        <v>0</v>
      </c>
      <c r="AS189" s="52">
        <v>0</v>
      </c>
      <c r="AT189" s="42" t="s">
        <v>583</v>
      </c>
      <c r="AU189" s="42"/>
      <c r="AV189" s="42" t="s">
        <v>33</v>
      </c>
      <c r="AW189" s="42" t="s">
        <v>582</v>
      </c>
      <c r="AX189" s="235"/>
      <c r="AY189" s="235"/>
      <c r="AZ189" s="43">
        <v>0</v>
      </c>
      <c r="BA189" s="52">
        <v>0</v>
      </c>
      <c r="BB189" s="42" t="s">
        <v>583</v>
      </c>
      <c r="BC189" s="42" t="s">
        <v>568</v>
      </c>
      <c r="BD189" s="42" t="s">
        <v>33</v>
      </c>
      <c r="BE189" s="42" t="s">
        <v>582</v>
      </c>
      <c r="BF189" s="261">
        <v>0</v>
      </c>
      <c r="BG189" s="262">
        <v>0</v>
      </c>
      <c r="BH189" s="43">
        <v>0</v>
      </c>
      <c r="BI189" s="52">
        <v>0</v>
      </c>
      <c r="BJ189" s="42" t="s">
        <v>583</v>
      </c>
      <c r="BK189" s="42" t="s">
        <v>568</v>
      </c>
      <c r="BL189" s="42" t="s">
        <v>33</v>
      </c>
      <c r="BM189" s="42" t="s">
        <v>582</v>
      </c>
      <c r="BN189" s="196">
        <v>0</v>
      </c>
      <c r="BO189" s="196">
        <v>0</v>
      </c>
      <c r="BP189" s="144">
        <v>0</v>
      </c>
      <c r="BQ189" s="145">
        <v>0</v>
      </c>
      <c r="BR189" s="42" t="s">
        <v>583</v>
      </c>
      <c r="BS189" s="42" t="s">
        <v>568</v>
      </c>
      <c r="BT189" s="42" t="s">
        <v>33</v>
      </c>
      <c r="BU189" s="42" t="s">
        <v>582</v>
      </c>
      <c r="BV189" s="193"/>
      <c r="BW189" s="193"/>
      <c r="BX189" s="43">
        <v>0</v>
      </c>
      <c r="BY189" s="52">
        <v>0</v>
      </c>
      <c r="BZ189" s="42" t="s">
        <v>583</v>
      </c>
      <c r="CA189" s="42" t="s">
        <v>568</v>
      </c>
      <c r="CB189" s="42" t="s">
        <v>33</v>
      </c>
      <c r="CC189" s="42" t="s">
        <v>582</v>
      </c>
      <c r="CD189" s="56"/>
      <c r="CE189" s="57" t="s">
        <v>584</v>
      </c>
      <c r="CF189" s="57" t="s">
        <v>584</v>
      </c>
      <c r="CG189" s="57" t="s">
        <v>584</v>
      </c>
      <c r="CH189" s="65">
        <v>7542</v>
      </c>
      <c r="CI189" s="65" t="s">
        <v>584</v>
      </c>
      <c r="CJ189" s="65" t="s">
        <v>584</v>
      </c>
      <c r="CK189" s="65" t="s">
        <v>584</v>
      </c>
      <c r="CL189" s="65" t="s">
        <v>584</v>
      </c>
      <c r="CM189" s="57" t="s">
        <v>584</v>
      </c>
      <c r="CN189" s="57">
        <v>7542</v>
      </c>
      <c r="CO189" s="58" t="e">
        <v>#VALUE!</v>
      </c>
      <c r="CP189" s="58" t="e">
        <v>#VALUE!</v>
      </c>
      <c r="CQ189" s="58" t="e">
        <v>#VALUE!</v>
      </c>
      <c r="CR189" s="58">
        <v>500</v>
      </c>
      <c r="CS189" s="58" t="e">
        <v>#VALUE!</v>
      </c>
      <c r="CT189" s="58" t="e">
        <v>#VALUE!</v>
      </c>
      <c r="CU189" s="62" t="e">
        <v>#VALUE!</v>
      </c>
      <c r="CV189" s="58" t="e">
        <v>#VALUE!</v>
      </c>
      <c r="CW189" s="58" t="e">
        <v>#VALUE!</v>
      </c>
      <c r="CX189" s="281" t="s">
        <v>554</v>
      </c>
      <c r="CY189" s="207" t="s">
        <v>568</v>
      </c>
    </row>
    <row r="190" spans="1:103" s="59" customFormat="1" ht="90" x14ac:dyDescent="0.2">
      <c r="A190" s="255">
        <v>180</v>
      </c>
      <c r="B190" s="256" t="s">
        <v>403</v>
      </c>
      <c r="C190" s="257" t="s">
        <v>404</v>
      </c>
      <c r="D190" s="256" t="s">
        <v>46</v>
      </c>
      <c r="E190" s="259">
        <v>49</v>
      </c>
      <c r="F190" s="255">
        <v>1</v>
      </c>
      <c r="G190" s="256" t="s">
        <v>31</v>
      </c>
      <c r="H190" s="53">
        <v>4500</v>
      </c>
      <c r="I190" s="53">
        <v>220500</v>
      </c>
      <c r="J190" s="136"/>
      <c r="K190" s="136">
        <v>0</v>
      </c>
      <c r="L190" s="43">
        <v>0</v>
      </c>
      <c r="M190" s="52">
        <v>0</v>
      </c>
      <c r="N190" s="42" t="s">
        <v>583</v>
      </c>
      <c r="O190" s="42" t="s">
        <v>568</v>
      </c>
      <c r="P190" s="42" t="s">
        <v>33</v>
      </c>
      <c r="Q190" s="42" t="s">
        <v>582</v>
      </c>
      <c r="R190" s="144">
        <v>4950</v>
      </c>
      <c r="S190" s="144">
        <v>0</v>
      </c>
      <c r="T190" s="144">
        <v>4950</v>
      </c>
      <c r="U190" s="145">
        <v>242550</v>
      </c>
      <c r="V190" s="42" t="s">
        <v>33</v>
      </c>
      <c r="W190" s="42" t="s">
        <v>567</v>
      </c>
      <c r="X190" s="42" t="s">
        <v>33</v>
      </c>
      <c r="Y190" s="42" t="s">
        <v>582</v>
      </c>
      <c r="Z190" s="43">
        <v>8717</v>
      </c>
      <c r="AA190" s="43">
        <v>0</v>
      </c>
      <c r="AB190" s="43">
        <v>8717</v>
      </c>
      <c r="AC190" s="52">
        <v>427133</v>
      </c>
      <c r="AD190" s="42" t="s">
        <v>33</v>
      </c>
      <c r="AE190" s="42" t="s">
        <v>567</v>
      </c>
      <c r="AF190" s="42" t="s">
        <v>33</v>
      </c>
      <c r="AG190" s="42" t="s">
        <v>582</v>
      </c>
      <c r="AH190" s="245">
        <v>2842</v>
      </c>
      <c r="AI190" s="246">
        <v>0</v>
      </c>
      <c r="AJ190" s="235">
        <v>2842</v>
      </c>
      <c r="AK190" s="52">
        <v>139258</v>
      </c>
      <c r="AL190" s="42" t="s">
        <v>10</v>
      </c>
      <c r="AM190" s="42" t="s">
        <v>566</v>
      </c>
      <c r="AN190" s="42" t="s">
        <v>10</v>
      </c>
      <c r="AO190" s="42" t="s">
        <v>581</v>
      </c>
      <c r="AP190" s="235"/>
      <c r="AQ190" s="235"/>
      <c r="AR190" s="43">
        <v>0</v>
      </c>
      <c r="AS190" s="52">
        <v>0</v>
      </c>
      <c r="AT190" s="42" t="s">
        <v>583</v>
      </c>
      <c r="AU190" s="42"/>
      <c r="AV190" s="42" t="s">
        <v>33</v>
      </c>
      <c r="AW190" s="42" t="s">
        <v>582</v>
      </c>
      <c r="AX190" s="235"/>
      <c r="AY190" s="235"/>
      <c r="AZ190" s="43">
        <v>0</v>
      </c>
      <c r="BA190" s="52">
        <v>0</v>
      </c>
      <c r="BB190" s="42" t="s">
        <v>583</v>
      </c>
      <c r="BC190" s="42" t="s">
        <v>568</v>
      </c>
      <c r="BD190" s="42" t="s">
        <v>33</v>
      </c>
      <c r="BE190" s="42" t="s">
        <v>582</v>
      </c>
      <c r="BF190" s="261">
        <v>0</v>
      </c>
      <c r="BG190" s="262">
        <v>0</v>
      </c>
      <c r="BH190" s="43">
        <v>0</v>
      </c>
      <c r="BI190" s="52">
        <v>0</v>
      </c>
      <c r="BJ190" s="42" t="s">
        <v>583</v>
      </c>
      <c r="BK190" s="42" t="s">
        <v>568</v>
      </c>
      <c r="BL190" s="42" t="s">
        <v>33</v>
      </c>
      <c r="BM190" s="42" t="s">
        <v>582</v>
      </c>
      <c r="BN190" s="196">
        <v>0</v>
      </c>
      <c r="BO190" s="196">
        <v>0</v>
      </c>
      <c r="BP190" s="144">
        <v>0</v>
      </c>
      <c r="BQ190" s="145">
        <v>0</v>
      </c>
      <c r="BR190" s="42" t="s">
        <v>583</v>
      </c>
      <c r="BS190" s="42" t="s">
        <v>568</v>
      </c>
      <c r="BT190" s="42" t="s">
        <v>33</v>
      </c>
      <c r="BU190" s="42" t="s">
        <v>582</v>
      </c>
      <c r="BV190" s="193"/>
      <c r="BW190" s="193"/>
      <c r="BX190" s="43">
        <v>0</v>
      </c>
      <c r="BY190" s="52">
        <v>0</v>
      </c>
      <c r="BZ190" s="42" t="s">
        <v>583</v>
      </c>
      <c r="CA190" s="42" t="s">
        <v>568</v>
      </c>
      <c r="CB190" s="42" t="s">
        <v>33</v>
      </c>
      <c r="CC190" s="42" t="s">
        <v>582</v>
      </c>
      <c r="CD190" s="56"/>
      <c r="CE190" s="57" t="s">
        <v>584</v>
      </c>
      <c r="CF190" s="57" t="s">
        <v>584</v>
      </c>
      <c r="CG190" s="57" t="s">
        <v>584</v>
      </c>
      <c r="CH190" s="65">
        <v>2842</v>
      </c>
      <c r="CI190" s="65" t="s">
        <v>584</v>
      </c>
      <c r="CJ190" s="65" t="s">
        <v>584</v>
      </c>
      <c r="CK190" s="65" t="s">
        <v>584</v>
      </c>
      <c r="CL190" s="65" t="s">
        <v>584</v>
      </c>
      <c r="CM190" s="57" t="s">
        <v>584</v>
      </c>
      <c r="CN190" s="57">
        <v>2842</v>
      </c>
      <c r="CO190" s="58" t="e">
        <v>#VALUE!</v>
      </c>
      <c r="CP190" s="58" t="e">
        <v>#VALUE!</v>
      </c>
      <c r="CQ190" s="58" t="e">
        <v>#VALUE!</v>
      </c>
      <c r="CR190" s="58">
        <v>500</v>
      </c>
      <c r="CS190" s="58" t="e">
        <v>#VALUE!</v>
      </c>
      <c r="CT190" s="58" t="e">
        <v>#VALUE!</v>
      </c>
      <c r="CU190" s="62" t="e">
        <v>#VALUE!</v>
      </c>
      <c r="CV190" s="58" t="e">
        <v>#VALUE!</v>
      </c>
      <c r="CW190" s="58" t="e">
        <v>#VALUE!</v>
      </c>
      <c r="CX190" s="281" t="s">
        <v>554</v>
      </c>
      <c r="CY190" s="207" t="s">
        <v>568</v>
      </c>
    </row>
    <row r="191" spans="1:103" s="59" customFormat="1" ht="135" x14ac:dyDescent="0.2">
      <c r="A191" s="255">
        <v>181</v>
      </c>
      <c r="B191" s="256" t="s">
        <v>405</v>
      </c>
      <c r="C191" s="257" t="s">
        <v>406</v>
      </c>
      <c r="D191" s="256" t="s">
        <v>46</v>
      </c>
      <c r="E191" s="259">
        <v>5</v>
      </c>
      <c r="F191" s="255">
        <v>1</v>
      </c>
      <c r="G191" s="256" t="s">
        <v>31</v>
      </c>
      <c r="H191" s="53">
        <v>76380</v>
      </c>
      <c r="I191" s="53">
        <v>381900</v>
      </c>
      <c r="J191" s="136"/>
      <c r="K191" s="136">
        <v>0</v>
      </c>
      <c r="L191" s="43">
        <v>0</v>
      </c>
      <c r="M191" s="52">
        <v>0</v>
      </c>
      <c r="N191" s="42" t="s">
        <v>583</v>
      </c>
      <c r="O191" s="42" t="s">
        <v>568</v>
      </c>
      <c r="P191" s="42" t="s">
        <v>33</v>
      </c>
      <c r="Q191" s="42" t="s">
        <v>582</v>
      </c>
      <c r="R191" s="144">
        <v>0</v>
      </c>
      <c r="S191" s="144">
        <v>0</v>
      </c>
      <c r="T191" s="144">
        <v>0</v>
      </c>
      <c r="U191" s="145">
        <v>0</v>
      </c>
      <c r="V191" s="42" t="s">
        <v>583</v>
      </c>
      <c r="W191" s="42" t="s">
        <v>568</v>
      </c>
      <c r="X191" s="42" t="s">
        <v>33</v>
      </c>
      <c r="Y191" s="42" t="s">
        <v>582</v>
      </c>
      <c r="Z191" s="43">
        <v>0</v>
      </c>
      <c r="AA191" s="43">
        <v>0</v>
      </c>
      <c r="AB191" s="43">
        <v>0</v>
      </c>
      <c r="AC191" s="52">
        <v>0</v>
      </c>
      <c r="AD191" s="42" t="s">
        <v>583</v>
      </c>
      <c r="AE191" s="42" t="s">
        <v>568</v>
      </c>
      <c r="AF191" s="42" t="s">
        <v>33</v>
      </c>
      <c r="AG191" s="42" t="s">
        <v>582</v>
      </c>
      <c r="AH191" s="245">
        <v>61427</v>
      </c>
      <c r="AI191" s="246">
        <v>0</v>
      </c>
      <c r="AJ191" s="235">
        <v>61427</v>
      </c>
      <c r="AK191" s="52">
        <v>307135</v>
      </c>
      <c r="AL191" s="42" t="s">
        <v>10</v>
      </c>
      <c r="AM191" s="42" t="s">
        <v>566</v>
      </c>
      <c r="AN191" s="42" t="s">
        <v>10</v>
      </c>
      <c r="AO191" s="42" t="s">
        <v>581</v>
      </c>
      <c r="AP191" s="235"/>
      <c r="AQ191" s="235"/>
      <c r="AR191" s="43">
        <v>0</v>
      </c>
      <c r="AS191" s="52">
        <v>0</v>
      </c>
      <c r="AT191" s="42" t="s">
        <v>583</v>
      </c>
      <c r="AU191" s="42"/>
      <c r="AV191" s="42" t="s">
        <v>33</v>
      </c>
      <c r="AW191" s="42" t="s">
        <v>582</v>
      </c>
      <c r="AX191" s="235"/>
      <c r="AY191" s="235"/>
      <c r="AZ191" s="43">
        <v>0</v>
      </c>
      <c r="BA191" s="52">
        <v>0</v>
      </c>
      <c r="BB191" s="42" t="s">
        <v>583</v>
      </c>
      <c r="BC191" s="42" t="s">
        <v>568</v>
      </c>
      <c r="BD191" s="42" t="s">
        <v>33</v>
      </c>
      <c r="BE191" s="42" t="s">
        <v>582</v>
      </c>
      <c r="BF191" s="261">
        <v>0</v>
      </c>
      <c r="BG191" s="262">
        <v>0</v>
      </c>
      <c r="BH191" s="43">
        <v>0</v>
      </c>
      <c r="BI191" s="52">
        <v>0</v>
      </c>
      <c r="BJ191" s="42" t="s">
        <v>583</v>
      </c>
      <c r="BK191" s="42" t="s">
        <v>568</v>
      </c>
      <c r="BL191" s="42" t="s">
        <v>33</v>
      </c>
      <c r="BM191" s="42" t="s">
        <v>582</v>
      </c>
      <c r="BN191" s="196">
        <v>0</v>
      </c>
      <c r="BO191" s="196">
        <v>0</v>
      </c>
      <c r="BP191" s="144">
        <v>0</v>
      </c>
      <c r="BQ191" s="145">
        <v>0</v>
      </c>
      <c r="BR191" s="42" t="s">
        <v>583</v>
      </c>
      <c r="BS191" s="42" t="s">
        <v>568</v>
      </c>
      <c r="BT191" s="42" t="s">
        <v>33</v>
      </c>
      <c r="BU191" s="42" t="s">
        <v>582</v>
      </c>
      <c r="BV191" s="193"/>
      <c r="BW191" s="193"/>
      <c r="BX191" s="43">
        <v>0</v>
      </c>
      <c r="BY191" s="52">
        <v>0</v>
      </c>
      <c r="BZ191" s="42" t="s">
        <v>583</v>
      </c>
      <c r="CA191" s="42" t="s">
        <v>568</v>
      </c>
      <c r="CB191" s="42" t="s">
        <v>33</v>
      </c>
      <c r="CC191" s="42" t="s">
        <v>582</v>
      </c>
      <c r="CD191" s="56"/>
      <c r="CE191" s="57" t="s">
        <v>584</v>
      </c>
      <c r="CF191" s="57" t="s">
        <v>584</v>
      </c>
      <c r="CG191" s="57" t="s">
        <v>584</v>
      </c>
      <c r="CH191" s="65">
        <v>61427</v>
      </c>
      <c r="CI191" s="65" t="s">
        <v>584</v>
      </c>
      <c r="CJ191" s="65" t="s">
        <v>584</v>
      </c>
      <c r="CK191" s="65" t="s">
        <v>584</v>
      </c>
      <c r="CL191" s="65" t="s">
        <v>584</v>
      </c>
      <c r="CM191" s="57" t="s">
        <v>584</v>
      </c>
      <c r="CN191" s="57">
        <v>61427</v>
      </c>
      <c r="CO191" s="58" t="e">
        <v>#VALUE!</v>
      </c>
      <c r="CP191" s="58" t="e">
        <v>#VALUE!</v>
      </c>
      <c r="CQ191" s="58" t="e">
        <v>#VALUE!</v>
      </c>
      <c r="CR191" s="58">
        <v>500</v>
      </c>
      <c r="CS191" s="58" t="e">
        <v>#VALUE!</v>
      </c>
      <c r="CT191" s="58" t="e">
        <v>#VALUE!</v>
      </c>
      <c r="CU191" s="62" t="e">
        <v>#VALUE!</v>
      </c>
      <c r="CV191" s="58" t="e">
        <v>#VALUE!</v>
      </c>
      <c r="CW191" s="58" t="e">
        <v>#VALUE!</v>
      </c>
      <c r="CX191" s="281" t="s">
        <v>554</v>
      </c>
      <c r="CY191" s="207" t="s">
        <v>568</v>
      </c>
    </row>
    <row r="192" spans="1:103" s="59" customFormat="1" ht="60" x14ac:dyDescent="0.2">
      <c r="A192" s="255">
        <v>182</v>
      </c>
      <c r="B192" s="256" t="s">
        <v>407</v>
      </c>
      <c r="C192" s="257" t="s">
        <v>408</v>
      </c>
      <c r="D192" s="256" t="s">
        <v>46</v>
      </c>
      <c r="E192" s="259">
        <v>2.3333333333333335</v>
      </c>
      <c r="F192" s="255">
        <v>1</v>
      </c>
      <c r="G192" s="256" t="s">
        <v>31</v>
      </c>
      <c r="H192" s="53">
        <v>9936</v>
      </c>
      <c r="I192" s="53">
        <v>23184</v>
      </c>
      <c r="J192" s="136">
        <v>8700</v>
      </c>
      <c r="K192" s="136">
        <v>0</v>
      </c>
      <c r="L192" s="43">
        <v>8700</v>
      </c>
      <c r="M192" s="52">
        <v>20300</v>
      </c>
      <c r="N192" s="42" t="s">
        <v>10</v>
      </c>
      <c r="O192" s="42" t="s">
        <v>566</v>
      </c>
      <c r="P192" s="42" t="s">
        <v>10</v>
      </c>
      <c r="Q192" s="42" t="s">
        <v>581</v>
      </c>
      <c r="R192" s="144">
        <v>6700</v>
      </c>
      <c r="S192" s="144">
        <v>0</v>
      </c>
      <c r="T192" s="144">
        <v>6700</v>
      </c>
      <c r="U192" s="145">
        <v>15633.333333333334</v>
      </c>
      <c r="V192" s="42" t="s">
        <v>10</v>
      </c>
      <c r="W192" s="42" t="s">
        <v>567</v>
      </c>
      <c r="X192" s="42" t="s">
        <v>33</v>
      </c>
      <c r="Y192" s="42" t="s">
        <v>582</v>
      </c>
      <c r="Z192" s="43">
        <v>7108</v>
      </c>
      <c r="AA192" s="43">
        <v>0</v>
      </c>
      <c r="AB192" s="43">
        <v>7108</v>
      </c>
      <c r="AC192" s="52">
        <v>16585.333333333336</v>
      </c>
      <c r="AD192" s="42" t="s">
        <v>10</v>
      </c>
      <c r="AE192" s="42" t="s">
        <v>566</v>
      </c>
      <c r="AF192" s="276" t="s">
        <v>33</v>
      </c>
      <c r="AG192" s="42" t="s">
        <v>582</v>
      </c>
      <c r="AH192" s="245">
        <v>4919</v>
      </c>
      <c r="AI192" s="246">
        <v>0</v>
      </c>
      <c r="AJ192" s="235">
        <v>4919</v>
      </c>
      <c r="AK192" s="52">
        <v>11477.666666666668</v>
      </c>
      <c r="AL192" s="42" t="s">
        <v>10</v>
      </c>
      <c r="AM192" s="42" t="s">
        <v>566</v>
      </c>
      <c r="AN192" s="42" t="s">
        <v>10</v>
      </c>
      <c r="AO192" s="42" t="s">
        <v>581</v>
      </c>
      <c r="AP192" s="235"/>
      <c r="AQ192" s="235"/>
      <c r="AR192" s="43">
        <v>0</v>
      </c>
      <c r="AS192" s="52">
        <v>0</v>
      </c>
      <c r="AT192" s="42" t="s">
        <v>583</v>
      </c>
      <c r="AU192" s="42"/>
      <c r="AV192" s="42" t="s">
        <v>33</v>
      </c>
      <c r="AW192" s="42" t="s">
        <v>582</v>
      </c>
      <c r="AX192" s="235"/>
      <c r="AY192" s="235"/>
      <c r="AZ192" s="43">
        <v>0</v>
      </c>
      <c r="BA192" s="52">
        <v>0</v>
      </c>
      <c r="BB192" s="42" t="s">
        <v>583</v>
      </c>
      <c r="BC192" s="42" t="s">
        <v>568</v>
      </c>
      <c r="BD192" s="42" t="s">
        <v>33</v>
      </c>
      <c r="BE192" s="42" t="s">
        <v>582</v>
      </c>
      <c r="BF192" s="261">
        <v>6870</v>
      </c>
      <c r="BG192" s="262">
        <v>0</v>
      </c>
      <c r="BH192" s="43">
        <v>6870</v>
      </c>
      <c r="BI192" s="52">
        <v>6870</v>
      </c>
      <c r="BJ192" s="42" t="s">
        <v>10</v>
      </c>
      <c r="BK192" s="42" t="s">
        <v>567</v>
      </c>
      <c r="BL192" s="42" t="s">
        <v>33</v>
      </c>
      <c r="BM192" s="42" t="s">
        <v>582</v>
      </c>
      <c r="BN192" s="196">
        <v>0</v>
      </c>
      <c r="BO192" s="196">
        <v>0</v>
      </c>
      <c r="BP192" s="144">
        <v>0</v>
      </c>
      <c r="BQ192" s="145">
        <v>0</v>
      </c>
      <c r="BR192" s="42" t="s">
        <v>583</v>
      </c>
      <c r="BS192" s="42" t="s">
        <v>568</v>
      </c>
      <c r="BT192" s="42" t="s">
        <v>33</v>
      </c>
      <c r="BU192" s="42" t="s">
        <v>582</v>
      </c>
      <c r="BV192" s="193"/>
      <c r="BW192" s="193"/>
      <c r="BX192" s="43">
        <v>0</v>
      </c>
      <c r="BY192" s="52">
        <v>0</v>
      </c>
      <c r="BZ192" s="42" t="s">
        <v>583</v>
      </c>
      <c r="CA192" s="42" t="s">
        <v>568</v>
      </c>
      <c r="CB192" s="42" t="s">
        <v>33</v>
      </c>
      <c r="CC192" s="42" t="s">
        <v>582</v>
      </c>
      <c r="CD192" s="56"/>
      <c r="CE192" s="57">
        <v>8700</v>
      </c>
      <c r="CF192" s="57" t="s">
        <v>584</v>
      </c>
      <c r="CG192" s="57" t="s">
        <v>584</v>
      </c>
      <c r="CH192" s="65">
        <v>4919</v>
      </c>
      <c r="CI192" s="65" t="s">
        <v>584</v>
      </c>
      <c r="CJ192" s="65" t="s">
        <v>584</v>
      </c>
      <c r="CK192" s="65" t="s">
        <v>584</v>
      </c>
      <c r="CL192" s="65" t="s">
        <v>584</v>
      </c>
      <c r="CM192" s="57" t="s">
        <v>584</v>
      </c>
      <c r="CN192" s="57">
        <v>4919</v>
      </c>
      <c r="CO192" s="58">
        <v>282.70114942528733</v>
      </c>
      <c r="CP192" s="58" t="e">
        <v>#VALUE!</v>
      </c>
      <c r="CQ192" s="58" t="e">
        <v>#VALUE!</v>
      </c>
      <c r="CR192" s="58">
        <v>500</v>
      </c>
      <c r="CS192" s="58" t="e">
        <v>#VALUE!</v>
      </c>
      <c r="CT192" s="58" t="e">
        <v>#VALUE!</v>
      </c>
      <c r="CU192" s="62" t="e">
        <v>#VALUE!</v>
      </c>
      <c r="CV192" s="58" t="e">
        <v>#VALUE!</v>
      </c>
      <c r="CW192" s="58" t="e">
        <v>#VALUE!</v>
      </c>
      <c r="CX192" s="281" t="s">
        <v>554</v>
      </c>
      <c r="CY192" s="207" t="s">
        <v>568</v>
      </c>
    </row>
    <row r="193" spans="1:103" s="59" customFormat="1" ht="60" x14ac:dyDescent="0.2">
      <c r="A193" s="255">
        <v>183</v>
      </c>
      <c r="B193" s="256" t="s">
        <v>409</v>
      </c>
      <c r="C193" s="257" t="s">
        <v>410</v>
      </c>
      <c r="D193" s="256" t="s">
        <v>46</v>
      </c>
      <c r="E193" s="259">
        <v>1</v>
      </c>
      <c r="F193" s="255">
        <v>1</v>
      </c>
      <c r="G193" s="256" t="s">
        <v>31</v>
      </c>
      <c r="H193" s="53">
        <v>187080</v>
      </c>
      <c r="I193" s="53">
        <v>187080</v>
      </c>
      <c r="J193" s="136">
        <v>21000</v>
      </c>
      <c r="K193" s="136">
        <v>0</v>
      </c>
      <c r="L193" s="43">
        <v>21000</v>
      </c>
      <c r="M193" s="52">
        <v>21000</v>
      </c>
      <c r="N193" s="42" t="s">
        <v>10</v>
      </c>
      <c r="O193" s="42" t="s">
        <v>567</v>
      </c>
      <c r="P193" s="42" t="s">
        <v>33</v>
      </c>
      <c r="Q193" s="42" t="s">
        <v>582</v>
      </c>
      <c r="R193" s="144">
        <v>0</v>
      </c>
      <c r="S193" s="144">
        <v>0</v>
      </c>
      <c r="T193" s="144">
        <v>0</v>
      </c>
      <c r="U193" s="145">
        <v>0</v>
      </c>
      <c r="V193" s="42" t="s">
        <v>583</v>
      </c>
      <c r="W193" s="42" t="s">
        <v>568</v>
      </c>
      <c r="X193" s="42" t="s">
        <v>33</v>
      </c>
      <c r="Y193" s="42" t="s">
        <v>582</v>
      </c>
      <c r="Z193" s="43">
        <v>14651</v>
      </c>
      <c r="AA193" s="43">
        <v>0</v>
      </c>
      <c r="AB193" s="43">
        <v>14651</v>
      </c>
      <c r="AC193" s="52">
        <v>14651</v>
      </c>
      <c r="AD193" s="42" t="s">
        <v>10</v>
      </c>
      <c r="AE193" s="42" t="s">
        <v>567</v>
      </c>
      <c r="AF193" s="42" t="s">
        <v>33</v>
      </c>
      <c r="AG193" s="42" t="s">
        <v>582</v>
      </c>
      <c r="AH193" s="245"/>
      <c r="AI193" s="246">
        <v>0</v>
      </c>
      <c r="AJ193" s="235">
        <v>0</v>
      </c>
      <c r="AK193" s="52">
        <v>0</v>
      </c>
      <c r="AL193" s="42" t="s">
        <v>583</v>
      </c>
      <c r="AM193" s="42" t="s">
        <v>568</v>
      </c>
      <c r="AN193" s="42" t="s">
        <v>33</v>
      </c>
      <c r="AO193" s="42" t="s">
        <v>582</v>
      </c>
      <c r="AP193" s="43"/>
      <c r="AQ193" s="43"/>
      <c r="AR193" s="43">
        <v>0</v>
      </c>
      <c r="AS193" s="52">
        <v>0</v>
      </c>
      <c r="AT193" s="42" t="s">
        <v>583</v>
      </c>
      <c r="AU193" s="42"/>
      <c r="AV193" s="42" t="s">
        <v>33</v>
      </c>
      <c r="AW193" s="42" t="s">
        <v>582</v>
      </c>
      <c r="AX193" s="43"/>
      <c r="AY193" s="43"/>
      <c r="AZ193" s="43">
        <v>0</v>
      </c>
      <c r="BA193" s="52">
        <v>0</v>
      </c>
      <c r="BB193" s="42" t="s">
        <v>583</v>
      </c>
      <c r="BC193" s="42" t="s">
        <v>568</v>
      </c>
      <c r="BD193" s="42" t="s">
        <v>33</v>
      </c>
      <c r="BE193" s="42" t="s">
        <v>582</v>
      </c>
      <c r="BF193" s="261">
        <v>0</v>
      </c>
      <c r="BG193" s="262">
        <v>0</v>
      </c>
      <c r="BH193" s="43">
        <v>0</v>
      </c>
      <c r="BI193" s="52">
        <v>0</v>
      </c>
      <c r="BJ193" s="42" t="s">
        <v>583</v>
      </c>
      <c r="BK193" s="42" t="s">
        <v>568</v>
      </c>
      <c r="BL193" s="42" t="s">
        <v>33</v>
      </c>
      <c r="BM193" s="42" t="s">
        <v>582</v>
      </c>
      <c r="BN193" s="196">
        <v>0</v>
      </c>
      <c r="BO193" s="196">
        <v>0</v>
      </c>
      <c r="BP193" s="144">
        <v>0</v>
      </c>
      <c r="BQ193" s="145">
        <v>0</v>
      </c>
      <c r="BR193" s="42" t="s">
        <v>583</v>
      </c>
      <c r="BS193" s="42" t="s">
        <v>568</v>
      </c>
      <c r="BT193" s="42" t="s">
        <v>33</v>
      </c>
      <c r="BU193" s="42" t="s">
        <v>582</v>
      </c>
      <c r="BV193" s="193"/>
      <c r="BW193" s="193"/>
      <c r="BX193" s="43">
        <v>0</v>
      </c>
      <c r="BY193" s="52">
        <v>0</v>
      </c>
      <c r="BZ193" s="42" t="s">
        <v>583</v>
      </c>
      <c r="CA193" s="42" t="s">
        <v>568</v>
      </c>
      <c r="CB193" s="42" t="s">
        <v>33</v>
      </c>
      <c r="CC193" s="42" t="s">
        <v>582</v>
      </c>
      <c r="CD193" s="56"/>
      <c r="CE193" s="57" t="s">
        <v>584</v>
      </c>
      <c r="CF193" s="57" t="s">
        <v>584</v>
      </c>
      <c r="CG193" s="57" t="s">
        <v>584</v>
      </c>
      <c r="CH193" s="65" t="s">
        <v>584</v>
      </c>
      <c r="CI193" s="65" t="s">
        <v>584</v>
      </c>
      <c r="CJ193" s="65" t="s">
        <v>584</v>
      </c>
      <c r="CK193" s="65" t="s">
        <v>584</v>
      </c>
      <c r="CL193" s="65" t="s">
        <v>584</v>
      </c>
      <c r="CM193" s="57" t="s">
        <v>584</v>
      </c>
      <c r="CN193" s="57">
        <v>0</v>
      </c>
      <c r="CO193" s="58" t="e">
        <v>#VALUE!</v>
      </c>
      <c r="CP193" s="58" t="e">
        <v>#VALUE!</v>
      </c>
      <c r="CQ193" s="58" t="e">
        <v>#VALUE!</v>
      </c>
      <c r="CR193" s="58" t="e">
        <v>#VALUE!</v>
      </c>
      <c r="CS193" s="58" t="e">
        <v>#VALUE!</v>
      </c>
      <c r="CT193" s="58" t="e">
        <v>#VALUE!</v>
      </c>
      <c r="CU193" s="62" t="e">
        <v>#VALUE!</v>
      </c>
      <c r="CV193" s="58" t="e">
        <v>#VALUE!</v>
      </c>
      <c r="CW193" s="58" t="e">
        <v>#VALUE!</v>
      </c>
      <c r="CX193" s="49" t="s">
        <v>564</v>
      </c>
      <c r="CY193" s="207" t="s">
        <v>568</v>
      </c>
    </row>
    <row r="194" spans="1:103" s="59" customFormat="1" ht="75" x14ac:dyDescent="0.2">
      <c r="A194" s="255">
        <v>184</v>
      </c>
      <c r="B194" s="256" t="s">
        <v>411</v>
      </c>
      <c r="C194" s="257" t="s">
        <v>412</v>
      </c>
      <c r="D194" s="256" t="s">
        <v>46</v>
      </c>
      <c r="E194" s="259">
        <v>18.333333333333332</v>
      </c>
      <c r="F194" s="255">
        <v>1</v>
      </c>
      <c r="G194" s="256" t="s">
        <v>31</v>
      </c>
      <c r="H194" s="53">
        <v>12120</v>
      </c>
      <c r="I194" s="53">
        <v>222200</v>
      </c>
      <c r="J194" s="136">
        <v>11700</v>
      </c>
      <c r="K194" s="136">
        <v>0</v>
      </c>
      <c r="L194" s="43">
        <v>11700</v>
      </c>
      <c r="M194" s="52">
        <v>214500</v>
      </c>
      <c r="N194" s="42" t="s">
        <v>10</v>
      </c>
      <c r="O194" s="42" t="s">
        <v>567</v>
      </c>
      <c r="P194" s="42" t="s">
        <v>33</v>
      </c>
      <c r="Q194" s="42" t="s">
        <v>582</v>
      </c>
      <c r="R194" s="144">
        <v>7950</v>
      </c>
      <c r="S194" s="144">
        <v>0</v>
      </c>
      <c r="T194" s="144">
        <v>7950</v>
      </c>
      <c r="U194" s="145">
        <v>145750</v>
      </c>
      <c r="V194" s="42" t="s">
        <v>10</v>
      </c>
      <c r="W194" s="42" t="s">
        <v>567</v>
      </c>
      <c r="X194" s="42" t="s">
        <v>33</v>
      </c>
      <c r="Y194" s="42" t="s">
        <v>582</v>
      </c>
      <c r="Z194" s="43">
        <v>11373</v>
      </c>
      <c r="AA194" s="43">
        <v>0</v>
      </c>
      <c r="AB194" s="43">
        <v>11373</v>
      </c>
      <c r="AC194" s="52">
        <v>208505</v>
      </c>
      <c r="AD194" s="42" t="s">
        <v>10</v>
      </c>
      <c r="AE194" s="42" t="s">
        <v>567</v>
      </c>
      <c r="AF194" s="42" t="s">
        <v>33</v>
      </c>
      <c r="AG194" s="42" t="s">
        <v>582</v>
      </c>
      <c r="AH194" s="245">
        <v>6012</v>
      </c>
      <c r="AI194" s="246">
        <v>0</v>
      </c>
      <c r="AJ194" s="235">
        <v>6012</v>
      </c>
      <c r="AK194" s="52">
        <v>110220</v>
      </c>
      <c r="AL194" s="42" t="s">
        <v>10</v>
      </c>
      <c r="AM194" s="42" t="s">
        <v>566</v>
      </c>
      <c r="AN194" s="42" t="s">
        <v>10</v>
      </c>
      <c r="AO194" s="42" t="s">
        <v>581</v>
      </c>
      <c r="AP194" s="235"/>
      <c r="AQ194" s="235"/>
      <c r="AR194" s="43">
        <v>0</v>
      </c>
      <c r="AS194" s="52">
        <v>0</v>
      </c>
      <c r="AT194" s="42" t="s">
        <v>583</v>
      </c>
      <c r="AU194" s="42"/>
      <c r="AV194" s="42" t="s">
        <v>33</v>
      </c>
      <c r="AW194" s="42" t="s">
        <v>582</v>
      </c>
      <c r="AX194" s="235">
        <v>9805</v>
      </c>
      <c r="AY194" s="235">
        <v>0</v>
      </c>
      <c r="AZ194" s="43">
        <v>9805</v>
      </c>
      <c r="BA194" s="52">
        <v>179758.33333333331</v>
      </c>
      <c r="BB194" s="42" t="s">
        <v>10</v>
      </c>
      <c r="BC194" s="42" t="s">
        <v>567</v>
      </c>
      <c r="BD194" s="42" t="s">
        <v>33</v>
      </c>
      <c r="BE194" s="42" t="s">
        <v>582</v>
      </c>
      <c r="BF194" s="261">
        <v>0</v>
      </c>
      <c r="BG194" s="262">
        <v>0</v>
      </c>
      <c r="BH194" s="43">
        <v>0</v>
      </c>
      <c r="BI194" s="52">
        <v>0</v>
      </c>
      <c r="BJ194" s="42" t="s">
        <v>583</v>
      </c>
      <c r="BK194" s="42" t="s">
        <v>568</v>
      </c>
      <c r="BL194" s="42" t="s">
        <v>33</v>
      </c>
      <c r="BM194" s="42" t="s">
        <v>582</v>
      </c>
      <c r="BN194" s="196">
        <v>0</v>
      </c>
      <c r="BO194" s="196">
        <v>0</v>
      </c>
      <c r="BP194" s="144">
        <v>0</v>
      </c>
      <c r="BQ194" s="145">
        <v>0</v>
      </c>
      <c r="BR194" s="42" t="s">
        <v>583</v>
      </c>
      <c r="BS194" s="42" t="s">
        <v>568</v>
      </c>
      <c r="BT194" s="42" t="s">
        <v>33</v>
      </c>
      <c r="BU194" s="42" t="s">
        <v>582</v>
      </c>
      <c r="BV194" s="193"/>
      <c r="BW194" s="193"/>
      <c r="BX194" s="43">
        <v>0</v>
      </c>
      <c r="BY194" s="52">
        <v>0</v>
      </c>
      <c r="BZ194" s="42" t="s">
        <v>583</v>
      </c>
      <c r="CA194" s="42" t="s">
        <v>568</v>
      </c>
      <c r="CB194" s="42" t="s">
        <v>33</v>
      </c>
      <c r="CC194" s="42" t="s">
        <v>582</v>
      </c>
      <c r="CD194" s="56"/>
      <c r="CE194" s="57" t="s">
        <v>584</v>
      </c>
      <c r="CF194" s="57" t="s">
        <v>584</v>
      </c>
      <c r="CG194" s="57" t="s">
        <v>584</v>
      </c>
      <c r="CH194" s="65">
        <v>6012</v>
      </c>
      <c r="CI194" s="65" t="s">
        <v>584</v>
      </c>
      <c r="CJ194" s="65" t="s">
        <v>584</v>
      </c>
      <c r="CK194" s="65" t="s">
        <v>584</v>
      </c>
      <c r="CL194" s="65" t="s">
        <v>584</v>
      </c>
      <c r="CM194" s="57" t="s">
        <v>584</v>
      </c>
      <c r="CN194" s="57">
        <v>6012</v>
      </c>
      <c r="CO194" s="58" t="e">
        <v>#VALUE!</v>
      </c>
      <c r="CP194" s="58" t="e">
        <v>#VALUE!</v>
      </c>
      <c r="CQ194" s="58" t="e">
        <v>#VALUE!</v>
      </c>
      <c r="CR194" s="58">
        <v>500</v>
      </c>
      <c r="CS194" s="58" t="e">
        <v>#VALUE!</v>
      </c>
      <c r="CT194" s="58" t="e">
        <v>#VALUE!</v>
      </c>
      <c r="CU194" s="62" t="e">
        <v>#VALUE!</v>
      </c>
      <c r="CV194" s="58" t="e">
        <v>#VALUE!</v>
      </c>
      <c r="CW194" s="58" t="e">
        <v>#VALUE!</v>
      </c>
      <c r="CX194" s="281" t="s">
        <v>554</v>
      </c>
      <c r="CY194" s="207" t="s">
        <v>568</v>
      </c>
    </row>
    <row r="195" spans="1:103" s="59" customFormat="1" ht="75" x14ac:dyDescent="0.2">
      <c r="A195" s="255">
        <v>185</v>
      </c>
      <c r="B195" s="256" t="s">
        <v>413</v>
      </c>
      <c r="C195" s="257" t="s">
        <v>414</v>
      </c>
      <c r="D195" s="256" t="s">
        <v>46</v>
      </c>
      <c r="E195" s="259">
        <v>1</v>
      </c>
      <c r="F195" s="255">
        <v>1</v>
      </c>
      <c r="G195" s="256" t="s">
        <v>31</v>
      </c>
      <c r="H195" s="53">
        <v>10320</v>
      </c>
      <c r="I195" s="53">
        <v>10320</v>
      </c>
      <c r="J195" s="136"/>
      <c r="K195" s="136">
        <v>0</v>
      </c>
      <c r="L195" s="43">
        <v>0</v>
      </c>
      <c r="M195" s="52">
        <v>0</v>
      </c>
      <c r="N195" s="42" t="s">
        <v>583</v>
      </c>
      <c r="O195" s="42" t="s">
        <v>568</v>
      </c>
      <c r="P195" s="42" t="s">
        <v>33</v>
      </c>
      <c r="Q195" s="42" t="s">
        <v>582</v>
      </c>
      <c r="R195" s="144">
        <v>0</v>
      </c>
      <c r="S195" s="144">
        <v>0</v>
      </c>
      <c r="T195" s="144">
        <v>0</v>
      </c>
      <c r="U195" s="145">
        <v>0</v>
      </c>
      <c r="V195" s="42" t="s">
        <v>583</v>
      </c>
      <c r="W195" s="42" t="s">
        <v>568</v>
      </c>
      <c r="X195" s="42" t="s">
        <v>33</v>
      </c>
      <c r="Y195" s="42" t="s">
        <v>582</v>
      </c>
      <c r="Z195" s="43">
        <v>0</v>
      </c>
      <c r="AA195" s="43">
        <v>0</v>
      </c>
      <c r="AB195" s="43">
        <v>0</v>
      </c>
      <c r="AC195" s="52">
        <v>0</v>
      </c>
      <c r="AD195" s="42" t="s">
        <v>583</v>
      </c>
      <c r="AE195" s="42" t="s">
        <v>568</v>
      </c>
      <c r="AF195" s="42" t="s">
        <v>33</v>
      </c>
      <c r="AG195" s="42" t="s">
        <v>582</v>
      </c>
      <c r="AH195" s="245">
        <v>7105</v>
      </c>
      <c r="AI195" s="246">
        <v>0</v>
      </c>
      <c r="AJ195" s="235">
        <v>7105</v>
      </c>
      <c r="AK195" s="52">
        <v>7105</v>
      </c>
      <c r="AL195" s="42" t="s">
        <v>10</v>
      </c>
      <c r="AM195" s="42" t="s">
        <v>566</v>
      </c>
      <c r="AN195" s="42" t="s">
        <v>10</v>
      </c>
      <c r="AO195" s="42" t="s">
        <v>581</v>
      </c>
      <c r="AP195" s="235"/>
      <c r="AQ195" s="235"/>
      <c r="AR195" s="43">
        <v>0</v>
      </c>
      <c r="AS195" s="52">
        <v>0</v>
      </c>
      <c r="AT195" s="42" t="s">
        <v>583</v>
      </c>
      <c r="AU195" s="42"/>
      <c r="AV195" s="42" t="s">
        <v>33</v>
      </c>
      <c r="AW195" s="42" t="s">
        <v>582</v>
      </c>
      <c r="AX195" s="235"/>
      <c r="AY195" s="235"/>
      <c r="AZ195" s="43">
        <v>0</v>
      </c>
      <c r="BA195" s="52">
        <v>0</v>
      </c>
      <c r="BB195" s="42" t="s">
        <v>583</v>
      </c>
      <c r="BC195" s="42" t="s">
        <v>568</v>
      </c>
      <c r="BD195" s="42" t="s">
        <v>33</v>
      </c>
      <c r="BE195" s="42" t="s">
        <v>582</v>
      </c>
      <c r="BF195" s="261">
        <v>0</v>
      </c>
      <c r="BG195" s="262">
        <v>0</v>
      </c>
      <c r="BH195" s="43">
        <v>0</v>
      </c>
      <c r="BI195" s="52">
        <v>0</v>
      </c>
      <c r="BJ195" s="42" t="s">
        <v>583</v>
      </c>
      <c r="BK195" s="42" t="s">
        <v>568</v>
      </c>
      <c r="BL195" s="42" t="s">
        <v>33</v>
      </c>
      <c r="BM195" s="42" t="s">
        <v>582</v>
      </c>
      <c r="BN195" s="196">
        <v>0</v>
      </c>
      <c r="BO195" s="196">
        <v>0</v>
      </c>
      <c r="BP195" s="144">
        <v>0</v>
      </c>
      <c r="BQ195" s="145">
        <v>0</v>
      </c>
      <c r="BR195" s="42" t="s">
        <v>583</v>
      </c>
      <c r="BS195" s="42" t="s">
        <v>568</v>
      </c>
      <c r="BT195" s="42" t="s">
        <v>33</v>
      </c>
      <c r="BU195" s="42" t="s">
        <v>582</v>
      </c>
      <c r="BV195" s="193"/>
      <c r="BW195" s="193"/>
      <c r="BX195" s="43">
        <v>0</v>
      </c>
      <c r="BY195" s="52">
        <v>0</v>
      </c>
      <c r="BZ195" s="42" t="s">
        <v>583</v>
      </c>
      <c r="CA195" s="42" t="s">
        <v>568</v>
      </c>
      <c r="CB195" s="42" t="s">
        <v>33</v>
      </c>
      <c r="CC195" s="42" t="s">
        <v>582</v>
      </c>
      <c r="CD195" s="56"/>
      <c r="CE195" s="57" t="s">
        <v>584</v>
      </c>
      <c r="CF195" s="57" t="s">
        <v>584</v>
      </c>
      <c r="CG195" s="57" t="s">
        <v>584</v>
      </c>
      <c r="CH195" s="65">
        <v>7105</v>
      </c>
      <c r="CI195" s="65" t="s">
        <v>584</v>
      </c>
      <c r="CJ195" s="65" t="s">
        <v>584</v>
      </c>
      <c r="CK195" s="65" t="s">
        <v>584</v>
      </c>
      <c r="CL195" s="65" t="s">
        <v>584</v>
      </c>
      <c r="CM195" s="57" t="s">
        <v>584</v>
      </c>
      <c r="CN195" s="57">
        <v>7105</v>
      </c>
      <c r="CO195" s="58" t="e">
        <v>#VALUE!</v>
      </c>
      <c r="CP195" s="58" t="e">
        <v>#VALUE!</v>
      </c>
      <c r="CQ195" s="58" t="e">
        <v>#VALUE!</v>
      </c>
      <c r="CR195" s="58">
        <v>500</v>
      </c>
      <c r="CS195" s="58" t="e">
        <v>#VALUE!</v>
      </c>
      <c r="CT195" s="58" t="e">
        <v>#VALUE!</v>
      </c>
      <c r="CU195" s="62" t="e">
        <v>#VALUE!</v>
      </c>
      <c r="CV195" s="58" t="e">
        <v>#VALUE!</v>
      </c>
      <c r="CW195" s="58" t="e">
        <v>#VALUE!</v>
      </c>
      <c r="CX195" s="281" t="s">
        <v>554</v>
      </c>
      <c r="CY195" s="207" t="s">
        <v>568</v>
      </c>
    </row>
    <row r="196" spans="1:103" s="59" customFormat="1" ht="105" x14ac:dyDescent="0.2">
      <c r="A196" s="255">
        <v>186</v>
      </c>
      <c r="B196" s="256" t="s">
        <v>415</v>
      </c>
      <c r="C196" s="257" t="s">
        <v>416</v>
      </c>
      <c r="D196" s="256" t="s">
        <v>46</v>
      </c>
      <c r="E196" s="259">
        <v>1</v>
      </c>
      <c r="F196" s="255">
        <v>1</v>
      </c>
      <c r="G196" s="256" t="s">
        <v>31</v>
      </c>
      <c r="H196" s="53">
        <v>18120</v>
      </c>
      <c r="I196" s="53">
        <v>18120</v>
      </c>
      <c r="J196" s="136"/>
      <c r="K196" s="136">
        <v>0</v>
      </c>
      <c r="L196" s="43">
        <v>0</v>
      </c>
      <c r="M196" s="52">
        <v>0</v>
      </c>
      <c r="N196" s="42" t="s">
        <v>583</v>
      </c>
      <c r="O196" s="42" t="s">
        <v>568</v>
      </c>
      <c r="P196" s="42" t="s">
        <v>33</v>
      </c>
      <c r="Q196" s="42" t="s">
        <v>582</v>
      </c>
      <c r="R196" s="144">
        <v>10200</v>
      </c>
      <c r="S196" s="144">
        <v>0</v>
      </c>
      <c r="T196" s="144">
        <v>10200</v>
      </c>
      <c r="U196" s="145">
        <v>10200</v>
      </c>
      <c r="V196" s="42" t="s">
        <v>10</v>
      </c>
      <c r="W196" s="42" t="s">
        <v>567</v>
      </c>
      <c r="X196" s="42" t="s">
        <v>33</v>
      </c>
      <c r="Y196" s="42" t="s">
        <v>582</v>
      </c>
      <c r="Z196" s="43">
        <v>0</v>
      </c>
      <c r="AA196" s="43">
        <v>0</v>
      </c>
      <c r="AB196" s="43">
        <v>0</v>
      </c>
      <c r="AC196" s="52">
        <v>0</v>
      </c>
      <c r="AD196" s="42" t="s">
        <v>583</v>
      </c>
      <c r="AE196" s="42" t="s">
        <v>568</v>
      </c>
      <c r="AF196" s="42" t="s">
        <v>33</v>
      </c>
      <c r="AG196" s="42" t="s">
        <v>582</v>
      </c>
      <c r="AH196" s="245">
        <v>10930</v>
      </c>
      <c r="AI196" s="246">
        <v>0</v>
      </c>
      <c r="AJ196" s="235">
        <v>10930</v>
      </c>
      <c r="AK196" s="52">
        <v>10930</v>
      </c>
      <c r="AL196" s="42" t="s">
        <v>10</v>
      </c>
      <c r="AM196" s="42" t="s">
        <v>566</v>
      </c>
      <c r="AN196" s="42" t="s">
        <v>10</v>
      </c>
      <c r="AO196" s="42" t="s">
        <v>581</v>
      </c>
      <c r="AP196" s="235"/>
      <c r="AQ196" s="235"/>
      <c r="AR196" s="43">
        <v>0</v>
      </c>
      <c r="AS196" s="52">
        <v>0</v>
      </c>
      <c r="AT196" s="42" t="s">
        <v>583</v>
      </c>
      <c r="AU196" s="42"/>
      <c r="AV196" s="42" t="s">
        <v>33</v>
      </c>
      <c r="AW196" s="42" t="s">
        <v>582</v>
      </c>
      <c r="AX196" s="235"/>
      <c r="AY196" s="235"/>
      <c r="AZ196" s="43">
        <v>0</v>
      </c>
      <c r="BA196" s="52">
        <v>0</v>
      </c>
      <c r="BB196" s="42" t="s">
        <v>583</v>
      </c>
      <c r="BC196" s="42" t="s">
        <v>568</v>
      </c>
      <c r="BD196" s="42" t="s">
        <v>33</v>
      </c>
      <c r="BE196" s="42" t="s">
        <v>582</v>
      </c>
      <c r="BF196" s="261">
        <v>0</v>
      </c>
      <c r="BG196" s="262">
        <v>0</v>
      </c>
      <c r="BH196" s="43">
        <v>0</v>
      </c>
      <c r="BI196" s="52">
        <v>0</v>
      </c>
      <c r="BJ196" s="42" t="s">
        <v>583</v>
      </c>
      <c r="BK196" s="42" t="s">
        <v>568</v>
      </c>
      <c r="BL196" s="42" t="s">
        <v>33</v>
      </c>
      <c r="BM196" s="42" t="s">
        <v>582</v>
      </c>
      <c r="BN196" s="196">
        <v>0</v>
      </c>
      <c r="BO196" s="196">
        <v>0</v>
      </c>
      <c r="BP196" s="144">
        <v>0</v>
      </c>
      <c r="BQ196" s="145">
        <v>0</v>
      </c>
      <c r="BR196" s="42" t="s">
        <v>583</v>
      </c>
      <c r="BS196" s="42" t="s">
        <v>568</v>
      </c>
      <c r="BT196" s="42" t="s">
        <v>33</v>
      </c>
      <c r="BU196" s="42" t="s">
        <v>582</v>
      </c>
      <c r="BV196" s="193"/>
      <c r="BW196" s="193"/>
      <c r="BX196" s="43">
        <v>0</v>
      </c>
      <c r="BY196" s="52">
        <v>0</v>
      </c>
      <c r="BZ196" s="42" t="s">
        <v>583</v>
      </c>
      <c r="CA196" s="42" t="s">
        <v>568</v>
      </c>
      <c r="CB196" s="42" t="s">
        <v>33</v>
      </c>
      <c r="CC196" s="42" t="s">
        <v>582</v>
      </c>
      <c r="CD196" s="56"/>
      <c r="CE196" s="57" t="s">
        <v>584</v>
      </c>
      <c r="CF196" s="57" t="s">
        <v>584</v>
      </c>
      <c r="CG196" s="57" t="s">
        <v>584</v>
      </c>
      <c r="CH196" s="65">
        <v>10930</v>
      </c>
      <c r="CI196" s="65" t="s">
        <v>584</v>
      </c>
      <c r="CJ196" s="65" t="s">
        <v>584</v>
      </c>
      <c r="CK196" s="65" t="s">
        <v>584</v>
      </c>
      <c r="CL196" s="65" t="s">
        <v>584</v>
      </c>
      <c r="CM196" s="57" t="s">
        <v>584</v>
      </c>
      <c r="CN196" s="57">
        <v>10930</v>
      </c>
      <c r="CO196" s="58" t="e">
        <v>#VALUE!</v>
      </c>
      <c r="CP196" s="58" t="e">
        <v>#VALUE!</v>
      </c>
      <c r="CQ196" s="58" t="e">
        <v>#VALUE!</v>
      </c>
      <c r="CR196" s="58">
        <v>500</v>
      </c>
      <c r="CS196" s="58" t="e">
        <v>#VALUE!</v>
      </c>
      <c r="CT196" s="58" t="e">
        <v>#VALUE!</v>
      </c>
      <c r="CU196" s="62" t="e">
        <v>#VALUE!</v>
      </c>
      <c r="CV196" s="58" t="e">
        <v>#VALUE!</v>
      </c>
      <c r="CW196" s="58" t="e">
        <v>#VALUE!</v>
      </c>
      <c r="CX196" s="281" t="s">
        <v>554</v>
      </c>
      <c r="CY196" s="207" t="s">
        <v>568</v>
      </c>
    </row>
    <row r="197" spans="1:103" s="59" customFormat="1" ht="75" x14ac:dyDescent="0.2">
      <c r="A197" s="255">
        <v>187</v>
      </c>
      <c r="B197" s="256" t="s">
        <v>417</v>
      </c>
      <c r="C197" s="257" t="s">
        <v>418</v>
      </c>
      <c r="D197" s="256" t="s">
        <v>46</v>
      </c>
      <c r="E197" s="259">
        <v>1</v>
      </c>
      <c r="F197" s="255">
        <v>1</v>
      </c>
      <c r="G197" s="256" t="s">
        <v>31</v>
      </c>
      <c r="H197" s="53">
        <v>36000</v>
      </c>
      <c r="I197" s="53">
        <v>36000</v>
      </c>
      <c r="J197" s="136">
        <v>36000</v>
      </c>
      <c r="K197" s="136">
        <v>0</v>
      </c>
      <c r="L197" s="43">
        <v>36000</v>
      </c>
      <c r="M197" s="52">
        <v>36000</v>
      </c>
      <c r="N197" s="42" t="s">
        <v>10</v>
      </c>
      <c r="O197" s="42" t="s">
        <v>566</v>
      </c>
      <c r="P197" s="42" t="s">
        <v>10</v>
      </c>
      <c r="Q197" s="42" t="s">
        <v>581</v>
      </c>
      <c r="R197" s="144">
        <v>24400</v>
      </c>
      <c r="S197" s="144">
        <v>0</v>
      </c>
      <c r="T197" s="144">
        <v>24400</v>
      </c>
      <c r="U197" s="145">
        <v>24400</v>
      </c>
      <c r="V197" s="42" t="s">
        <v>10</v>
      </c>
      <c r="W197" s="42" t="s">
        <v>566</v>
      </c>
      <c r="X197" s="276" t="s">
        <v>33</v>
      </c>
      <c r="Y197" s="42" t="s">
        <v>582</v>
      </c>
      <c r="Z197" s="43">
        <v>53663</v>
      </c>
      <c r="AA197" s="43">
        <v>0</v>
      </c>
      <c r="AB197" s="43">
        <v>53663</v>
      </c>
      <c r="AC197" s="52">
        <v>53663</v>
      </c>
      <c r="AD197" s="42" t="s">
        <v>33</v>
      </c>
      <c r="AE197" s="42" t="s">
        <v>567</v>
      </c>
      <c r="AF197" s="42" t="s">
        <v>33</v>
      </c>
      <c r="AG197" s="42" t="s">
        <v>582</v>
      </c>
      <c r="AH197" s="245">
        <v>32790</v>
      </c>
      <c r="AI197" s="246">
        <v>0</v>
      </c>
      <c r="AJ197" s="235">
        <v>32790</v>
      </c>
      <c r="AK197" s="52">
        <v>32790</v>
      </c>
      <c r="AL197" s="42" t="s">
        <v>10</v>
      </c>
      <c r="AM197" s="42" t="s">
        <v>566</v>
      </c>
      <c r="AN197" s="42" t="s">
        <v>10</v>
      </c>
      <c r="AO197" s="42" t="s">
        <v>581</v>
      </c>
      <c r="AP197" s="235"/>
      <c r="AQ197" s="235"/>
      <c r="AR197" s="43">
        <v>0</v>
      </c>
      <c r="AS197" s="52">
        <v>0</v>
      </c>
      <c r="AT197" s="42" t="s">
        <v>583</v>
      </c>
      <c r="AU197" s="42"/>
      <c r="AV197" s="42" t="s">
        <v>33</v>
      </c>
      <c r="AW197" s="42" t="s">
        <v>582</v>
      </c>
      <c r="AX197" s="235">
        <v>30129</v>
      </c>
      <c r="AY197" s="235">
        <v>0</v>
      </c>
      <c r="AZ197" s="43">
        <v>30129</v>
      </c>
      <c r="BA197" s="52">
        <v>30129</v>
      </c>
      <c r="BB197" s="42" t="s">
        <v>10</v>
      </c>
      <c r="BC197" s="42" t="s">
        <v>567</v>
      </c>
      <c r="BD197" s="42" t="s">
        <v>33</v>
      </c>
      <c r="BE197" s="42" t="s">
        <v>582</v>
      </c>
      <c r="BF197" s="261">
        <v>0</v>
      </c>
      <c r="BG197" s="262">
        <v>0</v>
      </c>
      <c r="BH197" s="43">
        <v>0</v>
      </c>
      <c r="BI197" s="52">
        <v>0</v>
      </c>
      <c r="BJ197" s="42" t="s">
        <v>583</v>
      </c>
      <c r="BK197" s="42" t="s">
        <v>568</v>
      </c>
      <c r="BL197" s="42" t="s">
        <v>33</v>
      </c>
      <c r="BM197" s="42" t="s">
        <v>582</v>
      </c>
      <c r="BN197" s="196">
        <v>0</v>
      </c>
      <c r="BO197" s="196">
        <v>0</v>
      </c>
      <c r="BP197" s="144">
        <v>0</v>
      </c>
      <c r="BQ197" s="145">
        <v>0</v>
      </c>
      <c r="BR197" s="42" t="s">
        <v>583</v>
      </c>
      <c r="BS197" s="42" t="s">
        <v>568</v>
      </c>
      <c r="BT197" s="42" t="s">
        <v>33</v>
      </c>
      <c r="BU197" s="42" t="s">
        <v>582</v>
      </c>
      <c r="BV197" s="193"/>
      <c r="BW197" s="193"/>
      <c r="BX197" s="43">
        <v>0</v>
      </c>
      <c r="BY197" s="52">
        <v>0</v>
      </c>
      <c r="BZ197" s="42" t="s">
        <v>583</v>
      </c>
      <c r="CA197" s="42" t="s">
        <v>568</v>
      </c>
      <c r="CB197" s="42" t="s">
        <v>33</v>
      </c>
      <c r="CC197" s="42" t="s">
        <v>582</v>
      </c>
      <c r="CD197" s="56"/>
      <c r="CE197" s="57">
        <v>36000</v>
      </c>
      <c r="CF197" s="57" t="s">
        <v>584</v>
      </c>
      <c r="CG197" s="57" t="s">
        <v>584</v>
      </c>
      <c r="CH197" s="65">
        <v>32790</v>
      </c>
      <c r="CI197" s="65" t="s">
        <v>584</v>
      </c>
      <c r="CJ197" s="65" t="s">
        <v>584</v>
      </c>
      <c r="CK197" s="65" t="s">
        <v>584</v>
      </c>
      <c r="CL197" s="65" t="s">
        <v>584</v>
      </c>
      <c r="CM197" s="57" t="s">
        <v>584</v>
      </c>
      <c r="CN197" s="57">
        <v>32790</v>
      </c>
      <c r="CO197" s="58">
        <v>455.41666666666669</v>
      </c>
      <c r="CP197" s="58" t="e">
        <v>#VALUE!</v>
      </c>
      <c r="CQ197" s="58" t="e">
        <v>#VALUE!</v>
      </c>
      <c r="CR197" s="58">
        <v>500</v>
      </c>
      <c r="CS197" s="58" t="e">
        <v>#VALUE!</v>
      </c>
      <c r="CT197" s="58" t="e">
        <v>#VALUE!</v>
      </c>
      <c r="CU197" s="62" t="e">
        <v>#VALUE!</v>
      </c>
      <c r="CV197" s="58" t="e">
        <v>#VALUE!</v>
      </c>
      <c r="CW197" s="58" t="e">
        <v>#VALUE!</v>
      </c>
      <c r="CX197" s="281" t="s">
        <v>554</v>
      </c>
      <c r="CY197" s="207" t="s">
        <v>568</v>
      </c>
    </row>
    <row r="198" spans="1:103" s="59" customFormat="1" ht="75" x14ac:dyDescent="0.2">
      <c r="A198" s="255">
        <v>188</v>
      </c>
      <c r="B198" s="256" t="s">
        <v>419</v>
      </c>
      <c r="C198" s="257" t="s">
        <v>420</v>
      </c>
      <c r="D198" s="256" t="s">
        <v>46</v>
      </c>
      <c r="E198" s="259">
        <v>1</v>
      </c>
      <c r="F198" s="255">
        <v>1</v>
      </c>
      <c r="G198" s="256" t="s">
        <v>31</v>
      </c>
      <c r="H198" s="53">
        <v>36000</v>
      </c>
      <c r="I198" s="53">
        <v>36000</v>
      </c>
      <c r="J198" s="136">
        <v>36000</v>
      </c>
      <c r="K198" s="136">
        <v>0</v>
      </c>
      <c r="L198" s="43">
        <v>36000</v>
      </c>
      <c r="M198" s="52">
        <v>36000</v>
      </c>
      <c r="N198" s="42" t="s">
        <v>10</v>
      </c>
      <c r="O198" s="42" t="s">
        <v>566</v>
      </c>
      <c r="P198" s="42" t="s">
        <v>10</v>
      </c>
      <c r="Q198" s="42" t="s">
        <v>581</v>
      </c>
      <c r="R198" s="144">
        <v>22150</v>
      </c>
      <c r="S198" s="144">
        <v>0</v>
      </c>
      <c r="T198" s="144">
        <v>22150</v>
      </c>
      <c r="U198" s="145">
        <v>22150</v>
      </c>
      <c r="V198" s="42" t="s">
        <v>10</v>
      </c>
      <c r="W198" s="42" t="s">
        <v>566</v>
      </c>
      <c r="X198" s="276" t="s">
        <v>33</v>
      </c>
      <c r="Y198" s="42" t="s">
        <v>582</v>
      </c>
      <c r="Z198" s="43">
        <v>42169</v>
      </c>
      <c r="AA198" s="43">
        <v>0</v>
      </c>
      <c r="AB198" s="43">
        <v>42169</v>
      </c>
      <c r="AC198" s="52">
        <v>42169</v>
      </c>
      <c r="AD198" s="42" t="s">
        <v>33</v>
      </c>
      <c r="AE198" s="42" t="s">
        <v>567</v>
      </c>
      <c r="AF198" s="42" t="s">
        <v>33</v>
      </c>
      <c r="AG198" s="42" t="s">
        <v>582</v>
      </c>
      <c r="AH198" s="245">
        <v>32790</v>
      </c>
      <c r="AI198" s="246">
        <v>0</v>
      </c>
      <c r="AJ198" s="235">
        <v>32790</v>
      </c>
      <c r="AK198" s="52">
        <v>32790</v>
      </c>
      <c r="AL198" s="42" t="s">
        <v>10</v>
      </c>
      <c r="AM198" s="42" t="s">
        <v>566</v>
      </c>
      <c r="AN198" s="42" t="s">
        <v>10</v>
      </c>
      <c r="AO198" s="42" t="s">
        <v>581</v>
      </c>
      <c r="AP198" s="235"/>
      <c r="AQ198" s="235"/>
      <c r="AR198" s="43">
        <v>0</v>
      </c>
      <c r="AS198" s="52">
        <v>0</v>
      </c>
      <c r="AT198" s="42" t="s">
        <v>583</v>
      </c>
      <c r="AU198" s="42"/>
      <c r="AV198" s="42" t="s">
        <v>33</v>
      </c>
      <c r="AW198" s="42" t="s">
        <v>582</v>
      </c>
      <c r="AX198" s="235">
        <v>27402</v>
      </c>
      <c r="AY198" s="235">
        <v>0</v>
      </c>
      <c r="AZ198" s="43">
        <v>27402</v>
      </c>
      <c r="BA198" s="52">
        <v>27402</v>
      </c>
      <c r="BB198" s="42" t="s">
        <v>10</v>
      </c>
      <c r="BC198" s="42" t="s">
        <v>567</v>
      </c>
      <c r="BD198" s="42" t="s">
        <v>33</v>
      </c>
      <c r="BE198" s="42" t="s">
        <v>582</v>
      </c>
      <c r="BF198" s="261">
        <v>0</v>
      </c>
      <c r="BG198" s="262">
        <v>0</v>
      </c>
      <c r="BH198" s="43">
        <v>0</v>
      </c>
      <c r="BI198" s="52">
        <v>0</v>
      </c>
      <c r="BJ198" s="42" t="s">
        <v>583</v>
      </c>
      <c r="BK198" s="42" t="s">
        <v>568</v>
      </c>
      <c r="BL198" s="42" t="s">
        <v>33</v>
      </c>
      <c r="BM198" s="42" t="s">
        <v>582</v>
      </c>
      <c r="BN198" s="196">
        <v>0</v>
      </c>
      <c r="BO198" s="196">
        <v>0</v>
      </c>
      <c r="BP198" s="144">
        <v>0</v>
      </c>
      <c r="BQ198" s="145">
        <v>0</v>
      </c>
      <c r="BR198" s="42" t="s">
        <v>583</v>
      </c>
      <c r="BS198" s="42" t="s">
        <v>568</v>
      </c>
      <c r="BT198" s="42" t="s">
        <v>33</v>
      </c>
      <c r="BU198" s="42" t="s">
        <v>582</v>
      </c>
      <c r="BV198" s="193"/>
      <c r="BW198" s="193"/>
      <c r="BX198" s="43">
        <v>0</v>
      </c>
      <c r="BY198" s="52">
        <v>0</v>
      </c>
      <c r="BZ198" s="42" t="s">
        <v>583</v>
      </c>
      <c r="CA198" s="42" t="s">
        <v>568</v>
      </c>
      <c r="CB198" s="42" t="s">
        <v>33</v>
      </c>
      <c r="CC198" s="42" t="s">
        <v>582</v>
      </c>
      <c r="CD198" s="56"/>
      <c r="CE198" s="57">
        <v>36000</v>
      </c>
      <c r="CF198" s="57" t="s">
        <v>584</v>
      </c>
      <c r="CG198" s="57" t="s">
        <v>584</v>
      </c>
      <c r="CH198" s="65">
        <v>32790</v>
      </c>
      <c r="CI198" s="65" t="s">
        <v>584</v>
      </c>
      <c r="CJ198" s="65" t="s">
        <v>584</v>
      </c>
      <c r="CK198" s="65" t="s">
        <v>584</v>
      </c>
      <c r="CL198" s="65" t="s">
        <v>584</v>
      </c>
      <c r="CM198" s="57" t="s">
        <v>584</v>
      </c>
      <c r="CN198" s="57">
        <v>32790</v>
      </c>
      <c r="CO198" s="58">
        <v>455.41666666666669</v>
      </c>
      <c r="CP198" s="58" t="e">
        <v>#VALUE!</v>
      </c>
      <c r="CQ198" s="58" t="e">
        <v>#VALUE!</v>
      </c>
      <c r="CR198" s="58">
        <v>500</v>
      </c>
      <c r="CS198" s="58" t="e">
        <v>#VALUE!</v>
      </c>
      <c r="CT198" s="58" t="e">
        <v>#VALUE!</v>
      </c>
      <c r="CU198" s="62" t="e">
        <v>#VALUE!</v>
      </c>
      <c r="CV198" s="58" t="e">
        <v>#VALUE!</v>
      </c>
      <c r="CW198" s="58" t="e">
        <v>#VALUE!</v>
      </c>
      <c r="CX198" s="281" t="s">
        <v>554</v>
      </c>
      <c r="CY198" s="207" t="s">
        <v>568</v>
      </c>
    </row>
    <row r="199" spans="1:103" s="59" customFormat="1" ht="75" x14ac:dyDescent="0.2">
      <c r="A199" s="255">
        <v>189</v>
      </c>
      <c r="B199" s="256" t="s">
        <v>421</v>
      </c>
      <c r="C199" s="257" t="s">
        <v>422</v>
      </c>
      <c r="D199" s="256" t="s">
        <v>46</v>
      </c>
      <c r="E199" s="259">
        <v>1</v>
      </c>
      <c r="F199" s="255">
        <v>1</v>
      </c>
      <c r="G199" s="256" t="s">
        <v>31</v>
      </c>
      <c r="H199" s="53">
        <v>12120</v>
      </c>
      <c r="I199" s="53">
        <v>12120</v>
      </c>
      <c r="J199" s="136">
        <v>11700</v>
      </c>
      <c r="K199" s="136">
        <v>0</v>
      </c>
      <c r="L199" s="43">
        <v>11700</v>
      </c>
      <c r="M199" s="52">
        <v>11700</v>
      </c>
      <c r="N199" s="42" t="s">
        <v>10</v>
      </c>
      <c r="O199" s="42" t="s">
        <v>567</v>
      </c>
      <c r="P199" s="42" t="s">
        <v>33</v>
      </c>
      <c r="Q199" s="42" t="s">
        <v>582</v>
      </c>
      <c r="R199" s="144">
        <v>0</v>
      </c>
      <c r="S199" s="144">
        <v>0</v>
      </c>
      <c r="T199" s="144">
        <v>0</v>
      </c>
      <c r="U199" s="145">
        <v>0</v>
      </c>
      <c r="V199" s="42" t="s">
        <v>583</v>
      </c>
      <c r="W199" s="42" t="s">
        <v>568</v>
      </c>
      <c r="X199" s="42" t="s">
        <v>33</v>
      </c>
      <c r="Y199" s="42" t="s">
        <v>582</v>
      </c>
      <c r="Z199" s="43">
        <v>11373</v>
      </c>
      <c r="AA199" s="43">
        <v>0</v>
      </c>
      <c r="AB199" s="43">
        <v>11373</v>
      </c>
      <c r="AC199" s="52">
        <v>11373</v>
      </c>
      <c r="AD199" s="42" t="s">
        <v>10</v>
      </c>
      <c r="AE199" s="42" t="s">
        <v>567</v>
      </c>
      <c r="AF199" s="42" t="s">
        <v>33</v>
      </c>
      <c r="AG199" s="42" t="s">
        <v>582</v>
      </c>
      <c r="AH199" s="245">
        <v>6012</v>
      </c>
      <c r="AI199" s="246">
        <v>0</v>
      </c>
      <c r="AJ199" s="235">
        <v>6012</v>
      </c>
      <c r="AK199" s="52">
        <v>6012</v>
      </c>
      <c r="AL199" s="42" t="s">
        <v>10</v>
      </c>
      <c r="AM199" s="42" t="s">
        <v>566</v>
      </c>
      <c r="AN199" s="42" t="s">
        <v>10</v>
      </c>
      <c r="AO199" s="42" t="s">
        <v>581</v>
      </c>
      <c r="AP199" s="235"/>
      <c r="AQ199" s="235"/>
      <c r="AR199" s="43">
        <v>0</v>
      </c>
      <c r="AS199" s="52">
        <v>0</v>
      </c>
      <c r="AT199" s="42" t="s">
        <v>583</v>
      </c>
      <c r="AU199" s="42"/>
      <c r="AV199" s="42" t="s">
        <v>33</v>
      </c>
      <c r="AW199" s="42" t="s">
        <v>582</v>
      </c>
      <c r="AX199" s="235"/>
      <c r="AY199" s="235"/>
      <c r="AZ199" s="43">
        <v>0</v>
      </c>
      <c r="BA199" s="52">
        <v>0</v>
      </c>
      <c r="BB199" s="42" t="s">
        <v>583</v>
      </c>
      <c r="BC199" s="42" t="s">
        <v>568</v>
      </c>
      <c r="BD199" s="42" t="s">
        <v>33</v>
      </c>
      <c r="BE199" s="42" t="s">
        <v>582</v>
      </c>
      <c r="BF199" s="261">
        <v>0</v>
      </c>
      <c r="BG199" s="262">
        <v>0</v>
      </c>
      <c r="BH199" s="43">
        <v>0</v>
      </c>
      <c r="BI199" s="52">
        <v>0</v>
      </c>
      <c r="BJ199" s="42" t="s">
        <v>583</v>
      </c>
      <c r="BK199" s="42" t="s">
        <v>568</v>
      </c>
      <c r="BL199" s="42" t="s">
        <v>33</v>
      </c>
      <c r="BM199" s="42" t="s">
        <v>582</v>
      </c>
      <c r="BN199" s="196">
        <v>0</v>
      </c>
      <c r="BO199" s="196">
        <v>0</v>
      </c>
      <c r="BP199" s="144">
        <v>0</v>
      </c>
      <c r="BQ199" s="145">
        <v>0</v>
      </c>
      <c r="BR199" s="42" t="s">
        <v>583</v>
      </c>
      <c r="BS199" s="42" t="s">
        <v>568</v>
      </c>
      <c r="BT199" s="42" t="s">
        <v>33</v>
      </c>
      <c r="BU199" s="42" t="s">
        <v>582</v>
      </c>
      <c r="BV199" s="193"/>
      <c r="BW199" s="193"/>
      <c r="BX199" s="43">
        <v>0</v>
      </c>
      <c r="BY199" s="52">
        <v>0</v>
      </c>
      <c r="BZ199" s="42" t="s">
        <v>583</v>
      </c>
      <c r="CA199" s="42" t="s">
        <v>568</v>
      </c>
      <c r="CB199" s="42" t="s">
        <v>33</v>
      </c>
      <c r="CC199" s="42" t="s">
        <v>582</v>
      </c>
      <c r="CD199" s="56"/>
      <c r="CE199" s="57" t="s">
        <v>584</v>
      </c>
      <c r="CF199" s="57" t="s">
        <v>584</v>
      </c>
      <c r="CG199" s="57" t="s">
        <v>584</v>
      </c>
      <c r="CH199" s="65">
        <v>6012</v>
      </c>
      <c r="CI199" s="65" t="s">
        <v>584</v>
      </c>
      <c r="CJ199" s="65" t="s">
        <v>584</v>
      </c>
      <c r="CK199" s="65" t="s">
        <v>584</v>
      </c>
      <c r="CL199" s="65" t="s">
        <v>584</v>
      </c>
      <c r="CM199" s="57" t="s">
        <v>584</v>
      </c>
      <c r="CN199" s="57">
        <v>6012</v>
      </c>
      <c r="CO199" s="58" t="e">
        <v>#VALUE!</v>
      </c>
      <c r="CP199" s="58" t="e">
        <v>#VALUE!</v>
      </c>
      <c r="CQ199" s="58" t="e">
        <v>#VALUE!</v>
      </c>
      <c r="CR199" s="58">
        <v>500</v>
      </c>
      <c r="CS199" s="58" t="e">
        <v>#VALUE!</v>
      </c>
      <c r="CT199" s="58" t="e">
        <v>#VALUE!</v>
      </c>
      <c r="CU199" s="62" t="e">
        <v>#VALUE!</v>
      </c>
      <c r="CV199" s="58" t="e">
        <v>#VALUE!</v>
      </c>
      <c r="CW199" s="58" t="e">
        <v>#VALUE!</v>
      </c>
      <c r="CX199" s="281" t="s">
        <v>554</v>
      </c>
      <c r="CY199" s="207" t="s">
        <v>568</v>
      </c>
    </row>
    <row r="200" spans="1:103" s="59" customFormat="1" ht="105" x14ac:dyDescent="0.2">
      <c r="A200" s="255">
        <v>190</v>
      </c>
      <c r="B200" s="256" t="s">
        <v>423</v>
      </c>
      <c r="C200" s="257" t="s">
        <v>424</v>
      </c>
      <c r="D200" s="256" t="s">
        <v>46</v>
      </c>
      <c r="E200" s="259">
        <v>1</v>
      </c>
      <c r="F200" s="255">
        <v>1</v>
      </c>
      <c r="G200" s="256" t="s">
        <v>31</v>
      </c>
      <c r="H200" s="53">
        <v>10320</v>
      </c>
      <c r="I200" s="53">
        <v>10320</v>
      </c>
      <c r="J200" s="136">
        <v>11700</v>
      </c>
      <c r="K200" s="136">
        <v>0</v>
      </c>
      <c r="L200" s="43">
        <v>11700</v>
      </c>
      <c r="M200" s="52">
        <v>11700</v>
      </c>
      <c r="N200" s="42" t="s">
        <v>33</v>
      </c>
      <c r="O200" s="42" t="s">
        <v>567</v>
      </c>
      <c r="P200" s="42" t="s">
        <v>33</v>
      </c>
      <c r="Q200" s="42" t="s">
        <v>582</v>
      </c>
      <c r="R200" s="144">
        <v>10300</v>
      </c>
      <c r="S200" s="144">
        <v>0</v>
      </c>
      <c r="T200" s="144">
        <v>10300</v>
      </c>
      <c r="U200" s="145">
        <v>10300</v>
      </c>
      <c r="V200" s="42" t="s">
        <v>10</v>
      </c>
      <c r="W200" s="42" t="s">
        <v>567</v>
      </c>
      <c r="X200" s="42" t="s">
        <v>33</v>
      </c>
      <c r="Y200" s="42" t="s">
        <v>582</v>
      </c>
      <c r="Z200" s="43">
        <v>11373</v>
      </c>
      <c r="AA200" s="43">
        <v>0</v>
      </c>
      <c r="AB200" s="43">
        <v>11373</v>
      </c>
      <c r="AC200" s="52">
        <v>11373</v>
      </c>
      <c r="AD200" s="42" t="s">
        <v>33</v>
      </c>
      <c r="AE200" s="42" t="s">
        <v>567</v>
      </c>
      <c r="AF200" s="42" t="s">
        <v>33</v>
      </c>
      <c r="AG200" s="42" t="s">
        <v>582</v>
      </c>
      <c r="AH200" s="245">
        <v>9400</v>
      </c>
      <c r="AI200" s="246">
        <v>0</v>
      </c>
      <c r="AJ200" s="235">
        <v>9400</v>
      </c>
      <c r="AK200" s="52">
        <v>9400</v>
      </c>
      <c r="AL200" s="42" t="s">
        <v>10</v>
      </c>
      <c r="AM200" s="42" t="s">
        <v>566</v>
      </c>
      <c r="AN200" s="42" t="s">
        <v>10</v>
      </c>
      <c r="AO200" s="42" t="s">
        <v>581</v>
      </c>
      <c r="AP200" s="235"/>
      <c r="AQ200" s="235"/>
      <c r="AR200" s="43">
        <v>0</v>
      </c>
      <c r="AS200" s="52">
        <v>0</v>
      </c>
      <c r="AT200" s="42" t="s">
        <v>583</v>
      </c>
      <c r="AU200" s="42"/>
      <c r="AV200" s="42" t="s">
        <v>33</v>
      </c>
      <c r="AW200" s="42" t="s">
        <v>582</v>
      </c>
      <c r="AX200" s="235">
        <v>8831</v>
      </c>
      <c r="AY200" s="235">
        <v>0</v>
      </c>
      <c r="AZ200" s="43">
        <v>8831</v>
      </c>
      <c r="BA200" s="52">
        <v>8831</v>
      </c>
      <c r="BB200" s="42" t="s">
        <v>10</v>
      </c>
      <c r="BC200" s="42" t="s">
        <v>567</v>
      </c>
      <c r="BD200" s="42" t="s">
        <v>33</v>
      </c>
      <c r="BE200" s="42" t="s">
        <v>582</v>
      </c>
      <c r="BF200" s="261">
        <v>0</v>
      </c>
      <c r="BG200" s="262">
        <v>0</v>
      </c>
      <c r="BH200" s="43">
        <v>0</v>
      </c>
      <c r="BI200" s="52">
        <v>0</v>
      </c>
      <c r="BJ200" s="42" t="s">
        <v>583</v>
      </c>
      <c r="BK200" s="42" t="s">
        <v>568</v>
      </c>
      <c r="BL200" s="42" t="s">
        <v>33</v>
      </c>
      <c r="BM200" s="42" t="s">
        <v>582</v>
      </c>
      <c r="BN200" s="196">
        <v>0</v>
      </c>
      <c r="BO200" s="196">
        <v>0</v>
      </c>
      <c r="BP200" s="144">
        <v>0</v>
      </c>
      <c r="BQ200" s="145">
        <v>0</v>
      </c>
      <c r="BR200" s="42" t="s">
        <v>583</v>
      </c>
      <c r="BS200" s="42" t="s">
        <v>568</v>
      </c>
      <c r="BT200" s="42" t="s">
        <v>33</v>
      </c>
      <c r="BU200" s="42" t="s">
        <v>582</v>
      </c>
      <c r="BV200" s="193"/>
      <c r="BW200" s="193"/>
      <c r="BX200" s="43">
        <v>0</v>
      </c>
      <c r="BY200" s="52">
        <v>0</v>
      </c>
      <c r="BZ200" s="42" t="s">
        <v>583</v>
      </c>
      <c r="CA200" s="42" t="s">
        <v>568</v>
      </c>
      <c r="CB200" s="42" t="s">
        <v>33</v>
      </c>
      <c r="CC200" s="42" t="s">
        <v>582</v>
      </c>
      <c r="CD200" s="56"/>
      <c r="CE200" s="57" t="s">
        <v>584</v>
      </c>
      <c r="CF200" s="57" t="s">
        <v>584</v>
      </c>
      <c r="CG200" s="57" t="s">
        <v>584</v>
      </c>
      <c r="CH200" s="65">
        <v>9400</v>
      </c>
      <c r="CI200" s="65" t="s">
        <v>584</v>
      </c>
      <c r="CJ200" s="65" t="s">
        <v>584</v>
      </c>
      <c r="CK200" s="65" t="s">
        <v>584</v>
      </c>
      <c r="CL200" s="65" t="s">
        <v>584</v>
      </c>
      <c r="CM200" s="57" t="s">
        <v>584</v>
      </c>
      <c r="CN200" s="57">
        <v>9400</v>
      </c>
      <c r="CO200" s="58" t="e">
        <v>#VALUE!</v>
      </c>
      <c r="CP200" s="58" t="e">
        <v>#VALUE!</v>
      </c>
      <c r="CQ200" s="58" t="e">
        <v>#VALUE!</v>
      </c>
      <c r="CR200" s="58">
        <v>500</v>
      </c>
      <c r="CS200" s="58" t="e">
        <v>#VALUE!</v>
      </c>
      <c r="CT200" s="58" t="e">
        <v>#VALUE!</v>
      </c>
      <c r="CU200" s="62" t="e">
        <v>#VALUE!</v>
      </c>
      <c r="CV200" s="58" t="e">
        <v>#VALUE!</v>
      </c>
      <c r="CW200" s="58" t="e">
        <v>#VALUE!</v>
      </c>
      <c r="CX200" s="281" t="s">
        <v>554</v>
      </c>
      <c r="CY200" s="207" t="s">
        <v>568</v>
      </c>
    </row>
    <row r="201" spans="1:103" s="59" customFormat="1" ht="75" x14ac:dyDescent="0.2">
      <c r="A201" s="255">
        <v>191</v>
      </c>
      <c r="B201" s="256" t="s">
        <v>425</v>
      </c>
      <c r="C201" s="257" t="s">
        <v>426</v>
      </c>
      <c r="D201" s="256" t="s">
        <v>46</v>
      </c>
      <c r="E201" s="259">
        <v>1</v>
      </c>
      <c r="F201" s="255">
        <v>1</v>
      </c>
      <c r="G201" s="256" t="s">
        <v>31</v>
      </c>
      <c r="H201" s="53">
        <v>12120</v>
      </c>
      <c r="I201" s="53">
        <v>12120</v>
      </c>
      <c r="J201" s="136">
        <v>11700</v>
      </c>
      <c r="K201" s="136">
        <v>0</v>
      </c>
      <c r="L201" s="43">
        <v>11700</v>
      </c>
      <c r="M201" s="52">
        <v>11700</v>
      </c>
      <c r="N201" s="42" t="s">
        <v>10</v>
      </c>
      <c r="O201" s="42" t="s">
        <v>567</v>
      </c>
      <c r="P201" s="42" t="s">
        <v>33</v>
      </c>
      <c r="Q201" s="42" t="s">
        <v>582</v>
      </c>
      <c r="R201" s="144">
        <v>0</v>
      </c>
      <c r="S201" s="144">
        <v>0</v>
      </c>
      <c r="T201" s="144">
        <v>0</v>
      </c>
      <c r="U201" s="145">
        <v>0</v>
      </c>
      <c r="V201" s="42" t="s">
        <v>583</v>
      </c>
      <c r="W201" s="42" t="s">
        <v>568</v>
      </c>
      <c r="X201" s="42" t="s">
        <v>33</v>
      </c>
      <c r="Y201" s="42" t="s">
        <v>582</v>
      </c>
      <c r="Z201" s="43">
        <v>11373</v>
      </c>
      <c r="AA201" s="43">
        <v>0</v>
      </c>
      <c r="AB201" s="43">
        <v>11373</v>
      </c>
      <c r="AC201" s="52">
        <v>11373</v>
      </c>
      <c r="AD201" s="42" t="s">
        <v>10</v>
      </c>
      <c r="AE201" s="42" t="s">
        <v>567</v>
      </c>
      <c r="AF201" s="42" t="s">
        <v>33</v>
      </c>
      <c r="AG201" s="42" t="s">
        <v>582</v>
      </c>
      <c r="AH201" s="245">
        <v>5902</v>
      </c>
      <c r="AI201" s="246">
        <v>0</v>
      </c>
      <c r="AJ201" s="235">
        <v>5902</v>
      </c>
      <c r="AK201" s="52">
        <v>5902</v>
      </c>
      <c r="AL201" s="42" t="s">
        <v>10</v>
      </c>
      <c r="AM201" s="42" t="s">
        <v>566</v>
      </c>
      <c r="AN201" s="42" t="s">
        <v>10</v>
      </c>
      <c r="AO201" s="42" t="s">
        <v>581</v>
      </c>
      <c r="AP201" s="235"/>
      <c r="AQ201" s="235"/>
      <c r="AR201" s="43">
        <v>0</v>
      </c>
      <c r="AS201" s="52">
        <v>0</v>
      </c>
      <c r="AT201" s="42" t="s">
        <v>583</v>
      </c>
      <c r="AU201" s="42"/>
      <c r="AV201" s="42" t="s">
        <v>33</v>
      </c>
      <c r="AW201" s="42" t="s">
        <v>582</v>
      </c>
      <c r="AX201" s="235"/>
      <c r="AY201" s="235"/>
      <c r="AZ201" s="43">
        <v>0</v>
      </c>
      <c r="BA201" s="52">
        <v>0</v>
      </c>
      <c r="BB201" s="42" t="s">
        <v>583</v>
      </c>
      <c r="BC201" s="42" t="s">
        <v>568</v>
      </c>
      <c r="BD201" s="42" t="s">
        <v>33</v>
      </c>
      <c r="BE201" s="42" t="s">
        <v>582</v>
      </c>
      <c r="BF201" s="261">
        <v>0</v>
      </c>
      <c r="BG201" s="262">
        <v>0</v>
      </c>
      <c r="BH201" s="43">
        <v>0</v>
      </c>
      <c r="BI201" s="52">
        <v>0</v>
      </c>
      <c r="BJ201" s="42" t="s">
        <v>583</v>
      </c>
      <c r="BK201" s="42" t="s">
        <v>568</v>
      </c>
      <c r="BL201" s="42" t="s">
        <v>33</v>
      </c>
      <c r="BM201" s="42" t="s">
        <v>582</v>
      </c>
      <c r="BN201" s="196">
        <v>0</v>
      </c>
      <c r="BO201" s="196">
        <v>0</v>
      </c>
      <c r="BP201" s="144">
        <v>0</v>
      </c>
      <c r="BQ201" s="145">
        <v>0</v>
      </c>
      <c r="BR201" s="42" t="s">
        <v>583</v>
      </c>
      <c r="BS201" s="42" t="s">
        <v>568</v>
      </c>
      <c r="BT201" s="42" t="s">
        <v>33</v>
      </c>
      <c r="BU201" s="42" t="s">
        <v>582</v>
      </c>
      <c r="BV201" s="193"/>
      <c r="BW201" s="193"/>
      <c r="BX201" s="43">
        <v>0</v>
      </c>
      <c r="BY201" s="52">
        <v>0</v>
      </c>
      <c r="BZ201" s="42" t="s">
        <v>583</v>
      </c>
      <c r="CA201" s="42" t="s">
        <v>568</v>
      </c>
      <c r="CB201" s="42" t="s">
        <v>33</v>
      </c>
      <c r="CC201" s="42" t="s">
        <v>582</v>
      </c>
      <c r="CD201" s="56"/>
      <c r="CE201" s="57" t="s">
        <v>584</v>
      </c>
      <c r="CF201" s="57" t="s">
        <v>584</v>
      </c>
      <c r="CG201" s="57" t="s">
        <v>584</v>
      </c>
      <c r="CH201" s="65">
        <v>5902</v>
      </c>
      <c r="CI201" s="65" t="s">
        <v>584</v>
      </c>
      <c r="CJ201" s="65" t="s">
        <v>584</v>
      </c>
      <c r="CK201" s="65" t="s">
        <v>584</v>
      </c>
      <c r="CL201" s="65" t="s">
        <v>584</v>
      </c>
      <c r="CM201" s="57" t="s">
        <v>584</v>
      </c>
      <c r="CN201" s="57">
        <v>5902</v>
      </c>
      <c r="CO201" s="58" t="e">
        <v>#VALUE!</v>
      </c>
      <c r="CP201" s="58" t="e">
        <v>#VALUE!</v>
      </c>
      <c r="CQ201" s="58" t="e">
        <v>#VALUE!</v>
      </c>
      <c r="CR201" s="58">
        <v>500</v>
      </c>
      <c r="CS201" s="58" t="e">
        <v>#VALUE!</v>
      </c>
      <c r="CT201" s="58" t="e">
        <v>#VALUE!</v>
      </c>
      <c r="CU201" s="62" t="e">
        <v>#VALUE!</v>
      </c>
      <c r="CV201" s="58" t="e">
        <v>#VALUE!</v>
      </c>
      <c r="CW201" s="58" t="e">
        <v>#VALUE!</v>
      </c>
      <c r="CX201" s="281" t="s">
        <v>554</v>
      </c>
      <c r="CY201" s="207" t="s">
        <v>568</v>
      </c>
    </row>
    <row r="202" spans="1:103" s="59" customFormat="1" ht="47.25" x14ac:dyDescent="0.2">
      <c r="A202" s="255">
        <v>192</v>
      </c>
      <c r="B202" s="256" t="s">
        <v>427</v>
      </c>
      <c r="C202" s="257" t="s">
        <v>428</v>
      </c>
      <c r="D202" s="256" t="s">
        <v>46</v>
      </c>
      <c r="E202" s="259">
        <v>1</v>
      </c>
      <c r="F202" s="255">
        <v>1</v>
      </c>
      <c r="G202" s="256" t="s">
        <v>31</v>
      </c>
      <c r="H202" s="53">
        <v>3891177.1206</v>
      </c>
      <c r="I202" s="53">
        <v>3891177.1206</v>
      </c>
      <c r="J202" s="136"/>
      <c r="K202" s="136">
        <v>0</v>
      </c>
      <c r="L202" s="43">
        <v>0</v>
      </c>
      <c r="M202" s="52">
        <v>0</v>
      </c>
      <c r="N202" s="42" t="s">
        <v>583</v>
      </c>
      <c r="O202" s="42" t="s">
        <v>568</v>
      </c>
      <c r="P202" s="42" t="s">
        <v>33</v>
      </c>
      <c r="Q202" s="42" t="s">
        <v>582</v>
      </c>
      <c r="R202" s="144">
        <v>0</v>
      </c>
      <c r="S202" s="144">
        <v>0</v>
      </c>
      <c r="T202" s="144">
        <v>0</v>
      </c>
      <c r="U202" s="145">
        <v>0</v>
      </c>
      <c r="V202" s="42" t="s">
        <v>583</v>
      </c>
      <c r="W202" s="42" t="s">
        <v>568</v>
      </c>
      <c r="X202" s="42" t="s">
        <v>33</v>
      </c>
      <c r="Y202" s="42" t="s">
        <v>582</v>
      </c>
      <c r="Z202" s="43">
        <v>0</v>
      </c>
      <c r="AA202" s="43">
        <v>0</v>
      </c>
      <c r="AB202" s="43">
        <v>0</v>
      </c>
      <c r="AC202" s="52">
        <v>0</v>
      </c>
      <c r="AD202" s="42" t="s">
        <v>583</v>
      </c>
      <c r="AE202" s="42" t="s">
        <v>568</v>
      </c>
      <c r="AF202" s="42" t="s">
        <v>33</v>
      </c>
      <c r="AG202" s="42" t="s">
        <v>582</v>
      </c>
      <c r="AH202" s="245">
        <v>3269896</v>
      </c>
      <c r="AI202" s="246">
        <v>621280.24</v>
      </c>
      <c r="AJ202" s="235">
        <v>3891176.24</v>
      </c>
      <c r="AK202" s="52">
        <v>3891176.24</v>
      </c>
      <c r="AL202" s="42" t="s">
        <v>10</v>
      </c>
      <c r="AM202" s="42" t="s">
        <v>566</v>
      </c>
      <c r="AN202" s="42" t="s">
        <v>10</v>
      </c>
      <c r="AO202" s="42" t="s">
        <v>581</v>
      </c>
      <c r="AP202" s="235"/>
      <c r="AQ202" s="235"/>
      <c r="AR202" s="43">
        <v>0</v>
      </c>
      <c r="AS202" s="52">
        <v>0</v>
      </c>
      <c r="AT202" s="42" t="s">
        <v>583</v>
      </c>
      <c r="AU202" s="42"/>
      <c r="AV202" s="42" t="s">
        <v>33</v>
      </c>
      <c r="AW202" s="42" t="s">
        <v>582</v>
      </c>
      <c r="AX202" s="235"/>
      <c r="AY202" s="235"/>
      <c r="AZ202" s="43">
        <v>0</v>
      </c>
      <c r="BA202" s="52">
        <v>0</v>
      </c>
      <c r="BB202" s="42" t="s">
        <v>583</v>
      </c>
      <c r="BC202" s="42" t="s">
        <v>568</v>
      </c>
      <c r="BD202" s="42" t="s">
        <v>33</v>
      </c>
      <c r="BE202" s="42" t="s">
        <v>582</v>
      </c>
      <c r="BF202" s="261">
        <v>0</v>
      </c>
      <c r="BG202" s="262">
        <v>0</v>
      </c>
      <c r="BH202" s="43">
        <v>0</v>
      </c>
      <c r="BI202" s="52">
        <v>0</v>
      </c>
      <c r="BJ202" s="42" t="s">
        <v>583</v>
      </c>
      <c r="BK202" s="42" t="s">
        <v>568</v>
      </c>
      <c r="BL202" s="42" t="s">
        <v>33</v>
      </c>
      <c r="BM202" s="42" t="s">
        <v>582</v>
      </c>
      <c r="BN202" s="196">
        <v>0</v>
      </c>
      <c r="BO202" s="196">
        <v>0</v>
      </c>
      <c r="BP202" s="144">
        <v>0</v>
      </c>
      <c r="BQ202" s="145">
        <v>0</v>
      </c>
      <c r="BR202" s="42" t="s">
        <v>583</v>
      </c>
      <c r="BS202" s="42" t="s">
        <v>568</v>
      </c>
      <c r="BT202" s="42" t="s">
        <v>33</v>
      </c>
      <c r="BU202" s="42" t="s">
        <v>582</v>
      </c>
      <c r="BV202" s="193"/>
      <c r="BW202" s="193"/>
      <c r="BX202" s="43">
        <v>0</v>
      </c>
      <c r="BY202" s="52">
        <v>0</v>
      </c>
      <c r="BZ202" s="42" t="s">
        <v>583</v>
      </c>
      <c r="CA202" s="42" t="s">
        <v>568</v>
      </c>
      <c r="CB202" s="42" t="s">
        <v>33</v>
      </c>
      <c r="CC202" s="42" t="s">
        <v>582</v>
      </c>
      <c r="CD202" s="56"/>
      <c r="CE202" s="57" t="s">
        <v>584</v>
      </c>
      <c r="CF202" s="57" t="s">
        <v>584</v>
      </c>
      <c r="CG202" s="57" t="s">
        <v>584</v>
      </c>
      <c r="CH202" s="65">
        <v>3891176.24</v>
      </c>
      <c r="CI202" s="65" t="s">
        <v>584</v>
      </c>
      <c r="CJ202" s="65" t="s">
        <v>584</v>
      </c>
      <c r="CK202" s="65" t="s">
        <v>584</v>
      </c>
      <c r="CL202" s="65" t="s">
        <v>584</v>
      </c>
      <c r="CM202" s="57" t="s">
        <v>584</v>
      </c>
      <c r="CN202" s="57">
        <v>3891176.24</v>
      </c>
      <c r="CO202" s="58" t="e">
        <v>#VALUE!</v>
      </c>
      <c r="CP202" s="58" t="e">
        <v>#VALUE!</v>
      </c>
      <c r="CQ202" s="58" t="e">
        <v>#VALUE!</v>
      </c>
      <c r="CR202" s="58">
        <v>500</v>
      </c>
      <c r="CS202" s="58" t="e">
        <v>#VALUE!</v>
      </c>
      <c r="CT202" s="58" t="e">
        <v>#VALUE!</v>
      </c>
      <c r="CU202" s="62" t="e">
        <v>#VALUE!</v>
      </c>
      <c r="CV202" s="58" t="e">
        <v>#VALUE!</v>
      </c>
      <c r="CW202" s="58" t="e">
        <v>#VALUE!</v>
      </c>
      <c r="CX202" s="281" t="s">
        <v>554</v>
      </c>
      <c r="CY202" s="207" t="s">
        <v>568</v>
      </c>
    </row>
    <row r="203" spans="1:103" s="59" customFormat="1" ht="60" x14ac:dyDescent="0.2">
      <c r="A203" s="255">
        <v>193</v>
      </c>
      <c r="B203" s="256" t="s">
        <v>429</v>
      </c>
      <c r="C203" s="257" t="s">
        <v>430</v>
      </c>
      <c r="D203" s="256" t="s">
        <v>46</v>
      </c>
      <c r="E203" s="259">
        <v>2</v>
      </c>
      <c r="F203" s="255">
        <v>1</v>
      </c>
      <c r="G203" s="256" t="s">
        <v>31</v>
      </c>
      <c r="H203" s="53">
        <v>3242647.6005000002</v>
      </c>
      <c r="I203" s="53">
        <v>6485295.2010000004</v>
      </c>
      <c r="J203" s="136"/>
      <c r="K203" s="136">
        <v>0</v>
      </c>
      <c r="L203" s="43">
        <v>0</v>
      </c>
      <c r="M203" s="52">
        <v>0</v>
      </c>
      <c r="N203" s="42" t="s">
        <v>583</v>
      </c>
      <c r="O203" s="42" t="s">
        <v>568</v>
      </c>
      <c r="P203" s="42" t="s">
        <v>33</v>
      </c>
      <c r="Q203" s="42" t="s">
        <v>582</v>
      </c>
      <c r="R203" s="144">
        <v>0</v>
      </c>
      <c r="S203" s="144">
        <v>0</v>
      </c>
      <c r="T203" s="144">
        <v>0</v>
      </c>
      <c r="U203" s="145">
        <v>0</v>
      </c>
      <c r="V203" s="42" t="s">
        <v>583</v>
      </c>
      <c r="W203" s="42" t="s">
        <v>568</v>
      </c>
      <c r="X203" s="42" t="s">
        <v>33</v>
      </c>
      <c r="Y203" s="42" t="s">
        <v>582</v>
      </c>
      <c r="Z203" s="43">
        <v>0</v>
      </c>
      <c r="AA203" s="43">
        <v>0</v>
      </c>
      <c r="AB203" s="43">
        <v>0</v>
      </c>
      <c r="AC203" s="52">
        <v>0</v>
      </c>
      <c r="AD203" s="42" t="s">
        <v>583</v>
      </c>
      <c r="AE203" s="42" t="s">
        <v>568</v>
      </c>
      <c r="AF203" s="42" t="s">
        <v>33</v>
      </c>
      <c r="AG203" s="42" t="s">
        <v>582</v>
      </c>
      <c r="AH203" s="245">
        <v>1892963</v>
      </c>
      <c r="AI203" s="246">
        <v>359662.97000000003</v>
      </c>
      <c r="AJ203" s="235">
        <v>2252625.9700000002</v>
      </c>
      <c r="AK203" s="52">
        <v>4505251.9400000004</v>
      </c>
      <c r="AL203" s="42" t="s">
        <v>10</v>
      </c>
      <c r="AM203" s="42" t="s">
        <v>566</v>
      </c>
      <c r="AN203" s="42" t="s">
        <v>10</v>
      </c>
      <c r="AO203" s="42" t="s">
        <v>581</v>
      </c>
      <c r="AP203" s="235"/>
      <c r="AQ203" s="235"/>
      <c r="AR203" s="43">
        <v>0</v>
      </c>
      <c r="AS203" s="52">
        <v>0</v>
      </c>
      <c r="AT203" s="42" t="s">
        <v>583</v>
      </c>
      <c r="AU203" s="42"/>
      <c r="AV203" s="42" t="s">
        <v>33</v>
      </c>
      <c r="AW203" s="42" t="s">
        <v>582</v>
      </c>
      <c r="AX203" s="235"/>
      <c r="AY203" s="235"/>
      <c r="AZ203" s="43">
        <v>0</v>
      </c>
      <c r="BA203" s="52">
        <v>0</v>
      </c>
      <c r="BB203" s="42" t="s">
        <v>583</v>
      </c>
      <c r="BC203" s="42" t="s">
        <v>568</v>
      </c>
      <c r="BD203" s="42" t="s">
        <v>33</v>
      </c>
      <c r="BE203" s="42" t="s">
        <v>582</v>
      </c>
      <c r="BF203" s="261">
        <v>0</v>
      </c>
      <c r="BG203" s="262">
        <v>0</v>
      </c>
      <c r="BH203" s="43">
        <v>0</v>
      </c>
      <c r="BI203" s="52">
        <v>0</v>
      </c>
      <c r="BJ203" s="42" t="s">
        <v>583</v>
      </c>
      <c r="BK203" s="42" t="s">
        <v>568</v>
      </c>
      <c r="BL203" s="42" t="s">
        <v>33</v>
      </c>
      <c r="BM203" s="42" t="s">
        <v>582</v>
      </c>
      <c r="BN203" s="196">
        <v>0</v>
      </c>
      <c r="BO203" s="196">
        <v>0</v>
      </c>
      <c r="BP203" s="144">
        <v>0</v>
      </c>
      <c r="BQ203" s="145">
        <v>0</v>
      </c>
      <c r="BR203" s="42" t="s">
        <v>583</v>
      </c>
      <c r="BS203" s="42" t="s">
        <v>568</v>
      </c>
      <c r="BT203" s="42" t="s">
        <v>33</v>
      </c>
      <c r="BU203" s="42" t="s">
        <v>582</v>
      </c>
      <c r="BV203" s="193"/>
      <c r="BW203" s="193"/>
      <c r="BX203" s="43">
        <v>0</v>
      </c>
      <c r="BY203" s="52">
        <v>0</v>
      </c>
      <c r="BZ203" s="42" t="s">
        <v>583</v>
      </c>
      <c r="CA203" s="42" t="s">
        <v>568</v>
      </c>
      <c r="CB203" s="42" t="s">
        <v>33</v>
      </c>
      <c r="CC203" s="42" t="s">
        <v>582</v>
      </c>
      <c r="CD203" s="56"/>
      <c r="CE203" s="57" t="s">
        <v>584</v>
      </c>
      <c r="CF203" s="57" t="s">
        <v>584</v>
      </c>
      <c r="CG203" s="57" t="s">
        <v>584</v>
      </c>
      <c r="CH203" s="65">
        <v>2252625.9700000002</v>
      </c>
      <c r="CI203" s="65" t="s">
        <v>584</v>
      </c>
      <c r="CJ203" s="65" t="s">
        <v>584</v>
      </c>
      <c r="CK203" s="65" t="s">
        <v>584</v>
      </c>
      <c r="CL203" s="65" t="s">
        <v>584</v>
      </c>
      <c r="CM203" s="57" t="s">
        <v>584</v>
      </c>
      <c r="CN203" s="57">
        <v>2252625.9700000002</v>
      </c>
      <c r="CO203" s="58" t="e">
        <v>#VALUE!</v>
      </c>
      <c r="CP203" s="58" t="e">
        <v>#VALUE!</v>
      </c>
      <c r="CQ203" s="58" t="e">
        <v>#VALUE!</v>
      </c>
      <c r="CR203" s="58">
        <v>500</v>
      </c>
      <c r="CS203" s="58" t="e">
        <v>#VALUE!</v>
      </c>
      <c r="CT203" s="58" t="e">
        <v>#VALUE!</v>
      </c>
      <c r="CU203" s="62" t="e">
        <v>#VALUE!</v>
      </c>
      <c r="CV203" s="58" t="e">
        <v>#VALUE!</v>
      </c>
      <c r="CW203" s="58" t="e">
        <v>#VALUE!</v>
      </c>
      <c r="CX203" s="281" t="s">
        <v>554</v>
      </c>
      <c r="CY203" s="207" t="s">
        <v>568</v>
      </c>
    </row>
    <row r="204" spans="1:103" s="59" customFormat="1" ht="60" x14ac:dyDescent="0.2">
      <c r="A204" s="255">
        <v>194</v>
      </c>
      <c r="B204" s="256" t="s">
        <v>431</v>
      </c>
      <c r="C204" s="257" t="s">
        <v>432</v>
      </c>
      <c r="D204" s="256" t="s">
        <v>46</v>
      </c>
      <c r="E204" s="259">
        <v>1</v>
      </c>
      <c r="F204" s="255">
        <v>1</v>
      </c>
      <c r="G204" s="256" t="s">
        <v>31</v>
      </c>
      <c r="H204" s="53">
        <v>503858.37600000005</v>
      </c>
      <c r="I204" s="53">
        <v>503858.37600000005</v>
      </c>
      <c r="J204" s="136"/>
      <c r="K204" s="136">
        <v>0</v>
      </c>
      <c r="L204" s="43">
        <v>0</v>
      </c>
      <c r="M204" s="52">
        <v>0</v>
      </c>
      <c r="N204" s="42" t="s">
        <v>583</v>
      </c>
      <c r="O204" s="42" t="s">
        <v>568</v>
      </c>
      <c r="P204" s="42" t="s">
        <v>33</v>
      </c>
      <c r="Q204" s="42" t="s">
        <v>582</v>
      </c>
      <c r="R204" s="144">
        <v>0</v>
      </c>
      <c r="S204" s="144">
        <v>0</v>
      </c>
      <c r="T204" s="144">
        <v>0</v>
      </c>
      <c r="U204" s="145">
        <v>0</v>
      </c>
      <c r="V204" s="42" t="s">
        <v>583</v>
      </c>
      <c r="W204" s="42" t="s">
        <v>568</v>
      </c>
      <c r="X204" s="42" t="s">
        <v>33</v>
      </c>
      <c r="Y204" s="42" t="s">
        <v>582</v>
      </c>
      <c r="Z204" s="43">
        <v>0</v>
      </c>
      <c r="AA204" s="43">
        <v>0</v>
      </c>
      <c r="AB204" s="43">
        <v>0</v>
      </c>
      <c r="AC204" s="52">
        <v>0</v>
      </c>
      <c r="AD204" s="42" t="s">
        <v>583</v>
      </c>
      <c r="AE204" s="42" t="s">
        <v>568</v>
      </c>
      <c r="AF204" s="42" t="s">
        <v>33</v>
      </c>
      <c r="AG204" s="42" t="s">
        <v>582</v>
      </c>
      <c r="AH204" s="245">
        <v>385656</v>
      </c>
      <c r="AI204" s="246">
        <v>73274.64</v>
      </c>
      <c r="AJ204" s="235">
        <v>458930.64</v>
      </c>
      <c r="AK204" s="52">
        <v>458930.64</v>
      </c>
      <c r="AL204" s="42" t="s">
        <v>10</v>
      </c>
      <c r="AM204" s="42" t="s">
        <v>566</v>
      </c>
      <c r="AN204" s="42" t="s">
        <v>10</v>
      </c>
      <c r="AO204" s="42" t="s">
        <v>581</v>
      </c>
      <c r="AP204" s="235"/>
      <c r="AQ204" s="235"/>
      <c r="AR204" s="43">
        <v>0</v>
      </c>
      <c r="AS204" s="52">
        <v>0</v>
      </c>
      <c r="AT204" s="42" t="s">
        <v>583</v>
      </c>
      <c r="AU204" s="42"/>
      <c r="AV204" s="42" t="s">
        <v>33</v>
      </c>
      <c r="AW204" s="42" t="s">
        <v>582</v>
      </c>
      <c r="AX204" s="235"/>
      <c r="AY204" s="235"/>
      <c r="AZ204" s="43">
        <v>0</v>
      </c>
      <c r="BA204" s="52">
        <v>0</v>
      </c>
      <c r="BB204" s="42" t="s">
        <v>583</v>
      </c>
      <c r="BC204" s="42" t="s">
        <v>568</v>
      </c>
      <c r="BD204" s="42" t="s">
        <v>33</v>
      </c>
      <c r="BE204" s="42" t="s">
        <v>582</v>
      </c>
      <c r="BF204" s="261">
        <v>0</v>
      </c>
      <c r="BG204" s="262">
        <v>0</v>
      </c>
      <c r="BH204" s="43">
        <v>0</v>
      </c>
      <c r="BI204" s="52">
        <v>0</v>
      </c>
      <c r="BJ204" s="42" t="s">
        <v>583</v>
      </c>
      <c r="BK204" s="42" t="s">
        <v>568</v>
      </c>
      <c r="BL204" s="42" t="s">
        <v>33</v>
      </c>
      <c r="BM204" s="42" t="s">
        <v>582</v>
      </c>
      <c r="BN204" s="196">
        <v>907093</v>
      </c>
      <c r="BO204" s="196">
        <v>172347.67</v>
      </c>
      <c r="BP204" s="144">
        <v>1079440.67</v>
      </c>
      <c r="BQ204" s="145">
        <v>1079440.67</v>
      </c>
      <c r="BR204" s="42" t="s">
        <v>33</v>
      </c>
      <c r="BS204" s="42" t="s">
        <v>567</v>
      </c>
      <c r="BT204" s="42" t="s">
        <v>33</v>
      </c>
      <c r="BU204" s="42" t="s">
        <v>582</v>
      </c>
      <c r="BV204" s="193"/>
      <c r="BW204" s="193"/>
      <c r="BX204" s="43">
        <v>0</v>
      </c>
      <c r="BY204" s="52">
        <v>0</v>
      </c>
      <c r="BZ204" s="42" t="s">
        <v>583</v>
      </c>
      <c r="CA204" s="42" t="s">
        <v>568</v>
      </c>
      <c r="CB204" s="42" t="s">
        <v>33</v>
      </c>
      <c r="CC204" s="42" t="s">
        <v>582</v>
      </c>
      <c r="CD204" s="56"/>
      <c r="CE204" s="57" t="s">
        <v>584</v>
      </c>
      <c r="CF204" s="57" t="s">
        <v>584</v>
      </c>
      <c r="CG204" s="57" t="s">
        <v>584</v>
      </c>
      <c r="CH204" s="65">
        <v>458930.64</v>
      </c>
      <c r="CI204" s="65" t="s">
        <v>584</v>
      </c>
      <c r="CJ204" s="65" t="s">
        <v>584</v>
      </c>
      <c r="CK204" s="65" t="s">
        <v>584</v>
      </c>
      <c r="CL204" s="65" t="s">
        <v>584</v>
      </c>
      <c r="CM204" s="57" t="s">
        <v>584</v>
      </c>
      <c r="CN204" s="57">
        <v>458930.64</v>
      </c>
      <c r="CO204" s="58" t="e">
        <v>#VALUE!</v>
      </c>
      <c r="CP204" s="58" t="e">
        <v>#VALUE!</v>
      </c>
      <c r="CQ204" s="58" t="e">
        <v>#VALUE!</v>
      </c>
      <c r="CR204" s="58">
        <v>500</v>
      </c>
      <c r="CS204" s="58" t="e">
        <v>#VALUE!</v>
      </c>
      <c r="CT204" s="58" t="e">
        <v>#VALUE!</v>
      </c>
      <c r="CU204" s="62" t="e">
        <v>#VALUE!</v>
      </c>
      <c r="CV204" s="58" t="e">
        <v>#VALUE!</v>
      </c>
      <c r="CW204" s="58" t="e">
        <v>#VALUE!</v>
      </c>
      <c r="CX204" s="281" t="s">
        <v>554</v>
      </c>
      <c r="CY204" s="207">
        <v>0</v>
      </c>
    </row>
    <row r="205" spans="1:103" s="59" customFormat="1" ht="60" x14ac:dyDescent="0.2">
      <c r="A205" s="255">
        <v>195</v>
      </c>
      <c r="B205" s="256" t="s">
        <v>433</v>
      </c>
      <c r="C205" s="257" t="s">
        <v>434</v>
      </c>
      <c r="D205" s="256" t="s">
        <v>46</v>
      </c>
      <c r="E205" s="259">
        <v>1</v>
      </c>
      <c r="F205" s="255">
        <v>1</v>
      </c>
      <c r="G205" s="256" t="s">
        <v>31</v>
      </c>
      <c r="H205" s="53">
        <v>503858.37600000005</v>
      </c>
      <c r="I205" s="53">
        <v>503858.37600000005</v>
      </c>
      <c r="J205" s="136"/>
      <c r="K205" s="136">
        <v>0</v>
      </c>
      <c r="L205" s="43">
        <v>0</v>
      </c>
      <c r="M205" s="52">
        <v>0</v>
      </c>
      <c r="N205" s="42" t="s">
        <v>583</v>
      </c>
      <c r="O205" s="42" t="s">
        <v>568</v>
      </c>
      <c r="P205" s="42" t="s">
        <v>33</v>
      </c>
      <c r="Q205" s="42" t="s">
        <v>582</v>
      </c>
      <c r="R205" s="144">
        <v>0</v>
      </c>
      <c r="S205" s="144">
        <v>0</v>
      </c>
      <c r="T205" s="144">
        <v>0</v>
      </c>
      <c r="U205" s="145">
        <v>0</v>
      </c>
      <c r="V205" s="42" t="s">
        <v>583</v>
      </c>
      <c r="W205" s="42" t="s">
        <v>568</v>
      </c>
      <c r="X205" s="42" t="s">
        <v>33</v>
      </c>
      <c r="Y205" s="42" t="s">
        <v>582</v>
      </c>
      <c r="Z205" s="43">
        <v>0</v>
      </c>
      <c r="AA205" s="43">
        <v>0</v>
      </c>
      <c r="AB205" s="43">
        <v>0</v>
      </c>
      <c r="AC205" s="52">
        <v>0</v>
      </c>
      <c r="AD205" s="42" t="s">
        <v>583</v>
      </c>
      <c r="AE205" s="42" t="s">
        <v>568</v>
      </c>
      <c r="AF205" s="42" t="s">
        <v>33</v>
      </c>
      <c r="AG205" s="42" t="s">
        <v>582</v>
      </c>
      <c r="AH205" s="245">
        <v>348667</v>
      </c>
      <c r="AI205" s="246">
        <v>66246.73</v>
      </c>
      <c r="AJ205" s="235">
        <v>414913.73</v>
      </c>
      <c r="AK205" s="52">
        <v>414913.73</v>
      </c>
      <c r="AL205" s="42" t="s">
        <v>10</v>
      </c>
      <c r="AM205" s="42" t="s">
        <v>566</v>
      </c>
      <c r="AN205" s="42" t="s">
        <v>10</v>
      </c>
      <c r="AO205" s="42" t="s">
        <v>581</v>
      </c>
      <c r="AP205" s="235"/>
      <c r="AQ205" s="235"/>
      <c r="AR205" s="43">
        <v>0</v>
      </c>
      <c r="AS205" s="52">
        <v>0</v>
      </c>
      <c r="AT205" s="42" t="s">
        <v>583</v>
      </c>
      <c r="AU205" s="42"/>
      <c r="AV205" s="42" t="s">
        <v>33</v>
      </c>
      <c r="AW205" s="42" t="s">
        <v>582</v>
      </c>
      <c r="AX205" s="235"/>
      <c r="AY205" s="235"/>
      <c r="AZ205" s="43">
        <v>0</v>
      </c>
      <c r="BA205" s="52">
        <v>0</v>
      </c>
      <c r="BB205" s="42" t="s">
        <v>583</v>
      </c>
      <c r="BC205" s="42" t="s">
        <v>568</v>
      </c>
      <c r="BD205" s="42" t="s">
        <v>33</v>
      </c>
      <c r="BE205" s="42" t="s">
        <v>582</v>
      </c>
      <c r="BF205" s="261">
        <v>0</v>
      </c>
      <c r="BG205" s="262">
        <v>0</v>
      </c>
      <c r="BH205" s="43">
        <v>0</v>
      </c>
      <c r="BI205" s="52">
        <v>0</v>
      </c>
      <c r="BJ205" s="42" t="s">
        <v>583</v>
      </c>
      <c r="BK205" s="42" t="s">
        <v>568</v>
      </c>
      <c r="BL205" s="42" t="s">
        <v>33</v>
      </c>
      <c r="BM205" s="42" t="s">
        <v>582</v>
      </c>
      <c r="BN205" s="196">
        <v>0</v>
      </c>
      <c r="BO205" s="196">
        <v>0</v>
      </c>
      <c r="BP205" s="144">
        <v>0</v>
      </c>
      <c r="BQ205" s="145">
        <v>0</v>
      </c>
      <c r="BR205" s="42" t="s">
        <v>583</v>
      </c>
      <c r="BS205" s="42" t="s">
        <v>568</v>
      </c>
      <c r="BT205" s="42" t="s">
        <v>33</v>
      </c>
      <c r="BU205" s="42" t="s">
        <v>582</v>
      </c>
      <c r="BV205" s="193"/>
      <c r="BW205" s="193"/>
      <c r="BX205" s="43">
        <v>0</v>
      </c>
      <c r="BY205" s="52">
        <v>0</v>
      </c>
      <c r="BZ205" s="42" t="s">
        <v>583</v>
      </c>
      <c r="CA205" s="42" t="s">
        <v>568</v>
      </c>
      <c r="CB205" s="42" t="s">
        <v>33</v>
      </c>
      <c r="CC205" s="42" t="s">
        <v>582</v>
      </c>
      <c r="CD205" s="56"/>
      <c r="CE205" s="57" t="s">
        <v>584</v>
      </c>
      <c r="CF205" s="57" t="s">
        <v>584</v>
      </c>
      <c r="CG205" s="57" t="s">
        <v>584</v>
      </c>
      <c r="CH205" s="65">
        <v>414913.73</v>
      </c>
      <c r="CI205" s="65" t="s">
        <v>584</v>
      </c>
      <c r="CJ205" s="65" t="s">
        <v>584</v>
      </c>
      <c r="CK205" s="65" t="s">
        <v>584</v>
      </c>
      <c r="CL205" s="65" t="s">
        <v>584</v>
      </c>
      <c r="CM205" s="57" t="s">
        <v>584</v>
      </c>
      <c r="CN205" s="57">
        <v>414913.73</v>
      </c>
      <c r="CO205" s="58" t="e">
        <v>#VALUE!</v>
      </c>
      <c r="CP205" s="58" t="e">
        <v>#VALUE!</v>
      </c>
      <c r="CQ205" s="58" t="e">
        <v>#VALUE!</v>
      </c>
      <c r="CR205" s="58">
        <v>500</v>
      </c>
      <c r="CS205" s="58" t="e">
        <v>#VALUE!</v>
      </c>
      <c r="CT205" s="58" t="e">
        <v>#VALUE!</v>
      </c>
      <c r="CU205" s="62" t="e">
        <v>#VALUE!</v>
      </c>
      <c r="CV205" s="58" t="e">
        <v>#VALUE!</v>
      </c>
      <c r="CW205" s="58" t="e">
        <v>#VALUE!</v>
      </c>
      <c r="CX205" s="281" t="s">
        <v>554</v>
      </c>
      <c r="CY205" s="207">
        <v>0</v>
      </c>
    </row>
    <row r="206" spans="1:103" s="59" customFormat="1" ht="47.25" x14ac:dyDescent="0.2">
      <c r="A206" s="255">
        <v>196</v>
      </c>
      <c r="B206" s="256" t="s">
        <v>435</v>
      </c>
      <c r="C206" s="257" t="s">
        <v>436</v>
      </c>
      <c r="D206" s="256" t="s">
        <v>46</v>
      </c>
      <c r="E206" s="259">
        <v>1</v>
      </c>
      <c r="F206" s="255">
        <v>1</v>
      </c>
      <c r="G206" s="256" t="s">
        <v>31</v>
      </c>
      <c r="H206" s="53">
        <v>1515249.372</v>
      </c>
      <c r="I206" s="53">
        <v>1515249.372</v>
      </c>
      <c r="J206" s="136"/>
      <c r="K206" s="136">
        <v>0</v>
      </c>
      <c r="L206" s="43">
        <v>0</v>
      </c>
      <c r="M206" s="52">
        <v>0</v>
      </c>
      <c r="N206" s="42" t="s">
        <v>583</v>
      </c>
      <c r="O206" s="42" t="s">
        <v>568</v>
      </c>
      <c r="P206" s="42" t="s">
        <v>33</v>
      </c>
      <c r="Q206" s="42" t="s">
        <v>582</v>
      </c>
      <c r="R206" s="144">
        <v>0</v>
      </c>
      <c r="S206" s="144">
        <v>0</v>
      </c>
      <c r="T206" s="144">
        <v>0</v>
      </c>
      <c r="U206" s="145">
        <v>0</v>
      </c>
      <c r="V206" s="42" t="s">
        <v>583</v>
      </c>
      <c r="W206" s="42" t="s">
        <v>568</v>
      </c>
      <c r="X206" s="42" t="s">
        <v>33</v>
      </c>
      <c r="Y206" s="42" t="s">
        <v>582</v>
      </c>
      <c r="Z206" s="43">
        <v>0</v>
      </c>
      <c r="AA206" s="43">
        <v>0</v>
      </c>
      <c r="AB206" s="43">
        <v>0</v>
      </c>
      <c r="AC206" s="52">
        <v>0</v>
      </c>
      <c r="AD206" s="42" t="s">
        <v>583</v>
      </c>
      <c r="AE206" s="42" t="s">
        <v>568</v>
      </c>
      <c r="AF206" s="42" t="s">
        <v>33</v>
      </c>
      <c r="AG206" s="42" t="s">
        <v>582</v>
      </c>
      <c r="AH206" s="245">
        <v>1236074</v>
      </c>
      <c r="AI206" s="246">
        <v>234854.06</v>
      </c>
      <c r="AJ206" s="235">
        <v>1470928.06</v>
      </c>
      <c r="AK206" s="52">
        <v>1470928.06</v>
      </c>
      <c r="AL206" s="42" t="s">
        <v>10</v>
      </c>
      <c r="AM206" s="42" t="s">
        <v>566</v>
      </c>
      <c r="AN206" s="42" t="s">
        <v>10</v>
      </c>
      <c r="AO206" s="42" t="s">
        <v>581</v>
      </c>
      <c r="AP206" s="43"/>
      <c r="AQ206" s="43"/>
      <c r="AR206" s="43">
        <v>0</v>
      </c>
      <c r="AS206" s="52">
        <v>0</v>
      </c>
      <c r="AT206" s="42" t="s">
        <v>583</v>
      </c>
      <c r="AU206" s="42"/>
      <c r="AV206" s="42" t="s">
        <v>33</v>
      </c>
      <c r="AW206" s="42" t="s">
        <v>582</v>
      </c>
      <c r="AX206" s="43"/>
      <c r="AY206" s="43"/>
      <c r="AZ206" s="43">
        <v>0</v>
      </c>
      <c r="BA206" s="52">
        <v>0</v>
      </c>
      <c r="BB206" s="42" t="s">
        <v>583</v>
      </c>
      <c r="BC206" s="42" t="s">
        <v>568</v>
      </c>
      <c r="BD206" s="42" t="s">
        <v>33</v>
      </c>
      <c r="BE206" s="42" t="s">
        <v>582</v>
      </c>
      <c r="BF206" s="261">
        <v>0</v>
      </c>
      <c r="BG206" s="262">
        <v>0</v>
      </c>
      <c r="BH206" s="43">
        <v>0</v>
      </c>
      <c r="BI206" s="52">
        <v>0</v>
      </c>
      <c r="BJ206" s="42" t="s">
        <v>583</v>
      </c>
      <c r="BK206" s="42" t="s">
        <v>568</v>
      </c>
      <c r="BL206" s="42" t="s">
        <v>33</v>
      </c>
      <c r="BM206" s="42" t="s">
        <v>582</v>
      </c>
      <c r="BN206" s="196">
        <v>1060143</v>
      </c>
      <c r="BO206" s="196">
        <v>201427.17</v>
      </c>
      <c r="BP206" s="144">
        <v>1261570.17</v>
      </c>
      <c r="BQ206" s="145">
        <v>1261570.17</v>
      </c>
      <c r="BR206" s="42" t="s">
        <v>10</v>
      </c>
      <c r="BS206" s="42" t="s">
        <v>567</v>
      </c>
      <c r="BT206" s="42" t="s">
        <v>33</v>
      </c>
      <c r="BU206" s="42" t="s">
        <v>582</v>
      </c>
      <c r="BV206" s="193"/>
      <c r="BW206" s="193"/>
      <c r="BX206" s="43">
        <v>0</v>
      </c>
      <c r="BY206" s="52">
        <v>0</v>
      </c>
      <c r="BZ206" s="42" t="s">
        <v>583</v>
      </c>
      <c r="CA206" s="42" t="s">
        <v>568</v>
      </c>
      <c r="CB206" s="42" t="s">
        <v>33</v>
      </c>
      <c r="CC206" s="42" t="s">
        <v>582</v>
      </c>
      <c r="CD206" s="56"/>
      <c r="CE206" s="57" t="s">
        <v>584</v>
      </c>
      <c r="CF206" s="57" t="s">
        <v>584</v>
      </c>
      <c r="CG206" s="57" t="s">
        <v>584</v>
      </c>
      <c r="CH206" s="65">
        <v>1470928.06</v>
      </c>
      <c r="CI206" s="65" t="s">
        <v>584</v>
      </c>
      <c r="CJ206" s="65" t="s">
        <v>584</v>
      </c>
      <c r="CK206" s="65" t="s">
        <v>584</v>
      </c>
      <c r="CL206" s="65" t="s">
        <v>584</v>
      </c>
      <c r="CM206" s="57" t="s">
        <v>584</v>
      </c>
      <c r="CN206" s="57">
        <v>1470928.06</v>
      </c>
      <c r="CO206" s="58" t="e">
        <v>#VALUE!</v>
      </c>
      <c r="CP206" s="58" t="e">
        <v>#VALUE!</v>
      </c>
      <c r="CQ206" s="58" t="e">
        <v>#VALUE!</v>
      </c>
      <c r="CR206" s="58">
        <v>500</v>
      </c>
      <c r="CS206" s="58" t="e">
        <v>#VALUE!</v>
      </c>
      <c r="CT206" s="58" t="e">
        <v>#VALUE!</v>
      </c>
      <c r="CU206" s="62" t="e">
        <v>#VALUE!</v>
      </c>
      <c r="CV206" s="58" t="e">
        <v>#VALUE!</v>
      </c>
      <c r="CW206" s="58" t="e">
        <v>#VALUE!</v>
      </c>
      <c r="CX206" s="281" t="s">
        <v>554</v>
      </c>
      <c r="CY206" s="207" t="s">
        <v>568</v>
      </c>
    </row>
    <row r="207" spans="1:103" s="59" customFormat="1" ht="105" x14ac:dyDescent="0.2">
      <c r="A207" s="255">
        <v>197</v>
      </c>
      <c r="B207" s="256" t="s">
        <v>437</v>
      </c>
      <c r="C207" s="257" t="s">
        <v>438</v>
      </c>
      <c r="D207" s="256" t="s">
        <v>46</v>
      </c>
      <c r="E207" s="259">
        <v>81</v>
      </c>
      <c r="F207" s="255">
        <v>1</v>
      </c>
      <c r="G207" s="256" t="s">
        <v>31</v>
      </c>
      <c r="H207" s="53">
        <v>4200</v>
      </c>
      <c r="I207" s="53">
        <v>340200</v>
      </c>
      <c r="J207" s="136">
        <v>5100</v>
      </c>
      <c r="K207" s="136">
        <v>0</v>
      </c>
      <c r="L207" s="43">
        <v>5100</v>
      </c>
      <c r="M207" s="52">
        <v>413100</v>
      </c>
      <c r="N207" s="42" t="s">
        <v>33</v>
      </c>
      <c r="O207" s="42" t="s">
        <v>566</v>
      </c>
      <c r="P207" s="42" t="s">
        <v>33</v>
      </c>
      <c r="Q207" s="42" t="s">
        <v>582</v>
      </c>
      <c r="R207" s="144">
        <v>4950</v>
      </c>
      <c r="S207" s="144">
        <v>0</v>
      </c>
      <c r="T207" s="144">
        <v>4950</v>
      </c>
      <c r="U207" s="145">
        <v>400950</v>
      </c>
      <c r="V207" s="42" t="s">
        <v>33</v>
      </c>
      <c r="W207" s="42" t="s">
        <v>567</v>
      </c>
      <c r="X207" s="42" t="s">
        <v>33</v>
      </c>
      <c r="Y207" s="42" t="s">
        <v>582</v>
      </c>
      <c r="Z207" s="43">
        <v>6024</v>
      </c>
      <c r="AA207" s="43">
        <v>0</v>
      </c>
      <c r="AB207" s="43">
        <v>6024</v>
      </c>
      <c r="AC207" s="52">
        <v>487944</v>
      </c>
      <c r="AD207" s="42" t="s">
        <v>33</v>
      </c>
      <c r="AE207" s="42" t="s">
        <v>567</v>
      </c>
      <c r="AF207" s="42" t="s">
        <v>33</v>
      </c>
      <c r="AG207" s="42" t="s">
        <v>582</v>
      </c>
      <c r="AH207" s="245">
        <v>3771</v>
      </c>
      <c r="AI207" s="246">
        <v>0</v>
      </c>
      <c r="AJ207" s="235">
        <v>3771</v>
      </c>
      <c r="AK207" s="52">
        <v>305451</v>
      </c>
      <c r="AL207" s="42" t="s">
        <v>10</v>
      </c>
      <c r="AM207" s="42" t="s">
        <v>566</v>
      </c>
      <c r="AN207" s="42" t="s">
        <v>10</v>
      </c>
      <c r="AO207" s="42" t="s">
        <v>581</v>
      </c>
      <c r="AP207" s="235"/>
      <c r="AQ207" s="235"/>
      <c r="AR207" s="43">
        <v>0</v>
      </c>
      <c r="AS207" s="52">
        <v>0</v>
      </c>
      <c r="AT207" s="42" t="s">
        <v>583</v>
      </c>
      <c r="AU207" s="42"/>
      <c r="AV207" s="42" t="s">
        <v>33</v>
      </c>
      <c r="AW207" s="42" t="s">
        <v>582</v>
      </c>
      <c r="AX207" s="235"/>
      <c r="AY207" s="235"/>
      <c r="AZ207" s="43">
        <v>0</v>
      </c>
      <c r="BA207" s="52">
        <v>0</v>
      </c>
      <c r="BB207" s="42" t="s">
        <v>583</v>
      </c>
      <c r="BC207" s="42" t="s">
        <v>568</v>
      </c>
      <c r="BD207" s="42" t="s">
        <v>33</v>
      </c>
      <c r="BE207" s="42" t="s">
        <v>582</v>
      </c>
      <c r="BF207" s="261">
        <v>0</v>
      </c>
      <c r="BG207" s="262">
        <v>0</v>
      </c>
      <c r="BH207" s="43">
        <v>0</v>
      </c>
      <c r="BI207" s="52">
        <v>0</v>
      </c>
      <c r="BJ207" s="42" t="s">
        <v>583</v>
      </c>
      <c r="BK207" s="42" t="s">
        <v>568</v>
      </c>
      <c r="BL207" s="42" t="s">
        <v>33</v>
      </c>
      <c r="BM207" s="42" t="s">
        <v>582</v>
      </c>
      <c r="BN207" s="196">
        <v>0</v>
      </c>
      <c r="BO207" s="196">
        <v>0</v>
      </c>
      <c r="BP207" s="144">
        <v>0</v>
      </c>
      <c r="BQ207" s="145">
        <v>0</v>
      </c>
      <c r="BR207" s="42" t="s">
        <v>583</v>
      </c>
      <c r="BS207" s="42" t="s">
        <v>568</v>
      </c>
      <c r="BT207" s="42" t="s">
        <v>33</v>
      </c>
      <c r="BU207" s="42" t="s">
        <v>582</v>
      </c>
      <c r="BV207" s="193"/>
      <c r="BW207" s="193"/>
      <c r="BX207" s="43">
        <v>0</v>
      </c>
      <c r="BY207" s="52">
        <v>0</v>
      </c>
      <c r="BZ207" s="42" t="s">
        <v>583</v>
      </c>
      <c r="CA207" s="42" t="s">
        <v>568</v>
      </c>
      <c r="CB207" s="42" t="s">
        <v>33</v>
      </c>
      <c r="CC207" s="42" t="s">
        <v>582</v>
      </c>
      <c r="CD207" s="56"/>
      <c r="CE207" s="57" t="s">
        <v>584</v>
      </c>
      <c r="CF207" s="57" t="s">
        <v>584</v>
      </c>
      <c r="CG207" s="57" t="s">
        <v>584</v>
      </c>
      <c r="CH207" s="65">
        <v>3771</v>
      </c>
      <c r="CI207" s="65" t="s">
        <v>584</v>
      </c>
      <c r="CJ207" s="65" t="s">
        <v>584</v>
      </c>
      <c r="CK207" s="65" t="s">
        <v>584</v>
      </c>
      <c r="CL207" s="65" t="s">
        <v>584</v>
      </c>
      <c r="CM207" s="57" t="s">
        <v>584</v>
      </c>
      <c r="CN207" s="57">
        <v>3771</v>
      </c>
      <c r="CO207" s="58" t="e">
        <v>#VALUE!</v>
      </c>
      <c r="CP207" s="58" t="e">
        <v>#VALUE!</v>
      </c>
      <c r="CQ207" s="58" t="e">
        <v>#VALUE!</v>
      </c>
      <c r="CR207" s="58">
        <v>500</v>
      </c>
      <c r="CS207" s="58" t="e">
        <v>#VALUE!</v>
      </c>
      <c r="CT207" s="58" t="e">
        <v>#VALUE!</v>
      </c>
      <c r="CU207" s="62" t="e">
        <v>#VALUE!</v>
      </c>
      <c r="CV207" s="58" t="e">
        <v>#VALUE!</v>
      </c>
      <c r="CW207" s="58" t="e">
        <v>#VALUE!</v>
      </c>
      <c r="CX207" s="281" t="s">
        <v>554</v>
      </c>
      <c r="CY207" s="207" t="s">
        <v>568</v>
      </c>
    </row>
    <row r="208" spans="1:103" s="59" customFormat="1" ht="105" x14ac:dyDescent="0.2">
      <c r="A208" s="255">
        <v>198</v>
      </c>
      <c r="B208" s="256" t="s">
        <v>439</v>
      </c>
      <c r="C208" s="257" t="s">
        <v>440</v>
      </c>
      <c r="D208" s="256" t="s">
        <v>46</v>
      </c>
      <c r="E208" s="259">
        <v>1</v>
      </c>
      <c r="F208" s="255">
        <v>1</v>
      </c>
      <c r="G208" s="256" t="s">
        <v>31</v>
      </c>
      <c r="H208" s="53">
        <v>4200</v>
      </c>
      <c r="I208" s="53">
        <v>4200</v>
      </c>
      <c r="J208" s="136">
        <v>5100</v>
      </c>
      <c r="K208" s="136">
        <v>0</v>
      </c>
      <c r="L208" s="43">
        <v>5100</v>
      </c>
      <c r="M208" s="52">
        <v>5100</v>
      </c>
      <c r="N208" s="42" t="s">
        <v>33</v>
      </c>
      <c r="O208" s="42" t="s">
        <v>566</v>
      </c>
      <c r="P208" s="42" t="s">
        <v>33</v>
      </c>
      <c r="Q208" s="42" t="s">
        <v>582</v>
      </c>
      <c r="R208" s="144">
        <v>6750</v>
      </c>
      <c r="S208" s="144">
        <v>0</v>
      </c>
      <c r="T208" s="144">
        <v>6750</v>
      </c>
      <c r="U208" s="145">
        <v>6750</v>
      </c>
      <c r="V208" s="42" t="s">
        <v>33</v>
      </c>
      <c r="W208" s="42" t="s">
        <v>566</v>
      </c>
      <c r="X208" s="42" t="s">
        <v>33</v>
      </c>
      <c r="Y208" s="42" t="s">
        <v>582</v>
      </c>
      <c r="Z208" s="43">
        <v>8193</v>
      </c>
      <c r="AA208" s="43">
        <v>0</v>
      </c>
      <c r="AB208" s="43">
        <v>8193</v>
      </c>
      <c r="AC208" s="52">
        <v>8193</v>
      </c>
      <c r="AD208" s="42" t="s">
        <v>33</v>
      </c>
      <c r="AE208" s="42" t="s">
        <v>566</v>
      </c>
      <c r="AF208" s="42" t="s">
        <v>33</v>
      </c>
      <c r="AG208" s="42" t="s">
        <v>582</v>
      </c>
      <c r="AH208" s="245">
        <v>3771</v>
      </c>
      <c r="AI208" s="246">
        <v>0</v>
      </c>
      <c r="AJ208" s="235">
        <v>3771</v>
      </c>
      <c r="AK208" s="52">
        <v>3771</v>
      </c>
      <c r="AL208" s="42" t="s">
        <v>10</v>
      </c>
      <c r="AM208" s="42" t="s">
        <v>566</v>
      </c>
      <c r="AN208" s="42" t="s">
        <v>10</v>
      </c>
      <c r="AO208" s="42" t="s">
        <v>581</v>
      </c>
      <c r="AP208" s="235"/>
      <c r="AQ208" s="235"/>
      <c r="AR208" s="43">
        <v>0</v>
      </c>
      <c r="AS208" s="52">
        <v>0</v>
      </c>
      <c r="AT208" s="42" t="s">
        <v>583</v>
      </c>
      <c r="AU208" s="42"/>
      <c r="AV208" s="42" t="s">
        <v>33</v>
      </c>
      <c r="AW208" s="42" t="s">
        <v>582</v>
      </c>
      <c r="AX208" s="235"/>
      <c r="AY208" s="235"/>
      <c r="AZ208" s="43">
        <v>0</v>
      </c>
      <c r="BA208" s="52">
        <v>0</v>
      </c>
      <c r="BB208" s="42" t="s">
        <v>583</v>
      </c>
      <c r="BC208" s="42" t="s">
        <v>568</v>
      </c>
      <c r="BD208" s="42" t="s">
        <v>33</v>
      </c>
      <c r="BE208" s="42" t="s">
        <v>582</v>
      </c>
      <c r="BF208" s="261">
        <v>0</v>
      </c>
      <c r="BG208" s="262">
        <v>0</v>
      </c>
      <c r="BH208" s="43">
        <v>0</v>
      </c>
      <c r="BI208" s="52">
        <v>0</v>
      </c>
      <c r="BJ208" s="42" t="s">
        <v>583</v>
      </c>
      <c r="BK208" s="42" t="s">
        <v>568</v>
      </c>
      <c r="BL208" s="42" t="s">
        <v>33</v>
      </c>
      <c r="BM208" s="42" t="s">
        <v>582</v>
      </c>
      <c r="BN208" s="196">
        <v>0</v>
      </c>
      <c r="BO208" s="196">
        <v>0</v>
      </c>
      <c r="BP208" s="144">
        <v>0</v>
      </c>
      <c r="BQ208" s="145">
        <v>0</v>
      </c>
      <c r="BR208" s="42" t="s">
        <v>583</v>
      </c>
      <c r="BS208" s="42" t="s">
        <v>568</v>
      </c>
      <c r="BT208" s="42" t="s">
        <v>33</v>
      </c>
      <c r="BU208" s="42" t="s">
        <v>582</v>
      </c>
      <c r="BV208" s="193"/>
      <c r="BW208" s="193"/>
      <c r="BX208" s="43">
        <v>0</v>
      </c>
      <c r="BY208" s="52">
        <v>0</v>
      </c>
      <c r="BZ208" s="42" t="s">
        <v>583</v>
      </c>
      <c r="CA208" s="42" t="s">
        <v>568</v>
      </c>
      <c r="CB208" s="42" t="s">
        <v>33</v>
      </c>
      <c r="CC208" s="42" t="s">
        <v>582</v>
      </c>
      <c r="CD208" s="56"/>
      <c r="CE208" s="57" t="s">
        <v>584</v>
      </c>
      <c r="CF208" s="57" t="s">
        <v>584</v>
      </c>
      <c r="CG208" s="57" t="s">
        <v>584</v>
      </c>
      <c r="CH208" s="65">
        <v>3771</v>
      </c>
      <c r="CI208" s="65" t="s">
        <v>584</v>
      </c>
      <c r="CJ208" s="65" t="s">
        <v>584</v>
      </c>
      <c r="CK208" s="65" t="s">
        <v>584</v>
      </c>
      <c r="CL208" s="65" t="s">
        <v>584</v>
      </c>
      <c r="CM208" s="57" t="s">
        <v>584</v>
      </c>
      <c r="CN208" s="57">
        <v>3771</v>
      </c>
      <c r="CO208" s="58" t="e">
        <v>#VALUE!</v>
      </c>
      <c r="CP208" s="58" t="e">
        <v>#VALUE!</v>
      </c>
      <c r="CQ208" s="58" t="e">
        <v>#VALUE!</v>
      </c>
      <c r="CR208" s="58">
        <v>500</v>
      </c>
      <c r="CS208" s="58" t="e">
        <v>#VALUE!</v>
      </c>
      <c r="CT208" s="58" t="e">
        <v>#VALUE!</v>
      </c>
      <c r="CU208" s="62" t="e">
        <v>#VALUE!</v>
      </c>
      <c r="CV208" s="58" t="e">
        <v>#VALUE!</v>
      </c>
      <c r="CW208" s="58" t="e">
        <v>#VALUE!</v>
      </c>
      <c r="CX208" s="281" t="s">
        <v>554</v>
      </c>
      <c r="CY208" s="207" t="s">
        <v>568</v>
      </c>
    </row>
    <row r="209" spans="1:103" s="59" customFormat="1" ht="105" x14ac:dyDescent="0.2">
      <c r="A209" s="255">
        <v>199</v>
      </c>
      <c r="B209" s="256" t="s">
        <v>441</v>
      </c>
      <c r="C209" s="257" t="s">
        <v>442</v>
      </c>
      <c r="D209" s="256" t="s">
        <v>46</v>
      </c>
      <c r="E209" s="259">
        <v>1</v>
      </c>
      <c r="F209" s="255">
        <v>1</v>
      </c>
      <c r="G209" s="256" t="s">
        <v>31</v>
      </c>
      <c r="H209" s="53">
        <v>18256</v>
      </c>
      <c r="I209" s="53">
        <v>18256</v>
      </c>
      <c r="J209" s="136"/>
      <c r="K209" s="136">
        <v>0</v>
      </c>
      <c r="L209" s="43">
        <v>0</v>
      </c>
      <c r="M209" s="52">
        <v>0</v>
      </c>
      <c r="N209" s="42" t="s">
        <v>583</v>
      </c>
      <c r="O209" s="42" t="s">
        <v>568</v>
      </c>
      <c r="P209" s="42" t="s">
        <v>33</v>
      </c>
      <c r="Q209" s="42" t="s">
        <v>582</v>
      </c>
      <c r="R209" s="144">
        <v>9600</v>
      </c>
      <c r="S209" s="144">
        <v>0</v>
      </c>
      <c r="T209" s="144">
        <v>9600</v>
      </c>
      <c r="U209" s="145">
        <v>9600</v>
      </c>
      <c r="V209" s="42" t="s">
        <v>10</v>
      </c>
      <c r="W209" s="42" t="s">
        <v>566</v>
      </c>
      <c r="X209" s="276" t="s">
        <v>33</v>
      </c>
      <c r="Y209" s="42" t="s">
        <v>582</v>
      </c>
      <c r="Z209" s="43">
        <v>0</v>
      </c>
      <c r="AA209" s="43">
        <v>0</v>
      </c>
      <c r="AB209" s="43">
        <v>0</v>
      </c>
      <c r="AC209" s="52">
        <v>0</v>
      </c>
      <c r="AD209" s="42" t="s">
        <v>583</v>
      </c>
      <c r="AE209" s="42" t="s">
        <v>568</v>
      </c>
      <c r="AF209" s="42" t="s">
        <v>33</v>
      </c>
      <c r="AG209" s="42" t="s">
        <v>582</v>
      </c>
      <c r="AH209" s="245"/>
      <c r="AI209" s="246">
        <v>0</v>
      </c>
      <c r="AJ209" s="235">
        <v>0</v>
      </c>
      <c r="AK209" s="52">
        <v>0</v>
      </c>
      <c r="AL209" s="42" t="s">
        <v>583</v>
      </c>
      <c r="AM209" s="42" t="s">
        <v>568</v>
      </c>
      <c r="AN209" s="42" t="s">
        <v>33</v>
      </c>
      <c r="AO209" s="42" t="s">
        <v>582</v>
      </c>
      <c r="AP209" s="235"/>
      <c r="AQ209" s="235"/>
      <c r="AR209" s="43">
        <v>0</v>
      </c>
      <c r="AS209" s="52">
        <v>0</v>
      </c>
      <c r="AT209" s="42" t="s">
        <v>583</v>
      </c>
      <c r="AU209" s="42"/>
      <c r="AV209" s="42" t="s">
        <v>33</v>
      </c>
      <c r="AW209" s="42" t="s">
        <v>582</v>
      </c>
      <c r="AX209" s="235">
        <v>11883</v>
      </c>
      <c r="AY209" s="235">
        <v>0</v>
      </c>
      <c r="AZ209" s="43">
        <v>11883</v>
      </c>
      <c r="BA209" s="52">
        <v>11883</v>
      </c>
      <c r="BB209" s="42" t="s">
        <v>10</v>
      </c>
      <c r="BC209" s="42" t="s">
        <v>567</v>
      </c>
      <c r="BD209" s="42" t="s">
        <v>33</v>
      </c>
      <c r="BE209" s="42" t="s">
        <v>582</v>
      </c>
      <c r="BF209" s="261">
        <v>0</v>
      </c>
      <c r="BG209" s="262">
        <v>0</v>
      </c>
      <c r="BH209" s="43">
        <v>0</v>
      </c>
      <c r="BI209" s="52">
        <v>0</v>
      </c>
      <c r="BJ209" s="42" t="s">
        <v>583</v>
      </c>
      <c r="BK209" s="42" t="s">
        <v>568</v>
      </c>
      <c r="BL209" s="42" t="s">
        <v>33</v>
      </c>
      <c r="BM209" s="42" t="s">
        <v>582</v>
      </c>
      <c r="BN209" s="196">
        <v>0</v>
      </c>
      <c r="BO209" s="196">
        <v>0</v>
      </c>
      <c r="BP209" s="144">
        <v>0</v>
      </c>
      <c r="BQ209" s="145">
        <v>0</v>
      </c>
      <c r="BR209" s="42" t="s">
        <v>583</v>
      </c>
      <c r="BS209" s="42" t="s">
        <v>568</v>
      </c>
      <c r="BT209" s="42" t="s">
        <v>33</v>
      </c>
      <c r="BU209" s="42" t="s">
        <v>582</v>
      </c>
      <c r="BV209" s="193"/>
      <c r="BW209" s="193"/>
      <c r="BX209" s="43">
        <v>0</v>
      </c>
      <c r="BY209" s="52">
        <v>0</v>
      </c>
      <c r="BZ209" s="42" t="s">
        <v>583</v>
      </c>
      <c r="CA209" s="42" t="s">
        <v>568</v>
      </c>
      <c r="CB209" s="42" t="s">
        <v>33</v>
      </c>
      <c r="CC209" s="42" t="s">
        <v>582</v>
      </c>
      <c r="CD209" s="56"/>
      <c r="CE209" s="57" t="s">
        <v>584</v>
      </c>
      <c r="CF209" s="57" t="s">
        <v>584</v>
      </c>
      <c r="CG209" s="57" t="s">
        <v>584</v>
      </c>
      <c r="CH209" s="65" t="s">
        <v>584</v>
      </c>
      <c r="CI209" s="65" t="s">
        <v>584</v>
      </c>
      <c r="CJ209" s="65" t="s">
        <v>584</v>
      </c>
      <c r="CK209" s="65" t="s">
        <v>584</v>
      </c>
      <c r="CL209" s="65" t="s">
        <v>584</v>
      </c>
      <c r="CM209" s="57" t="s">
        <v>584</v>
      </c>
      <c r="CN209" s="57">
        <v>0</v>
      </c>
      <c r="CO209" s="58" t="e">
        <v>#VALUE!</v>
      </c>
      <c r="CP209" s="58" t="e">
        <v>#VALUE!</v>
      </c>
      <c r="CQ209" s="58" t="e">
        <v>#VALUE!</v>
      </c>
      <c r="CR209" s="58" t="e">
        <v>#VALUE!</v>
      </c>
      <c r="CS209" s="58" t="e">
        <v>#VALUE!</v>
      </c>
      <c r="CT209" s="58" t="e">
        <v>#VALUE!</v>
      </c>
      <c r="CU209" s="62" t="e">
        <v>#VALUE!</v>
      </c>
      <c r="CV209" s="58" t="e">
        <v>#VALUE!</v>
      </c>
      <c r="CW209" s="58" t="e">
        <v>#VALUE!</v>
      </c>
      <c r="CX209" s="49" t="s">
        <v>564</v>
      </c>
      <c r="CY209" s="207" t="s">
        <v>568</v>
      </c>
    </row>
    <row r="210" spans="1:103" s="59" customFormat="1" ht="120" x14ac:dyDescent="0.2">
      <c r="A210" s="255">
        <v>200</v>
      </c>
      <c r="B210" s="256" t="s">
        <v>443</v>
      </c>
      <c r="C210" s="257" t="s">
        <v>444</v>
      </c>
      <c r="D210" s="256" t="s">
        <v>46</v>
      </c>
      <c r="E210" s="259">
        <v>3</v>
      </c>
      <c r="F210" s="255">
        <v>1</v>
      </c>
      <c r="G210" s="256" t="s">
        <v>31</v>
      </c>
      <c r="H210" s="53">
        <v>4569742.8</v>
      </c>
      <c r="I210" s="53">
        <v>13709228.399999999</v>
      </c>
      <c r="J210" s="136"/>
      <c r="K210" s="136">
        <v>0</v>
      </c>
      <c r="L210" s="43">
        <v>0</v>
      </c>
      <c r="M210" s="52">
        <v>0</v>
      </c>
      <c r="N210" s="42" t="s">
        <v>583</v>
      </c>
      <c r="O210" s="42" t="s">
        <v>568</v>
      </c>
      <c r="P210" s="42" t="s">
        <v>33</v>
      </c>
      <c r="Q210" s="42" t="s">
        <v>582</v>
      </c>
      <c r="R210" s="144">
        <v>0</v>
      </c>
      <c r="S210" s="144">
        <v>0</v>
      </c>
      <c r="T210" s="144">
        <v>0</v>
      </c>
      <c r="U210" s="145">
        <v>0</v>
      </c>
      <c r="V210" s="42" t="s">
        <v>583</v>
      </c>
      <c r="W210" s="42" t="s">
        <v>568</v>
      </c>
      <c r="X210" s="42" t="s">
        <v>33</v>
      </c>
      <c r="Y210" s="42" t="s">
        <v>582</v>
      </c>
      <c r="Z210" s="43">
        <v>0</v>
      </c>
      <c r="AA210" s="43">
        <v>0</v>
      </c>
      <c r="AB210" s="43">
        <v>0</v>
      </c>
      <c r="AC210" s="52">
        <v>0</v>
      </c>
      <c r="AD210" s="42" t="s">
        <v>583</v>
      </c>
      <c r="AE210" s="42" t="s">
        <v>568</v>
      </c>
      <c r="AF210" s="42" t="s">
        <v>33</v>
      </c>
      <c r="AG210" s="42" t="s">
        <v>582</v>
      </c>
      <c r="AH210" s="245">
        <v>3497709</v>
      </c>
      <c r="AI210" s="246">
        <v>664564.71</v>
      </c>
      <c r="AJ210" s="235">
        <v>4162273.71</v>
      </c>
      <c r="AK210" s="52">
        <v>12486821.129999999</v>
      </c>
      <c r="AL210" s="42" t="s">
        <v>10</v>
      </c>
      <c r="AM210" s="42" t="s">
        <v>566</v>
      </c>
      <c r="AN210" s="42" t="s">
        <v>10</v>
      </c>
      <c r="AO210" s="42" t="s">
        <v>581</v>
      </c>
      <c r="AP210" s="235"/>
      <c r="AQ210" s="235"/>
      <c r="AR210" s="43">
        <v>0</v>
      </c>
      <c r="AS210" s="52">
        <v>0</v>
      </c>
      <c r="AT210" s="42" t="s">
        <v>583</v>
      </c>
      <c r="AU210" s="42"/>
      <c r="AV210" s="42" t="s">
        <v>33</v>
      </c>
      <c r="AW210" s="42" t="s">
        <v>582</v>
      </c>
      <c r="AX210" s="235"/>
      <c r="AY210" s="235"/>
      <c r="AZ210" s="43">
        <v>0</v>
      </c>
      <c r="BA210" s="52">
        <v>0</v>
      </c>
      <c r="BB210" s="42" t="s">
        <v>583</v>
      </c>
      <c r="BC210" s="42" t="s">
        <v>568</v>
      </c>
      <c r="BD210" s="42" t="s">
        <v>33</v>
      </c>
      <c r="BE210" s="42" t="s">
        <v>582</v>
      </c>
      <c r="BF210" s="261">
        <v>0</v>
      </c>
      <c r="BG210" s="262">
        <v>0</v>
      </c>
      <c r="BH210" s="43">
        <v>0</v>
      </c>
      <c r="BI210" s="52">
        <v>0</v>
      </c>
      <c r="BJ210" s="42" t="s">
        <v>583</v>
      </c>
      <c r="BK210" s="42" t="s">
        <v>568</v>
      </c>
      <c r="BL210" s="42" t="s">
        <v>33</v>
      </c>
      <c r="BM210" s="42" t="s">
        <v>582</v>
      </c>
      <c r="BN210" s="196">
        <v>0</v>
      </c>
      <c r="BO210" s="196">
        <v>0</v>
      </c>
      <c r="BP210" s="144">
        <v>0</v>
      </c>
      <c r="BQ210" s="145">
        <v>0</v>
      </c>
      <c r="BR210" s="42" t="s">
        <v>583</v>
      </c>
      <c r="BS210" s="42" t="s">
        <v>568</v>
      </c>
      <c r="BT210" s="42" t="s">
        <v>33</v>
      </c>
      <c r="BU210" s="42" t="s">
        <v>582</v>
      </c>
      <c r="BV210" s="193"/>
      <c r="BW210" s="193"/>
      <c r="BX210" s="43">
        <v>0</v>
      </c>
      <c r="BY210" s="52">
        <v>0</v>
      </c>
      <c r="BZ210" s="42" t="s">
        <v>583</v>
      </c>
      <c r="CA210" s="42" t="s">
        <v>568</v>
      </c>
      <c r="CB210" s="42" t="s">
        <v>33</v>
      </c>
      <c r="CC210" s="42" t="s">
        <v>582</v>
      </c>
      <c r="CD210" s="56"/>
      <c r="CE210" s="57" t="s">
        <v>584</v>
      </c>
      <c r="CF210" s="57" t="s">
        <v>584</v>
      </c>
      <c r="CG210" s="57" t="s">
        <v>584</v>
      </c>
      <c r="CH210" s="65">
        <v>4162273.71</v>
      </c>
      <c r="CI210" s="65" t="s">
        <v>584</v>
      </c>
      <c r="CJ210" s="65" t="s">
        <v>584</v>
      </c>
      <c r="CK210" s="65" t="s">
        <v>584</v>
      </c>
      <c r="CL210" s="65" t="s">
        <v>584</v>
      </c>
      <c r="CM210" s="57" t="s">
        <v>584</v>
      </c>
      <c r="CN210" s="57">
        <v>4162273.71</v>
      </c>
      <c r="CO210" s="58" t="e">
        <v>#VALUE!</v>
      </c>
      <c r="CP210" s="58" t="e">
        <v>#VALUE!</v>
      </c>
      <c r="CQ210" s="58" t="e">
        <v>#VALUE!</v>
      </c>
      <c r="CR210" s="58">
        <v>500</v>
      </c>
      <c r="CS210" s="58" t="e">
        <v>#VALUE!</v>
      </c>
      <c r="CT210" s="58" t="e">
        <v>#VALUE!</v>
      </c>
      <c r="CU210" s="62" t="e">
        <v>#VALUE!</v>
      </c>
      <c r="CV210" s="58" t="e">
        <v>#VALUE!</v>
      </c>
      <c r="CW210" s="58" t="e">
        <v>#VALUE!</v>
      </c>
      <c r="CX210" s="281" t="s">
        <v>554</v>
      </c>
      <c r="CY210" s="207" t="s">
        <v>568</v>
      </c>
    </row>
    <row r="211" spans="1:103" s="59" customFormat="1" ht="90" x14ac:dyDescent="0.2">
      <c r="A211" s="255">
        <v>201</v>
      </c>
      <c r="B211" s="256" t="s">
        <v>445</v>
      </c>
      <c r="C211" s="257" t="s">
        <v>446</v>
      </c>
      <c r="D211" s="256" t="s">
        <v>46</v>
      </c>
      <c r="E211" s="259">
        <v>1</v>
      </c>
      <c r="F211" s="255">
        <v>1</v>
      </c>
      <c r="G211" s="256" t="s">
        <v>31</v>
      </c>
      <c r="H211" s="53">
        <v>205489.2</v>
      </c>
      <c r="I211" s="53">
        <v>205489.2</v>
      </c>
      <c r="J211" s="136"/>
      <c r="K211" s="136">
        <v>0</v>
      </c>
      <c r="L211" s="43">
        <v>0</v>
      </c>
      <c r="M211" s="52">
        <v>0</v>
      </c>
      <c r="N211" s="42" t="s">
        <v>583</v>
      </c>
      <c r="O211" s="42" t="s">
        <v>568</v>
      </c>
      <c r="P211" s="42" t="s">
        <v>33</v>
      </c>
      <c r="Q211" s="42" t="s">
        <v>582</v>
      </c>
      <c r="R211" s="144">
        <v>0</v>
      </c>
      <c r="S211" s="144">
        <v>0</v>
      </c>
      <c r="T211" s="144">
        <v>0</v>
      </c>
      <c r="U211" s="145">
        <v>0</v>
      </c>
      <c r="V211" s="42" t="s">
        <v>583</v>
      </c>
      <c r="W211" s="42" t="s">
        <v>568</v>
      </c>
      <c r="X211" s="42" t="s">
        <v>33</v>
      </c>
      <c r="Y211" s="42" t="s">
        <v>582</v>
      </c>
      <c r="Z211" s="43">
        <v>0</v>
      </c>
      <c r="AA211" s="43">
        <v>0</v>
      </c>
      <c r="AB211" s="43">
        <v>0</v>
      </c>
      <c r="AC211" s="52">
        <v>0</v>
      </c>
      <c r="AD211" s="42" t="s">
        <v>583</v>
      </c>
      <c r="AE211" s="42" t="s">
        <v>568</v>
      </c>
      <c r="AF211" s="42" t="s">
        <v>33</v>
      </c>
      <c r="AG211" s="42" t="s">
        <v>582</v>
      </c>
      <c r="AH211" s="245">
        <v>149741</v>
      </c>
      <c r="AI211" s="246">
        <v>28450.79</v>
      </c>
      <c r="AJ211" s="235">
        <v>178191.79</v>
      </c>
      <c r="AK211" s="52">
        <v>178191.79</v>
      </c>
      <c r="AL211" s="42" t="s">
        <v>10</v>
      </c>
      <c r="AM211" s="42" t="s">
        <v>566</v>
      </c>
      <c r="AN211" s="42" t="s">
        <v>10</v>
      </c>
      <c r="AO211" s="42" t="s">
        <v>581</v>
      </c>
      <c r="AP211" s="235"/>
      <c r="AQ211" s="235"/>
      <c r="AR211" s="43">
        <v>0</v>
      </c>
      <c r="AS211" s="52">
        <v>0</v>
      </c>
      <c r="AT211" s="42" t="s">
        <v>583</v>
      </c>
      <c r="AU211" s="42"/>
      <c r="AV211" s="42" t="s">
        <v>33</v>
      </c>
      <c r="AW211" s="42" t="s">
        <v>582</v>
      </c>
      <c r="AX211" s="235"/>
      <c r="AY211" s="235"/>
      <c r="AZ211" s="43">
        <v>0</v>
      </c>
      <c r="BA211" s="52">
        <v>0</v>
      </c>
      <c r="BB211" s="42" t="s">
        <v>583</v>
      </c>
      <c r="BC211" s="42" t="s">
        <v>568</v>
      </c>
      <c r="BD211" s="42" t="s">
        <v>33</v>
      </c>
      <c r="BE211" s="42" t="s">
        <v>582</v>
      </c>
      <c r="BF211" s="261">
        <v>0</v>
      </c>
      <c r="BG211" s="262">
        <v>0</v>
      </c>
      <c r="BH211" s="43">
        <v>0</v>
      </c>
      <c r="BI211" s="52">
        <v>0</v>
      </c>
      <c r="BJ211" s="42" t="s">
        <v>583</v>
      </c>
      <c r="BK211" s="42" t="s">
        <v>568</v>
      </c>
      <c r="BL211" s="42" t="s">
        <v>33</v>
      </c>
      <c r="BM211" s="42" t="s">
        <v>582</v>
      </c>
      <c r="BN211" s="196">
        <v>447947</v>
      </c>
      <c r="BO211" s="196">
        <v>85109.930000000008</v>
      </c>
      <c r="BP211" s="144">
        <v>533056.93000000005</v>
      </c>
      <c r="BQ211" s="145">
        <v>533056.93000000005</v>
      </c>
      <c r="BR211" s="42" t="s">
        <v>33</v>
      </c>
      <c r="BS211" s="42" t="s">
        <v>567</v>
      </c>
      <c r="BT211" s="42" t="s">
        <v>33</v>
      </c>
      <c r="BU211" s="42" t="s">
        <v>582</v>
      </c>
      <c r="BV211" s="193"/>
      <c r="BW211" s="193"/>
      <c r="BX211" s="43">
        <v>0</v>
      </c>
      <c r="BY211" s="52">
        <v>0</v>
      </c>
      <c r="BZ211" s="42" t="s">
        <v>583</v>
      </c>
      <c r="CA211" s="42" t="s">
        <v>568</v>
      </c>
      <c r="CB211" s="42" t="s">
        <v>33</v>
      </c>
      <c r="CC211" s="42" t="s">
        <v>582</v>
      </c>
      <c r="CD211" s="56"/>
      <c r="CE211" s="57" t="s">
        <v>584</v>
      </c>
      <c r="CF211" s="57" t="s">
        <v>584</v>
      </c>
      <c r="CG211" s="57" t="s">
        <v>584</v>
      </c>
      <c r="CH211" s="65">
        <v>178191.79</v>
      </c>
      <c r="CI211" s="65" t="s">
        <v>584</v>
      </c>
      <c r="CJ211" s="65" t="s">
        <v>584</v>
      </c>
      <c r="CK211" s="65" t="s">
        <v>584</v>
      </c>
      <c r="CL211" s="65" t="s">
        <v>584</v>
      </c>
      <c r="CM211" s="57" t="s">
        <v>584</v>
      </c>
      <c r="CN211" s="57">
        <v>178191.79</v>
      </c>
      <c r="CO211" s="58" t="e">
        <v>#VALUE!</v>
      </c>
      <c r="CP211" s="58" t="e">
        <v>#VALUE!</v>
      </c>
      <c r="CQ211" s="58" t="e">
        <v>#VALUE!</v>
      </c>
      <c r="CR211" s="58">
        <v>500</v>
      </c>
      <c r="CS211" s="58" t="e">
        <v>#VALUE!</v>
      </c>
      <c r="CT211" s="58" t="e">
        <v>#VALUE!</v>
      </c>
      <c r="CU211" s="62" t="e">
        <v>#VALUE!</v>
      </c>
      <c r="CV211" s="58" t="e">
        <v>#VALUE!</v>
      </c>
      <c r="CW211" s="58" t="e">
        <v>#VALUE!</v>
      </c>
      <c r="CX211" s="281" t="s">
        <v>554</v>
      </c>
      <c r="CY211" s="207">
        <v>0</v>
      </c>
    </row>
    <row r="212" spans="1:103" s="59" customFormat="1" ht="47.25" x14ac:dyDescent="0.2">
      <c r="A212" s="255">
        <v>202</v>
      </c>
      <c r="B212" s="256" t="s">
        <v>447</v>
      </c>
      <c r="C212" s="257" t="s">
        <v>448</v>
      </c>
      <c r="D212" s="256" t="s">
        <v>46</v>
      </c>
      <c r="E212" s="259">
        <v>1</v>
      </c>
      <c r="F212" s="255">
        <v>1</v>
      </c>
      <c r="G212" s="256" t="s">
        <v>31</v>
      </c>
      <c r="H212" s="53">
        <v>205489.2</v>
      </c>
      <c r="I212" s="53">
        <v>205489.2</v>
      </c>
      <c r="J212" s="136"/>
      <c r="K212" s="136">
        <v>0</v>
      </c>
      <c r="L212" s="43">
        <v>0</v>
      </c>
      <c r="M212" s="52">
        <v>0</v>
      </c>
      <c r="N212" s="42" t="s">
        <v>583</v>
      </c>
      <c r="O212" s="42" t="s">
        <v>568</v>
      </c>
      <c r="P212" s="42" t="s">
        <v>33</v>
      </c>
      <c r="Q212" s="42" t="s">
        <v>582</v>
      </c>
      <c r="R212" s="144">
        <v>0</v>
      </c>
      <c r="S212" s="144">
        <v>0</v>
      </c>
      <c r="T212" s="144">
        <v>0</v>
      </c>
      <c r="U212" s="145">
        <v>0</v>
      </c>
      <c r="V212" s="42" t="s">
        <v>583</v>
      </c>
      <c r="W212" s="42" t="s">
        <v>568</v>
      </c>
      <c r="X212" s="42" t="s">
        <v>33</v>
      </c>
      <c r="Y212" s="42" t="s">
        <v>582</v>
      </c>
      <c r="Z212" s="43">
        <v>0</v>
      </c>
      <c r="AA212" s="43">
        <v>0</v>
      </c>
      <c r="AB212" s="43">
        <v>0</v>
      </c>
      <c r="AC212" s="52">
        <v>0</v>
      </c>
      <c r="AD212" s="42" t="s">
        <v>583</v>
      </c>
      <c r="AE212" s="42" t="s">
        <v>568</v>
      </c>
      <c r="AF212" s="42" t="s">
        <v>33</v>
      </c>
      <c r="AG212" s="42" t="s">
        <v>582</v>
      </c>
      <c r="AH212" s="245">
        <v>149741</v>
      </c>
      <c r="AI212" s="246">
        <v>28450.79</v>
      </c>
      <c r="AJ212" s="235">
        <v>178191.79</v>
      </c>
      <c r="AK212" s="52">
        <v>178191.79</v>
      </c>
      <c r="AL212" s="42" t="s">
        <v>10</v>
      </c>
      <c r="AM212" s="42" t="s">
        <v>566</v>
      </c>
      <c r="AN212" s="42" t="s">
        <v>10</v>
      </c>
      <c r="AO212" s="42" t="s">
        <v>581</v>
      </c>
      <c r="AP212" s="235"/>
      <c r="AQ212" s="235"/>
      <c r="AR212" s="43">
        <v>0</v>
      </c>
      <c r="AS212" s="52">
        <v>0</v>
      </c>
      <c r="AT212" s="42" t="s">
        <v>583</v>
      </c>
      <c r="AU212" s="42"/>
      <c r="AV212" s="42" t="s">
        <v>33</v>
      </c>
      <c r="AW212" s="42" t="s">
        <v>582</v>
      </c>
      <c r="AX212" s="235"/>
      <c r="AY212" s="235"/>
      <c r="AZ212" s="43">
        <v>0</v>
      </c>
      <c r="BA212" s="52">
        <v>0</v>
      </c>
      <c r="BB212" s="42" t="s">
        <v>583</v>
      </c>
      <c r="BC212" s="42" t="s">
        <v>568</v>
      </c>
      <c r="BD212" s="42" t="s">
        <v>33</v>
      </c>
      <c r="BE212" s="42" t="s">
        <v>582</v>
      </c>
      <c r="BF212" s="261">
        <v>0</v>
      </c>
      <c r="BG212" s="262">
        <v>0</v>
      </c>
      <c r="BH212" s="43">
        <v>0</v>
      </c>
      <c r="BI212" s="52">
        <v>0</v>
      </c>
      <c r="BJ212" s="42" t="s">
        <v>583</v>
      </c>
      <c r="BK212" s="42" t="s">
        <v>568</v>
      </c>
      <c r="BL212" s="42" t="s">
        <v>33</v>
      </c>
      <c r="BM212" s="42" t="s">
        <v>582</v>
      </c>
      <c r="BN212" s="196">
        <v>0</v>
      </c>
      <c r="BO212" s="196">
        <v>0</v>
      </c>
      <c r="BP212" s="144">
        <v>0</v>
      </c>
      <c r="BQ212" s="145">
        <v>0</v>
      </c>
      <c r="BR212" s="42" t="s">
        <v>583</v>
      </c>
      <c r="BS212" s="42" t="s">
        <v>568</v>
      </c>
      <c r="BT212" s="42" t="s">
        <v>33</v>
      </c>
      <c r="BU212" s="42" t="s">
        <v>582</v>
      </c>
      <c r="BV212" s="193"/>
      <c r="BW212" s="193"/>
      <c r="BX212" s="43">
        <v>0</v>
      </c>
      <c r="BY212" s="52">
        <v>0</v>
      </c>
      <c r="BZ212" s="42" t="s">
        <v>583</v>
      </c>
      <c r="CA212" s="42" t="s">
        <v>568</v>
      </c>
      <c r="CB212" s="42" t="s">
        <v>33</v>
      </c>
      <c r="CC212" s="42" t="s">
        <v>582</v>
      </c>
      <c r="CD212" s="56"/>
      <c r="CE212" s="57" t="s">
        <v>584</v>
      </c>
      <c r="CF212" s="57" t="s">
        <v>584</v>
      </c>
      <c r="CG212" s="57" t="s">
        <v>584</v>
      </c>
      <c r="CH212" s="65">
        <v>178191.79</v>
      </c>
      <c r="CI212" s="65" t="s">
        <v>584</v>
      </c>
      <c r="CJ212" s="65" t="s">
        <v>584</v>
      </c>
      <c r="CK212" s="65" t="s">
        <v>584</v>
      </c>
      <c r="CL212" s="65" t="s">
        <v>584</v>
      </c>
      <c r="CM212" s="57" t="s">
        <v>584</v>
      </c>
      <c r="CN212" s="57">
        <v>178191.79</v>
      </c>
      <c r="CO212" s="58" t="e">
        <v>#VALUE!</v>
      </c>
      <c r="CP212" s="58" t="e">
        <v>#VALUE!</v>
      </c>
      <c r="CQ212" s="58" t="e">
        <v>#VALUE!</v>
      </c>
      <c r="CR212" s="58">
        <v>500</v>
      </c>
      <c r="CS212" s="58" t="e">
        <v>#VALUE!</v>
      </c>
      <c r="CT212" s="58" t="e">
        <v>#VALUE!</v>
      </c>
      <c r="CU212" s="62" t="e">
        <v>#VALUE!</v>
      </c>
      <c r="CV212" s="58" t="e">
        <v>#VALUE!</v>
      </c>
      <c r="CW212" s="58" t="e">
        <v>#VALUE!</v>
      </c>
      <c r="CX212" s="281" t="s">
        <v>554</v>
      </c>
      <c r="CY212" s="207" t="s">
        <v>568</v>
      </c>
    </row>
    <row r="213" spans="1:103" s="59" customFormat="1" ht="47.25" x14ac:dyDescent="0.2">
      <c r="A213" s="255">
        <v>203</v>
      </c>
      <c r="B213" s="256" t="s">
        <v>449</v>
      </c>
      <c r="C213" s="257" t="s">
        <v>450</v>
      </c>
      <c r="D213" s="256" t="s">
        <v>46</v>
      </c>
      <c r="E213" s="259">
        <v>1</v>
      </c>
      <c r="F213" s="255">
        <v>1</v>
      </c>
      <c r="G213" s="256" t="s">
        <v>31</v>
      </c>
      <c r="H213" s="53">
        <v>205489.2</v>
      </c>
      <c r="I213" s="53">
        <v>205489.2</v>
      </c>
      <c r="J213" s="136"/>
      <c r="K213" s="136">
        <v>0</v>
      </c>
      <c r="L213" s="43">
        <v>0</v>
      </c>
      <c r="M213" s="52">
        <v>0</v>
      </c>
      <c r="N213" s="42" t="s">
        <v>583</v>
      </c>
      <c r="O213" s="42" t="s">
        <v>568</v>
      </c>
      <c r="P213" s="42" t="s">
        <v>33</v>
      </c>
      <c r="Q213" s="42" t="s">
        <v>582</v>
      </c>
      <c r="R213" s="144">
        <v>0</v>
      </c>
      <c r="S213" s="144">
        <v>0</v>
      </c>
      <c r="T213" s="144">
        <v>0</v>
      </c>
      <c r="U213" s="145">
        <v>0</v>
      </c>
      <c r="V213" s="42" t="s">
        <v>583</v>
      </c>
      <c r="W213" s="42" t="s">
        <v>568</v>
      </c>
      <c r="X213" s="42" t="s">
        <v>33</v>
      </c>
      <c r="Y213" s="42" t="s">
        <v>582</v>
      </c>
      <c r="Z213" s="43">
        <v>0</v>
      </c>
      <c r="AA213" s="43">
        <v>0</v>
      </c>
      <c r="AB213" s="43">
        <v>0</v>
      </c>
      <c r="AC213" s="52">
        <v>0</v>
      </c>
      <c r="AD213" s="42" t="s">
        <v>583</v>
      </c>
      <c r="AE213" s="42" t="s">
        <v>568</v>
      </c>
      <c r="AF213" s="42" t="s">
        <v>33</v>
      </c>
      <c r="AG213" s="42" t="s">
        <v>582</v>
      </c>
      <c r="AH213" s="245">
        <v>157283</v>
      </c>
      <c r="AI213" s="246">
        <v>29883.77</v>
      </c>
      <c r="AJ213" s="235">
        <v>187166.77</v>
      </c>
      <c r="AK213" s="52">
        <v>187166.77</v>
      </c>
      <c r="AL213" s="42" t="s">
        <v>10</v>
      </c>
      <c r="AM213" s="42" t="s">
        <v>566</v>
      </c>
      <c r="AN213" s="42" t="s">
        <v>10</v>
      </c>
      <c r="AO213" s="42" t="s">
        <v>581</v>
      </c>
      <c r="AP213" s="235"/>
      <c r="AQ213" s="235"/>
      <c r="AR213" s="43">
        <v>0</v>
      </c>
      <c r="AS213" s="52">
        <v>0</v>
      </c>
      <c r="AT213" s="42" t="s">
        <v>583</v>
      </c>
      <c r="AU213" s="42"/>
      <c r="AV213" s="42" t="s">
        <v>33</v>
      </c>
      <c r="AW213" s="42" t="s">
        <v>582</v>
      </c>
      <c r="AX213" s="235"/>
      <c r="AY213" s="235"/>
      <c r="AZ213" s="43">
        <v>0</v>
      </c>
      <c r="BA213" s="52">
        <v>0</v>
      </c>
      <c r="BB213" s="42" t="s">
        <v>583</v>
      </c>
      <c r="BC213" s="42" t="s">
        <v>568</v>
      </c>
      <c r="BD213" s="42" t="s">
        <v>33</v>
      </c>
      <c r="BE213" s="42" t="s">
        <v>582</v>
      </c>
      <c r="BF213" s="261">
        <v>0</v>
      </c>
      <c r="BG213" s="262">
        <v>0</v>
      </c>
      <c r="BH213" s="43">
        <v>0</v>
      </c>
      <c r="BI213" s="52">
        <v>0</v>
      </c>
      <c r="BJ213" s="42" t="s">
        <v>583</v>
      </c>
      <c r="BK213" s="42" t="s">
        <v>568</v>
      </c>
      <c r="BL213" s="42" t="s">
        <v>33</v>
      </c>
      <c r="BM213" s="42" t="s">
        <v>582</v>
      </c>
      <c r="BN213" s="196">
        <v>0</v>
      </c>
      <c r="BO213" s="196">
        <v>0</v>
      </c>
      <c r="BP213" s="144">
        <v>0</v>
      </c>
      <c r="BQ213" s="145">
        <v>0</v>
      </c>
      <c r="BR213" s="42" t="s">
        <v>583</v>
      </c>
      <c r="BS213" s="42" t="s">
        <v>568</v>
      </c>
      <c r="BT213" s="42" t="s">
        <v>33</v>
      </c>
      <c r="BU213" s="42" t="s">
        <v>582</v>
      </c>
      <c r="BV213" s="193"/>
      <c r="BW213" s="193"/>
      <c r="BX213" s="43">
        <v>0</v>
      </c>
      <c r="BY213" s="52">
        <v>0</v>
      </c>
      <c r="BZ213" s="42" t="s">
        <v>583</v>
      </c>
      <c r="CA213" s="42" t="s">
        <v>568</v>
      </c>
      <c r="CB213" s="42" t="s">
        <v>33</v>
      </c>
      <c r="CC213" s="42" t="s">
        <v>582</v>
      </c>
      <c r="CD213" s="56"/>
      <c r="CE213" s="57" t="s">
        <v>584</v>
      </c>
      <c r="CF213" s="57" t="s">
        <v>584</v>
      </c>
      <c r="CG213" s="57" t="s">
        <v>584</v>
      </c>
      <c r="CH213" s="65">
        <v>187166.77</v>
      </c>
      <c r="CI213" s="65" t="s">
        <v>584</v>
      </c>
      <c r="CJ213" s="65" t="s">
        <v>584</v>
      </c>
      <c r="CK213" s="65" t="s">
        <v>584</v>
      </c>
      <c r="CL213" s="65" t="s">
        <v>584</v>
      </c>
      <c r="CM213" s="57" t="s">
        <v>584</v>
      </c>
      <c r="CN213" s="57">
        <v>187166.77</v>
      </c>
      <c r="CO213" s="58" t="e">
        <v>#VALUE!</v>
      </c>
      <c r="CP213" s="58" t="e">
        <v>#VALUE!</v>
      </c>
      <c r="CQ213" s="58" t="e">
        <v>#VALUE!</v>
      </c>
      <c r="CR213" s="58">
        <v>500</v>
      </c>
      <c r="CS213" s="58" t="e">
        <v>#VALUE!</v>
      </c>
      <c r="CT213" s="58" t="e">
        <v>#VALUE!</v>
      </c>
      <c r="CU213" s="62" t="e">
        <v>#VALUE!</v>
      </c>
      <c r="CV213" s="58" t="e">
        <v>#VALUE!</v>
      </c>
      <c r="CW213" s="58" t="e">
        <v>#VALUE!</v>
      </c>
      <c r="CX213" s="281" t="s">
        <v>554</v>
      </c>
      <c r="CY213" s="207" t="s">
        <v>568</v>
      </c>
    </row>
    <row r="214" spans="1:103" s="59" customFormat="1" ht="47.25" x14ac:dyDescent="0.2">
      <c r="A214" s="255">
        <v>204</v>
      </c>
      <c r="B214" s="256" t="s">
        <v>451</v>
      </c>
      <c r="C214" s="257" t="s">
        <v>452</v>
      </c>
      <c r="D214" s="256" t="s">
        <v>46</v>
      </c>
      <c r="E214" s="259">
        <v>1</v>
      </c>
      <c r="F214" s="255">
        <v>1</v>
      </c>
      <c r="G214" s="256" t="s">
        <v>31</v>
      </c>
      <c r="H214" s="53">
        <v>205489.2</v>
      </c>
      <c r="I214" s="53">
        <v>205489.2</v>
      </c>
      <c r="J214" s="136"/>
      <c r="K214" s="136">
        <v>0</v>
      </c>
      <c r="L214" s="43">
        <v>0</v>
      </c>
      <c r="M214" s="52">
        <v>0</v>
      </c>
      <c r="N214" s="42" t="s">
        <v>583</v>
      </c>
      <c r="O214" s="42" t="s">
        <v>568</v>
      </c>
      <c r="P214" s="42" t="s">
        <v>33</v>
      </c>
      <c r="Q214" s="42" t="s">
        <v>582</v>
      </c>
      <c r="R214" s="144">
        <v>0</v>
      </c>
      <c r="S214" s="144">
        <v>0</v>
      </c>
      <c r="T214" s="144">
        <v>0</v>
      </c>
      <c r="U214" s="145">
        <v>0</v>
      </c>
      <c r="V214" s="42" t="s">
        <v>583</v>
      </c>
      <c r="W214" s="42" t="s">
        <v>568</v>
      </c>
      <c r="X214" s="42" t="s">
        <v>33</v>
      </c>
      <c r="Y214" s="42" t="s">
        <v>582</v>
      </c>
      <c r="Z214" s="43">
        <v>0</v>
      </c>
      <c r="AA214" s="43">
        <v>0</v>
      </c>
      <c r="AB214" s="43">
        <v>0</v>
      </c>
      <c r="AC214" s="52">
        <v>0</v>
      </c>
      <c r="AD214" s="42" t="s">
        <v>583</v>
      </c>
      <c r="AE214" s="42" t="s">
        <v>568</v>
      </c>
      <c r="AF214" s="42" t="s">
        <v>33</v>
      </c>
      <c r="AG214" s="42" t="s">
        <v>582</v>
      </c>
      <c r="AH214" s="245">
        <v>149741</v>
      </c>
      <c r="AI214" s="246">
        <v>28450.79</v>
      </c>
      <c r="AJ214" s="235">
        <v>178191.79</v>
      </c>
      <c r="AK214" s="52">
        <v>178191.79</v>
      </c>
      <c r="AL214" s="42" t="s">
        <v>10</v>
      </c>
      <c r="AM214" s="42" t="s">
        <v>566</v>
      </c>
      <c r="AN214" s="42" t="s">
        <v>10</v>
      </c>
      <c r="AO214" s="42" t="s">
        <v>581</v>
      </c>
      <c r="AP214" s="235"/>
      <c r="AQ214" s="235"/>
      <c r="AR214" s="43">
        <v>0</v>
      </c>
      <c r="AS214" s="52">
        <v>0</v>
      </c>
      <c r="AT214" s="42" t="s">
        <v>583</v>
      </c>
      <c r="AU214" s="42"/>
      <c r="AV214" s="42" t="s">
        <v>33</v>
      </c>
      <c r="AW214" s="42" t="s">
        <v>582</v>
      </c>
      <c r="AX214" s="235"/>
      <c r="AY214" s="235"/>
      <c r="AZ214" s="43">
        <v>0</v>
      </c>
      <c r="BA214" s="52">
        <v>0</v>
      </c>
      <c r="BB214" s="42" t="s">
        <v>583</v>
      </c>
      <c r="BC214" s="42" t="s">
        <v>568</v>
      </c>
      <c r="BD214" s="42" t="s">
        <v>33</v>
      </c>
      <c r="BE214" s="42" t="s">
        <v>582</v>
      </c>
      <c r="BF214" s="261">
        <v>0</v>
      </c>
      <c r="BG214" s="262">
        <v>0</v>
      </c>
      <c r="BH214" s="43">
        <v>0</v>
      </c>
      <c r="BI214" s="52">
        <v>0</v>
      </c>
      <c r="BJ214" s="42" t="s">
        <v>583</v>
      </c>
      <c r="BK214" s="42" t="s">
        <v>568</v>
      </c>
      <c r="BL214" s="42" t="s">
        <v>33</v>
      </c>
      <c r="BM214" s="42" t="s">
        <v>582</v>
      </c>
      <c r="BN214" s="196">
        <v>0</v>
      </c>
      <c r="BO214" s="196">
        <v>0</v>
      </c>
      <c r="BP214" s="144">
        <v>0</v>
      </c>
      <c r="BQ214" s="145">
        <v>0</v>
      </c>
      <c r="BR214" s="42" t="s">
        <v>583</v>
      </c>
      <c r="BS214" s="42" t="s">
        <v>568</v>
      </c>
      <c r="BT214" s="42" t="s">
        <v>33</v>
      </c>
      <c r="BU214" s="42" t="s">
        <v>582</v>
      </c>
      <c r="BV214" s="193"/>
      <c r="BW214" s="193"/>
      <c r="BX214" s="43">
        <v>0</v>
      </c>
      <c r="BY214" s="52">
        <v>0</v>
      </c>
      <c r="BZ214" s="42" t="s">
        <v>583</v>
      </c>
      <c r="CA214" s="42" t="s">
        <v>568</v>
      </c>
      <c r="CB214" s="42" t="s">
        <v>33</v>
      </c>
      <c r="CC214" s="42" t="s">
        <v>582</v>
      </c>
      <c r="CD214" s="56"/>
      <c r="CE214" s="57" t="s">
        <v>584</v>
      </c>
      <c r="CF214" s="57" t="s">
        <v>584</v>
      </c>
      <c r="CG214" s="57" t="s">
        <v>584</v>
      </c>
      <c r="CH214" s="65">
        <v>178191.79</v>
      </c>
      <c r="CI214" s="65" t="s">
        <v>584</v>
      </c>
      <c r="CJ214" s="65" t="s">
        <v>584</v>
      </c>
      <c r="CK214" s="65" t="s">
        <v>584</v>
      </c>
      <c r="CL214" s="65" t="s">
        <v>584</v>
      </c>
      <c r="CM214" s="57" t="s">
        <v>584</v>
      </c>
      <c r="CN214" s="57">
        <v>178191.79</v>
      </c>
      <c r="CO214" s="58" t="e">
        <v>#VALUE!</v>
      </c>
      <c r="CP214" s="58" t="e">
        <v>#VALUE!</v>
      </c>
      <c r="CQ214" s="58" t="e">
        <v>#VALUE!</v>
      </c>
      <c r="CR214" s="58">
        <v>500</v>
      </c>
      <c r="CS214" s="58" t="e">
        <v>#VALUE!</v>
      </c>
      <c r="CT214" s="58" t="e">
        <v>#VALUE!</v>
      </c>
      <c r="CU214" s="62" t="e">
        <v>#VALUE!</v>
      </c>
      <c r="CV214" s="58" t="e">
        <v>#VALUE!</v>
      </c>
      <c r="CW214" s="58" t="e">
        <v>#VALUE!</v>
      </c>
      <c r="CX214" s="281" t="s">
        <v>554</v>
      </c>
      <c r="CY214" s="207" t="s">
        <v>568</v>
      </c>
    </row>
    <row r="215" spans="1:103" s="59" customFormat="1" ht="47.25" x14ac:dyDescent="0.2">
      <c r="A215" s="255">
        <v>205</v>
      </c>
      <c r="B215" s="256" t="s">
        <v>453</v>
      </c>
      <c r="C215" s="257" t="s">
        <v>454</v>
      </c>
      <c r="D215" s="256" t="s">
        <v>46</v>
      </c>
      <c r="E215" s="259">
        <v>1</v>
      </c>
      <c r="F215" s="255">
        <v>1</v>
      </c>
      <c r="G215" s="256" t="s">
        <v>31</v>
      </c>
      <c r="H215" s="53">
        <v>205489.2</v>
      </c>
      <c r="I215" s="53">
        <v>205489.2</v>
      </c>
      <c r="J215" s="136"/>
      <c r="K215" s="136">
        <v>0</v>
      </c>
      <c r="L215" s="43">
        <v>0</v>
      </c>
      <c r="M215" s="52">
        <v>0</v>
      </c>
      <c r="N215" s="42" t="s">
        <v>583</v>
      </c>
      <c r="O215" s="42" t="s">
        <v>568</v>
      </c>
      <c r="P215" s="42" t="s">
        <v>33</v>
      </c>
      <c r="Q215" s="42" t="s">
        <v>582</v>
      </c>
      <c r="R215" s="144">
        <v>0</v>
      </c>
      <c r="S215" s="144">
        <v>0</v>
      </c>
      <c r="T215" s="144">
        <v>0</v>
      </c>
      <c r="U215" s="145">
        <v>0</v>
      </c>
      <c r="V215" s="42" t="s">
        <v>583</v>
      </c>
      <c r="W215" s="42" t="s">
        <v>568</v>
      </c>
      <c r="X215" s="42" t="s">
        <v>33</v>
      </c>
      <c r="Y215" s="42" t="s">
        <v>582</v>
      </c>
      <c r="Z215" s="43">
        <v>0</v>
      </c>
      <c r="AA215" s="43">
        <v>0</v>
      </c>
      <c r="AB215" s="43">
        <v>0</v>
      </c>
      <c r="AC215" s="52">
        <v>0</v>
      </c>
      <c r="AD215" s="42" t="s">
        <v>583</v>
      </c>
      <c r="AE215" s="42" t="s">
        <v>568</v>
      </c>
      <c r="AF215" s="42" t="s">
        <v>33</v>
      </c>
      <c r="AG215" s="42" t="s">
        <v>582</v>
      </c>
      <c r="AH215" s="245">
        <v>157283</v>
      </c>
      <c r="AI215" s="246">
        <v>29883.77</v>
      </c>
      <c r="AJ215" s="235">
        <v>187166.77</v>
      </c>
      <c r="AK215" s="52">
        <v>187166.77</v>
      </c>
      <c r="AL215" s="42" t="s">
        <v>10</v>
      </c>
      <c r="AM215" s="42" t="s">
        <v>566</v>
      </c>
      <c r="AN215" s="42" t="s">
        <v>10</v>
      </c>
      <c r="AO215" s="42" t="s">
        <v>581</v>
      </c>
      <c r="AP215" s="235"/>
      <c r="AQ215" s="235"/>
      <c r="AR215" s="43">
        <v>0</v>
      </c>
      <c r="AS215" s="52">
        <v>0</v>
      </c>
      <c r="AT215" s="42" t="s">
        <v>583</v>
      </c>
      <c r="AU215" s="42"/>
      <c r="AV215" s="42" t="s">
        <v>33</v>
      </c>
      <c r="AW215" s="42" t="s">
        <v>582</v>
      </c>
      <c r="AX215" s="235"/>
      <c r="AY215" s="235"/>
      <c r="AZ215" s="43">
        <v>0</v>
      </c>
      <c r="BA215" s="52">
        <v>0</v>
      </c>
      <c r="BB215" s="42" t="s">
        <v>583</v>
      </c>
      <c r="BC215" s="42" t="s">
        <v>568</v>
      </c>
      <c r="BD215" s="42" t="s">
        <v>33</v>
      </c>
      <c r="BE215" s="42" t="s">
        <v>582</v>
      </c>
      <c r="BF215" s="261">
        <v>0</v>
      </c>
      <c r="BG215" s="262">
        <v>0</v>
      </c>
      <c r="BH215" s="43">
        <v>0</v>
      </c>
      <c r="BI215" s="52">
        <v>0</v>
      </c>
      <c r="BJ215" s="42" t="s">
        <v>583</v>
      </c>
      <c r="BK215" s="42" t="s">
        <v>568</v>
      </c>
      <c r="BL215" s="42" t="s">
        <v>33</v>
      </c>
      <c r="BM215" s="42" t="s">
        <v>582</v>
      </c>
      <c r="BN215" s="196">
        <v>0</v>
      </c>
      <c r="BO215" s="196">
        <v>0</v>
      </c>
      <c r="BP215" s="144">
        <v>0</v>
      </c>
      <c r="BQ215" s="145">
        <v>0</v>
      </c>
      <c r="BR215" s="42" t="s">
        <v>583</v>
      </c>
      <c r="BS215" s="42" t="s">
        <v>568</v>
      </c>
      <c r="BT215" s="42" t="s">
        <v>33</v>
      </c>
      <c r="BU215" s="42" t="s">
        <v>582</v>
      </c>
      <c r="BV215" s="193"/>
      <c r="BW215" s="193"/>
      <c r="BX215" s="43">
        <v>0</v>
      </c>
      <c r="BY215" s="52">
        <v>0</v>
      </c>
      <c r="BZ215" s="42" t="s">
        <v>583</v>
      </c>
      <c r="CA215" s="42" t="s">
        <v>568</v>
      </c>
      <c r="CB215" s="42" t="s">
        <v>33</v>
      </c>
      <c r="CC215" s="42" t="s">
        <v>582</v>
      </c>
      <c r="CD215" s="56"/>
      <c r="CE215" s="57" t="s">
        <v>584</v>
      </c>
      <c r="CF215" s="57" t="s">
        <v>584</v>
      </c>
      <c r="CG215" s="57" t="s">
        <v>584</v>
      </c>
      <c r="CH215" s="65">
        <v>187166.77</v>
      </c>
      <c r="CI215" s="65" t="s">
        <v>584</v>
      </c>
      <c r="CJ215" s="65" t="s">
        <v>584</v>
      </c>
      <c r="CK215" s="65" t="s">
        <v>584</v>
      </c>
      <c r="CL215" s="65" t="s">
        <v>584</v>
      </c>
      <c r="CM215" s="57" t="s">
        <v>584</v>
      </c>
      <c r="CN215" s="57">
        <v>187166.77</v>
      </c>
      <c r="CO215" s="58" t="e">
        <v>#VALUE!</v>
      </c>
      <c r="CP215" s="58" t="e">
        <v>#VALUE!</v>
      </c>
      <c r="CQ215" s="58" t="e">
        <v>#VALUE!</v>
      </c>
      <c r="CR215" s="58">
        <v>500</v>
      </c>
      <c r="CS215" s="58" t="e">
        <v>#VALUE!</v>
      </c>
      <c r="CT215" s="58" t="e">
        <v>#VALUE!</v>
      </c>
      <c r="CU215" s="62" t="e">
        <v>#VALUE!</v>
      </c>
      <c r="CV215" s="58" t="e">
        <v>#VALUE!</v>
      </c>
      <c r="CW215" s="58" t="e">
        <v>#VALUE!</v>
      </c>
      <c r="CX215" s="281" t="s">
        <v>554</v>
      </c>
      <c r="CY215" s="207" t="s">
        <v>568</v>
      </c>
    </row>
    <row r="216" spans="1:103" s="59" customFormat="1" ht="60" x14ac:dyDescent="0.2">
      <c r="A216" s="255">
        <v>206</v>
      </c>
      <c r="B216" s="256" t="s">
        <v>455</v>
      </c>
      <c r="C216" s="257" t="s">
        <v>456</v>
      </c>
      <c r="D216" s="256" t="s">
        <v>46</v>
      </c>
      <c r="E216" s="259">
        <v>1</v>
      </c>
      <c r="F216" s="255">
        <v>1</v>
      </c>
      <c r="G216" s="256" t="s">
        <v>31</v>
      </c>
      <c r="H216" s="53">
        <v>455659.092</v>
      </c>
      <c r="I216" s="53">
        <v>455659.092</v>
      </c>
      <c r="J216" s="136"/>
      <c r="K216" s="136">
        <v>0</v>
      </c>
      <c r="L216" s="43">
        <v>0</v>
      </c>
      <c r="M216" s="52">
        <v>0</v>
      </c>
      <c r="N216" s="42" t="s">
        <v>583</v>
      </c>
      <c r="O216" s="42" t="s">
        <v>568</v>
      </c>
      <c r="P216" s="42" t="s">
        <v>33</v>
      </c>
      <c r="Q216" s="42" t="s">
        <v>582</v>
      </c>
      <c r="R216" s="144">
        <v>0</v>
      </c>
      <c r="S216" s="144">
        <v>0</v>
      </c>
      <c r="T216" s="144">
        <v>0</v>
      </c>
      <c r="U216" s="145">
        <v>0</v>
      </c>
      <c r="V216" s="42" t="s">
        <v>583</v>
      </c>
      <c r="W216" s="42" t="s">
        <v>568</v>
      </c>
      <c r="X216" s="42" t="s">
        <v>33</v>
      </c>
      <c r="Y216" s="42" t="s">
        <v>582</v>
      </c>
      <c r="Z216" s="43">
        <v>0</v>
      </c>
      <c r="AA216" s="43">
        <v>0</v>
      </c>
      <c r="AB216" s="43">
        <v>0</v>
      </c>
      <c r="AC216" s="52">
        <v>0</v>
      </c>
      <c r="AD216" s="42" t="s">
        <v>583</v>
      </c>
      <c r="AE216" s="42" t="s">
        <v>568</v>
      </c>
      <c r="AF216" s="42" t="s">
        <v>33</v>
      </c>
      <c r="AG216" s="42" t="s">
        <v>582</v>
      </c>
      <c r="AH216" s="245">
        <v>382906</v>
      </c>
      <c r="AI216" s="246">
        <v>72752.14</v>
      </c>
      <c r="AJ216" s="235">
        <v>455658.14</v>
      </c>
      <c r="AK216" s="52">
        <v>455658.14</v>
      </c>
      <c r="AL216" s="42" t="s">
        <v>10</v>
      </c>
      <c r="AM216" s="42" t="s">
        <v>566</v>
      </c>
      <c r="AN216" s="42" t="s">
        <v>10</v>
      </c>
      <c r="AO216" s="42" t="s">
        <v>581</v>
      </c>
      <c r="AP216" s="235"/>
      <c r="AQ216" s="235"/>
      <c r="AR216" s="43">
        <v>0</v>
      </c>
      <c r="AS216" s="52">
        <v>0</v>
      </c>
      <c r="AT216" s="42" t="s">
        <v>583</v>
      </c>
      <c r="AU216" s="42"/>
      <c r="AV216" s="42" t="s">
        <v>33</v>
      </c>
      <c r="AW216" s="42" t="s">
        <v>582</v>
      </c>
      <c r="AX216" s="235"/>
      <c r="AY216" s="235"/>
      <c r="AZ216" s="43">
        <v>0</v>
      </c>
      <c r="BA216" s="52">
        <v>0</v>
      </c>
      <c r="BB216" s="42" t="s">
        <v>583</v>
      </c>
      <c r="BC216" s="42" t="s">
        <v>568</v>
      </c>
      <c r="BD216" s="42" t="s">
        <v>33</v>
      </c>
      <c r="BE216" s="42" t="s">
        <v>582</v>
      </c>
      <c r="BF216" s="261">
        <v>0</v>
      </c>
      <c r="BG216" s="262">
        <v>0</v>
      </c>
      <c r="BH216" s="43">
        <v>0</v>
      </c>
      <c r="BI216" s="52">
        <v>0</v>
      </c>
      <c r="BJ216" s="42" t="s">
        <v>583</v>
      </c>
      <c r="BK216" s="42" t="s">
        <v>568</v>
      </c>
      <c r="BL216" s="42" t="s">
        <v>33</v>
      </c>
      <c r="BM216" s="42" t="s">
        <v>582</v>
      </c>
      <c r="BN216" s="196">
        <v>0</v>
      </c>
      <c r="BO216" s="196">
        <v>0</v>
      </c>
      <c r="BP216" s="144">
        <v>0</v>
      </c>
      <c r="BQ216" s="145">
        <v>0</v>
      </c>
      <c r="BR216" s="42" t="s">
        <v>583</v>
      </c>
      <c r="BS216" s="42" t="s">
        <v>568</v>
      </c>
      <c r="BT216" s="42" t="s">
        <v>33</v>
      </c>
      <c r="BU216" s="42" t="s">
        <v>582</v>
      </c>
      <c r="BV216" s="193"/>
      <c r="BW216" s="193"/>
      <c r="BX216" s="43">
        <v>0</v>
      </c>
      <c r="BY216" s="52">
        <v>0</v>
      </c>
      <c r="BZ216" s="42" t="s">
        <v>583</v>
      </c>
      <c r="CA216" s="42" t="s">
        <v>568</v>
      </c>
      <c r="CB216" s="42" t="s">
        <v>33</v>
      </c>
      <c r="CC216" s="42" t="s">
        <v>582</v>
      </c>
      <c r="CD216" s="56"/>
      <c r="CE216" s="57" t="s">
        <v>584</v>
      </c>
      <c r="CF216" s="57" t="s">
        <v>584</v>
      </c>
      <c r="CG216" s="57" t="s">
        <v>584</v>
      </c>
      <c r="CH216" s="65">
        <v>455658.14</v>
      </c>
      <c r="CI216" s="65" t="s">
        <v>584</v>
      </c>
      <c r="CJ216" s="65" t="s">
        <v>584</v>
      </c>
      <c r="CK216" s="65" t="s">
        <v>584</v>
      </c>
      <c r="CL216" s="65" t="s">
        <v>584</v>
      </c>
      <c r="CM216" s="57" t="s">
        <v>584</v>
      </c>
      <c r="CN216" s="57">
        <v>455658.14</v>
      </c>
      <c r="CO216" s="58" t="e">
        <v>#VALUE!</v>
      </c>
      <c r="CP216" s="58" t="e">
        <v>#VALUE!</v>
      </c>
      <c r="CQ216" s="58" t="e">
        <v>#VALUE!</v>
      </c>
      <c r="CR216" s="58">
        <v>500</v>
      </c>
      <c r="CS216" s="58" t="e">
        <v>#VALUE!</v>
      </c>
      <c r="CT216" s="58" t="e">
        <v>#VALUE!</v>
      </c>
      <c r="CU216" s="62" t="e">
        <v>#VALUE!</v>
      </c>
      <c r="CV216" s="58" t="e">
        <v>#VALUE!</v>
      </c>
      <c r="CW216" s="58" t="e">
        <v>#VALUE!</v>
      </c>
      <c r="CX216" s="281" t="s">
        <v>554</v>
      </c>
      <c r="CY216" s="207" t="s">
        <v>568</v>
      </c>
    </row>
    <row r="217" spans="1:103" s="59" customFormat="1" ht="60" x14ac:dyDescent="0.2">
      <c r="A217" s="255">
        <v>207</v>
      </c>
      <c r="B217" s="256" t="s">
        <v>457</v>
      </c>
      <c r="C217" s="257" t="s">
        <v>458</v>
      </c>
      <c r="D217" s="256" t="s">
        <v>46</v>
      </c>
      <c r="E217" s="259">
        <v>1</v>
      </c>
      <c r="F217" s="255">
        <v>1</v>
      </c>
      <c r="G217" s="256" t="s">
        <v>31</v>
      </c>
      <c r="H217" s="53">
        <v>455659.092</v>
      </c>
      <c r="I217" s="53">
        <v>455659.092</v>
      </c>
      <c r="J217" s="136"/>
      <c r="K217" s="136">
        <v>0</v>
      </c>
      <c r="L217" s="43">
        <v>0</v>
      </c>
      <c r="M217" s="52">
        <v>0</v>
      </c>
      <c r="N217" s="42" t="s">
        <v>583</v>
      </c>
      <c r="O217" s="42" t="s">
        <v>568</v>
      </c>
      <c r="P217" s="42" t="s">
        <v>33</v>
      </c>
      <c r="Q217" s="42" t="s">
        <v>582</v>
      </c>
      <c r="R217" s="144">
        <v>0</v>
      </c>
      <c r="S217" s="144">
        <v>0</v>
      </c>
      <c r="T217" s="144">
        <v>0</v>
      </c>
      <c r="U217" s="145">
        <v>0</v>
      </c>
      <c r="V217" s="42" t="s">
        <v>583</v>
      </c>
      <c r="W217" s="42" t="s">
        <v>568</v>
      </c>
      <c r="X217" s="42" t="s">
        <v>33</v>
      </c>
      <c r="Y217" s="42" t="s">
        <v>582</v>
      </c>
      <c r="Z217" s="43">
        <v>0</v>
      </c>
      <c r="AA217" s="43">
        <v>0</v>
      </c>
      <c r="AB217" s="43">
        <v>0</v>
      </c>
      <c r="AC217" s="52">
        <v>0</v>
      </c>
      <c r="AD217" s="42" t="s">
        <v>583</v>
      </c>
      <c r="AE217" s="42" t="s">
        <v>568</v>
      </c>
      <c r="AF217" s="42" t="s">
        <v>33</v>
      </c>
      <c r="AG217" s="42" t="s">
        <v>582</v>
      </c>
      <c r="AH217" s="245">
        <v>348764</v>
      </c>
      <c r="AI217" s="246">
        <v>66265.16</v>
      </c>
      <c r="AJ217" s="235">
        <v>415029.16000000003</v>
      </c>
      <c r="AK217" s="52">
        <v>415029.16000000003</v>
      </c>
      <c r="AL217" s="42" t="s">
        <v>10</v>
      </c>
      <c r="AM217" s="42" t="s">
        <v>566</v>
      </c>
      <c r="AN217" s="42" t="s">
        <v>10</v>
      </c>
      <c r="AO217" s="42" t="s">
        <v>581</v>
      </c>
      <c r="AP217" s="235"/>
      <c r="AQ217" s="235"/>
      <c r="AR217" s="43">
        <v>0</v>
      </c>
      <c r="AS217" s="52">
        <v>0</v>
      </c>
      <c r="AT217" s="42" t="s">
        <v>583</v>
      </c>
      <c r="AU217" s="42"/>
      <c r="AV217" s="42" t="s">
        <v>33</v>
      </c>
      <c r="AW217" s="42" t="s">
        <v>582</v>
      </c>
      <c r="AX217" s="235"/>
      <c r="AY217" s="235"/>
      <c r="AZ217" s="43">
        <v>0</v>
      </c>
      <c r="BA217" s="52">
        <v>0</v>
      </c>
      <c r="BB217" s="42" t="s">
        <v>583</v>
      </c>
      <c r="BC217" s="42" t="s">
        <v>568</v>
      </c>
      <c r="BD217" s="42" t="s">
        <v>33</v>
      </c>
      <c r="BE217" s="42" t="s">
        <v>582</v>
      </c>
      <c r="BF217" s="261">
        <v>0</v>
      </c>
      <c r="BG217" s="262">
        <v>0</v>
      </c>
      <c r="BH217" s="43">
        <v>0</v>
      </c>
      <c r="BI217" s="52">
        <v>0</v>
      </c>
      <c r="BJ217" s="42" t="s">
        <v>583</v>
      </c>
      <c r="BK217" s="42" t="s">
        <v>568</v>
      </c>
      <c r="BL217" s="42" t="s">
        <v>33</v>
      </c>
      <c r="BM217" s="42" t="s">
        <v>582</v>
      </c>
      <c r="BN217" s="196">
        <v>0</v>
      </c>
      <c r="BO217" s="196">
        <v>0</v>
      </c>
      <c r="BP217" s="144">
        <v>0</v>
      </c>
      <c r="BQ217" s="145">
        <v>0</v>
      </c>
      <c r="BR217" s="42" t="s">
        <v>583</v>
      </c>
      <c r="BS217" s="42" t="s">
        <v>568</v>
      </c>
      <c r="BT217" s="42" t="s">
        <v>33</v>
      </c>
      <c r="BU217" s="42" t="s">
        <v>582</v>
      </c>
      <c r="BV217" s="193"/>
      <c r="BW217" s="193"/>
      <c r="BX217" s="43">
        <v>0</v>
      </c>
      <c r="BY217" s="52">
        <v>0</v>
      </c>
      <c r="BZ217" s="42" t="s">
        <v>583</v>
      </c>
      <c r="CA217" s="42" t="s">
        <v>568</v>
      </c>
      <c r="CB217" s="42" t="s">
        <v>33</v>
      </c>
      <c r="CC217" s="42" t="s">
        <v>582</v>
      </c>
      <c r="CD217" s="56"/>
      <c r="CE217" s="57" t="s">
        <v>584</v>
      </c>
      <c r="CF217" s="57" t="s">
        <v>584</v>
      </c>
      <c r="CG217" s="57" t="s">
        <v>584</v>
      </c>
      <c r="CH217" s="65">
        <v>415029.16000000003</v>
      </c>
      <c r="CI217" s="65" t="s">
        <v>584</v>
      </c>
      <c r="CJ217" s="65" t="s">
        <v>584</v>
      </c>
      <c r="CK217" s="65" t="s">
        <v>584</v>
      </c>
      <c r="CL217" s="65" t="s">
        <v>584</v>
      </c>
      <c r="CM217" s="57" t="s">
        <v>584</v>
      </c>
      <c r="CN217" s="57">
        <v>415029.16000000003</v>
      </c>
      <c r="CO217" s="58" t="e">
        <v>#VALUE!</v>
      </c>
      <c r="CP217" s="58" t="e">
        <v>#VALUE!</v>
      </c>
      <c r="CQ217" s="58" t="e">
        <v>#VALUE!</v>
      </c>
      <c r="CR217" s="58">
        <v>500</v>
      </c>
      <c r="CS217" s="58" t="e">
        <v>#VALUE!</v>
      </c>
      <c r="CT217" s="58" t="e">
        <v>#VALUE!</v>
      </c>
      <c r="CU217" s="62" t="e">
        <v>#VALUE!</v>
      </c>
      <c r="CV217" s="58" t="e">
        <v>#VALUE!</v>
      </c>
      <c r="CW217" s="58" t="e">
        <v>#VALUE!</v>
      </c>
      <c r="CX217" s="281" t="s">
        <v>554</v>
      </c>
      <c r="CY217" s="207" t="s">
        <v>568</v>
      </c>
    </row>
    <row r="218" spans="1:103" s="59" customFormat="1" ht="90" x14ac:dyDescent="0.2">
      <c r="A218" s="255">
        <v>208</v>
      </c>
      <c r="B218" s="256" t="s">
        <v>459</v>
      </c>
      <c r="C218" s="257" t="s">
        <v>460</v>
      </c>
      <c r="D218" s="256" t="s">
        <v>46</v>
      </c>
      <c r="E218" s="259">
        <v>1</v>
      </c>
      <c r="F218" s="255">
        <v>1</v>
      </c>
      <c r="G218" s="256" t="s">
        <v>31</v>
      </c>
      <c r="H218" s="53">
        <v>539798.28</v>
      </c>
      <c r="I218" s="53">
        <v>539798.28</v>
      </c>
      <c r="J218" s="136"/>
      <c r="K218" s="136">
        <v>0</v>
      </c>
      <c r="L218" s="43">
        <v>0</v>
      </c>
      <c r="M218" s="52">
        <v>0</v>
      </c>
      <c r="N218" s="42" t="s">
        <v>583</v>
      </c>
      <c r="O218" s="42" t="s">
        <v>568</v>
      </c>
      <c r="P218" s="42" t="s">
        <v>33</v>
      </c>
      <c r="Q218" s="42" t="s">
        <v>582</v>
      </c>
      <c r="R218" s="144">
        <v>0</v>
      </c>
      <c r="S218" s="144">
        <v>0</v>
      </c>
      <c r="T218" s="144">
        <v>0</v>
      </c>
      <c r="U218" s="145">
        <v>0</v>
      </c>
      <c r="V218" s="42" t="s">
        <v>583</v>
      </c>
      <c r="W218" s="42" t="s">
        <v>568</v>
      </c>
      <c r="X218" s="42" t="s">
        <v>33</v>
      </c>
      <c r="Y218" s="42" t="s">
        <v>582</v>
      </c>
      <c r="Z218" s="43">
        <v>0</v>
      </c>
      <c r="AA218" s="43">
        <v>0</v>
      </c>
      <c r="AB218" s="43">
        <v>0</v>
      </c>
      <c r="AC218" s="52">
        <v>0</v>
      </c>
      <c r="AD218" s="42" t="s">
        <v>583</v>
      </c>
      <c r="AE218" s="42" t="s">
        <v>568</v>
      </c>
      <c r="AF218" s="42" t="s">
        <v>33</v>
      </c>
      <c r="AG218" s="42" t="s">
        <v>582</v>
      </c>
      <c r="AH218" s="245">
        <v>382906</v>
      </c>
      <c r="AI218" s="246">
        <v>72752.14</v>
      </c>
      <c r="AJ218" s="235">
        <v>455658.14</v>
      </c>
      <c r="AK218" s="52">
        <v>455658.14</v>
      </c>
      <c r="AL218" s="42" t="s">
        <v>10</v>
      </c>
      <c r="AM218" s="42" t="s">
        <v>566</v>
      </c>
      <c r="AN218" s="42" t="s">
        <v>10</v>
      </c>
      <c r="AO218" s="42" t="s">
        <v>581</v>
      </c>
      <c r="AP218" s="235"/>
      <c r="AQ218" s="235"/>
      <c r="AR218" s="43">
        <v>0</v>
      </c>
      <c r="AS218" s="52">
        <v>0</v>
      </c>
      <c r="AT218" s="42" t="s">
        <v>583</v>
      </c>
      <c r="AU218" s="42"/>
      <c r="AV218" s="42" t="s">
        <v>33</v>
      </c>
      <c r="AW218" s="42" t="s">
        <v>582</v>
      </c>
      <c r="AX218" s="235"/>
      <c r="AY218" s="235"/>
      <c r="AZ218" s="43">
        <v>0</v>
      </c>
      <c r="BA218" s="52">
        <v>0</v>
      </c>
      <c r="BB218" s="42" t="s">
        <v>583</v>
      </c>
      <c r="BC218" s="42" t="s">
        <v>568</v>
      </c>
      <c r="BD218" s="42" t="s">
        <v>33</v>
      </c>
      <c r="BE218" s="42" t="s">
        <v>582</v>
      </c>
      <c r="BF218" s="261">
        <v>0</v>
      </c>
      <c r="BG218" s="262">
        <v>0</v>
      </c>
      <c r="BH218" s="43">
        <v>0</v>
      </c>
      <c r="BI218" s="52">
        <v>0</v>
      </c>
      <c r="BJ218" s="42" t="s">
        <v>583</v>
      </c>
      <c r="BK218" s="42" t="s">
        <v>568</v>
      </c>
      <c r="BL218" s="42" t="s">
        <v>33</v>
      </c>
      <c r="BM218" s="42" t="s">
        <v>582</v>
      </c>
      <c r="BN218" s="196">
        <v>0</v>
      </c>
      <c r="BO218" s="196">
        <v>0</v>
      </c>
      <c r="BP218" s="144">
        <v>0</v>
      </c>
      <c r="BQ218" s="145">
        <v>0</v>
      </c>
      <c r="BR218" s="42" t="s">
        <v>583</v>
      </c>
      <c r="BS218" s="42" t="s">
        <v>568</v>
      </c>
      <c r="BT218" s="42" t="s">
        <v>33</v>
      </c>
      <c r="BU218" s="42" t="s">
        <v>582</v>
      </c>
      <c r="BV218" s="193"/>
      <c r="BW218" s="193"/>
      <c r="BX218" s="43">
        <v>0</v>
      </c>
      <c r="BY218" s="52">
        <v>0</v>
      </c>
      <c r="BZ218" s="42" t="s">
        <v>583</v>
      </c>
      <c r="CA218" s="42" t="s">
        <v>568</v>
      </c>
      <c r="CB218" s="42" t="s">
        <v>33</v>
      </c>
      <c r="CC218" s="42" t="s">
        <v>582</v>
      </c>
      <c r="CD218" s="56"/>
      <c r="CE218" s="57" t="s">
        <v>584</v>
      </c>
      <c r="CF218" s="57" t="s">
        <v>584</v>
      </c>
      <c r="CG218" s="57" t="s">
        <v>584</v>
      </c>
      <c r="CH218" s="65">
        <v>455658.14</v>
      </c>
      <c r="CI218" s="65" t="s">
        <v>584</v>
      </c>
      <c r="CJ218" s="65" t="s">
        <v>584</v>
      </c>
      <c r="CK218" s="65" t="s">
        <v>584</v>
      </c>
      <c r="CL218" s="65" t="s">
        <v>584</v>
      </c>
      <c r="CM218" s="57" t="s">
        <v>584</v>
      </c>
      <c r="CN218" s="57">
        <v>455658.14</v>
      </c>
      <c r="CO218" s="58" t="e">
        <v>#VALUE!</v>
      </c>
      <c r="CP218" s="58" t="e">
        <v>#VALUE!</v>
      </c>
      <c r="CQ218" s="58" t="e">
        <v>#VALUE!</v>
      </c>
      <c r="CR218" s="58">
        <v>500</v>
      </c>
      <c r="CS218" s="58" t="e">
        <v>#VALUE!</v>
      </c>
      <c r="CT218" s="58" t="e">
        <v>#VALUE!</v>
      </c>
      <c r="CU218" s="62" t="e">
        <v>#VALUE!</v>
      </c>
      <c r="CV218" s="58" t="e">
        <v>#VALUE!</v>
      </c>
      <c r="CW218" s="58" t="e">
        <v>#VALUE!</v>
      </c>
      <c r="CX218" s="281" t="s">
        <v>554</v>
      </c>
      <c r="CY218" s="207">
        <v>0</v>
      </c>
    </row>
    <row r="219" spans="1:103" s="59" customFormat="1" ht="47.25" x14ac:dyDescent="0.2">
      <c r="A219" s="255">
        <v>209</v>
      </c>
      <c r="B219" s="256" t="s">
        <v>461</v>
      </c>
      <c r="C219" s="257" t="s">
        <v>462</v>
      </c>
      <c r="D219" s="256" t="s">
        <v>46</v>
      </c>
      <c r="E219" s="259">
        <v>1</v>
      </c>
      <c r="F219" s="255">
        <v>1</v>
      </c>
      <c r="G219" s="256" t="s">
        <v>31</v>
      </c>
      <c r="H219" s="53">
        <v>281880</v>
      </c>
      <c r="I219" s="53">
        <v>281880</v>
      </c>
      <c r="J219" s="136"/>
      <c r="K219" s="136">
        <v>0</v>
      </c>
      <c r="L219" s="43">
        <v>0</v>
      </c>
      <c r="M219" s="52">
        <v>0</v>
      </c>
      <c r="N219" s="42" t="s">
        <v>583</v>
      </c>
      <c r="O219" s="42" t="s">
        <v>568</v>
      </c>
      <c r="P219" s="42" t="s">
        <v>33</v>
      </c>
      <c r="Q219" s="42" t="s">
        <v>582</v>
      </c>
      <c r="R219" s="144">
        <v>44800</v>
      </c>
      <c r="S219" s="144">
        <v>0</v>
      </c>
      <c r="T219" s="144">
        <v>44800</v>
      </c>
      <c r="U219" s="145">
        <v>44800</v>
      </c>
      <c r="V219" s="42" t="s">
        <v>10</v>
      </c>
      <c r="W219" s="42" t="s">
        <v>567</v>
      </c>
      <c r="X219" s="42" t="s">
        <v>33</v>
      </c>
      <c r="Y219" s="42" t="s">
        <v>582</v>
      </c>
      <c r="Z219" s="43">
        <v>0</v>
      </c>
      <c r="AA219" s="43">
        <v>0</v>
      </c>
      <c r="AB219" s="43">
        <v>0</v>
      </c>
      <c r="AC219" s="52">
        <v>0</v>
      </c>
      <c r="AD219" s="42" t="s">
        <v>583</v>
      </c>
      <c r="AE219" s="42" t="s">
        <v>568</v>
      </c>
      <c r="AF219" s="42" t="s">
        <v>33</v>
      </c>
      <c r="AG219" s="42" t="s">
        <v>582</v>
      </c>
      <c r="AH219" s="245">
        <v>58585</v>
      </c>
      <c r="AI219" s="246">
        <v>0</v>
      </c>
      <c r="AJ219" s="235">
        <v>58585</v>
      </c>
      <c r="AK219" s="52">
        <v>58585</v>
      </c>
      <c r="AL219" s="42" t="s">
        <v>10</v>
      </c>
      <c r="AM219" s="42" t="s">
        <v>566</v>
      </c>
      <c r="AN219" s="42" t="s">
        <v>10</v>
      </c>
      <c r="AO219" s="42" t="s">
        <v>581</v>
      </c>
      <c r="AP219" s="235"/>
      <c r="AQ219" s="235"/>
      <c r="AR219" s="43">
        <v>0</v>
      </c>
      <c r="AS219" s="52">
        <v>0</v>
      </c>
      <c r="AT219" s="42" t="s">
        <v>583</v>
      </c>
      <c r="AU219" s="42"/>
      <c r="AV219" s="42" t="s">
        <v>33</v>
      </c>
      <c r="AW219" s="42" t="s">
        <v>582</v>
      </c>
      <c r="AX219" s="235">
        <v>55454</v>
      </c>
      <c r="AY219" s="235">
        <v>0</v>
      </c>
      <c r="AZ219" s="43">
        <v>55454</v>
      </c>
      <c r="BA219" s="52">
        <v>55454</v>
      </c>
      <c r="BB219" s="42" t="s">
        <v>10</v>
      </c>
      <c r="BC219" s="42" t="s">
        <v>567</v>
      </c>
      <c r="BD219" s="42" t="s">
        <v>33</v>
      </c>
      <c r="BE219" s="42" t="s">
        <v>582</v>
      </c>
      <c r="BF219" s="261">
        <v>0</v>
      </c>
      <c r="BG219" s="262">
        <v>0</v>
      </c>
      <c r="BH219" s="43">
        <v>0</v>
      </c>
      <c r="BI219" s="52">
        <v>0</v>
      </c>
      <c r="BJ219" s="42" t="s">
        <v>583</v>
      </c>
      <c r="BK219" s="42" t="s">
        <v>568</v>
      </c>
      <c r="BL219" s="42" t="s">
        <v>33</v>
      </c>
      <c r="BM219" s="42" t="s">
        <v>582</v>
      </c>
      <c r="BN219" s="196">
        <v>0</v>
      </c>
      <c r="BO219" s="196">
        <v>0</v>
      </c>
      <c r="BP219" s="144">
        <v>0</v>
      </c>
      <c r="BQ219" s="145">
        <v>0</v>
      </c>
      <c r="BR219" s="42" t="s">
        <v>583</v>
      </c>
      <c r="BS219" s="42" t="s">
        <v>568</v>
      </c>
      <c r="BT219" s="42" t="s">
        <v>33</v>
      </c>
      <c r="BU219" s="42" t="s">
        <v>582</v>
      </c>
      <c r="BV219" s="193"/>
      <c r="BW219" s="193"/>
      <c r="BX219" s="43">
        <v>0</v>
      </c>
      <c r="BY219" s="52">
        <v>0</v>
      </c>
      <c r="BZ219" s="42" t="s">
        <v>583</v>
      </c>
      <c r="CA219" s="42" t="s">
        <v>568</v>
      </c>
      <c r="CB219" s="42" t="s">
        <v>33</v>
      </c>
      <c r="CC219" s="42" t="s">
        <v>582</v>
      </c>
      <c r="CD219" s="56"/>
      <c r="CE219" s="57" t="s">
        <v>584</v>
      </c>
      <c r="CF219" s="57" t="s">
        <v>584</v>
      </c>
      <c r="CG219" s="57" t="s">
        <v>584</v>
      </c>
      <c r="CH219" s="65">
        <v>58585</v>
      </c>
      <c r="CI219" s="65" t="s">
        <v>584</v>
      </c>
      <c r="CJ219" s="65" t="s">
        <v>584</v>
      </c>
      <c r="CK219" s="65" t="s">
        <v>584</v>
      </c>
      <c r="CL219" s="65" t="s">
        <v>584</v>
      </c>
      <c r="CM219" s="57" t="s">
        <v>584</v>
      </c>
      <c r="CN219" s="57">
        <v>58585</v>
      </c>
      <c r="CO219" s="58" t="e">
        <v>#VALUE!</v>
      </c>
      <c r="CP219" s="58" t="e">
        <v>#VALUE!</v>
      </c>
      <c r="CQ219" s="58" t="e">
        <v>#VALUE!</v>
      </c>
      <c r="CR219" s="58">
        <v>500</v>
      </c>
      <c r="CS219" s="58" t="e">
        <v>#VALUE!</v>
      </c>
      <c r="CT219" s="58" t="e">
        <v>#VALUE!</v>
      </c>
      <c r="CU219" s="62" t="e">
        <v>#VALUE!</v>
      </c>
      <c r="CV219" s="58" t="e">
        <v>#VALUE!</v>
      </c>
      <c r="CW219" s="58" t="e">
        <v>#VALUE!</v>
      </c>
      <c r="CX219" s="281" t="s">
        <v>554</v>
      </c>
      <c r="CY219" s="207" t="s">
        <v>568</v>
      </c>
    </row>
    <row r="220" spans="1:103" s="59" customFormat="1" ht="60" x14ac:dyDescent="0.2">
      <c r="A220" s="255">
        <v>210</v>
      </c>
      <c r="B220" s="256" t="s">
        <v>463</v>
      </c>
      <c r="C220" s="257" t="s">
        <v>464</v>
      </c>
      <c r="D220" s="256" t="s">
        <v>46</v>
      </c>
      <c r="E220" s="259">
        <v>1</v>
      </c>
      <c r="F220" s="255">
        <v>1</v>
      </c>
      <c r="G220" s="256" t="s">
        <v>31</v>
      </c>
      <c r="H220" s="53">
        <v>1340479.8687538945</v>
      </c>
      <c r="I220" s="53">
        <v>1340479.8687538945</v>
      </c>
      <c r="J220" s="136"/>
      <c r="K220" s="136">
        <v>0</v>
      </c>
      <c r="L220" s="43">
        <v>0</v>
      </c>
      <c r="M220" s="52">
        <v>0</v>
      </c>
      <c r="N220" s="42" t="s">
        <v>583</v>
      </c>
      <c r="O220" s="42" t="s">
        <v>568</v>
      </c>
      <c r="P220" s="42" t="s">
        <v>33</v>
      </c>
      <c r="Q220" s="42" t="s">
        <v>582</v>
      </c>
      <c r="R220" s="144">
        <v>0</v>
      </c>
      <c r="S220" s="144">
        <v>0</v>
      </c>
      <c r="T220" s="144">
        <v>0</v>
      </c>
      <c r="U220" s="145">
        <v>0</v>
      </c>
      <c r="V220" s="42" t="s">
        <v>583</v>
      </c>
      <c r="W220" s="42" t="s">
        <v>568</v>
      </c>
      <c r="X220" s="42" t="s">
        <v>33</v>
      </c>
      <c r="Y220" s="42" t="s">
        <v>582</v>
      </c>
      <c r="Z220" s="43">
        <v>0</v>
      </c>
      <c r="AA220" s="43">
        <v>0</v>
      </c>
      <c r="AB220" s="43">
        <v>0</v>
      </c>
      <c r="AC220" s="52">
        <v>0</v>
      </c>
      <c r="AD220" s="42" t="s">
        <v>583</v>
      </c>
      <c r="AE220" s="42" t="s">
        <v>568</v>
      </c>
      <c r="AF220" s="42" t="s">
        <v>33</v>
      </c>
      <c r="AG220" s="42" t="s">
        <v>582</v>
      </c>
      <c r="AH220" s="245"/>
      <c r="AI220" s="246">
        <v>0</v>
      </c>
      <c r="AJ220" s="235">
        <v>0</v>
      </c>
      <c r="AK220" s="52">
        <v>0</v>
      </c>
      <c r="AL220" s="42" t="s">
        <v>583</v>
      </c>
      <c r="AM220" s="42" t="s">
        <v>568</v>
      </c>
      <c r="AN220" s="42" t="s">
        <v>33</v>
      </c>
      <c r="AO220" s="42" t="s">
        <v>582</v>
      </c>
      <c r="AP220" s="235"/>
      <c r="AQ220" s="235"/>
      <c r="AR220" s="43">
        <v>0</v>
      </c>
      <c r="AS220" s="52">
        <v>0</v>
      </c>
      <c r="AT220" s="42" t="s">
        <v>583</v>
      </c>
      <c r="AU220" s="42"/>
      <c r="AV220" s="42" t="s">
        <v>33</v>
      </c>
      <c r="AW220" s="42" t="s">
        <v>582</v>
      </c>
      <c r="AX220" s="235"/>
      <c r="AY220" s="235"/>
      <c r="AZ220" s="43">
        <v>0</v>
      </c>
      <c r="BA220" s="52">
        <v>0</v>
      </c>
      <c r="BB220" s="42" t="s">
        <v>583</v>
      </c>
      <c r="BC220" s="42" t="s">
        <v>568</v>
      </c>
      <c r="BD220" s="42" t="s">
        <v>33</v>
      </c>
      <c r="BE220" s="42" t="s">
        <v>582</v>
      </c>
      <c r="BF220" s="261">
        <v>0</v>
      </c>
      <c r="BG220" s="262">
        <v>0</v>
      </c>
      <c r="BH220" s="43">
        <v>0</v>
      </c>
      <c r="BI220" s="52">
        <v>0</v>
      </c>
      <c r="BJ220" s="42" t="s">
        <v>583</v>
      </c>
      <c r="BK220" s="42" t="s">
        <v>568</v>
      </c>
      <c r="BL220" s="42" t="s">
        <v>33</v>
      </c>
      <c r="BM220" s="42" t="s">
        <v>582</v>
      </c>
      <c r="BN220" s="196">
        <v>0</v>
      </c>
      <c r="BO220" s="196">
        <v>0</v>
      </c>
      <c r="BP220" s="144">
        <v>0</v>
      </c>
      <c r="BQ220" s="145">
        <v>0</v>
      </c>
      <c r="BR220" s="42" t="s">
        <v>583</v>
      </c>
      <c r="BS220" s="42" t="s">
        <v>568</v>
      </c>
      <c r="BT220" s="42" t="s">
        <v>33</v>
      </c>
      <c r="BU220" s="42" t="s">
        <v>582</v>
      </c>
      <c r="BV220" s="193"/>
      <c r="BW220" s="193"/>
      <c r="BX220" s="43">
        <v>0</v>
      </c>
      <c r="BY220" s="52">
        <v>0</v>
      </c>
      <c r="BZ220" s="42" t="s">
        <v>583</v>
      </c>
      <c r="CA220" s="42" t="s">
        <v>568</v>
      </c>
      <c r="CB220" s="42" t="s">
        <v>33</v>
      </c>
      <c r="CC220" s="42" t="s">
        <v>582</v>
      </c>
      <c r="CD220" s="56"/>
      <c r="CE220" s="57" t="s">
        <v>584</v>
      </c>
      <c r="CF220" s="57" t="s">
        <v>584</v>
      </c>
      <c r="CG220" s="57" t="s">
        <v>584</v>
      </c>
      <c r="CH220" s="65" t="s">
        <v>584</v>
      </c>
      <c r="CI220" s="65" t="s">
        <v>584</v>
      </c>
      <c r="CJ220" s="65" t="s">
        <v>584</v>
      </c>
      <c r="CK220" s="65" t="s">
        <v>584</v>
      </c>
      <c r="CL220" s="65" t="s">
        <v>584</v>
      </c>
      <c r="CM220" s="57" t="s">
        <v>584</v>
      </c>
      <c r="CN220" s="57">
        <v>0</v>
      </c>
      <c r="CO220" s="58" t="e">
        <v>#VALUE!</v>
      </c>
      <c r="CP220" s="58" t="e">
        <v>#VALUE!</v>
      </c>
      <c r="CQ220" s="58" t="e">
        <v>#VALUE!</v>
      </c>
      <c r="CR220" s="58" t="e">
        <v>#VALUE!</v>
      </c>
      <c r="CS220" s="58" t="e">
        <v>#VALUE!</v>
      </c>
      <c r="CT220" s="58" t="e">
        <v>#VALUE!</v>
      </c>
      <c r="CU220" s="62" t="e">
        <v>#VALUE!</v>
      </c>
      <c r="CV220" s="58" t="e">
        <v>#VALUE!</v>
      </c>
      <c r="CW220" s="58" t="e">
        <v>#VALUE!</v>
      </c>
      <c r="CX220" s="49" t="s">
        <v>564</v>
      </c>
      <c r="CY220" s="207" t="s">
        <v>568</v>
      </c>
    </row>
    <row r="221" spans="1:103" s="59" customFormat="1" ht="90" x14ac:dyDescent="0.2">
      <c r="A221" s="255">
        <v>211</v>
      </c>
      <c r="B221" s="256" t="s">
        <v>465</v>
      </c>
      <c r="C221" s="257" t="s">
        <v>466</v>
      </c>
      <c r="D221" s="256" t="s">
        <v>46</v>
      </c>
      <c r="E221" s="259">
        <v>2</v>
      </c>
      <c r="F221" s="255">
        <v>1</v>
      </c>
      <c r="G221" s="256" t="s">
        <v>31</v>
      </c>
      <c r="H221" s="53">
        <v>455659.092</v>
      </c>
      <c r="I221" s="53">
        <v>911318.18400000001</v>
      </c>
      <c r="J221" s="136"/>
      <c r="K221" s="136">
        <v>0</v>
      </c>
      <c r="L221" s="43">
        <v>0</v>
      </c>
      <c r="M221" s="52">
        <v>0</v>
      </c>
      <c r="N221" s="42" t="s">
        <v>583</v>
      </c>
      <c r="O221" s="42" t="s">
        <v>568</v>
      </c>
      <c r="P221" s="42" t="s">
        <v>33</v>
      </c>
      <c r="Q221" s="42" t="s">
        <v>582</v>
      </c>
      <c r="R221" s="144">
        <v>0</v>
      </c>
      <c r="S221" s="144">
        <v>0</v>
      </c>
      <c r="T221" s="144">
        <v>0</v>
      </c>
      <c r="U221" s="145">
        <v>0</v>
      </c>
      <c r="V221" s="42" t="s">
        <v>583</v>
      </c>
      <c r="W221" s="42" t="s">
        <v>568</v>
      </c>
      <c r="X221" s="42" t="s">
        <v>33</v>
      </c>
      <c r="Y221" s="42" t="s">
        <v>582</v>
      </c>
      <c r="Z221" s="43">
        <v>0</v>
      </c>
      <c r="AA221" s="43">
        <v>0</v>
      </c>
      <c r="AB221" s="43">
        <v>0</v>
      </c>
      <c r="AC221" s="52">
        <v>0</v>
      </c>
      <c r="AD221" s="42" t="s">
        <v>583</v>
      </c>
      <c r="AE221" s="42" t="s">
        <v>568</v>
      </c>
      <c r="AF221" s="42" t="s">
        <v>33</v>
      </c>
      <c r="AG221" s="42" t="s">
        <v>582</v>
      </c>
      <c r="AH221" s="245">
        <v>348764</v>
      </c>
      <c r="AI221" s="246">
        <v>66265.16</v>
      </c>
      <c r="AJ221" s="235">
        <v>415029.16000000003</v>
      </c>
      <c r="AK221" s="52">
        <v>830058.32000000007</v>
      </c>
      <c r="AL221" s="42" t="s">
        <v>10</v>
      </c>
      <c r="AM221" s="42" t="s">
        <v>566</v>
      </c>
      <c r="AN221" s="42" t="s">
        <v>10</v>
      </c>
      <c r="AO221" s="42" t="s">
        <v>581</v>
      </c>
      <c r="AP221" s="235"/>
      <c r="AQ221" s="235"/>
      <c r="AR221" s="43">
        <v>0</v>
      </c>
      <c r="AS221" s="52">
        <v>0</v>
      </c>
      <c r="AT221" s="42" t="s">
        <v>583</v>
      </c>
      <c r="AU221" s="42"/>
      <c r="AV221" s="42" t="s">
        <v>33</v>
      </c>
      <c r="AW221" s="42" t="s">
        <v>582</v>
      </c>
      <c r="AX221" s="235"/>
      <c r="AY221" s="235"/>
      <c r="AZ221" s="43">
        <v>0</v>
      </c>
      <c r="BA221" s="52">
        <v>0</v>
      </c>
      <c r="BB221" s="42" t="s">
        <v>583</v>
      </c>
      <c r="BC221" s="42" t="s">
        <v>568</v>
      </c>
      <c r="BD221" s="42" t="s">
        <v>33</v>
      </c>
      <c r="BE221" s="42" t="s">
        <v>582</v>
      </c>
      <c r="BF221" s="261">
        <v>0</v>
      </c>
      <c r="BG221" s="262">
        <v>0</v>
      </c>
      <c r="BH221" s="43">
        <v>0</v>
      </c>
      <c r="BI221" s="52">
        <v>0</v>
      </c>
      <c r="BJ221" s="42" t="s">
        <v>583</v>
      </c>
      <c r="BK221" s="42" t="s">
        <v>568</v>
      </c>
      <c r="BL221" s="42" t="s">
        <v>33</v>
      </c>
      <c r="BM221" s="42" t="s">
        <v>582</v>
      </c>
      <c r="BN221" s="196">
        <v>0</v>
      </c>
      <c r="BO221" s="196">
        <v>0</v>
      </c>
      <c r="BP221" s="144">
        <v>0</v>
      </c>
      <c r="BQ221" s="145">
        <v>0</v>
      </c>
      <c r="BR221" s="42" t="s">
        <v>583</v>
      </c>
      <c r="BS221" s="42" t="s">
        <v>568</v>
      </c>
      <c r="BT221" s="42" t="s">
        <v>33</v>
      </c>
      <c r="BU221" s="42" t="s">
        <v>582</v>
      </c>
      <c r="BV221" s="193"/>
      <c r="BW221" s="193"/>
      <c r="BX221" s="43">
        <v>0</v>
      </c>
      <c r="BY221" s="52">
        <v>0</v>
      </c>
      <c r="BZ221" s="42" t="s">
        <v>583</v>
      </c>
      <c r="CA221" s="42" t="s">
        <v>568</v>
      </c>
      <c r="CB221" s="42" t="s">
        <v>33</v>
      </c>
      <c r="CC221" s="42" t="s">
        <v>582</v>
      </c>
      <c r="CD221" s="56"/>
      <c r="CE221" s="57" t="s">
        <v>584</v>
      </c>
      <c r="CF221" s="57" t="s">
        <v>584</v>
      </c>
      <c r="CG221" s="57" t="s">
        <v>584</v>
      </c>
      <c r="CH221" s="65">
        <v>415029.16000000003</v>
      </c>
      <c r="CI221" s="65" t="s">
        <v>584</v>
      </c>
      <c r="CJ221" s="65" t="s">
        <v>584</v>
      </c>
      <c r="CK221" s="65" t="s">
        <v>584</v>
      </c>
      <c r="CL221" s="65" t="s">
        <v>584</v>
      </c>
      <c r="CM221" s="57" t="s">
        <v>584</v>
      </c>
      <c r="CN221" s="57">
        <v>415029.16000000003</v>
      </c>
      <c r="CO221" s="58" t="e">
        <v>#VALUE!</v>
      </c>
      <c r="CP221" s="58" t="e">
        <v>#VALUE!</v>
      </c>
      <c r="CQ221" s="58" t="e">
        <v>#VALUE!</v>
      </c>
      <c r="CR221" s="58">
        <v>500</v>
      </c>
      <c r="CS221" s="58" t="e">
        <v>#VALUE!</v>
      </c>
      <c r="CT221" s="58" t="e">
        <v>#VALUE!</v>
      </c>
      <c r="CU221" s="62" t="e">
        <v>#VALUE!</v>
      </c>
      <c r="CV221" s="58" t="e">
        <v>#VALUE!</v>
      </c>
      <c r="CW221" s="58" t="e">
        <v>#VALUE!</v>
      </c>
      <c r="CX221" s="281" t="s">
        <v>554</v>
      </c>
      <c r="CY221" s="207">
        <v>0</v>
      </c>
    </row>
    <row r="222" spans="1:103" s="59" customFormat="1" ht="90" x14ac:dyDescent="0.2">
      <c r="A222" s="255">
        <v>212</v>
      </c>
      <c r="B222" s="256" t="s">
        <v>467</v>
      </c>
      <c r="C222" s="257" t="s">
        <v>468</v>
      </c>
      <c r="D222" s="256" t="s">
        <v>46</v>
      </c>
      <c r="E222" s="259">
        <v>7</v>
      </c>
      <c r="F222" s="255">
        <v>1</v>
      </c>
      <c r="G222" s="256" t="s">
        <v>31</v>
      </c>
      <c r="H222" s="53">
        <v>539798.28</v>
      </c>
      <c r="I222" s="53">
        <v>3778587.96</v>
      </c>
      <c r="J222" s="136"/>
      <c r="K222" s="136">
        <v>0</v>
      </c>
      <c r="L222" s="43">
        <v>0</v>
      </c>
      <c r="M222" s="52">
        <v>0</v>
      </c>
      <c r="N222" s="42" t="s">
        <v>583</v>
      </c>
      <c r="O222" s="42" t="s">
        <v>568</v>
      </c>
      <c r="P222" s="42" t="s">
        <v>33</v>
      </c>
      <c r="Q222" s="42" t="s">
        <v>582</v>
      </c>
      <c r="R222" s="144">
        <v>0</v>
      </c>
      <c r="S222" s="144">
        <v>0</v>
      </c>
      <c r="T222" s="144">
        <v>0</v>
      </c>
      <c r="U222" s="145">
        <v>0</v>
      </c>
      <c r="V222" s="42" t="s">
        <v>583</v>
      </c>
      <c r="W222" s="42" t="s">
        <v>568</v>
      </c>
      <c r="X222" s="42" t="s">
        <v>33</v>
      </c>
      <c r="Y222" s="42" t="s">
        <v>582</v>
      </c>
      <c r="Z222" s="43">
        <v>0</v>
      </c>
      <c r="AA222" s="43">
        <v>0</v>
      </c>
      <c r="AB222" s="43">
        <v>0</v>
      </c>
      <c r="AC222" s="52">
        <v>0</v>
      </c>
      <c r="AD222" s="42" t="s">
        <v>583</v>
      </c>
      <c r="AE222" s="42" t="s">
        <v>568</v>
      </c>
      <c r="AF222" s="42" t="s">
        <v>33</v>
      </c>
      <c r="AG222" s="42" t="s">
        <v>582</v>
      </c>
      <c r="AH222" s="245">
        <v>382906</v>
      </c>
      <c r="AI222" s="246">
        <v>72752.14</v>
      </c>
      <c r="AJ222" s="235">
        <v>455658.14</v>
      </c>
      <c r="AK222" s="52">
        <v>3189606.98</v>
      </c>
      <c r="AL222" s="42" t="s">
        <v>10</v>
      </c>
      <c r="AM222" s="42" t="s">
        <v>566</v>
      </c>
      <c r="AN222" s="42" t="s">
        <v>10</v>
      </c>
      <c r="AO222" s="42" t="s">
        <v>581</v>
      </c>
      <c r="AP222" s="235"/>
      <c r="AQ222" s="235"/>
      <c r="AR222" s="43">
        <v>0</v>
      </c>
      <c r="AS222" s="52">
        <v>0</v>
      </c>
      <c r="AT222" s="42" t="s">
        <v>583</v>
      </c>
      <c r="AU222" s="42"/>
      <c r="AV222" s="42" t="s">
        <v>33</v>
      </c>
      <c r="AW222" s="42" t="s">
        <v>582</v>
      </c>
      <c r="AX222" s="235"/>
      <c r="AY222" s="235"/>
      <c r="AZ222" s="43">
        <v>0</v>
      </c>
      <c r="BA222" s="52">
        <v>0</v>
      </c>
      <c r="BB222" s="42" t="s">
        <v>583</v>
      </c>
      <c r="BC222" s="42" t="s">
        <v>568</v>
      </c>
      <c r="BD222" s="42" t="s">
        <v>33</v>
      </c>
      <c r="BE222" s="42" t="s">
        <v>582</v>
      </c>
      <c r="BF222" s="261">
        <v>0</v>
      </c>
      <c r="BG222" s="262">
        <v>0</v>
      </c>
      <c r="BH222" s="43">
        <v>0</v>
      </c>
      <c r="BI222" s="52">
        <v>0</v>
      </c>
      <c r="BJ222" s="42" t="s">
        <v>583</v>
      </c>
      <c r="BK222" s="42" t="s">
        <v>568</v>
      </c>
      <c r="BL222" s="42" t="s">
        <v>33</v>
      </c>
      <c r="BM222" s="42" t="s">
        <v>582</v>
      </c>
      <c r="BN222" s="196">
        <v>0</v>
      </c>
      <c r="BO222" s="196">
        <v>0</v>
      </c>
      <c r="BP222" s="144">
        <v>0</v>
      </c>
      <c r="BQ222" s="145">
        <v>0</v>
      </c>
      <c r="BR222" s="42" t="s">
        <v>583</v>
      </c>
      <c r="BS222" s="42" t="s">
        <v>568</v>
      </c>
      <c r="BT222" s="42" t="s">
        <v>33</v>
      </c>
      <c r="BU222" s="42" t="s">
        <v>582</v>
      </c>
      <c r="BV222" s="193"/>
      <c r="BW222" s="193"/>
      <c r="BX222" s="43">
        <v>0</v>
      </c>
      <c r="BY222" s="52">
        <v>0</v>
      </c>
      <c r="BZ222" s="42" t="s">
        <v>583</v>
      </c>
      <c r="CA222" s="42" t="s">
        <v>568</v>
      </c>
      <c r="CB222" s="42" t="s">
        <v>33</v>
      </c>
      <c r="CC222" s="42" t="s">
        <v>582</v>
      </c>
      <c r="CD222" s="56"/>
      <c r="CE222" s="57" t="s">
        <v>584</v>
      </c>
      <c r="CF222" s="57" t="s">
        <v>584</v>
      </c>
      <c r="CG222" s="57" t="s">
        <v>584</v>
      </c>
      <c r="CH222" s="65">
        <v>455658.14</v>
      </c>
      <c r="CI222" s="65" t="s">
        <v>584</v>
      </c>
      <c r="CJ222" s="65" t="s">
        <v>584</v>
      </c>
      <c r="CK222" s="65" t="s">
        <v>584</v>
      </c>
      <c r="CL222" s="65" t="s">
        <v>584</v>
      </c>
      <c r="CM222" s="57" t="s">
        <v>584</v>
      </c>
      <c r="CN222" s="57">
        <v>455658.14</v>
      </c>
      <c r="CO222" s="58" t="e">
        <v>#VALUE!</v>
      </c>
      <c r="CP222" s="58" t="e">
        <v>#VALUE!</v>
      </c>
      <c r="CQ222" s="58" t="e">
        <v>#VALUE!</v>
      </c>
      <c r="CR222" s="58">
        <v>500</v>
      </c>
      <c r="CS222" s="58" t="e">
        <v>#VALUE!</v>
      </c>
      <c r="CT222" s="58" t="e">
        <v>#VALUE!</v>
      </c>
      <c r="CU222" s="62" t="e">
        <v>#VALUE!</v>
      </c>
      <c r="CV222" s="58" t="e">
        <v>#VALUE!</v>
      </c>
      <c r="CW222" s="58" t="e">
        <v>#VALUE!</v>
      </c>
      <c r="CX222" s="281" t="s">
        <v>554</v>
      </c>
      <c r="CY222" s="207">
        <v>0</v>
      </c>
    </row>
    <row r="223" spans="1:103" s="59" customFormat="1" ht="90" x14ac:dyDescent="0.2">
      <c r="A223" s="255">
        <v>213</v>
      </c>
      <c r="B223" s="256" t="s">
        <v>469</v>
      </c>
      <c r="C223" s="257" t="s">
        <v>470</v>
      </c>
      <c r="D223" s="256" t="s">
        <v>46</v>
      </c>
      <c r="E223" s="259">
        <v>1</v>
      </c>
      <c r="F223" s="255">
        <v>1</v>
      </c>
      <c r="G223" s="256" t="s">
        <v>31</v>
      </c>
      <c r="H223" s="53">
        <v>455659.092</v>
      </c>
      <c r="I223" s="53">
        <v>455659.092</v>
      </c>
      <c r="J223" s="136"/>
      <c r="K223" s="136">
        <v>0</v>
      </c>
      <c r="L223" s="43">
        <v>0</v>
      </c>
      <c r="M223" s="52">
        <v>0</v>
      </c>
      <c r="N223" s="42" t="s">
        <v>583</v>
      </c>
      <c r="O223" s="42" t="s">
        <v>568</v>
      </c>
      <c r="P223" s="42" t="s">
        <v>33</v>
      </c>
      <c r="Q223" s="42" t="s">
        <v>582</v>
      </c>
      <c r="R223" s="144">
        <v>0</v>
      </c>
      <c r="S223" s="144">
        <v>0</v>
      </c>
      <c r="T223" s="144">
        <v>0</v>
      </c>
      <c r="U223" s="145">
        <v>0</v>
      </c>
      <c r="V223" s="42" t="s">
        <v>583</v>
      </c>
      <c r="W223" s="42" t="s">
        <v>568</v>
      </c>
      <c r="X223" s="42" t="s">
        <v>33</v>
      </c>
      <c r="Y223" s="42" t="s">
        <v>582</v>
      </c>
      <c r="Z223" s="43">
        <v>0</v>
      </c>
      <c r="AA223" s="43">
        <v>0</v>
      </c>
      <c r="AB223" s="43">
        <v>0</v>
      </c>
      <c r="AC223" s="52">
        <v>0</v>
      </c>
      <c r="AD223" s="42" t="s">
        <v>583</v>
      </c>
      <c r="AE223" s="42" t="s">
        <v>568</v>
      </c>
      <c r="AF223" s="42" t="s">
        <v>33</v>
      </c>
      <c r="AG223" s="42" t="s">
        <v>582</v>
      </c>
      <c r="AH223" s="245">
        <v>348764</v>
      </c>
      <c r="AI223" s="246">
        <v>66265.16</v>
      </c>
      <c r="AJ223" s="235">
        <v>415029.16000000003</v>
      </c>
      <c r="AK223" s="52">
        <v>415029.16000000003</v>
      </c>
      <c r="AL223" s="42" t="s">
        <v>10</v>
      </c>
      <c r="AM223" s="42" t="s">
        <v>566</v>
      </c>
      <c r="AN223" s="42" t="s">
        <v>10</v>
      </c>
      <c r="AO223" s="42" t="s">
        <v>581</v>
      </c>
      <c r="AP223" s="43"/>
      <c r="AQ223" s="43"/>
      <c r="AR223" s="43">
        <v>0</v>
      </c>
      <c r="AS223" s="52">
        <v>0</v>
      </c>
      <c r="AT223" s="42" t="s">
        <v>583</v>
      </c>
      <c r="AU223" s="42"/>
      <c r="AV223" s="42" t="s">
        <v>33</v>
      </c>
      <c r="AW223" s="42" t="s">
        <v>582</v>
      </c>
      <c r="AX223" s="43"/>
      <c r="AY223" s="43"/>
      <c r="AZ223" s="43">
        <v>0</v>
      </c>
      <c r="BA223" s="52">
        <v>0</v>
      </c>
      <c r="BB223" s="42" t="s">
        <v>583</v>
      </c>
      <c r="BC223" s="42" t="s">
        <v>568</v>
      </c>
      <c r="BD223" s="42" t="s">
        <v>33</v>
      </c>
      <c r="BE223" s="42" t="s">
        <v>582</v>
      </c>
      <c r="BF223" s="261">
        <v>0</v>
      </c>
      <c r="BG223" s="262">
        <v>0</v>
      </c>
      <c r="BH223" s="43">
        <v>0</v>
      </c>
      <c r="BI223" s="52">
        <v>0</v>
      </c>
      <c r="BJ223" s="42" t="s">
        <v>583</v>
      </c>
      <c r="BK223" s="42" t="s">
        <v>568</v>
      </c>
      <c r="BL223" s="42" t="s">
        <v>33</v>
      </c>
      <c r="BM223" s="42" t="s">
        <v>582</v>
      </c>
      <c r="BN223" s="196">
        <v>0</v>
      </c>
      <c r="BO223" s="196">
        <v>0</v>
      </c>
      <c r="BP223" s="144">
        <v>0</v>
      </c>
      <c r="BQ223" s="145">
        <v>0</v>
      </c>
      <c r="BR223" s="42" t="s">
        <v>583</v>
      </c>
      <c r="BS223" s="42" t="s">
        <v>568</v>
      </c>
      <c r="BT223" s="42" t="s">
        <v>33</v>
      </c>
      <c r="BU223" s="42" t="s">
        <v>582</v>
      </c>
      <c r="BV223" s="193"/>
      <c r="BW223" s="193"/>
      <c r="BX223" s="43">
        <v>0</v>
      </c>
      <c r="BY223" s="52">
        <v>0</v>
      </c>
      <c r="BZ223" s="42" t="s">
        <v>583</v>
      </c>
      <c r="CA223" s="42" t="s">
        <v>568</v>
      </c>
      <c r="CB223" s="42" t="s">
        <v>33</v>
      </c>
      <c r="CC223" s="42" t="s">
        <v>582</v>
      </c>
      <c r="CD223" s="56"/>
      <c r="CE223" s="57" t="s">
        <v>584</v>
      </c>
      <c r="CF223" s="57" t="s">
        <v>584</v>
      </c>
      <c r="CG223" s="57" t="s">
        <v>584</v>
      </c>
      <c r="CH223" s="65">
        <v>415029.16000000003</v>
      </c>
      <c r="CI223" s="65" t="s">
        <v>584</v>
      </c>
      <c r="CJ223" s="65" t="s">
        <v>584</v>
      </c>
      <c r="CK223" s="65" t="s">
        <v>584</v>
      </c>
      <c r="CL223" s="65" t="s">
        <v>584</v>
      </c>
      <c r="CM223" s="57" t="s">
        <v>584</v>
      </c>
      <c r="CN223" s="57">
        <v>415029.16000000003</v>
      </c>
      <c r="CO223" s="58" t="e">
        <v>#VALUE!</v>
      </c>
      <c r="CP223" s="58" t="e">
        <v>#VALUE!</v>
      </c>
      <c r="CQ223" s="58" t="e">
        <v>#VALUE!</v>
      </c>
      <c r="CR223" s="58">
        <v>500</v>
      </c>
      <c r="CS223" s="58" t="e">
        <v>#VALUE!</v>
      </c>
      <c r="CT223" s="58" t="e">
        <v>#VALUE!</v>
      </c>
      <c r="CU223" s="62" t="e">
        <v>#VALUE!</v>
      </c>
      <c r="CV223" s="58" t="e">
        <v>#VALUE!</v>
      </c>
      <c r="CW223" s="58" t="e">
        <v>#VALUE!</v>
      </c>
      <c r="CX223" s="281" t="s">
        <v>554</v>
      </c>
      <c r="CY223" s="207">
        <v>0</v>
      </c>
    </row>
    <row r="224" spans="1:103" s="59" customFormat="1" ht="90" x14ac:dyDescent="0.2">
      <c r="A224" s="255">
        <v>214</v>
      </c>
      <c r="B224" s="256" t="s">
        <v>471</v>
      </c>
      <c r="C224" s="257" t="s">
        <v>472</v>
      </c>
      <c r="D224" s="256" t="s">
        <v>46</v>
      </c>
      <c r="E224" s="259">
        <v>1</v>
      </c>
      <c r="F224" s="255">
        <v>1</v>
      </c>
      <c r="G224" s="256" t="s">
        <v>31</v>
      </c>
      <c r="H224" s="53">
        <v>455659.092</v>
      </c>
      <c r="I224" s="53">
        <v>455659.092</v>
      </c>
      <c r="J224" s="136"/>
      <c r="K224" s="136">
        <v>0</v>
      </c>
      <c r="L224" s="43">
        <v>0</v>
      </c>
      <c r="M224" s="52">
        <v>0</v>
      </c>
      <c r="N224" s="42" t="s">
        <v>583</v>
      </c>
      <c r="O224" s="42" t="s">
        <v>568</v>
      </c>
      <c r="P224" s="42" t="s">
        <v>33</v>
      </c>
      <c r="Q224" s="42" t="s">
        <v>582</v>
      </c>
      <c r="R224" s="144">
        <v>0</v>
      </c>
      <c r="S224" s="144">
        <v>0</v>
      </c>
      <c r="T224" s="144">
        <v>0</v>
      </c>
      <c r="U224" s="145">
        <v>0</v>
      </c>
      <c r="V224" s="42" t="s">
        <v>583</v>
      </c>
      <c r="W224" s="42" t="s">
        <v>568</v>
      </c>
      <c r="X224" s="42" t="s">
        <v>33</v>
      </c>
      <c r="Y224" s="42" t="s">
        <v>582</v>
      </c>
      <c r="Z224" s="43">
        <v>0</v>
      </c>
      <c r="AA224" s="43">
        <v>0</v>
      </c>
      <c r="AB224" s="43">
        <v>0</v>
      </c>
      <c r="AC224" s="52">
        <v>0</v>
      </c>
      <c r="AD224" s="42" t="s">
        <v>583</v>
      </c>
      <c r="AE224" s="42" t="s">
        <v>568</v>
      </c>
      <c r="AF224" s="42" t="s">
        <v>33</v>
      </c>
      <c r="AG224" s="42" t="s">
        <v>582</v>
      </c>
      <c r="AH224" s="245">
        <v>348764</v>
      </c>
      <c r="AI224" s="246">
        <v>66265.16</v>
      </c>
      <c r="AJ224" s="235">
        <v>415029.16000000003</v>
      </c>
      <c r="AK224" s="52">
        <v>415029.16000000003</v>
      </c>
      <c r="AL224" s="42" t="s">
        <v>10</v>
      </c>
      <c r="AM224" s="42" t="s">
        <v>566</v>
      </c>
      <c r="AN224" s="42" t="s">
        <v>10</v>
      </c>
      <c r="AO224" s="42" t="s">
        <v>581</v>
      </c>
      <c r="AP224" s="235"/>
      <c r="AQ224" s="235"/>
      <c r="AR224" s="43">
        <v>0</v>
      </c>
      <c r="AS224" s="52">
        <v>0</v>
      </c>
      <c r="AT224" s="42" t="s">
        <v>583</v>
      </c>
      <c r="AU224" s="42"/>
      <c r="AV224" s="42" t="s">
        <v>33</v>
      </c>
      <c r="AW224" s="42" t="s">
        <v>582</v>
      </c>
      <c r="AX224" s="235"/>
      <c r="AY224" s="235"/>
      <c r="AZ224" s="43">
        <v>0</v>
      </c>
      <c r="BA224" s="52">
        <v>0</v>
      </c>
      <c r="BB224" s="42" t="s">
        <v>583</v>
      </c>
      <c r="BC224" s="42" t="s">
        <v>568</v>
      </c>
      <c r="BD224" s="42" t="s">
        <v>33</v>
      </c>
      <c r="BE224" s="42" t="s">
        <v>582</v>
      </c>
      <c r="BF224" s="261">
        <v>0</v>
      </c>
      <c r="BG224" s="262">
        <v>0</v>
      </c>
      <c r="BH224" s="43">
        <v>0</v>
      </c>
      <c r="BI224" s="52">
        <v>0</v>
      </c>
      <c r="BJ224" s="42" t="s">
        <v>583</v>
      </c>
      <c r="BK224" s="42" t="s">
        <v>568</v>
      </c>
      <c r="BL224" s="42" t="s">
        <v>33</v>
      </c>
      <c r="BM224" s="42" t="s">
        <v>582</v>
      </c>
      <c r="BN224" s="196">
        <v>0</v>
      </c>
      <c r="BO224" s="196">
        <v>0</v>
      </c>
      <c r="BP224" s="144">
        <v>0</v>
      </c>
      <c r="BQ224" s="145">
        <v>0</v>
      </c>
      <c r="BR224" s="42" t="s">
        <v>583</v>
      </c>
      <c r="BS224" s="42" t="s">
        <v>568</v>
      </c>
      <c r="BT224" s="42" t="s">
        <v>33</v>
      </c>
      <c r="BU224" s="42" t="s">
        <v>582</v>
      </c>
      <c r="BV224" s="193"/>
      <c r="BW224" s="193"/>
      <c r="BX224" s="43">
        <v>0</v>
      </c>
      <c r="BY224" s="52">
        <v>0</v>
      </c>
      <c r="BZ224" s="42" t="s">
        <v>583</v>
      </c>
      <c r="CA224" s="42" t="s">
        <v>568</v>
      </c>
      <c r="CB224" s="42" t="s">
        <v>33</v>
      </c>
      <c r="CC224" s="42" t="s">
        <v>582</v>
      </c>
      <c r="CD224" s="56"/>
      <c r="CE224" s="57" t="s">
        <v>584</v>
      </c>
      <c r="CF224" s="57" t="s">
        <v>584</v>
      </c>
      <c r="CG224" s="57" t="s">
        <v>584</v>
      </c>
      <c r="CH224" s="65">
        <v>415029.16000000003</v>
      </c>
      <c r="CI224" s="65" t="s">
        <v>584</v>
      </c>
      <c r="CJ224" s="65" t="s">
        <v>584</v>
      </c>
      <c r="CK224" s="65" t="s">
        <v>584</v>
      </c>
      <c r="CL224" s="65" t="s">
        <v>584</v>
      </c>
      <c r="CM224" s="57" t="s">
        <v>584</v>
      </c>
      <c r="CN224" s="57">
        <v>415029.16000000003</v>
      </c>
      <c r="CO224" s="58" t="e">
        <v>#VALUE!</v>
      </c>
      <c r="CP224" s="58" t="e">
        <v>#VALUE!</v>
      </c>
      <c r="CQ224" s="58" t="e">
        <v>#VALUE!</v>
      </c>
      <c r="CR224" s="58">
        <v>500</v>
      </c>
      <c r="CS224" s="58" t="e">
        <v>#VALUE!</v>
      </c>
      <c r="CT224" s="58" t="e">
        <v>#VALUE!</v>
      </c>
      <c r="CU224" s="62" t="e">
        <v>#VALUE!</v>
      </c>
      <c r="CV224" s="58" t="e">
        <v>#VALUE!</v>
      </c>
      <c r="CW224" s="58" t="e">
        <v>#VALUE!</v>
      </c>
      <c r="CX224" s="281" t="s">
        <v>554</v>
      </c>
      <c r="CY224" s="207">
        <v>0</v>
      </c>
    </row>
    <row r="225" spans="1:103" s="59" customFormat="1" ht="90" x14ac:dyDescent="0.2">
      <c r="A225" s="255">
        <v>215</v>
      </c>
      <c r="B225" s="256" t="s">
        <v>473</v>
      </c>
      <c r="C225" s="257" t="s">
        <v>474</v>
      </c>
      <c r="D225" s="256" t="s">
        <v>46</v>
      </c>
      <c r="E225" s="259">
        <v>1</v>
      </c>
      <c r="F225" s="255">
        <v>1</v>
      </c>
      <c r="G225" s="256" t="s">
        <v>31</v>
      </c>
      <c r="H225" s="53">
        <v>539798.28</v>
      </c>
      <c r="I225" s="53">
        <v>539798.28</v>
      </c>
      <c r="J225" s="136"/>
      <c r="K225" s="136">
        <v>0</v>
      </c>
      <c r="L225" s="43">
        <v>0</v>
      </c>
      <c r="M225" s="52">
        <v>0</v>
      </c>
      <c r="N225" s="42" t="s">
        <v>583</v>
      </c>
      <c r="O225" s="42" t="s">
        <v>568</v>
      </c>
      <c r="P225" s="42" t="s">
        <v>33</v>
      </c>
      <c r="Q225" s="42" t="s">
        <v>582</v>
      </c>
      <c r="R225" s="144">
        <v>0</v>
      </c>
      <c r="S225" s="144">
        <v>0</v>
      </c>
      <c r="T225" s="144">
        <v>0</v>
      </c>
      <c r="U225" s="145">
        <v>0</v>
      </c>
      <c r="V225" s="42" t="s">
        <v>583</v>
      </c>
      <c r="W225" s="42" t="s">
        <v>568</v>
      </c>
      <c r="X225" s="42" t="s">
        <v>33</v>
      </c>
      <c r="Y225" s="42" t="s">
        <v>582</v>
      </c>
      <c r="Z225" s="43">
        <v>0</v>
      </c>
      <c r="AA225" s="43">
        <v>0</v>
      </c>
      <c r="AB225" s="43">
        <v>0</v>
      </c>
      <c r="AC225" s="52">
        <v>0</v>
      </c>
      <c r="AD225" s="42" t="s">
        <v>583</v>
      </c>
      <c r="AE225" s="42" t="s">
        <v>568</v>
      </c>
      <c r="AF225" s="42" t="s">
        <v>33</v>
      </c>
      <c r="AG225" s="42" t="s">
        <v>582</v>
      </c>
      <c r="AH225" s="245">
        <v>382906</v>
      </c>
      <c r="AI225" s="246">
        <v>72752.14</v>
      </c>
      <c r="AJ225" s="235">
        <v>455658.14</v>
      </c>
      <c r="AK225" s="52">
        <v>455658.14</v>
      </c>
      <c r="AL225" s="42" t="s">
        <v>10</v>
      </c>
      <c r="AM225" s="42" t="s">
        <v>566</v>
      </c>
      <c r="AN225" s="42" t="s">
        <v>10</v>
      </c>
      <c r="AO225" s="42" t="s">
        <v>581</v>
      </c>
      <c r="AP225" s="235"/>
      <c r="AQ225" s="235"/>
      <c r="AR225" s="43">
        <v>0</v>
      </c>
      <c r="AS225" s="52">
        <v>0</v>
      </c>
      <c r="AT225" s="42" t="s">
        <v>583</v>
      </c>
      <c r="AU225" s="42"/>
      <c r="AV225" s="42" t="s">
        <v>33</v>
      </c>
      <c r="AW225" s="42" t="s">
        <v>582</v>
      </c>
      <c r="AX225" s="235"/>
      <c r="AY225" s="235"/>
      <c r="AZ225" s="43">
        <v>0</v>
      </c>
      <c r="BA225" s="52">
        <v>0</v>
      </c>
      <c r="BB225" s="42" t="s">
        <v>583</v>
      </c>
      <c r="BC225" s="42" t="s">
        <v>568</v>
      </c>
      <c r="BD225" s="42" t="s">
        <v>33</v>
      </c>
      <c r="BE225" s="42" t="s">
        <v>582</v>
      </c>
      <c r="BF225" s="261">
        <v>0</v>
      </c>
      <c r="BG225" s="262">
        <v>0</v>
      </c>
      <c r="BH225" s="43">
        <v>0</v>
      </c>
      <c r="BI225" s="52">
        <v>0</v>
      </c>
      <c r="BJ225" s="42" t="s">
        <v>583</v>
      </c>
      <c r="BK225" s="42" t="s">
        <v>568</v>
      </c>
      <c r="BL225" s="42" t="s">
        <v>33</v>
      </c>
      <c r="BM225" s="42" t="s">
        <v>582</v>
      </c>
      <c r="BN225" s="196">
        <v>0</v>
      </c>
      <c r="BO225" s="196">
        <v>0</v>
      </c>
      <c r="BP225" s="144">
        <v>0</v>
      </c>
      <c r="BQ225" s="145">
        <v>0</v>
      </c>
      <c r="BR225" s="42" t="s">
        <v>583</v>
      </c>
      <c r="BS225" s="42" t="s">
        <v>568</v>
      </c>
      <c r="BT225" s="42" t="s">
        <v>33</v>
      </c>
      <c r="BU225" s="42" t="s">
        <v>582</v>
      </c>
      <c r="BV225" s="193"/>
      <c r="BW225" s="193"/>
      <c r="BX225" s="43">
        <v>0</v>
      </c>
      <c r="BY225" s="52">
        <v>0</v>
      </c>
      <c r="BZ225" s="42" t="s">
        <v>583</v>
      </c>
      <c r="CA225" s="42" t="s">
        <v>568</v>
      </c>
      <c r="CB225" s="42" t="s">
        <v>33</v>
      </c>
      <c r="CC225" s="42" t="s">
        <v>582</v>
      </c>
      <c r="CD225" s="56"/>
      <c r="CE225" s="57" t="s">
        <v>584</v>
      </c>
      <c r="CF225" s="57" t="s">
        <v>584</v>
      </c>
      <c r="CG225" s="57" t="s">
        <v>584</v>
      </c>
      <c r="CH225" s="65">
        <v>455658.14</v>
      </c>
      <c r="CI225" s="65" t="s">
        <v>584</v>
      </c>
      <c r="CJ225" s="65" t="s">
        <v>584</v>
      </c>
      <c r="CK225" s="65" t="s">
        <v>584</v>
      </c>
      <c r="CL225" s="65" t="s">
        <v>584</v>
      </c>
      <c r="CM225" s="57" t="s">
        <v>584</v>
      </c>
      <c r="CN225" s="57">
        <v>455658.14</v>
      </c>
      <c r="CO225" s="58" t="e">
        <v>#VALUE!</v>
      </c>
      <c r="CP225" s="58" t="e">
        <v>#VALUE!</v>
      </c>
      <c r="CQ225" s="58" t="e">
        <v>#VALUE!</v>
      </c>
      <c r="CR225" s="58">
        <v>500</v>
      </c>
      <c r="CS225" s="58" t="e">
        <v>#VALUE!</v>
      </c>
      <c r="CT225" s="58" t="e">
        <v>#VALUE!</v>
      </c>
      <c r="CU225" s="62" t="e">
        <v>#VALUE!</v>
      </c>
      <c r="CV225" s="58" t="e">
        <v>#VALUE!</v>
      </c>
      <c r="CW225" s="58" t="e">
        <v>#VALUE!</v>
      </c>
      <c r="CX225" s="281" t="s">
        <v>554</v>
      </c>
      <c r="CY225" s="207">
        <v>0</v>
      </c>
    </row>
    <row r="226" spans="1:103" s="59" customFormat="1" ht="90" x14ac:dyDescent="0.2">
      <c r="A226" s="255">
        <v>216</v>
      </c>
      <c r="B226" s="256" t="s">
        <v>475</v>
      </c>
      <c r="C226" s="257" t="s">
        <v>476</v>
      </c>
      <c r="D226" s="256" t="s">
        <v>46</v>
      </c>
      <c r="E226" s="259">
        <v>0.66666666666666663</v>
      </c>
      <c r="F226" s="255">
        <v>1</v>
      </c>
      <c r="G226" s="256" t="s">
        <v>31</v>
      </c>
      <c r="H226" s="53">
        <v>455659.092</v>
      </c>
      <c r="I226" s="53">
        <v>303772.728</v>
      </c>
      <c r="J226" s="136"/>
      <c r="K226" s="136">
        <v>0</v>
      </c>
      <c r="L226" s="43">
        <v>0</v>
      </c>
      <c r="M226" s="52">
        <v>0</v>
      </c>
      <c r="N226" s="42" t="s">
        <v>583</v>
      </c>
      <c r="O226" s="42" t="s">
        <v>568</v>
      </c>
      <c r="P226" s="42" t="s">
        <v>33</v>
      </c>
      <c r="Q226" s="42" t="s">
        <v>582</v>
      </c>
      <c r="R226" s="144">
        <v>0</v>
      </c>
      <c r="S226" s="144">
        <v>0</v>
      </c>
      <c r="T226" s="144">
        <v>0</v>
      </c>
      <c r="U226" s="145">
        <v>0</v>
      </c>
      <c r="V226" s="42" t="s">
        <v>583</v>
      </c>
      <c r="W226" s="42" t="s">
        <v>568</v>
      </c>
      <c r="X226" s="42" t="s">
        <v>33</v>
      </c>
      <c r="Y226" s="42" t="s">
        <v>582</v>
      </c>
      <c r="Z226" s="43">
        <v>0</v>
      </c>
      <c r="AA226" s="43">
        <v>0</v>
      </c>
      <c r="AB226" s="43">
        <v>0</v>
      </c>
      <c r="AC226" s="52">
        <v>0</v>
      </c>
      <c r="AD226" s="42" t="s">
        <v>583</v>
      </c>
      <c r="AE226" s="42" t="s">
        <v>568</v>
      </c>
      <c r="AF226" s="42" t="s">
        <v>33</v>
      </c>
      <c r="AG226" s="42" t="s">
        <v>582</v>
      </c>
      <c r="AH226" s="245">
        <v>348764</v>
      </c>
      <c r="AI226" s="246">
        <v>66265.16</v>
      </c>
      <c r="AJ226" s="235">
        <v>415029.16000000003</v>
      </c>
      <c r="AK226" s="52">
        <v>276686.10666666669</v>
      </c>
      <c r="AL226" s="42" t="s">
        <v>10</v>
      </c>
      <c r="AM226" s="42" t="s">
        <v>566</v>
      </c>
      <c r="AN226" s="42" t="s">
        <v>10</v>
      </c>
      <c r="AO226" s="42" t="s">
        <v>581</v>
      </c>
      <c r="AP226" s="235"/>
      <c r="AQ226" s="235"/>
      <c r="AR226" s="43">
        <v>0</v>
      </c>
      <c r="AS226" s="52">
        <v>0</v>
      </c>
      <c r="AT226" s="42" t="s">
        <v>583</v>
      </c>
      <c r="AU226" s="42"/>
      <c r="AV226" s="42" t="s">
        <v>33</v>
      </c>
      <c r="AW226" s="42" t="s">
        <v>582</v>
      </c>
      <c r="AX226" s="235"/>
      <c r="AY226" s="235"/>
      <c r="AZ226" s="43">
        <v>0</v>
      </c>
      <c r="BA226" s="52">
        <v>0</v>
      </c>
      <c r="BB226" s="42" t="s">
        <v>583</v>
      </c>
      <c r="BC226" s="42" t="s">
        <v>568</v>
      </c>
      <c r="BD226" s="42" t="s">
        <v>33</v>
      </c>
      <c r="BE226" s="42" t="s">
        <v>582</v>
      </c>
      <c r="BF226" s="261">
        <v>0</v>
      </c>
      <c r="BG226" s="262">
        <v>0</v>
      </c>
      <c r="BH226" s="43">
        <v>0</v>
      </c>
      <c r="BI226" s="52">
        <v>0</v>
      </c>
      <c r="BJ226" s="42" t="s">
        <v>583</v>
      </c>
      <c r="BK226" s="42" t="s">
        <v>568</v>
      </c>
      <c r="BL226" s="42" t="s">
        <v>33</v>
      </c>
      <c r="BM226" s="42" t="s">
        <v>582</v>
      </c>
      <c r="BN226" s="196">
        <v>0</v>
      </c>
      <c r="BO226" s="196">
        <v>0</v>
      </c>
      <c r="BP226" s="144">
        <v>0</v>
      </c>
      <c r="BQ226" s="145">
        <v>0</v>
      </c>
      <c r="BR226" s="42" t="s">
        <v>583</v>
      </c>
      <c r="BS226" s="42" t="s">
        <v>568</v>
      </c>
      <c r="BT226" s="42" t="s">
        <v>33</v>
      </c>
      <c r="BU226" s="42" t="s">
        <v>582</v>
      </c>
      <c r="BV226" s="193"/>
      <c r="BW226" s="193"/>
      <c r="BX226" s="43">
        <v>0</v>
      </c>
      <c r="BY226" s="52">
        <v>0</v>
      </c>
      <c r="BZ226" s="42" t="s">
        <v>583</v>
      </c>
      <c r="CA226" s="42" t="s">
        <v>568</v>
      </c>
      <c r="CB226" s="42" t="s">
        <v>33</v>
      </c>
      <c r="CC226" s="42" t="s">
        <v>582</v>
      </c>
      <c r="CD226" s="56"/>
      <c r="CE226" s="57" t="s">
        <v>584</v>
      </c>
      <c r="CF226" s="57" t="s">
        <v>584</v>
      </c>
      <c r="CG226" s="57" t="s">
        <v>584</v>
      </c>
      <c r="CH226" s="65">
        <v>415029.16000000003</v>
      </c>
      <c r="CI226" s="65" t="s">
        <v>584</v>
      </c>
      <c r="CJ226" s="65" t="s">
        <v>584</v>
      </c>
      <c r="CK226" s="65" t="s">
        <v>584</v>
      </c>
      <c r="CL226" s="65" t="s">
        <v>584</v>
      </c>
      <c r="CM226" s="57" t="s">
        <v>584</v>
      </c>
      <c r="CN226" s="57">
        <v>415029.16000000003</v>
      </c>
      <c r="CO226" s="58" t="e">
        <v>#VALUE!</v>
      </c>
      <c r="CP226" s="58" t="e">
        <v>#VALUE!</v>
      </c>
      <c r="CQ226" s="58" t="e">
        <v>#VALUE!</v>
      </c>
      <c r="CR226" s="58">
        <v>500</v>
      </c>
      <c r="CS226" s="58" t="e">
        <v>#VALUE!</v>
      </c>
      <c r="CT226" s="58" t="e">
        <v>#VALUE!</v>
      </c>
      <c r="CU226" s="62" t="e">
        <v>#VALUE!</v>
      </c>
      <c r="CV226" s="58" t="e">
        <v>#VALUE!</v>
      </c>
      <c r="CW226" s="58" t="e">
        <v>#VALUE!</v>
      </c>
      <c r="CX226" s="281" t="s">
        <v>554</v>
      </c>
      <c r="CY226" s="207">
        <v>0</v>
      </c>
    </row>
    <row r="227" spans="1:103" s="59" customFormat="1" ht="47.25" x14ac:dyDescent="0.2">
      <c r="A227" s="255">
        <v>217</v>
      </c>
      <c r="B227" s="256" t="s">
        <v>477</v>
      </c>
      <c r="C227" s="257" t="s">
        <v>478</v>
      </c>
      <c r="D227" s="256" t="s">
        <v>46</v>
      </c>
      <c r="E227" s="259">
        <v>5</v>
      </c>
      <c r="F227" s="255">
        <v>1</v>
      </c>
      <c r="G227" s="256" t="s">
        <v>31</v>
      </c>
      <c r="H227" s="53">
        <v>455659.092</v>
      </c>
      <c r="I227" s="53">
        <v>2278295.46</v>
      </c>
      <c r="J227" s="136"/>
      <c r="K227" s="136">
        <v>0</v>
      </c>
      <c r="L227" s="43">
        <v>0</v>
      </c>
      <c r="M227" s="52">
        <v>0</v>
      </c>
      <c r="N227" s="42" t="s">
        <v>583</v>
      </c>
      <c r="O227" s="42" t="s">
        <v>568</v>
      </c>
      <c r="P227" s="42" t="s">
        <v>33</v>
      </c>
      <c r="Q227" s="42" t="s">
        <v>582</v>
      </c>
      <c r="R227" s="144">
        <v>0</v>
      </c>
      <c r="S227" s="144">
        <v>0</v>
      </c>
      <c r="T227" s="144">
        <v>0</v>
      </c>
      <c r="U227" s="145">
        <v>0</v>
      </c>
      <c r="V227" s="42" t="s">
        <v>583</v>
      </c>
      <c r="W227" s="42" t="s">
        <v>568</v>
      </c>
      <c r="X227" s="42" t="s">
        <v>33</v>
      </c>
      <c r="Y227" s="42" t="s">
        <v>582</v>
      </c>
      <c r="Z227" s="43">
        <v>0</v>
      </c>
      <c r="AA227" s="43">
        <v>0</v>
      </c>
      <c r="AB227" s="43">
        <v>0</v>
      </c>
      <c r="AC227" s="52">
        <v>0</v>
      </c>
      <c r="AD227" s="42" t="s">
        <v>583</v>
      </c>
      <c r="AE227" s="42" t="s">
        <v>568</v>
      </c>
      <c r="AF227" s="42" t="s">
        <v>33</v>
      </c>
      <c r="AG227" s="42" t="s">
        <v>582</v>
      </c>
      <c r="AH227" s="245">
        <v>348764</v>
      </c>
      <c r="AI227" s="246">
        <v>66265.16</v>
      </c>
      <c r="AJ227" s="235">
        <v>415029.16000000003</v>
      </c>
      <c r="AK227" s="52">
        <v>2075145.8000000003</v>
      </c>
      <c r="AL227" s="42" t="s">
        <v>10</v>
      </c>
      <c r="AM227" s="42" t="s">
        <v>566</v>
      </c>
      <c r="AN227" s="42" t="s">
        <v>10</v>
      </c>
      <c r="AO227" s="42" t="s">
        <v>581</v>
      </c>
      <c r="AP227" s="235"/>
      <c r="AQ227" s="235"/>
      <c r="AR227" s="43">
        <v>0</v>
      </c>
      <c r="AS227" s="52">
        <v>0</v>
      </c>
      <c r="AT227" s="42" t="s">
        <v>583</v>
      </c>
      <c r="AU227" s="42"/>
      <c r="AV227" s="42" t="s">
        <v>33</v>
      </c>
      <c r="AW227" s="42" t="s">
        <v>582</v>
      </c>
      <c r="AX227" s="235"/>
      <c r="AY227" s="235"/>
      <c r="AZ227" s="43">
        <v>0</v>
      </c>
      <c r="BA227" s="52">
        <v>0</v>
      </c>
      <c r="BB227" s="42" t="s">
        <v>583</v>
      </c>
      <c r="BC227" s="42" t="s">
        <v>568</v>
      </c>
      <c r="BD227" s="42" t="s">
        <v>33</v>
      </c>
      <c r="BE227" s="42" t="s">
        <v>582</v>
      </c>
      <c r="BF227" s="261">
        <v>0</v>
      </c>
      <c r="BG227" s="262">
        <v>0</v>
      </c>
      <c r="BH227" s="43">
        <v>0</v>
      </c>
      <c r="BI227" s="52">
        <v>0</v>
      </c>
      <c r="BJ227" s="42" t="s">
        <v>583</v>
      </c>
      <c r="BK227" s="42" t="s">
        <v>568</v>
      </c>
      <c r="BL227" s="42" t="s">
        <v>33</v>
      </c>
      <c r="BM227" s="42" t="s">
        <v>582</v>
      </c>
      <c r="BN227" s="196">
        <v>0</v>
      </c>
      <c r="BO227" s="196">
        <v>0</v>
      </c>
      <c r="BP227" s="144">
        <v>0</v>
      </c>
      <c r="BQ227" s="145">
        <v>0</v>
      </c>
      <c r="BR227" s="42" t="s">
        <v>583</v>
      </c>
      <c r="BS227" s="42" t="s">
        <v>568</v>
      </c>
      <c r="BT227" s="42" t="s">
        <v>33</v>
      </c>
      <c r="BU227" s="42" t="s">
        <v>582</v>
      </c>
      <c r="BV227" s="193"/>
      <c r="BW227" s="193"/>
      <c r="BX227" s="43">
        <v>0</v>
      </c>
      <c r="BY227" s="52">
        <v>0</v>
      </c>
      <c r="BZ227" s="42" t="s">
        <v>583</v>
      </c>
      <c r="CA227" s="42" t="s">
        <v>568</v>
      </c>
      <c r="CB227" s="42" t="s">
        <v>33</v>
      </c>
      <c r="CC227" s="42" t="s">
        <v>582</v>
      </c>
      <c r="CD227" s="56"/>
      <c r="CE227" s="57" t="s">
        <v>584</v>
      </c>
      <c r="CF227" s="57" t="s">
        <v>584</v>
      </c>
      <c r="CG227" s="57" t="s">
        <v>584</v>
      </c>
      <c r="CH227" s="65">
        <v>415029.16000000003</v>
      </c>
      <c r="CI227" s="65" t="s">
        <v>584</v>
      </c>
      <c r="CJ227" s="65" t="s">
        <v>584</v>
      </c>
      <c r="CK227" s="65" t="s">
        <v>584</v>
      </c>
      <c r="CL227" s="65" t="s">
        <v>584</v>
      </c>
      <c r="CM227" s="57" t="s">
        <v>584</v>
      </c>
      <c r="CN227" s="57">
        <v>415029.16000000003</v>
      </c>
      <c r="CO227" s="58" t="e">
        <v>#VALUE!</v>
      </c>
      <c r="CP227" s="58" t="e">
        <v>#VALUE!</v>
      </c>
      <c r="CQ227" s="58" t="e">
        <v>#VALUE!</v>
      </c>
      <c r="CR227" s="58">
        <v>500</v>
      </c>
      <c r="CS227" s="58" t="e">
        <v>#VALUE!</v>
      </c>
      <c r="CT227" s="58" t="e">
        <v>#VALUE!</v>
      </c>
      <c r="CU227" s="62" t="e">
        <v>#VALUE!</v>
      </c>
      <c r="CV227" s="58" t="e">
        <v>#VALUE!</v>
      </c>
      <c r="CW227" s="58" t="e">
        <v>#VALUE!</v>
      </c>
      <c r="CX227" s="281" t="s">
        <v>554</v>
      </c>
      <c r="CY227" s="207" t="s">
        <v>568</v>
      </c>
    </row>
    <row r="228" spans="1:103" s="59" customFormat="1" ht="75" x14ac:dyDescent="0.2">
      <c r="A228" s="255">
        <v>218</v>
      </c>
      <c r="B228" s="256" t="s">
        <v>479</v>
      </c>
      <c r="C228" s="257" t="s">
        <v>480</v>
      </c>
      <c r="D228" s="256" t="s">
        <v>46</v>
      </c>
      <c r="E228" s="259">
        <v>1</v>
      </c>
      <c r="F228" s="255">
        <v>1</v>
      </c>
      <c r="G228" s="256" t="s">
        <v>31</v>
      </c>
      <c r="H228" s="53">
        <v>847280</v>
      </c>
      <c r="I228" s="53">
        <v>847280</v>
      </c>
      <c r="J228" s="136"/>
      <c r="K228" s="136">
        <v>0</v>
      </c>
      <c r="L228" s="43">
        <v>0</v>
      </c>
      <c r="M228" s="52">
        <v>0</v>
      </c>
      <c r="N228" s="42" t="s">
        <v>583</v>
      </c>
      <c r="O228" s="42" t="s">
        <v>568</v>
      </c>
      <c r="P228" s="42" t="s">
        <v>33</v>
      </c>
      <c r="Q228" s="42" t="s">
        <v>582</v>
      </c>
      <c r="R228" s="144">
        <v>0</v>
      </c>
      <c r="S228" s="144">
        <v>0</v>
      </c>
      <c r="T228" s="144">
        <v>0</v>
      </c>
      <c r="U228" s="145">
        <v>0</v>
      </c>
      <c r="V228" s="42" t="s">
        <v>583</v>
      </c>
      <c r="W228" s="42" t="s">
        <v>568</v>
      </c>
      <c r="X228" s="42" t="s">
        <v>33</v>
      </c>
      <c r="Y228" s="42" t="s">
        <v>582</v>
      </c>
      <c r="Z228" s="43">
        <v>0</v>
      </c>
      <c r="AA228" s="43">
        <v>0</v>
      </c>
      <c r="AB228" s="43">
        <v>0</v>
      </c>
      <c r="AC228" s="52">
        <v>0</v>
      </c>
      <c r="AD228" s="42" t="s">
        <v>583</v>
      </c>
      <c r="AE228" s="42" t="s">
        <v>568</v>
      </c>
      <c r="AF228" s="42" t="s">
        <v>33</v>
      </c>
      <c r="AG228" s="42" t="s">
        <v>582</v>
      </c>
      <c r="AH228" s="245">
        <v>383206</v>
      </c>
      <c r="AI228" s="246">
        <v>72809.14</v>
      </c>
      <c r="AJ228" s="235">
        <v>456015.14</v>
      </c>
      <c r="AK228" s="52">
        <v>456015.14</v>
      </c>
      <c r="AL228" s="42" t="s">
        <v>10</v>
      </c>
      <c r="AM228" s="42" t="s">
        <v>566</v>
      </c>
      <c r="AN228" s="42" t="s">
        <v>10</v>
      </c>
      <c r="AO228" s="42" t="s">
        <v>581</v>
      </c>
      <c r="AP228" s="235"/>
      <c r="AQ228" s="235"/>
      <c r="AR228" s="43">
        <v>0</v>
      </c>
      <c r="AS228" s="52">
        <v>0</v>
      </c>
      <c r="AT228" s="42" t="s">
        <v>583</v>
      </c>
      <c r="AU228" s="42"/>
      <c r="AV228" s="42" t="s">
        <v>33</v>
      </c>
      <c r="AW228" s="42" t="s">
        <v>582</v>
      </c>
      <c r="AX228" s="235"/>
      <c r="AY228" s="235"/>
      <c r="AZ228" s="43">
        <v>0</v>
      </c>
      <c r="BA228" s="52">
        <v>0</v>
      </c>
      <c r="BB228" s="42" t="s">
        <v>583</v>
      </c>
      <c r="BC228" s="42" t="s">
        <v>568</v>
      </c>
      <c r="BD228" s="42" t="s">
        <v>33</v>
      </c>
      <c r="BE228" s="42" t="s">
        <v>582</v>
      </c>
      <c r="BF228" s="261">
        <v>0</v>
      </c>
      <c r="BG228" s="262">
        <v>0</v>
      </c>
      <c r="BH228" s="43">
        <v>0</v>
      </c>
      <c r="BI228" s="52">
        <v>0</v>
      </c>
      <c r="BJ228" s="42" t="s">
        <v>583</v>
      </c>
      <c r="BK228" s="42" t="s">
        <v>568</v>
      </c>
      <c r="BL228" s="42" t="s">
        <v>33</v>
      </c>
      <c r="BM228" s="42" t="s">
        <v>582</v>
      </c>
      <c r="BN228" s="196">
        <v>0</v>
      </c>
      <c r="BO228" s="196">
        <v>0</v>
      </c>
      <c r="BP228" s="144">
        <v>0</v>
      </c>
      <c r="BQ228" s="145">
        <v>0</v>
      </c>
      <c r="BR228" s="42" t="s">
        <v>583</v>
      </c>
      <c r="BS228" s="42" t="s">
        <v>568</v>
      </c>
      <c r="BT228" s="42" t="s">
        <v>33</v>
      </c>
      <c r="BU228" s="42" t="s">
        <v>582</v>
      </c>
      <c r="BV228" s="193"/>
      <c r="BW228" s="193"/>
      <c r="BX228" s="43">
        <v>0</v>
      </c>
      <c r="BY228" s="52">
        <v>0</v>
      </c>
      <c r="BZ228" s="42" t="s">
        <v>583</v>
      </c>
      <c r="CA228" s="42" t="s">
        <v>568</v>
      </c>
      <c r="CB228" s="42" t="s">
        <v>33</v>
      </c>
      <c r="CC228" s="42" t="s">
        <v>582</v>
      </c>
      <c r="CD228" s="56"/>
      <c r="CE228" s="57" t="s">
        <v>584</v>
      </c>
      <c r="CF228" s="57" t="s">
        <v>584</v>
      </c>
      <c r="CG228" s="57" t="s">
        <v>584</v>
      </c>
      <c r="CH228" s="65">
        <v>456015.14</v>
      </c>
      <c r="CI228" s="65" t="s">
        <v>584</v>
      </c>
      <c r="CJ228" s="65" t="s">
        <v>584</v>
      </c>
      <c r="CK228" s="65" t="s">
        <v>584</v>
      </c>
      <c r="CL228" s="65" t="s">
        <v>584</v>
      </c>
      <c r="CM228" s="57" t="s">
        <v>584</v>
      </c>
      <c r="CN228" s="57">
        <v>456015.14</v>
      </c>
      <c r="CO228" s="58" t="e">
        <v>#VALUE!</v>
      </c>
      <c r="CP228" s="58" t="e">
        <v>#VALUE!</v>
      </c>
      <c r="CQ228" s="58" t="e">
        <v>#VALUE!</v>
      </c>
      <c r="CR228" s="58">
        <v>500</v>
      </c>
      <c r="CS228" s="58" t="e">
        <v>#VALUE!</v>
      </c>
      <c r="CT228" s="58" t="e">
        <v>#VALUE!</v>
      </c>
      <c r="CU228" s="62" t="e">
        <v>#VALUE!</v>
      </c>
      <c r="CV228" s="58" t="e">
        <v>#VALUE!</v>
      </c>
      <c r="CW228" s="58" t="e">
        <v>#VALUE!</v>
      </c>
      <c r="CX228" s="281" t="s">
        <v>554</v>
      </c>
      <c r="CY228" s="207" t="s">
        <v>568</v>
      </c>
    </row>
    <row r="229" spans="1:103" s="59" customFormat="1" ht="75" x14ac:dyDescent="0.2">
      <c r="A229" s="255">
        <v>219</v>
      </c>
      <c r="B229" s="256" t="s">
        <v>481</v>
      </c>
      <c r="C229" s="257" t="s">
        <v>482</v>
      </c>
      <c r="D229" s="256" t="s">
        <v>46</v>
      </c>
      <c r="E229" s="259">
        <v>1</v>
      </c>
      <c r="F229" s="255">
        <v>1</v>
      </c>
      <c r="G229" s="256" t="s">
        <v>31</v>
      </c>
      <c r="H229" s="53">
        <v>924915.6</v>
      </c>
      <c r="I229" s="53">
        <v>924915.6</v>
      </c>
      <c r="J229" s="136"/>
      <c r="K229" s="136">
        <v>0</v>
      </c>
      <c r="L229" s="43">
        <v>0</v>
      </c>
      <c r="M229" s="52">
        <v>0</v>
      </c>
      <c r="N229" s="42" t="s">
        <v>583</v>
      </c>
      <c r="O229" s="42" t="s">
        <v>568</v>
      </c>
      <c r="P229" s="42" t="s">
        <v>33</v>
      </c>
      <c r="Q229" s="42" t="s">
        <v>582</v>
      </c>
      <c r="R229" s="144">
        <v>0</v>
      </c>
      <c r="S229" s="144">
        <v>0</v>
      </c>
      <c r="T229" s="144">
        <v>0</v>
      </c>
      <c r="U229" s="145">
        <v>0</v>
      </c>
      <c r="V229" s="42" t="s">
        <v>583</v>
      </c>
      <c r="W229" s="42" t="s">
        <v>568</v>
      </c>
      <c r="X229" s="42" t="s">
        <v>33</v>
      </c>
      <c r="Y229" s="42" t="s">
        <v>582</v>
      </c>
      <c r="Z229" s="43">
        <v>0</v>
      </c>
      <c r="AA229" s="43">
        <v>0</v>
      </c>
      <c r="AB229" s="43">
        <v>0</v>
      </c>
      <c r="AC229" s="52">
        <v>0</v>
      </c>
      <c r="AD229" s="42" t="s">
        <v>583</v>
      </c>
      <c r="AE229" s="42" t="s">
        <v>568</v>
      </c>
      <c r="AF229" s="42" t="s">
        <v>33</v>
      </c>
      <c r="AG229" s="42" t="s">
        <v>582</v>
      </c>
      <c r="AH229" s="245">
        <v>707936</v>
      </c>
      <c r="AI229" s="246">
        <v>134507.84</v>
      </c>
      <c r="AJ229" s="235">
        <v>842443.84</v>
      </c>
      <c r="AK229" s="52">
        <v>842443.84</v>
      </c>
      <c r="AL229" s="42" t="s">
        <v>10</v>
      </c>
      <c r="AM229" s="42" t="s">
        <v>566</v>
      </c>
      <c r="AN229" s="42" t="s">
        <v>10</v>
      </c>
      <c r="AO229" s="42" t="s">
        <v>581</v>
      </c>
      <c r="AP229" s="235"/>
      <c r="AQ229" s="235"/>
      <c r="AR229" s="43">
        <v>0</v>
      </c>
      <c r="AS229" s="52">
        <v>0</v>
      </c>
      <c r="AT229" s="42" t="s">
        <v>583</v>
      </c>
      <c r="AU229" s="42"/>
      <c r="AV229" s="42" t="s">
        <v>33</v>
      </c>
      <c r="AW229" s="42" t="s">
        <v>582</v>
      </c>
      <c r="AX229" s="235"/>
      <c r="AY229" s="235"/>
      <c r="AZ229" s="43">
        <v>0</v>
      </c>
      <c r="BA229" s="52">
        <v>0</v>
      </c>
      <c r="BB229" s="42" t="s">
        <v>583</v>
      </c>
      <c r="BC229" s="42" t="s">
        <v>568</v>
      </c>
      <c r="BD229" s="42" t="s">
        <v>33</v>
      </c>
      <c r="BE229" s="42" t="s">
        <v>582</v>
      </c>
      <c r="BF229" s="261">
        <v>0</v>
      </c>
      <c r="BG229" s="262">
        <v>0</v>
      </c>
      <c r="BH229" s="43">
        <v>0</v>
      </c>
      <c r="BI229" s="52">
        <v>0</v>
      </c>
      <c r="BJ229" s="42" t="s">
        <v>583</v>
      </c>
      <c r="BK229" s="42" t="s">
        <v>568</v>
      </c>
      <c r="BL229" s="42" t="s">
        <v>33</v>
      </c>
      <c r="BM229" s="42" t="s">
        <v>582</v>
      </c>
      <c r="BN229" s="196">
        <v>0</v>
      </c>
      <c r="BO229" s="196">
        <v>0</v>
      </c>
      <c r="BP229" s="144">
        <v>0</v>
      </c>
      <c r="BQ229" s="145">
        <v>0</v>
      </c>
      <c r="BR229" s="42" t="s">
        <v>583</v>
      </c>
      <c r="BS229" s="42" t="s">
        <v>568</v>
      </c>
      <c r="BT229" s="42" t="s">
        <v>33</v>
      </c>
      <c r="BU229" s="42" t="s">
        <v>582</v>
      </c>
      <c r="BV229" s="193"/>
      <c r="BW229" s="193"/>
      <c r="BX229" s="43">
        <v>0</v>
      </c>
      <c r="BY229" s="52">
        <v>0</v>
      </c>
      <c r="BZ229" s="42" t="s">
        <v>583</v>
      </c>
      <c r="CA229" s="42" t="s">
        <v>568</v>
      </c>
      <c r="CB229" s="42" t="s">
        <v>33</v>
      </c>
      <c r="CC229" s="42" t="s">
        <v>582</v>
      </c>
      <c r="CD229" s="56"/>
      <c r="CE229" s="57" t="s">
        <v>584</v>
      </c>
      <c r="CF229" s="57" t="s">
        <v>584</v>
      </c>
      <c r="CG229" s="57" t="s">
        <v>584</v>
      </c>
      <c r="CH229" s="65">
        <v>842443.84</v>
      </c>
      <c r="CI229" s="65" t="s">
        <v>584</v>
      </c>
      <c r="CJ229" s="65" t="s">
        <v>584</v>
      </c>
      <c r="CK229" s="65" t="s">
        <v>584</v>
      </c>
      <c r="CL229" s="65" t="s">
        <v>584</v>
      </c>
      <c r="CM229" s="57" t="s">
        <v>584</v>
      </c>
      <c r="CN229" s="57">
        <v>842443.84</v>
      </c>
      <c r="CO229" s="58" t="e">
        <v>#VALUE!</v>
      </c>
      <c r="CP229" s="58" t="e">
        <v>#VALUE!</v>
      </c>
      <c r="CQ229" s="58" t="e">
        <v>#VALUE!</v>
      </c>
      <c r="CR229" s="58">
        <v>500</v>
      </c>
      <c r="CS229" s="58" t="e">
        <v>#VALUE!</v>
      </c>
      <c r="CT229" s="58" t="e">
        <v>#VALUE!</v>
      </c>
      <c r="CU229" s="62" t="e">
        <v>#VALUE!</v>
      </c>
      <c r="CV229" s="58" t="e">
        <v>#VALUE!</v>
      </c>
      <c r="CW229" s="58" t="e">
        <v>#VALUE!</v>
      </c>
      <c r="CX229" s="281" t="s">
        <v>554</v>
      </c>
      <c r="CY229" s="207" t="s">
        <v>568</v>
      </c>
    </row>
    <row r="230" spans="1:103" s="59" customFormat="1" ht="90" x14ac:dyDescent="0.2">
      <c r="A230" s="255">
        <v>220</v>
      </c>
      <c r="B230" s="256" t="s">
        <v>483</v>
      </c>
      <c r="C230" s="257" t="s">
        <v>484</v>
      </c>
      <c r="D230" s="256" t="s">
        <v>46</v>
      </c>
      <c r="E230" s="259">
        <v>189</v>
      </c>
      <c r="F230" s="255">
        <v>1</v>
      </c>
      <c r="G230" s="256" t="s">
        <v>31</v>
      </c>
      <c r="H230" s="53">
        <v>6631.2</v>
      </c>
      <c r="I230" s="53">
        <v>1253296.8</v>
      </c>
      <c r="J230" s="136"/>
      <c r="K230" s="136">
        <v>0</v>
      </c>
      <c r="L230" s="43">
        <v>0</v>
      </c>
      <c r="M230" s="52">
        <v>0</v>
      </c>
      <c r="N230" s="42" t="s">
        <v>583</v>
      </c>
      <c r="O230" s="42" t="s">
        <v>568</v>
      </c>
      <c r="P230" s="42" t="s">
        <v>33</v>
      </c>
      <c r="Q230" s="42" t="s">
        <v>582</v>
      </c>
      <c r="R230" s="144">
        <v>4950</v>
      </c>
      <c r="S230" s="144">
        <v>0</v>
      </c>
      <c r="T230" s="144">
        <v>4950</v>
      </c>
      <c r="U230" s="145">
        <v>935550</v>
      </c>
      <c r="V230" s="42" t="s">
        <v>10</v>
      </c>
      <c r="W230" s="42" t="s">
        <v>566</v>
      </c>
      <c r="X230" s="276" t="s">
        <v>33</v>
      </c>
      <c r="Y230" s="42" t="s">
        <v>582</v>
      </c>
      <c r="Z230" s="43">
        <v>5422</v>
      </c>
      <c r="AA230" s="43">
        <v>0</v>
      </c>
      <c r="AB230" s="43">
        <v>5422</v>
      </c>
      <c r="AC230" s="52">
        <v>1024758</v>
      </c>
      <c r="AD230" s="42" t="s">
        <v>10</v>
      </c>
      <c r="AE230" s="42" t="s">
        <v>567</v>
      </c>
      <c r="AF230" s="42" t="s">
        <v>33</v>
      </c>
      <c r="AG230" s="42" t="s">
        <v>582</v>
      </c>
      <c r="AH230" s="245">
        <v>3388</v>
      </c>
      <c r="AI230" s="246">
        <v>0</v>
      </c>
      <c r="AJ230" s="235">
        <v>3388</v>
      </c>
      <c r="AK230" s="52">
        <v>640332</v>
      </c>
      <c r="AL230" s="42" t="s">
        <v>10</v>
      </c>
      <c r="AM230" s="42" t="s">
        <v>566</v>
      </c>
      <c r="AN230" s="42" t="s">
        <v>10</v>
      </c>
      <c r="AO230" s="42" t="s">
        <v>581</v>
      </c>
      <c r="AP230" s="235"/>
      <c r="AQ230" s="235"/>
      <c r="AR230" s="43">
        <v>0</v>
      </c>
      <c r="AS230" s="52">
        <v>0</v>
      </c>
      <c r="AT230" s="42" t="s">
        <v>583</v>
      </c>
      <c r="AU230" s="42"/>
      <c r="AV230" s="42" t="s">
        <v>33</v>
      </c>
      <c r="AW230" s="42" t="s">
        <v>582</v>
      </c>
      <c r="AX230" s="235">
        <v>6103</v>
      </c>
      <c r="AY230" s="235">
        <v>0</v>
      </c>
      <c r="AZ230" s="43">
        <v>6103</v>
      </c>
      <c r="BA230" s="52">
        <v>1153467</v>
      </c>
      <c r="BB230" s="42" t="s">
        <v>10</v>
      </c>
      <c r="BC230" s="42" t="s">
        <v>567</v>
      </c>
      <c r="BD230" s="42" t="s">
        <v>33</v>
      </c>
      <c r="BE230" s="42" t="s">
        <v>582</v>
      </c>
      <c r="BF230" s="261">
        <v>6120</v>
      </c>
      <c r="BG230" s="262">
        <v>0</v>
      </c>
      <c r="BH230" s="43">
        <v>6120</v>
      </c>
      <c r="BI230" s="52">
        <v>6120</v>
      </c>
      <c r="BJ230" s="42" t="s">
        <v>10</v>
      </c>
      <c r="BK230" s="42" t="s">
        <v>567</v>
      </c>
      <c r="BL230" s="42" t="s">
        <v>33</v>
      </c>
      <c r="BM230" s="42" t="s">
        <v>582</v>
      </c>
      <c r="BN230" s="196">
        <v>0</v>
      </c>
      <c r="BO230" s="196">
        <v>0</v>
      </c>
      <c r="BP230" s="144">
        <v>0</v>
      </c>
      <c r="BQ230" s="145">
        <v>0</v>
      </c>
      <c r="BR230" s="42" t="s">
        <v>583</v>
      </c>
      <c r="BS230" s="42" t="s">
        <v>568</v>
      </c>
      <c r="BT230" s="42" t="s">
        <v>33</v>
      </c>
      <c r="BU230" s="42" t="s">
        <v>582</v>
      </c>
      <c r="BV230" s="193"/>
      <c r="BW230" s="193"/>
      <c r="BX230" s="43">
        <v>0</v>
      </c>
      <c r="BY230" s="52">
        <v>0</v>
      </c>
      <c r="BZ230" s="42" t="s">
        <v>583</v>
      </c>
      <c r="CA230" s="42" t="s">
        <v>568</v>
      </c>
      <c r="CB230" s="42" t="s">
        <v>33</v>
      </c>
      <c r="CC230" s="42" t="s">
        <v>582</v>
      </c>
      <c r="CD230" s="56"/>
      <c r="CE230" s="57" t="s">
        <v>584</v>
      </c>
      <c r="CF230" s="57" t="s">
        <v>584</v>
      </c>
      <c r="CG230" s="57" t="s">
        <v>584</v>
      </c>
      <c r="CH230" s="65">
        <v>3388</v>
      </c>
      <c r="CI230" s="65" t="s">
        <v>584</v>
      </c>
      <c r="CJ230" s="65" t="s">
        <v>584</v>
      </c>
      <c r="CK230" s="65" t="s">
        <v>584</v>
      </c>
      <c r="CL230" s="65" t="s">
        <v>584</v>
      </c>
      <c r="CM230" s="57" t="s">
        <v>584</v>
      </c>
      <c r="CN230" s="57">
        <v>3388</v>
      </c>
      <c r="CO230" s="58" t="e">
        <v>#VALUE!</v>
      </c>
      <c r="CP230" s="58" t="e">
        <v>#VALUE!</v>
      </c>
      <c r="CQ230" s="58" t="e">
        <v>#VALUE!</v>
      </c>
      <c r="CR230" s="58">
        <v>500</v>
      </c>
      <c r="CS230" s="58" t="e">
        <v>#VALUE!</v>
      </c>
      <c r="CT230" s="58" t="e">
        <v>#VALUE!</v>
      </c>
      <c r="CU230" s="62" t="e">
        <v>#VALUE!</v>
      </c>
      <c r="CV230" s="58" t="e">
        <v>#VALUE!</v>
      </c>
      <c r="CW230" s="58" t="e">
        <v>#VALUE!</v>
      </c>
      <c r="CX230" s="281" t="s">
        <v>554</v>
      </c>
      <c r="CY230" s="207" t="s">
        <v>568</v>
      </c>
    </row>
    <row r="231" spans="1:103" s="59" customFormat="1" ht="90" x14ac:dyDescent="0.2">
      <c r="A231" s="255">
        <v>221</v>
      </c>
      <c r="B231" s="256" t="s">
        <v>485</v>
      </c>
      <c r="C231" s="257" t="s">
        <v>486</v>
      </c>
      <c r="D231" s="256" t="s">
        <v>46</v>
      </c>
      <c r="E231" s="259">
        <v>24</v>
      </c>
      <c r="F231" s="255">
        <v>1</v>
      </c>
      <c r="G231" s="256" t="s">
        <v>31</v>
      </c>
      <c r="H231" s="53">
        <v>6631.2</v>
      </c>
      <c r="I231" s="53">
        <v>159148.79999999999</v>
      </c>
      <c r="J231" s="136"/>
      <c r="K231" s="136">
        <v>0</v>
      </c>
      <c r="L231" s="43">
        <v>0</v>
      </c>
      <c r="M231" s="52">
        <v>0</v>
      </c>
      <c r="N231" s="42" t="s">
        <v>583</v>
      </c>
      <c r="O231" s="42" t="s">
        <v>568</v>
      </c>
      <c r="P231" s="42" t="s">
        <v>33</v>
      </c>
      <c r="Q231" s="42" t="s">
        <v>582</v>
      </c>
      <c r="R231" s="144">
        <v>5000</v>
      </c>
      <c r="S231" s="144">
        <v>0</v>
      </c>
      <c r="T231" s="144">
        <v>5000</v>
      </c>
      <c r="U231" s="145">
        <v>120000</v>
      </c>
      <c r="V231" s="42" t="s">
        <v>10</v>
      </c>
      <c r="W231" s="42" t="s">
        <v>566</v>
      </c>
      <c r="X231" s="276" t="s">
        <v>33</v>
      </c>
      <c r="Y231" s="42" t="s">
        <v>582</v>
      </c>
      <c r="Z231" s="43">
        <v>5614</v>
      </c>
      <c r="AA231" s="43">
        <v>0</v>
      </c>
      <c r="AB231" s="43">
        <v>5614</v>
      </c>
      <c r="AC231" s="52">
        <v>134736</v>
      </c>
      <c r="AD231" s="42" t="s">
        <v>10</v>
      </c>
      <c r="AE231" s="42" t="s">
        <v>567</v>
      </c>
      <c r="AF231" s="42" t="s">
        <v>33</v>
      </c>
      <c r="AG231" s="42" t="s">
        <v>582</v>
      </c>
      <c r="AH231" s="245">
        <v>3600</v>
      </c>
      <c r="AI231" s="246">
        <v>0</v>
      </c>
      <c r="AJ231" s="235">
        <v>3600</v>
      </c>
      <c r="AK231" s="52">
        <v>86400</v>
      </c>
      <c r="AL231" s="42" t="s">
        <v>10</v>
      </c>
      <c r="AM231" s="42" t="s">
        <v>566</v>
      </c>
      <c r="AN231" s="42" t="s">
        <v>10</v>
      </c>
      <c r="AO231" s="42" t="s">
        <v>581</v>
      </c>
      <c r="AP231" s="235"/>
      <c r="AQ231" s="235"/>
      <c r="AR231" s="43">
        <v>0</v>
      </c>
      <c r="AS231" s="52">
        <v>0</v>
      </c>
      <c r="AT231" s="42" t="s">
        <v>583</v>
      </c>
      <c r="AU231" s="42"/>
      <c r="AV231" s="42" t="s">
        <v>33</v>
      </c>
      <c r="AW231" s="42" t="s">
        <v>582</v>
      </c>
      <c r="AX231" s="235">
        <v>6168</v>
      </c>
      <c r="AY231" s="235">
        <v>0</v>
      </c>
      <c r="AZ231" s="43">
        <v>6168</v>
      </c>
      <c r="BA231" s="52">
        <v>148032</v>
      </c>
      <c r="BB231" s="42" t="s">
        <v>10</v>
      </c>
      <c r="BC231" s="42" t="s">
        <v>567</v>
      </c>
      <c r="BD231" s="42" t="s">
        <v>33</v>
      </c>
      <c r="BE231" s="42" t="s">
        <v>582</v>
      </c>
      <c r="BF231" s="261">
        <v>6450</v>
      </c>
      <c r="BG231" s="262">
        <v>0</v>
      </c>
      <c r="BH231" s="43">
        <v>6450</v>
      </c>
      <c r="BI231" s="52">
        <v>6450</v>
      </c>
      <c r="BJ231" s="42" t="s">
        <v>10</v>
      </c>
      <c r="BK231" s="42" t="s">
        <v>566</v>
      </c>
      <c r="BL231" s="42" t="s">
        <v>10</v>
      </c>
      <c r="BM231" s="42" t="s">
        <v>581</v>
      </c>
      <c r="BN231" s="196">
        <v>0</v>
      </c>
      <c r="BO231" s="196">
        <v>0</v>
      </c>
      <c r="BP231" s="144">
        <v>0</v>
      </c>
      <c r="BQ231" s="145">
        <v>0</v>
      </c>
      <c r="BR231" s="42" t="s">
        <v>583</v>
      </c>
      <c r="BS231" s="42" t="s">
        <v>568</v>
      </c>
      <c r="BT231" s="42" t="s">
        <v>33</v>
      </c>
      <c r="BU231" s="42" t="s">
        <v>582</v>
      </c>
      <c r="BV231" s="193"/>
      <c r="BW231" s="193"/>
      <c r="BX231" s="43">
        <v>0</v>
      </c>
      <c r="BY231" s="52">
        <v>0</v>
      </c>
      <c r="BZ231" s="42" t="s">
        <v>583</v>
      </c>
      <c r="CA231" s="42" t="s">
        <v>568</v>
      </c>
      <c r="CB231" s="42" t="s">
        <v>33</v>
      </c>
      <c r="CC231" s="42" t="s">
        <v>582</v>
      </c>
      <c r="CD231" s="56"/>
      <c r="CE231" s="57" t="s">
        <v>584</v>
      </c>
      <c r="CF231" s="57" t="s">
        <v>584</v>
      </c>
      <c r="CG231" s="57" t="s">
        <v>584</v>
      </c>
      <c r="CH231" s="65">
        <v>3600</v>
      </c>
      <c r="CI231" s="65" t="s">
        <v>584</v>
      </c>
      <c r="CJ231" s="65" t="s">
        <v>584</v>
      </c>
      <c r="CK231" s="65">
        <v>6450</v>
      </c>
      <c r="CL231" s="65" t="s">
        <v>584</v>
      </c>
      <c r="CM231" s="57" t="s">
        <v>584</v>
      </c>
      <c r="CN231" s="57">
        <v>3600</v>
      </c>
      <c r="CO231" s="58" t="e">
        <v>#VALUE!</v>
      </c>
      <c r="CP231" s="58" t="e">
        <v>#VALUE!</v>
      </c>
      <c r="CQ231" s="58" t="e">
        <v>#VALUE!</v>
      </c>
      <c r="CR231" s="58">
        <v>500</v>
      </c>
      <c r="CS231" s="58" t="e">
        <v>#VALUE!</v>
      </c>
      <c r="CT231" s="58" t="e">
        <v>#VALUE!</v>
      </c>
      <c r="CU231" s="62">
        <v>279.06976744186045</v>
      </c>
      <c r="CV231" s="58" t="e">
        <v>#VALUE!</v>
      </c>
      <c r="CW231" s="58" t="e">
        <v>#VALUE!</v>
      </c>
      <c r="CX231" s="281" t="s">
        <v>554</v>
      </c>
      <c r="CY231" s="207" t="s">
        <v>568</v>
      </c>
    </row>
    <row r="232" spans="1:103" s="59" customFormat="1" ht="75" x14ac:dyDescent="0.2">
      <c r="A232" s="255">
        <v>222</v>
      </c>
      <c r="B232" s="256" t="s">
        <v>487</v>
      </c>
      <c r="C232" s="257" t="s">
        <v>488</v>
      </c>
      <c r="D232" s="256" t="s">
        <v>46</v>
      </c>
      <c r="E232" s="259">
        <v>1</v>
      </c>
      <c r="F232" s="255">
        <v>1</v>
      </c>
      <c r="G232" s="256" t="s">
        <v>31</v>
      </c>
      <c r="H232" s="53">
        <v>11536</v>
      </c>
      <c r="I232" s="53">
        <v>11536</v>
      </c>
      <c r="J232" s="136"/>
      <c r="K232" s="136">
        <v>0</v>
      </c>
      <c r="L232" s="43">
        <v>0</v>
      </c>
      <c r="M232" s="52">
        <v>0</v>
      </c>
      <c r="N232" s="42" t="s">
        <v>583</v>
      </c>
      <c r="O232" s="42" t="s">
        <v>568</v>
      </c>
      <c r="P232" s="42" t="s">
        <v>33</v>
      </c>
      <c r="Q232" s="42" t="s">
        <v>582</v>
      </c>
      <c r="R232" s="144">
        <v>9000</v>
      </c>
      <c r="S232" s="144">
        <v>0</v>
      </c>
      <c r="T232" s="144">
        <v>9000</v>
      </c>
      <c r="U232" s="145">
        <v>9000</v>
      </c>
      <c r="V232" s="42" t="s">
        <v>10</v>
      </c>
      <c r="W232" s="42" t="s">
        <v>566</v>
      </c>
      <c r="X232" s="276" t="s">
        <v>33</v>
      </c>
      <c r="Y232" s="42" t="s">
        <v>582</v>
      </c>
      <c r="Z232" s="43">
        <v>13614</v>
      </c>
      <c r="AA232" s="43">
        <v>0</v>
      </c>
      <c r="AB232" s="43">
        <v>13614</v>
      </c>
      <c r="AC232" s="52">
        <v>13614</v>
      </c>
      <c r="AD232" s="42" t="s">
        <v>33</v>
      </c>
      <c r="AE232" s="42" t="s">
        <v>567</v>
      </c>
      <c r="AF232" s="42" t="s">
        <v>33</v>
      </c>
      <c r="AG232" s="42" t="s">
        <v>582</v>
      </c>
      <c r="AH232" s="245">
        <v>5028</v>
      </c>
      <c r="AI232" s="246">
        <v>0</v>
      </c>
      <c r="AJ232" s="235">
        <v>5028</v>
      </c>
      <c r="AK232" s="52">
        <v>5028</v>
      </c>
      <c r="AL232" s="42" t="s">
        <v>10</v>
      </c>
      <c r="AM232" s="42" t="s">
        <v>566</v>
      </c>
      <c r="AN232" s="42" t="s">
        <v>10</v>
      </c>
      <c r="AO232" s="42" t="s">
        <v>581</v>
      </c>
      <c r="AP232" s="235"/>
      <c r="AQ232" s="235"/>
      <c r="AR232" s="43">
        <v>0</v>
      </c>
      <c r="AS232" s="52">
        <v>0</v>
      </c>
      <c r="AT232" s="42" t="s">
        <v>583</v>
      </c>
      <c r="AU232" s="42"/>
      <c r="AV232" s="42" t="s">
        <v>33</v>
      </c>
      <c r="AW232" s="42" t="s">
        <v>582</v>
      </c>
      <c r="AX232" s="235">
        <v>11168</v>
      </c>
      <c r="AY232" s="235">
        <v>0</v>
      </c>
      <c r="AZ232" s="43">
        <v>11168</v>
      </c>
      <c r="BA232" s="52">
        <v>11168</v>
      </c>
      <c r="BB232" s="42" t="s">
        <v>10</v>
      </c>
      <c r="BC232" s="42" t="s">
        <v>567</v>
      </c>
      <c r="BD232" s="42" t="s">
        <v>33</v>
      </c>
      <c r="BE232" s="42" t="s">
        <v>582</v>
      </c>
      <c r="BF232" s="261">
        <v>5120</v>
      </c>
      <c r="BG232" s="262">
        <v>0</v>
      </c>
      <c r="BH232" s="43">
        <v>5120</v>
      </c>
      <c r="BI232" s="52">
        <v>5120</v>
      </c>
      <c r="BJ232" s="42" t="s">
        <v>10</v>
      </c>
      <c r="BK232" s="42" t="s">
        <v>567</v>
      </c>
      <c r="BL232" s="42" t="s">
        <v>33</v>
      </c>
      <c r="BM232" s="42" t="s">
        <v>582</v>
      </c>
      <c r="BN232" s="196">
        <v>0</v>
      </c>
      <c r="BO232" s="196">
        <v>0</v>
      </c>
      <c r="BP232" s="144">
        <v>0</v>
      </c>
      <c r="BQ232" s="145">
        <v>0</v>
      </c>
      <c r="BR232" s="42" t="s">
        <v>583</v>
      </c>
      <c r="BS232" s="42" t="s">
        <v>568</v>
      </c>
      <c r="BT232" s="42" t="s">
        <v>33</v>
      </c>
      <c r="BU232" s="42" t="s">
        <v>582</v>
      </c>
      <c r="BV232" s="193"/>
      <c r="BW232" s="193"/>
      <c r="BX232" s="43">
        <v>0</v>
      </c>
      <c r="BY232" s="52">
        <v>0</v>
      </c>
      <c r="BZ232" s="42" t="s">
        <v>583</v>
      </c>
      <c r="CA232" s="42" t="s">
        <v>568</v>
      </c>
      <c r="CB232" s="42" t="s">
        <v>33</v>
      </c>
      <c r="CC232" s="42" t="s">
        <v>582</v>
      </c>
      <c r="CD232" s="56"/>
      <c r="CE232" s="57" t="s">
        <v>584</v>
      </c>
      <c r="CF232" s="57" t="s">
        <v>584</v>
      </c>
      <c r="CG232" s="57" t="s">
        <v>584</v>
      </c>
      <c r="CH232" s="65">
        <v>5028</v>
      </c>
      <c r="CI232" s="65" t="s">
        <v>584</v>
      </c>
      <c r="CJ232" s="65" t="s">
        <v>584</v>
      </c>
      <c r="CK232" s="65" t="s">
        <v>584</v>
      </c>
      <c r="CL232" s="65" t="s">
        <v>584</v>
      </c>
      <c r="CM232" s="57" t="s">
        <v>584</v>
      </c>
      <c r="CN232" s="57">
        <v>5028</v>
      </c>
      <c r="CO232" s="58" t="e">
        <v>#VALUE!</v>
      </c>
      <c r="CP232" s="58" t="e">
        <v>#VALUE!</v>
      </c>
      <c r="CQ232" s="58" t="e">
        <v>#VALUE!</v>
      </c>
      <c r="CR232" s="58">
        <v>500</v>
      </c>
      <c r="CS232" s="58" t="e">
        <v>#VALUE!</v>
      </c>
      <c r="CT232" s="58" t="e">
        <v>#VALUE!</v>
      </c>
      <c r="CU232" s="62" t="e">
        <v>#VALUE!</v>
      </c>
      <c r="CV232" s="58" t="e">
        <v>#VALUE!</v>
      </c>
      <c r="CW232" s="58" t="e">
        <v>#VALUE!</v>
      </c>
      <c r="CX232" s="281" t="s">
        <v>554</v>
      </c>
      <c r="CY232" s="207" t="s">
        <v>568</v>
      </c>
    </row>
    <row r="233" spans="1:103" s="59" customFormat="1" ht="75" x14ac:dyDescent="0.2">
      <c r="A233" s="255">
        <v>223</v>
      </c>
      <c r="B233" s="256" t="s">
        <v>489</v>
      </c>
      <c r="C233" s="257" t="s">
        <v>490</v>
      </c>
      <c r="D233" s="256" t="s">
        <v>46</v>
      </c>
      <c r="E233" s="259">
        <v>190</v>
      </c>
      <c r="F233" s="255">
        <v>1</v>
      </c>
      <c r="G233" s="256" t="s">
        <v>31</v>
      </c>
      <c r="H233" s="53">
        <v>10192</v>
      </c>
      <c r="I233" s="53">
        <v>1936480</v>
      </c>
      <c r="J233" s="136"/>
      <c r="K233" s="136">
        <v>0</v>
      </c>
      <c r="L233" s="43">
        <v>0</v>
      </c>
      <c r="M233" s="52">
        <v>0</v>
      </c>
      <c r="N233" s="42" t="s">
        <v>583</v>
      </c>
      <c r="O233" s="42" t="s">
        <v>568</v>
      </c>
      <c r="P233" s="42" t="s">
        <v>33</v>
      </c>
      <c r="Q233" s="42" t="s">
        <v>582</v>
      </c>
      <c r="R233" s="144">
        <v>6700</v>
      </c>
      <c r="S233" s="144">
        <v>0</v>
      </c>
      <c r="T233" s="144">
        <v>6700</v>
      </c>
      <c r="U233" s="145">
        <v>1273000</v>
      </c>
      <c r="V233" s="42" t="s">
        <v>10</v>
      </c>
      <c r="W233" s="42" t="s">
        <v>566</v>
      </c>
      <c r="X233" s="276" t="s">
        <v>33</v>
      </c>
      <c r="Y233" s="42" t="s">
        <v>582</v>
      </c>
      <c r="Z233" s="43">
        <v>10265</v>
      </c>
      <c r="AA233" s="43">
        <v>0</v>
      </c>
      <c r="AB233" s="43">
        <v>10265</v>
      </c>
      <c r="AC233" s="52">
        <v>1950350</v>
      </c>
      <c r="AD233" s="42" t="s">
        <v>33</v>
      </c>
      <c r="AE233" s="42" t="s">
        <v>567</v>
      </c>
      <c r="AF233" s="42" t="s">
        <v>33</v>
      </c>
      <c r="AG233" s="42" t="s">
        <v>582</v>
      </c>
      <c r="AH233" s="245">
        <v>4044</v>
      </c>
      <c r="AI233" s="246">
        <v>0</v>
      </c>
      <c r="AJ233" s="235">
        <v>4044</v>
      </c>
      <c r="AK233" s="52">
        <v>768360</v>
      </c>
      <c r="AL233" s="42" t="s">
        <v>10</v>
      </c>
      <c r="AM233" s="42" t="s">
        <v>566</v>
      </c>
      <c r="AN233" s="42" t="s">
        <v>10</v>
      </c>
      <c r="AO233" s="42" t="s">
        <v>581</v>
      </c>
      <c r="AP233" s="235"/>
      <c r="AQ233" s="235"/>
      <c r="AR233" s="43">
        <v>0</v>
      </c>
      <c r="AS233" s="52">
        <v>0</v>
      </c>
      <c r="AT233" s="42" t="s">
        <v>583</v>
      </c>
      <c r="AU233" s="42"/>
      <c r="AV233" s="42" t="s">
        <v>33</v>
      </c>
      <c r="AW233" s="42" t="s">
        <v>582</v>
      </c>
      <c r="AX233" s="235">
        <v>8246</v>
      </c>
      <c r="AY233" s="235">
        <v>0</v>
      </c>
      <c r="AZ233" s="43">
        <v>8246</v>
      </c>
      <c r="BA233" s="52">
        <v>1566740</v>
      </c>
      <c r="BB233" s="42" t="s">
        <v>10</v>
      </c>
      <c r="BC233" s="42" t="s">
        <v>567</v>
      </c>
      <c r="BD233" s="42" t="s">
        <v>33</v>
      </c>
      <c r="BE233" s="42" t="s">
        <v>582</v>
      </c>
      <c r="BF233" s="261">
        <v>5120</v>
      </c>
      <c r="BG233" s="262">
        <v>0</v>
      </c>
      <c r="BH233" s="43">
        <v>5120</v>
      </c>
      <c r="BI233" s="52">
        <v>5120</v>
      </c>
      <c r="BJ233" s="42" t="s">
        <v>10</v>
      </c>
      <c r="BK233" s="42" t="s">
        <v>567</v>
      </c>
      <c r="BL233" s="42" t="s">
        <v>33</v>
      </c>
      <c r="BM233" s="42" t="s">
        <v>582</v>
      </c>
      <c r="BN233" s="196">
        <v>0</v>
      </c>
      <c r="BO233" s="196">
        <v>0</v>
      </c>
      <c r="BP233" s="144">
        <v>0</v>
      </c>
      <c r="BQ233" s="145">
        <v>0</v>
      </c>
      <c r="BR233" s="42" t="s">
        <v>583</v>
      </c>
      <c r="BS233" s="42" t="s">
        <v>568</v>
      </c>
      <c r="BT233" s="42" t="s">
        <v>33</v>
      </c>
      <c r="BU233" s="42" t="s">
        <v>582</v>
      </c>
      <c r="BV233" s="193"/>
      <c r="BW233" s="193"/>
      <c r="BX233" s="43">
        <v>0</v>
      </c>
      <c r="BY233" s="52">
        <v>0</v>
      </c>
      <c r="BZ233" s="42" t="s">
        <v>583</v>
      </c>
      <c r="CA233" s="42" t="s">
        <v>568</v>
      </c>
      <c r="CB233" s="42" t="s">
        <v>33</v>
      </c>
      <c r="CC233" s="42" t="s">
        <v>582</v>
      </c>
      <c r="CD233" s="56"/>
      <c r="CE233" s="57" t="s">
        <v>584</v>
      </c>
      <c r="CF233" s="57" t="s">
        <v>584</v>
      </c>
      <c r="CG233" s="57" t="s">
        <v>584</v>
      </c>
      <c r="CH233" s="65">
        <v>4044</v>
      </c>
      <c r="CI233" s="65" t="s">
        <v>584</v>
      </c>
      <c r="CJ233" s="65" t="s">
        <v>584</v>
      </c>
      <c r="CK233" s="65" t="s">
        <v>584</v>
      </c>
      <c r="CL233" s="65" t="s">
        <v>584</v>
      </c>
      <c r="CM233" s="57" t="s">
        <v>584</v>
      </c>
      <c r="CN233" s="57">
        <v>4044</v>
      </c>
      <c r="CO233" s="58" t="e">
        <v>#VALUE!</v>
      </c>
      <c r="CP233" s="58" t="e">
        <v>#VALUE!</v>
      </c>
      <c r="CQ233" s="58" t="e">
        <v>#VALUE!</v>
      </c>
      <c r="CR233" s="58">
        <v>500</v>
      </c>
      <c r="CS233" s="58" t="e">
        <v>#VALUE!</v>
      </c>
      <c r="CT233" s="58" t="e">
        <v>#VALUE!</v>
      </c>
      <c r="CU233" s="62" t="e">
        <v>#VALUE!</v>
      </c>
      <c r="CV233" s="58" t="e">
        <v>#VALUE!</v>
      </c>
      <c r="CW233" s="58" t="e">
        <v>#VALUE!</v>
      </c>
      <c r="CX233" s="281" t="s">
        <v>554</v>
      </c>
      <c r="CY233" s="207" t="s">
        <v>568</v>
      </c>
    </row>
    <row r="234" spans="1:103" s="59" customFormat="1" ht="135" x14ac:dyDescent="0.2">
      <c r="A234" s="255">
        <v>224</v>
      </c>
      <c r="B234" s="256" t="s">
        <v>491</v>
      </c>
      <c r="C234" s="257" t="s">
        <v>492</v>
      </c>
      <c r="D234" s="256" t="s">
        <v>46</v>
      </c>
      <c r="E234" s="259">
        <v>1</v>
      </c>
      <c r="F234" s="255">
        <v>1</v>
      </c>
      <c r="G234" s="256" t="s">
        <v>31</v>
      </c>
      <c r="H234" s="53">
        <v>76380</v>
      </c>
      <c r="I234" s="53">
        <v>76380</v>
      </c>
      <c r="J234" s="136"/>
      <c r="K234" s="136">
        <v>0</v>
      </c>
      <c r="L234" s="43">
        <v>0</v>
      </c>
      <c r="M234" s="52">
        <v>0</v>
      </c>
      <c r="N234" s="42" t="s">
        <v>583</v>
      </c>
      <c r="O234" s="42" t="s">
        <v>568</v>
      </c>
      <c r="P234" s="42" t="s">
        <v>33</v>
      </c>
      <c r="Q234" s="42" t="s">
        <v>582</v>
      </c>
      <c r="R234" s="144">
        <v>11700</v>
      </c>
      <c r="S234" s="144">
        <v>0</v>
      </c>
      <c r="T234" s="144">
        <v>11700</v>
      </c>
      <c r="U234" s="145">
        <v>11700</v>
      </c>
      <c r="V234" s="42" t="s">
        <v>10</v>
      </c>
      <c r="W234" s="42" t="s">
        <v>567</v>
      </c>
      <c r="X234" s="42" t="s">
        <v>33</v>
      </c>
      <c r="Y234" s="42" t="s">
        <v>582</v>
      </c>
      <c r="Z234" s="43">
        <v>0</v>
      </c>
      <c r="AA234" s="43">
        <v>0</v>
      </c>
      <c r="AB234" s="43">
        <v>0</v>
      </c>
      <c r="AC234" s="52">
        <v>0</v>
      </c>
      <c r="AD234" s="42" t="s">
        <v>583</v>
      </c>
      <c r="AE234" s="42" t="s">
        <v>568</v>
      </c>
      <c r="AF234" s="42" t="s">
        <v>33</v>
      </c>
      <c r="AG234" s="42" t="s">
        <v>582</v>
      </c>
      <c r="AH234" s="245">
        <v>61427</v>
      </c>
      <c r="AI234" s="246">
        <v>0</v>
      </c>
      <c r="AJ234" s="235">
        <v>61427</v>
      </c>
      <c r="AK234" s="52">
        <v>61427</v>
      </c>
      <c r="AL234" s="42" t="s">
        <v>10</v>
      </c>
      <c r="AM234" s="42" t="s">
        <v>566</v>
      </c>
      <c r="AN234" s="42" t="s">
        <v>10</v>
      </c>
      <c r="AO234" s="42" t="s">
        <v>581</v>
      </c>
      <c r="AP234" s="235"/>
      <c r="AQ234" s="235"/>
      <c r="AR234" s="43">
        <v>0</v>
      </c>
      <c r="AS234" s="52">
        <v>0</v>
      </c>
      <c r="AT234" s="42" t="s">
        <v>583</v>
      </c>
      <c r="AU234" s="42"/>
      <c r="AV234" s="42" t="s">
        <v>33</v>
      </c>
      <c r="AW234" s="42" t="s">
        <v>582</v>
      </c>
      <c r="AX234" s="235"/>
      <c r="AY234" s="235"/>
      <c r="AZ234" s="43">
        <v>0</v>
      </c>
      <c r="BA234" s="52">
        <v>0</v>
      </c>
      <c r="BB234" s="42" t="s">
        <v>583</v>
      </c>
      <c r="BC234" s="42" t="s">
        <v>568</v>
      </c>
      <c r="BD234" s="42" t="s">
        <v>33</v>
      </c>
      <c r="BE234" s="42" t="s">
        <v>582</v>
      </c>
      <c r="BF234" s="261">
        <v>0</v>
      </c>
      <c r="BG234" s="262">
        <v>0</v>
      </c>
      <c r="BH234" s="43">
        <v>0</v>
      </c>
      <c r="BI234" s="52">
        <v>0</v>
      </c>
      <c r="BJ234" s="42" t="s">
        <v>583</v>
      </c>
      <c r="BK234" s="42" t="s">
        <v>568</v>
      </c>
      <c r="BL234" s="42" t="s">
        <v>33</v>
      </c>
      <c r="BM234" s="42" t="s">
        <v>582</v>
      </c>
      <c r="BN234" s="196">
        <v>0</v>
      </c>
      <c r="BO234" s="196">
        <v>0</v>
      </c>
      <c r="BP234" s="144">
        <v>0</v>
      </c>
      <c r="BQ234" s="145">
        <v>0</v>
      </c>
      <c r="BR234" s="42" t="s">
        <v>583</v>
      </c>
      <c r="BS234" s="42" t="s">
        <v>568</v>
      </c>
      <c r="BT234" s="42" t="s">
        <v>33</v>
      </c>
      <c r="BU234" s="42" t="s">
        <v>582</v>
      </c>
      <c r="BV234" s="193"/>
      <c r="BW234" s="193"/>
      <c r="BX234" s="43">
        <v>0</v>
      </c>
      <c r="BY234" s="52">
        <v>0</v>
      </c>
      <c r="BZ234" s="42" t="s">
        <v>583</v>
      </c>
      <c r="CA234" s="42" t="s">
        <v>568</v>
      </c>
      <c r="CB234" s="42" t="s">
        <v>33</v>
      </c>
      <c r="CC234" s="42" t="s">
        <v>582</v>
      </c>
      <c r="CD234" s="56"/>
      <c r="CE234" s="57" t="s">
        <v>584</v>
      </c>
      <c r="CF234" s="57" t="s">
        <v>584</v>
      </c>
      <c r="CG234" s="57" t="s">
        <v>584</v>
      </c>
      <c r="CH234" s="65">
        <v>61427</v>
      </c>
      <c r="CI234" s="65" t="s">
        <v>584</v>
      </c>
      <c r="CJ234" s="65" t="s">
        <v>584</v>
      </c>
      <c r="CK234" s="65" t="s">
        <v>584</v>
      </c>
      <c r="CL234" s="65" t="s">
        <v>584</v>
      </c>
      <c r="CM234" s="57" t="s">
        <v>584</v>
      </c>
      <c r="CN234" s="57">
        <v>61427</v>
      </c>
      <c r="CO234" s="58" t="e">
        <v>#VALUE!</v>
      </c>
      <c r="CP234" s="58" t="e">
        <v>#VALUE!</v>
      </c>
      <c r="CQ234" s="58" t="e">
        <v>#VALUE!</v>
      </c>
      <c r="CR234" s="58">
        <v>500</v>
      </c>
      <c r="CS234" s="58" t="e">
        <v>#VALUE!</v>
      </c>
      <c r="CT234" s="58" t="e">
        <v>#VALUE!</v>
      </c>
      <c r="CU234" s="62" t="e">
        <v>#VALUE!</v>
      </c>
      <c r="CV234" s="58" t="e">
        <v>#VALUE!</v>
      </c>
      <c r="CW234" s="58" t="e">
        <v>#VALUE!</v>
      </c>
      <c r="CX234" s="281" t="s">
        <v>554</v>
      </c>
      <c r="CY234" s="207" t="s">
        <v>568</v>
      </c>
    </row>
    <row r="235" spans="1:103" s="59" customFormat="1" ht="150" x14ac:dyDescent="0.2">
      <c r="A235" s="255">
        <v>225</v>
      </c>
      <c r="B235" s="256" t="s">
        <v>493</v>
      </c>
      <c r="C235" s="257" t="s">
        <v>494</v>
      </c>
      <c r="D235" s="256" t="s">
        <v>46</v>
      </c>
      <c r="E235" s="259">
        <v>2.6666666666666665</v>
      </c>
      <c r="F235" s="255">
        <v>1</v>
      </c>
      <c r="G235" s="256" t="s">
        <v>31</v>
      </c>
      <c r="H235" s="53">
        <v>76380</v>
      </c>
      <c r="I235" s="53">
        <v>203680</v>
      </c>
      <c r="J235" s="136"/>
      <c r="K235" s="136">
        <v>0</v>
      </c>
      <c r="L235" s="43">
        <v>0</v>
      </c>
      <c r="M235" s="52">
        <v>0</v>
      </c>
      <c r="N235" s="42" t="s">
        <v>583</v>
      </c>
      <c r="O235" s="42" t="s">
        <v>568</v>
      </c>
      <c r="P235" s="42" t="s">
        <v>33</v>
      </c>
      <c r="Q235" s="42" t="s">
        <v>582</v>
      </c>
      <c r="R235" s="144">
        <v>12300</v>
      </c>
      <c r="S235" s="144">
        <v>0</v>
      </c>
      <c r="T235" s="144">
        <v>12300</v>
      </c>
      <c r="U235" s="145">
        <v>32800</v>
      </c>
      <c r="V235" s="42" t="s">
        <v>10</v>
      </c>
      <c r="W235" s="42" t="s">
        <v>567</v>
      </c>
      <c r="X235" s="42" t="s">
        <v>33</v>
      </c>
      <c r="Y235" s="42" t="s">
        <v>582</v>
      </c>
      <c r="Z235" s="43">
        <v>0</v>
      </c>
      <c r="AA235" s="43">
        <v>0</v>
      </c>
      <c r="AB235" s="43">
        <v>0</v>
      </c>
      <c r="AC235" s="52">
        <v>0</v>
      </c>
      <c r="AD235" s="42" t="s">
        <v>583</v>
      </c>
      <c r="AE235" s="42" t="s">
        <v>568</v>
      </c>
      <c r="AF235" s="42" t="s">
        <v>33</v>
      </c>
      <c r="AG235" s="42" t="s">
        <v>582</v>
      </c>
      <c r="AH235" s="245">
        <v>69795</v>
      </c>
      <c r="AI235" s="246">
        <v>0</v>
      </c>
      <c r="AJ235" s="235">
        <v>69795</v>
      </c>
      <c r="AK235" s="52">
        <v>186120</v>
      </c>
      <c r="AL235" s="42" t="s">
        <v>10</v>
      </c>
      <c r="AM235" s="42" t="s">
        <v>566</v>
      </c>
      <c r="AN235" s="42" t="s">
        <v>10</v>
      </c>
      <c r="AO235" s="42" t="s">
        <v>581</v>
      </c>
      <c r="AP235" s="235"/>
      <c r="AQ235" s="235"/>
      <c r="AR235" s="43">
        <v>0</v>
      </c>
      <c r="AS235" s="52">
        <v>0</v>
      </c>
      <c r="AT235" s="42" t="s">
        <v>583</v>
      </c>
      <c r="AU235" s="42"/>
      <c r="AV235" s="42" t="s">
        <v>33</v>
      </c>
      <c r="AW235" s="42" t="s">
        <v>582</v>
      </c>
      <c r="AX235" s="235"/>
      <c r="AY235" s="235"/>
      <c r="AZ235" s="43">
        <v>0</v>
      </c>
      <c r="BA235" s="52">
        <v>0</v>
      </c>
      <c r="BB235" s="42" t="s">
        <v>583</v>
      </c>
      <c r="BC235" s="42" t="s">
        <v>568</v>
      </c>
      <c r="BD235" s="42" t="s">
        <v>33</v>
      </c>
      <c r="BE235" s="42" t="s">
        <v>582</v>
      </c>
      <c r="BF235" s="261">
        <v>0</v>
      </c>
      <c r="BG235" s="262">
        <v>0</v>
      </c>
      <c r="BH235" s="43">
        <v>0</v>
      </c>
      <c r="BI235" s="52">
        <v>0</v>
      </c>
      <c r="BJ235" s="42" t="s">
        <v>583</v>
      </c>
      <c r="BK235" s="42" t="s">
        <v>568</v>
      </c>
      <c r="BL235" s="42" t="s">
        <v>33</v>
      </c>
      <c r="BM235" s="42" t="s">
        <v>582</v>
      </c>
      <c r="BN235" s="196">
        <v>0</v>
      </c>
      <c r="BO235" s="196">
        <v>0</v>
      </c>
      <c r="BP235" s="144">
        <v>0</v>
      </c>
      <c r="BQ235" s="145">
        <v>0</v>
      </c>
      <c r="BR235" s="42" t="s">
        <v>583</v>
      </c>
      <c r="BS235" s="42" t="s">
        <v>568</v>
      </c>
      <c r="BT235" s="42" t="s">
        <v>33</v>
      </c>
      <c r="BU235" s="42" t="s">
        <v>582</v>
      </c>
      <c r="BV235" s="193"/>
      <c r="BW235" s="193"/>
      <c r="BX235" s="43">
        <v>0</v>
      </c>
      <c r="BY235" s="52">
        <v>0</v>
      </c>
      <c r="BZ235" s="42" t="s">
        <v>583</v>
      </c>
      <c r="CA235" s="42" t="s">
        <v>568</v>
      </c>
      <c r="CB235" s="42" t="s">
        <v>33</v>
      </c>
      <c r="CC235" s="42" t="s">
        <v>582</v>
      </c>
      <c r="CD235" s="56"/>
      <c r="CE235" s="57" t="s">
        <v>584</v>
      </c>
      <c r="CF235" s="57" t="s">
        <v>584</v>
      </c>
      <c r="CG235" s="57" t="s">
        <v>584</v>
      </c>
      <c r="CH235" s="65">
        <v>69795</v>
      </c>
      <c r="CI235" s="65" t="s">
        <v>584</v>
      </c>
      <c r="CJ235" s="65" t="s">
        <v>584</v>
      </c>
      <c r="CK235" s="65" t="s">
        <v>584</v>
      </c>
      <c r="CL235" s="65" t="s">
        <v>584</v>
      </c>
      <c r="CM235" s="57" t="s">
        <v>584</v>
      </c>
      <c r="CN235" s="57">
        <v>69795</v>
      </c>
      <c r="CO235" s="58" t="e">
        <v>#VALUE!</v>
      </c>
      <c r="CP235" s="58" t="e">
        <v>#VALUE!</v>
      </c>
      <c r="CQ235" s="58" t="e">
        <v>#VALUE!</v>
      </c>
      <c r="CR235" s="58">
        <v>500</v>
      </c>
      <c r="CS235" s="58" t="e">
        <v>#VALUE!</v>
      </c>
      <c r="CT235" s="58" t="e">
        <v>#VALUE!</v>
      </c>
      <c r="CU235" s="62" t="e">
        <v>#VALUE!</v>
      </c>
      <c r="CV235" s="58" t="e">
        <v>#VALUE!</v>
      </c>
      <c r="CW235" s="58" t="e">
        <v>#VALUE!</v>
      </c>
      <c r="CX235" s="281" t="s">
        <v>554</v>
      </c>
      <c r="CY235" s="207" t="s">
        <v>568</v>
      </c>
    </row>
    <row r="236" spans="1:103" s="59" customFormat="1" ht="90" x14ac:dyDescent="0.2">
      <c r="A236" s="255">
        <v>226</v>
      </c>
      <c r="B236" s="256" t="s">
        <v>495</v>
      </c>
      <c r="C236" s="257" t="s">
        <v>496</v>
      </c>
      <c r="D236" s="256" t="s">
        <v>46</v>
      </c>
      <c r="E236" s="259">
        <v>8</v>
      </c>
      <c r="F236" s="255">
        <v>1</v>
      </c>
      <c r="G236" s="256" t="s">
        <v>31</v>
      </c>
      <c r="H236" s="53">
        <v>15008</v>
      </c>
      <c r="I236" s="53">
        <v>120064</v>
      </c>
      <c r="J236" s="136">
        <v>13100</v>
      </c>
      <c r="K236" s="136">
        <v>0</v>
      </c>
      <c r="L236" s="43">
        <v>13100</v>
      </c>
      <c r="M236" s="52">
        <v>104800</v>
      </c>
      <c r="N236" s="42" t="s">
        <v>10</v>
      </c>
      <c r="O236" s="42" t="s">
        <v>567</v>
      </c>
      <c r="P236" s="42" t="s">
        <v>33</v>
      </c>
      <c r="Q236" s="42" t="s">
        <v>582</v>
      </c>
      <c r="R236" s="144">
        <v>10300</v>
      </c>
      <c r="S236" s="144">
        <v>0</v>
      </c>
      <c r="T236" s="144">
        <v>10300</v>
      </c>
      <c r="U236" s="145">
        <v>82400</v>
      </c>
      <c r="V236" s="42" t="s">
        <v>10</v>
      </c>
      <c r="W236" s="42" t="s">
        <v>567</v>
      </c>
      <c r="X236" s="42" t="s">
        <v>33</v>
      </c>
      <c r="Y236" s="42" t="s">
        <v>582</v>
      </c>
      <c r="Z236" s="43">
        <v>21036</v>
      </c>
      <c r="AA236" s="43">
        <v>0</v>
      </c>
      <c r="AB236" s="43">
        <v>21036</v>
      </c>
      <c r="AC236" s="52">
        <v>168288</v>
      </c>
      <c r="AD236" s="42" t="s">
        <v>33</v>
      </c>
      <c r="AE236" s="42" t="s">
        <v>567</v>
      </c>
      <c r="AF236" s="42" t="s">
        <v>33</v>
      </c>
      <c r="AG236" s="42" t="s">
        <v>582</v>
      </c>
      <c r="AH236" s="245">
        <v>10930</v>
      </c>
      <c r="AI236" s="246">
        <v>0</v>
      </c>
      <c r="AJ236" s="235">
        <v>10930</v>
      </c>
      <c r="AK236" s="52">
        <v>87440</v>
      </c>
      <c r="AL236" s="42" t="s">
        <v>10</v>
      </c>
      <c r="AM236" s="42" t="s">
        <v>566</v>
      </c>
      <c r="AN236" s="42" t="s">
        <v>10</v>
      </c>
      <c r="AO236" s="42" t="s">
        <v>581</v>
      </c>
      <c r="AP236" s="43"/>
      <c r="AQ236" s="43"/>
      <c r="AR236" s="43">
        <v>0</v>
      </c>
      <c r="AS236" s="52">
        <v>0</v>
      </c>
      <c r="AT236" s="42" t="s">
        <v>583</v>
      </c>
      <c r="AU236" s="42"/>
      <c r="AV236" s="42" t="s">
        <v>33</v>
      </c>
      <c r="AW236" s="42" t="s">
        <v>582</v>
      </c>
      <c r="AX236" s="43"/>
      <c r="AY236" s="43"/>
      <c r="AZ236" s="43">
        <v>0</v>
      </c>
      <c r="BA236" s="52">
        <v>0</v>
      </c>
      <c r="BB236" s="42" t="s">
        <v>583</v>
      </c>
      <c r="BC236" s="42" t="s">
        <v>568</v>
      </c>
      <c r="BD236" s="42" t="s">
        <v>33</v>
      </c>
      <c r="BE236" s="42" t="s">
        <v>582</v>
      </c>
      <c r="BF236" s="261">
        <v>0</v>
      </c>
      <c r="BG236" s="262">
        <v>0</v>
      </c>
      <c r="BH236" s="43">
        <v>0</v>
      </c>
      <c r="BI236" s="52">
        <v>0</v>
      </c>
      <c r="BJ236" s="42" t="s">
        <v>583</v>
      </c>
      <c r="BK236" s="42" t="s">
        <v>568</v>
      </c>
      <c r="BL236" s="42" t="s">
        <v>33</v>
      </c>
      <c r="BM236" s="42" t="s">
        <v>582</v>
      </c>
      <c r="BN236" s="196">
        <v>0</v>
      </c>
      <c r="BO236" s="196">
        <v>0</v>
      </c>
      <c r="BP236" s="144">
        <v>0</v>
      </c>
      <c r="BQ236" s="145">
        <v>0</v>
      </c>
      <c r="BR236" s="42" t="s">
        <v>583</v>
      </c>
      <c r="BS236" s="42" t="s">
        <v>568</v>
      </c>
      <c r="BT236" s="42" t="s">
        <v>33</v>
      </c>
      <c r="BU236" s="42" t="s">
        <v>582</v>
      </c>
      <c r="BV236" s="193"/>
      <c r="BW236" s="193"/>
      <c r="BX236" s="43">
        <v>0</v>
      </c>
      <c r="BY236" s="52">
        <v>0</v>
      </c>
      <c r="BZ236" s="42" t="s">
        <v>583</v>
      </c>
      <c r="CA236" s="42" t="s">
        <v>568</v>
      </c>
      <c r="CB236" s="42" t="s">
        <v>33</v>
      </c>
      <c r="CC236" s="42" t="s">
        <v>582</v>
      </c>
      <c r="CD236" s="56"/>
      <c r="CE236" s="57" t="s">
        <v>584</v>
      </c>
      <c r="CF236" s="57" t="s">
        <v>584</v>
      </c>
      <c r="CG236" s="57" t="s">
        <v>584</v>
      </c>
      <c r="CH236" s="65">
        <v>10930</v>
      </c>
      <c r="CI236" s="65" t="s">
        <v>584</v>
      </c>
      <c r="CJ236" s="65" t="s">
        <v>584</v>
      </c>
      <c r="CK236" s="65" t="s">
        <v>584</v>
      </c>
      <c r="CL236" s="65" t="s">
        <v>584</v>
      </c>
      <c r="CM236" s="57" t="s">
        <v>584</v>
      </c>
      <c r="CN236" s="57">
        <v>10930</v>
      </c>
      <c r="CO236" s="58" t="e">
        <v>#VALUE!</v>
      </c>
      <c r="CP236" s="58" t="e">
        <v>#VALUE!</v>
      </c>
      <c r="CQ236" s="58" t="e">
        <v>#VALUE!</v>
      </c>
      <c r="CR236" s="58">
        <v>500</v>
      </c>
      <c r="CS236" s="58" t="e">
        <v>#VALUE!</v>
      </c>
      <c r="CT236" s="58" t="e">
        <v>#VALUE!</v>
      </c>
      <c r="CU236" s="62" t="e">
        <v>#VALUE!</v>
      </c>
      <c r="CV236" s="58" t="e">
        <v>#VALUE!</v>
      </c>
      <c r="CW236" s="58" t="e">
        <v>#VALUE!</v>
      </c>
      <c r="CX236" s="281" t="s">
        <v>554</v>
      </c>
      <c r="CY236" s="207" t="s">
        <v>568</v>
      </c>
    </row>
    <row r="237" spans="1:103" s="59" customFormat="1" ht="47.25" x14ac:dyDescent="0.2">
      <c r="A237" s="255">
        <v>227</v>
      </c>
      <c r="B237" s="256" t="s">
        <v>497</v>
      </c>
      <c r="C237" s="257" t="s">
        <v>498</v>
      </c>
      <c r="D237" s="256" t="s">
        <v>46</v>
      </c>
      <c r="E237" s="259">
        <v>1</v>
      </c>
      <c r="F237" s="255">
        <v>1</v>
      </c>
      <c r="G237" s="256" t="s">
        <v>31</v>
      </c>
      <c r="H237" s="53">
        <v>21200</v>
      </c>
      <c r="I237" s="53">
        <v>21200</v>
      </c>
      <c r="J237" s="136">
        <v>21000</v>
      </c>
      <c r="K237" s="136">
        <v>0</v>
      </c>
      <c r="L237" s="43">
        <v>21000</v>
      </c>
      <c r="M237" s="52">
        <v>21000</v>
      </c>
      <c r="N237" s="42" t="s">
        <v>10</v>
      </c>
      <c r="O237" s="42" t="s">
        <v>566</v>
      </c>
      <c r="P237" s="42" t="s">
        <v>10</v>
      </c>
      <c r="Q237" s="42" t="s">
        <v>581</v>
      </c>
      <c r="R237" s="144">
        <v>0</v>
      </c>
      <c r="S237" s="144">
        <v>0</v>
      </c>
      <c r="T237" s="144">
        <v>0</v>
      </c>
      <c r="U237" s="145">
        <v>0</v>
      </c>
      <c r="V237" s="42" t="s">
        <v>583</v>
      </c>
      <c r="W237" s="42" t="s">
        <v>568</v>
      </c>
      <c r="X237" s="42" t="s">
        <v>33</v>
      </c>
      <c r="Y237" s="42" t="s">
        <v>582</v>
      </c>
      <c r="Z237" s="43">
        <v>30120</v>
      </c>
      <c r="AA237" s="43">
        <v>0</v>
      </c>
      <c r="AB237" s="43">
        <v>30120</v>
      </c>
      <c r="AC237" s="52">
        <v>30120</v>
      </c>
      <c r="AD237" s="42" t="s">
        <v>33</v>
      </c>
      <c r="AE237" s="42" t="s">
        <v>567</v>
      </c>
      <c r="AF237" s="42" t="s">
        <v>33</v>
      </c>
      <c r="AG237" s="42" t="s">
        <v>582</v>
      </c>
      <c r="AH237" s="245">
        <v>19674</v>
      </c>
      <c r="AI237" s="246">
        <v>0</v>
      </c>
      <c r="AJ237" s="235">
        <v>19674</v>
      </c>
      <c r="AK237" s="52">
        <v>19674</v>
      </c>
      <c r="AL237" s="42" t="s">
        <v>10</v>
      </c>
      <c r="AM237" s="42" t="s">
        <v>566</v>
      </c>
      <c r="AN237" s="42" t="s">
        <v>10</v>
      </c>
      <c r="AO237" s="42" t="s">
        <v>581</v>
      </c>
      <c r="AP237" s="235"/>
      <c r="AQ237" s="235"/>
      <c r="AR237" s="43">
        <v>0</v>
      </c>
      <c r="AS237" s="52">
        <v>0</v>
      </c>
      <c r="AT237" s="42" t="s">
        <v>583</v>
      </c>
      <c r="AU237" s="42"/>
      <c r="AV237" s="42" t="s">
        <v>33</v>
      </c>
      <c r="AW237" s="42" t="s">
        <v>582</v>
      </c>
      <c r="AX237" s="235"/>
      <c r="AY237" s="235"/>
      <c r="AZ237" s="43">
        <v>0</v>
      </c>
      <c r="BA237" s="52">
        <v>0</v>
      </c>
      <c r="BB237" s="42" t="s">
        <v>583</v>
      </c>
      <c r="BC237" s="42" t="s">
        <v>568</v>
      </c>
      <c r="BD237" s="42" t="s">
        <v>33</v>
      </c>
      <c r="BE237" s="42" t="s">
        <v>582</v>
      </c>
      <c r="BF237" s="261">
        <v>0</v>
      </c>
      <c r="BG237" s="262">
        <v>0</v>
      </c>
      <c r="BH237" s="43">
        <v>0</v>
      </c>
      <c r="BI237" s="52">
        <v>0</v>
      </c>
      <c r="BJ237" s="42" t="s">
        <v>583</v>
      </c>
      <c r="BK237" s="42" t="s">
        <v>568</v>
      </c>
      <c r="BL237" s="42" t="s">
        <v>33</v>
      </c>
      <c r="BM237" s="42" t="s">
        <v>582</v>
      </c>
      <c r="BN237" s="196">
        <v>0</v>
      </c>
      <c r="BO237" s="196">
        <v>0</v>
      </c>
      <c r="BP237" s="144">
        <v>0</v>
      </c>
      <c r="BQ237" s="145">
        <v>0</v>
      </c>
      <c r="BR237" s="42" t="s">
        <v>583</v>
      </c>
      <c r="BS237" s="42" t="s">
        <v>568</v>
      </c>
      <c r="BT237" s="42" t="s">
        <v>33</v>
      </c>
      <c r="BU237" s="42" t="s">
        <v>582</v>
      </c>
      <c r="BV237" s="193"/>
      <c r="BW237" s="193"/>
      <c r="BX237" s="43">
        <v>0</v>
      </c>
      <c r="BY237" s="52">
        <v>0</v>
      </c>
      <c r="BZ237" s="42" t="s">
        <v>583</v>
      </c>
      <c r="CA237" s="42" t="s">
        <v>568</v>
      </c>
      <c r="CB237" s="42" t="s">
        <v>33</v>
      </c>
      <c r="CC237" s="42" t="s">
        <v>582</v>
      </c>
      <c r="CD237" s="56"/>
      <c r="CE237" s="57">
        <v>21000</v>
      </c>
      <c r="CF237" s="57" t="s">
        <v>584</v>
      </c>
      <c r="CG237" s="57" t="s">
        <v>584</v>
      </c>
      <c r="CH237" s="65">
        <v>19674</v>
      </c>
      <c r="CI237" s="65" t="s">
        <v>584</v>
      </c>
      <c r="CJ237" s="65" t="s">
        <v>584</v>
      </c>
      <c r="CK237" s="65" t="s">
        <v>584</v>
      </c>
      <c r="CL237" s="65" t="s">
        <v>584</v>
      </c>
      <c r="CM237" s="57" t="s">
        <v>584</v>
      </c>
      <c r="CN237" s="57">
        <v>19674</v>
      </c>
      <c r="CO237" s="58">
        <v>468.42857142857144</v>
      </c>
      <c r="CP237" s="58" t="e">
        <v>#VALUE!</v>
      </c>
      <c r="CQ237" s="58" t="e">
        <v>#VALUE!</v>
      </c>
      <c r="CR237" s="58">
        <v>500</v>
      </c>
      <c r="CS237" s="58" t="e">
        <v>#VALUE!</v>
      </c>
      <c r="CT237" s="58" t="e">
        <v>#VALUE!</v>
      </c>
      <c r="CU237" s="62" t="e">
        <v>#VALUE!</v>
      </c>
      <c r="CV237" s="58" t="e">
        <v>#VALUE!</v>
      </c>
      <c r="CW237" s="58" t="e">
        <v>#VALUE!</v>
      </c>
      <c r="CX237" s="281" t="s">
        <v>554</v>
      </c>
      <c r="CY237" s="207" t="s">
        <v>568</v>
      </c>
    </row>
    <row r="238" spans="1:103" s="59" customFormat="1" ht="90" x14ac:dyDescent="0.2">
      <c r="A238" s="255">
        <v>228</v>
      </c>
      <c r="B238" s="256" t="s">
        <v>499</v>
      </c>
      <c r="C238" s="257" t="s">
        <v>500</v>
      </c>
      <c r="D238" s="256" t="s">
        <v>46</v>
      </c>
      <c r="E238" s="259">
        <v>1</v>
      </c>
      <c r="F238" s="255">
        <v>1</v>
      </c>
      <c r="G238" s="256" t="s">
        <v>31</v>
      </c>
      <c r="H238" s="53">
        <v>4500</v>
      </c>
      <c r="I238" s="53">
        <v>4500</v>
      </c>
      <c r="J238" s="136"/>
      <c r="K238" s="136">
        <v>0</v>
      </c>
      <c r="L238" s="43">
        <v>0</v>
      </c>
      <c r="M238" s="52">
        <v>0</v>
      </c>
      <c r="N238" s="42" t="s">
        <v>583</v>
      </c>
      <c r="O238" s="42" t="s">
        <v>568</v>
      </c>
      <c r="P238" s="42" t="s">
        <v>33</v>
      </c>
      <c r="Q238" s="42" t="s">
        <v>582</v>
      </c>
      <c r="R238" s="144">
        <v>5000</v>
      </c>
      <c r="S238" s="144">
        <v>0</v>
      </c>
      <c r="T238" s="144">
        <v>5000</v>
      </c>
      <c r="U238" s="145">
        <v>5000</v>
      </c>
      <c r="V238" s="42" t="s">
        <v>33</v>
      </c>
      <c r="W238" s="42" t="s">
        <v>566</v>
      </c>
      <c r="X238" s="42" t="s">
        <v>33</v>
      </c>
      <c r="Y238" s="42" t="s">
        <v>582</v>
      </c>
      <c r="Z238" s="43">
        <v>8717</v>
      </c>
      <c r="AA238" s="43">
        <v>0</v>
      </c>
      <c r="AB238" s="43">
        <v>8717</v>
      </c>
      <c r="AC238" s="52">
        <v>8717</v>
      </c>
      <c r="AD238" s="42" t="s">
        <v>33</v>
      </c>
      <c r="AE238" s="42" t="s">
        <v>566</v>
      </c>
      <c r="AF238" s="42" t="s">
        <v>33</v>
      </c>
      <c r="AG238" s="42" t="s">
        <v>582</v>
      </c>
      <c r="AH238" s="245">
        <v>4099</v>
      </c>
      <c r="AI238" s="246">
        <v>0</v>
      </c>
      <c r="AJ238" s="235">
        <v>4099</v>
      </c>
      <c r="AK238" s="52">
        <v>4099</v>
      </c>
      <c r="AL238" s="42" t="s">
        <v>10</v>
      </c>
      <c r="AM238" s="42" t="s">
        <v>566</v>
      </c>
      <c r="AN238" s="42" t="s">
        <v>10</v>
      </c>
      <c r="AO238" s="42" t="s">
        <v>581</v>
      </c>
      <c r="AP238" s="235"/>
      <c r="AQ238" s="235"/>
      <c r="AR238" s="43">
        <v>0</v>
      </c>
      <c r="AS238" s="52">
        <v>0</v>
      </c>
      <c r="AT238" s="42" t="s">
        <v>583</v>
      </c>
      <c r="AU238" s="42"/>
      <c r="AV238" s="42" t="s">
        <v>33</v>
      </c>
      <c r="AW238" s="42" t="s">
        <v>582</v>
      </c>
      <c r="AX238" s="235"/>
      <c r="AY238" s="235"/>
      <c r="AZ238" s="43">
        <v>0</v>
      </c>
      <c r="BA238" s="52">
        <v>0</v>
      </c>
      <c r="BB238" s="42" t="s">
        <v>583</v>
      </c>
      <c r="BC238" s="42" t="s">
        <v>568</v>
      </c>
      <c r="BD238" s="42" t="s">
        <v>33</v>
      </c>
      <c r="BE238" s="42" t="s">
        <v>582</v>
      </c>
      <c r="BF238" s="261">
        <v>0</v>
      </c>
      <c r="BG238" s="262">
        <v>0</v>
      </c>
      <c r="BH238" s="43">
        <v>0</v>
      </c>
      <c r="BI238" s="52">
        <v>0</v>
      </c>
      <c r="BJ238" s="42" t="s">
        <v>583</v>
      </c>
      <c r="BK238" s="42" t="s">
        <v>568</v>
      </c>
      <c r="BL238" s="42" t="s">
        <v>33</v>
      </c>
      <c r="BM238" s="42" t="s">
        <v>582</v>
      </c>
      <c r="BN238" s="196">
        <v>0</v>
      </c>
      <c r="BO238" s="196">
        <v>0</v>
      </c>
      <c r="BP238" s="144">
        <v>0</v>
      </c>
      <c r="BQ238" s="145">
        <v>0</v>
      </c>
      <c r="BR238" s="42" t="s">
        <v>583</v>
      </c>
      <c r="BS238" s="42" t="s">
        <v>568</v>
      </c>
      <c r="BT238" s="42" t="s">
        <v>33</v>
      </c>
      <c r="BU238" s="42" t="s">
        <v>582</v>
      </c>
      <c r="BV238" s="193"/>
      <c r="BW238" s="193"/>
      <c r="BX238" s="43">
        <v>0</v>
      </c>
      <c r="BY238" s="52">
        <v>0</v>
      </c>
      <c r="BZ238" s="42" t="s">
        <v>583</v>
      </c>
      <c r="CA238" s="42" t="s">
        <v>568</v>
      </c>
      <c r="CB238" s="42" t="s">
        <v>33</v>
      </c>
      <c r="CC238" s="42" t="s">
        <v>582</v>
      </c>
      <c r="CD238" s="56"/>
      <c r="CE238" s="57" t="s">
        <v>584</v>
      </c>
      <c r="CF238" s="57" t="s">
        <v>584</v>
      </c>
      <c r="CG238" s="57" t="s">
        <v>584</v>
      </c>
      <c r="CH238" s="65">
        <v>4099</v>
      </c>
      <c r="CI238" s="65" t="s">
        <v>584</v>
      </c>
      <c r="CJ238" s="65" t="s">
        <v>584</v>
      </c>
      <c r="CK238" s="65" t="s">
        <v>584</v>
      </c>
      <c r="CL238" s="65" t="s">
        <v>584</v>
      </c>
      <c r="CM238" s="57" t="s">
        <v>584</v>
      </c>
      <c r="CN238" s="57">
        <v>4099</v>
      </c>
      <c r="CO238" s="58" t="e">
        <v>#VALUE!</v>
      </c>
      <c r="CP238" s="58" t="e">
        <v>#VALUE!</v>
      </c>
      <c r="CQ238" s="58" t="e">
        <v>#VALUE!</v>
      </c>
      <c r="CR238" s="58">
        <v>500</v>
      </c>
      <c r="CS238" s="58" t="e">
        <v>#VALUE!</v>
      </c>
      <c r="CT238" s="58" t="e">
        <v>#VALUE!</v>
      </c>
      <c r="CU238" s="62" t="e">
        <v>#VALUE!</v>
      </c>
      <c r="CV238" s="58" t="e">
        <v>#VALUE!</v>
      </c>
      <c r="CW238" s="58" t="e">
        <v>#VALUE!</v>
      </c>
      <c r="CX238" s="281" t="s">
        <v>554</v>
      </c>
      <c r="CY238" s="207" t="s">
        <v>568</v>
      </c>
    </row>
    <row r="239" spans="1:103" s="59" customFormat="1" ht="120" x14ac:dyDescent="0.2">
      <c r="A239" s="255">
        <v>229</v>
      </c>
      <c r="B239" s="256" t="s">
        <v>501</v>
      </c>
      <c r="C239" s="257" t="s">
        <v>502</v>
      </c>
      <c r="D239" s="256" t="s">
        <v>46</v>
      </c>
      <c r="E239" s="259">
        <v>1</v>
      </c>
      <c r="F239" s="255">
        <v>1</v>
      </c>
      <c r="G239" s="256" t="s">
        <v>31</v>
      </c>
      <c r="H239" s="53">
        <v>1642045.7759999998</v>
      </c>
      <c r="I239" s="53">
        <v>1642045.7759999998</v>
      </c>
      <c r="J239" s="136"/>
      <c r="K239" s="136">
        <v>0</v>
      </c>
      <c r="L239" s="43">
        <v>0</v>
      </c>
      <c r="M239" s="52">
        <v>0</v>
      </c>
      <c r="N239" s="42" t="s">
        <v>583</v>
      </c>
      <c r="O239" s="42" t="s">
        <v>568</v>
      </c>
      <c r="P239" s="42" t="s">
        <v>33</v>
      </c>
      <c r="Q239" s="42" t="s">
        <v>582</v>
      </c>
      <c r="R239" s="144">
        <v>0</v>
      </c>
      <c r="S239" s="144">
        <v>0</v>
      </c>
      <c r="T239" s="144">
        <v>0</v>
      </c>
      <c r="U239" s="145">
        <v>0</v>
      </c>
      <c r="V239" s="42" t="s">
        <v>583</v>
      </c>
      <c r="W239" s="42" t="s">
        <v>568</v>
      </c>
      <c r="X239" s="42" t="s">
        <v>33</v>
      </c>
      <c r="Y239" s="42" t="s">
        <v>582</v>
      </c>
      <c r="Z239" s="43">
        <v>0</v>
      </c>
      <c r="AA239" s="43">
        <v>0</v>
      </c>
      <c r="AB239" s="43">
        <v>0</v>
      </c>
      <c r="AC239" s="52">
        <v>0</v>
      </c>
      <c r="AD239" s="42" t="s">
        <v>583</v>
      </c>
      <c r="AE239" s="42" t="s">
        <v>568</v>
      </c>
      <c r="AF239" s="42" t="s">
        <v>33</v>
      </c>
      <c r="AG239" s="42" t="s">
        <v>582</v>
      </c>
      <c r="AH239" s="245">
        <v>1256832</v>
      </c>
      <c r="AI239" s="246">
        <v>238798.08000000002</v>
      </c>
      <c r="AJ239" s="235">
        <v>1495630.08</v>
      </c>
      <c r="AK239" s="52">
        <v>1495630.08</v>
      </c>
      <c r="AL239" s="42" t="s">
        <v>10</v>
      </c>
      <c r="AM239" s="42" t="s">
        <v>566</v>
      </c>
      <c r="AN239" s="42" t="s">
        <v>10</v>
      </c>
      <c r="AO239" s="42" t="s">
        <v>581</v>
      </c>
      <c r="AP239" s="235"/>
      <c r="AQ239" s="235"/>
      <c r="AR239" s="43">
        <v>0</v>
      </c>
      <c r="AS239" s="52">
        <v>0</v>
      </c>
      <c r="AT239" s="42" t="s">
        <v>583</v>
      </c>
      <c r="AU239" s="42"/>
      <c r="AV239" s="42" t="s">
        <v>33</v>
      </c>
      <c r="AW239" s="42" t="s">
        <v>582</v>
      </c>
      <c r="AX239" s="235"/>
      <c r="AY239" s="235"/>
      <c r="AZ239" s="43">
        <v>0</v>
      </c>
      <c r="BA239" s="52">
        <v>0</v>
      </c>
      <c r="BB239" s="42" t="s">
        <v>583</v>
      </c>
      <c r="BC239" s="42" t="s">
        <v>568</v>
      </c>
      <c r="BD239" s="42" t="s">
        <v>33</v>
      </c>
      <c r="BE239" s="42" t="s">
        <v>582</v>
      </c>
      <c r="BF239" s="261">
        <v>0</v>
      </c>
      <c r="BG239" s="262">
        <v>0</v>
      </c>
      <c r="BH239" s="43">
        <v>0</v>
      </c>
      <c r="BI239" s="52">
        <v>0</v>
      </c>
      <c r="BJ239" s="42" t="s">
        <v>583</v>
      </c>
      <c r="BK239" s="42" t="s">
        <v>568</v>
      </c>
      <c r="BL239" s="42" t="s">
        <v>33</v>
      </c>
      <c r="BM239" s="42" t="s">
        <v>582</v>
      </c>
      <c r="BN239" s="196">
        <v>0</v>
      </c>
      <c r="BO239" s="196">
        <v>0</v>
      </c>
      <c r="BP239" s="144">
        <v>0</v>
      </c>
      <c r="BQ239" s="145">
        <v>0</v>
      </c>
      <c r="BR239" s="42" t="s">
        <v>583</v>
      </c>
      <c r="BS239" s="42" t="s">
        <v>568</v>
      </c>
      <c r="BT239" s="42" t="s">
        <v>33</v>
      </c>
      <c r="BU239" s="42" t="s">
        <v>582</v>
      </c>
      <c r="BV239" s="193"/>
      <c r="BW239" s="193"/>
      <c r="BX239" s="43">
        <v>0</v>
      </c>
      <c r="BY239" s="52">
        <v>0</v>
      </c>
      <c r="BZ239" s="42" t="s">
        <v>583</v>
      </c>
      <c r="CA239" s="42" t="s">
        <v>568</v>
      </c>
      <c r="CB239" s="42" t="s">
        <v>33</v>
      </c>
      <c r="CC239" s="42" t="s">
        <v>582</v>
      </c>
      <c r="CD239" s="56"/>
      <c r="CE239" s="57" t="s">
        <v>584</v>
      </c>
      <c r="CF239" s="57" t="s">
        <v>584</v>
      </c>
      <c r="CG239" s="57" t="s">
        <v>584</v>
      </c>
      <c r="CH239" s="65">
        <v>1495630.08</v>
      </c>
      <c r="CI239" s="65" t="s">
        <v>584</v>
      </c>
      <c r="CJ239" s="65" t="s">
        <v>584</v>
      </c>
      <c r="CK239" s="65" t="s">
        <v>584</v>
      </c>
      <c r="CL239" s="65" t="s">
        <v>584</v>
      </c>
      <c r="CM239" s="57" t="s">
        <v>584</v>
      </c>
      <c r="CN239" s="57">
        <v>1495630.08</v>
      </c>
      <c r="CO239" s="58" t="e">
        <v>#VALUE!</v>
      </c>
      <c r="CP239" s="58" t="e">
        <v>#VALUE!</v>
      </c>
      <c r="CQ239" s="58" t="e">
        <v>#VALUE!</v>
      </c>
      <c r="CR239" s="58">
        <v>500</v>
      </c>
      <c r="CS239" s="58" t="e">
        <v>#VALUE!</v>
      </c>
      <c r="CT239" s="58" t="e">
        <v>#VALUE!</v>
      </c>
      <c r="CU239" s="62" t="e">
        <v>#VALUE!</v>
      </c>
      <c r="CV239" s="58" t="e">
        <v>#VALUE!</v>
      </c>
      <c r="CW239" s="58" t="e">
        <v>#VALUE!</v>
      </c>
      <c r="CX239" s="281" t="s">
        <v>554</v>
      </c>
      <c r="CY239" s="207" t="s">
        <v>568</v>
      </c>
    </row>
    <row r="240" spans="1:103" s="59" customFormat="1" ht="120" x14ac:dyDescent="0.2">
      <c r="A240" s="255">
        <v>230</v>
      </c>
      <c r="B240" s="256" t="s">
        <v>503</v>
      </c>
      <c r="C240" s="257" t="s">
        <v>504</v>
      </c>
      <c r="D240" s="256" t="s">
        <v>46</v>
      </c>
      <c r="E240" s="259">
        <v>6</v>
      </c>
      <c r="F240" s="255">
        <v>1</v>
      </c>
      <c r="G240" s="256" t="s">
        <v>31</v>
      </c>
      <c r="H240" s="53">
        <v>1649340</v>
      </c>
      <c r="I240" s="53">
        <v>9896040</v>
      </c>
      <c r="J240" s="136"/>
      <c r="K240" s="136">
        <v>0</v>
      </c>
      <c r="L240" s="43">
        <v>0</v>
      </c>
      <c r="M240" s="52">
        <v>0</v>
      </c>
      <c r="N240" s="42" t="s">
        <v>583</v>
      </c>
      <c r="O240" s="42" t="s">
        <v>568</v>
      </c>
      <c r="P240" s="42" t="s">
        <v>33</v>
      </c>
      <c r="Q240" s="42" t="s">
        <v>582</v>
      </c>
      <c r="R240" s="144">
        <v>0</v>
      </c>
      <c r="S240" s="144">
        <v>0</v>
      </c>
      <c r="T240" s="144">
        <v>0</v>
      </c>
      <c r="U240" s="145">
        <v>0</v>
      </c>
      <c r="V240" s="42" t="s">
        <v>583</v>
      </c>
      <c r="W240" s="42" t="s">
        <v>568</v>
      </c>
      <c r="X240" s="42" t="s">
        <v>33</v>
      </c>
      <c r="Y240" s="42" t="s">
        <v>582</v>
      </c>
      <c r="Z240" s="43">
        <v>0</v>
      </c>
      <c r="AA240" s="43">
        <v>0</v>
      </c>
      <c r="AB240" s="43">
        <v>0</v>
      </c>
      <c r="AC240" s="52">
        <v>0</v>
      </c>
      <c r="AD240" s="42" t="s">
        <v>583</v>
      </c>
      <c r="AE240" s="42" t="s">
        <v>568</v>
      </c>
      <c r="AF240" s="42" t="s">
        <v>33</v>
      </c>
      <c r="AG240" s="42" t="s">
        <v>582</v>
      </c>
      <c r="AH240" s="245">
        <v>1262415</v>
      </c>
      <c r="AI240" s="246">
        <v>239858.85</v>
      </c>
      <c r="AJ240" s="235">
        <v>1502273.85</v>
      </c>
      <c r="AK240" s="52">
        <v>9013643.1000000015</v>
      </c>
      <c r="AL240" s="42" t="s">
        <v>10</v>
      </c>
      <c r="AM240" s="42" t="s">
        <v>566</v>
      </c>
      <c r="AN240" s="42" t="s">
        <v>10</v>
      </c>
      <c r="AO240" s="42" t="s">
        <v>581</v>
      </c>
      <c r="AP240" s="235"/>
      <c r="AQ240" s="235"/>
      <c r="AR240" s="43">
        <v>0</v>
      </c>
      <c r="AS240" s="52">
        <v>0</v>
      </c>
      <c r="AT240" s="42" t="s">
        <v>583</v>
      </c>
      <c r="AU240" s="42"/>
      <c r="AV240" s="42" t="s">
        <v>33</v>
      </c>
      <c r="AW240" s="42" t="s">
        <v>582</v>
      </c>
      <c r="AX240" s="235"/>
      <c r="AY240" s="235"/>
      <c r="AZ240" s="43">
        <v>0</v>
      </c>
      <c r="BA240" s="52">
        <v>0</v>
      </c>
      <c r="BB240" s="42" t="s">
        <v>583</v>
      </c>
      <c r="BC240" s="42" t="s">
        <v>568</v>
      </c>
      <c r="BD240" s="42" t="s">
        <v>33</v>
      </c>
      <c r="BE240" s="42" t="s">
        <v>582</v>
      </c>
      <c r="BF240" s="261">
        <v>0</v>
      </c>
      <c r="BG240" s="262">
        <v>0</v>
      </c>
      <c r="BH240" s="43">
        <v>0</v>
      </c>
      <c r="BI240" s="52">
        <v>0</v>
      </c>
      <c r="BJ240" s="42" t="s">
        <v>583</v>
      </c>
      <c r="BK240" s="42" t="s">
        <v>568</v>
      </c>
      <c r="BL240" s="42" t="s">
        <v>33</v>
      </c>
      <c r="BM240" s="42" t="s">
        <v>582</v>
      </c>
      <c r="BN240" s="196">
        <v>0</v>
      </c>
      <c r="BO240" s="196">
        <v>0</v>
      </c>
      <c r="BP240" s="144">
        <v>0</v>
      </c>
      <c r="BQ240" s="145">
        <v>0</v>
      </c>
      <c r="BR240" s="42" t="s">
        <v>583</v>
      </c>
      <c r="BS240" s="42" t="s">
        <v>568</v>
      </c>
      <c r="BT240" s="42" t="s">
        <v>33</v>
      </c>
      <c r="BU240" s="42" t="s">
        <v>582</v>
      </c>
      <c r="BV240" s="193"/>
      <c r="BW240" s="193"/>
      <c r="BX240" s="43">
        <v>0</v>
      </c>
      <c r="BY240" s="52">
        <v>0</v>
      </c>
      <c r="BZ240" s="42" t="s">
        <v>583</v>
      </c>
      <c r="CA240" s="42" t="s">
        <v>568</v>
      </c>
      <c r="CB240" s="42" t="s">
        <v>33</v>
      </c>
      <c r="CC240" s="42" t="s">
        <v>582</v>
      </c>
      <c r="CD240" s="56"/>
      <c r="CE240" s="57" t="s">
        <v>584</v>
      </c>
      <c r="CF240" s="57" t="s">
        <v>584</v>
      </c>
      <c r="CG240" s="57" t="s">
        <v>584</v>
      </c>
      <c r="CH240" s="65">
        <v>1502273.85</v>
      </c>
      <c r="CI240" s="65" t="s">
        <v>584</v>
      </c>
      <c r="CJ240" s="65" t="s">
        <v>584</v>
      </c>
      <c r="CK240" s="65" t="s">
        <v>584</v>
      </c>
      <c r="CL240" s="65" t="s">
        <v>584</v>
      </c>
      <c r="CM240" s="57" t="s">
        <v>584</v>
      </c>
      <c r="CN240" s="57">
        <v>1502273.85</v>
      </c>
      <c r="CO240" s="58" t="e">
        <v>#VALUE!</v>
      </c>
      <c r="CP240" s="58" t="e">
        <v>#VALUE!</v>
      </c>
      <c r="CQ240" s="58" t="e">
        <v>#VALUE!</v>
      </c>
      <c r="CR240" s="58">
        <v>500</v>
      </c>
      <c r="CS240" s="58" t="e">
        <v>#VALUE!</v>
      </c>
      <c r="CT240" s="58" t="e">
        <v>#VALUE!</v>
      </c>
      <c r="CU240" s="62" t="e">
        <v>#VALUE!</v>
      </c>
      <c r="CV240" s="58" t="e">
        <v>#VALUE!</v>
      </c>
      <c r="CW240" s="58" t="e">
        <v>#VALUE!</v>
      </c>
      <c r="CX240" s="281" t="s">
        <v>554</v>
      </c>
      <c r="CY240" s="207" t="s">
        <v>568</v>
      </c>
    </row>
    <row r="241" spans="1:103" s="59" customFormat="1" ht="120" x14ac:dyDescent="0.2">
      <c r="A241" s="255">
        <v>231</v>
      </c>
      <c r="B241" s="256" t="s">
        <v>505</v>
      </c>
      <c r="C241" s="257" t="s">
        <v>506</v>
      </c>
      <c r="D241" s="256" t="s">
        <v>46</v>
      </c>
      <c r="E241" s="259">
        <v>4</v>
      </c>
      <c r="F241" s="255">
        <v>1</v>
      </c>
      <c r="G241" s="256" t="s">
        <v>31</v>
      </c>
      <c r="H241" s="53">
        <v>1457559.6</v>
      </c>
      <c r="I241" s="53">
        <v>5830238.4000000004</v>
      </c>
      <c r="J241" s="136"/>
      <c r="K241" s="136">
        <v>0</v>
      </c>
      <c r="L241" s="43">
        <v>0</v>
      </c>
      <c r="M241" s="52">
        <v>0</v>
      </c>
      <c r="N241" s="42" t="s">
        <v>583</v>
      </c>
      <c r="O241" s="42" t="s">
        <v>568</v>
      </c>
      <c r="P241" s="42" t="s">
        <v>33</v>
      </c>
      <c r="Q241" s="42" t="s">
        <v>582</v>
      </c>
      <c r="R241" s="144">
        <v>0</v>
      </c>
      <c r="S241" s="144">
        <v>0</v>
      </c>
      <c r="T241" s="144">
        <v>0</v>
      </c>
      <c r="U241" s="145">
        <v>0</v>
      </c>
      <c r="V241" s="42" t="s">
        <v>583</v>
      </c>
      <c r="W241" s="42" t="s">
        <v>568</v>
      </c>
      <c r="X241" s="42" t="s">
        <v>33</v>
      </c>
      <c r="Y241" s="42" t="s">
        <v>582</v>
      </c>
      <c r="Z241" s="43">
        <v>0</v>
      </c>
      <c r="AA241" s="43">
        <v>0</v>
      </c>
      <c r="AB241" s="43">
        <v>0</v>
      </c>
      <c r="AC241" s="52">
        <v>0</v>
      </c>
      <c r="AD241" s="42" t="s">
        <v>583</v>
      </c>
      <c r="AE241" s="42" t="s">
        <v>568</v>
      </c>
      <c r="AF241" s="42" t="s">
        <v>33</v>
      </c>
      <c r="AG241" s="42" t="s">
        <v>582</v>
      </c>
      <c r="AH241" s="245">
        <v>1115625</v>
      </c>
      <c r="AI241" s="246">
        <v>211968.75</v>
      </c>
      <c r="AJ241" s="235">
        <v>1327593.75</v>
      </c>
      <c r="AK241" s="52">
        <v>5310375</v>
      </c>
      <c r="AL241" s="42" t="s">
        <v>10</v>
      </c>
      <c r="AM241" s="42" t="s">
        <v>566</v>
      </c>
      <c r="AN241" s="42" t="s">
        <v>10</v>
      </c>
      <c r="AO241" s="42" t="s">
        <v>581</v>
      </c>
      <c r="AP241" s="235"/>
      <c r="AQ241" s="235"/>
      <c r="AR241" s="43">
        <v>0</v>
      </c>
      <c r="AS241" s="52">
        <v>0</v>
      </c>
      <c r="AT241" s="42" t="s">
        <v>583</v>
      </c>
      <c r="AU241" s="42"/>
      <c r="AV241" s="42" t="s">
        <v>33</v>
      </c>
      <c r="AW241" s="42" t="s">
        <v>582</v>
      </c>
      <c r="AX241" s="235"/>
      <c r="AY241" s="235"/>
      <c r="AZ241" s="43">
        <v>0</v>
      </c>
      <c r="BA241" s="52">
        <v>0</v>
      </c>
      <c r="BB241" s="42" t="s">
        <v>583</v>
      </c>
      <c r="BC241" s="42" t="s">
        <v>568</v>
      </c>
      <c r="BD241" s="42" t="s">
        <v>33</v>
      </c>
      <c r="BE241" s="42" t="s">
        <v>582</v>
      </c>
      <c r="BF241" s="261">
        <v>0</v>
      </c>
      <c r="BG241" s="262">
        <v>0</v>
      </c>
      <c r="BH241" s="43">
        <v>0</v>
      </c>
      <c r="BI241" s="52">
        <v>0</v>
      </c>
      <c r="BJ241" s="42" t="s">
        <v>583</v>
      </c>
      <c r="BK241" s="42" t="s">
        <v>568</v>
      </c>
      <c r="BL241" s="42" t="s">
        <v>33</v>
      </c>
      <c r="BM241" s="42" t="s">
        <v>582</v>
      </c>
      <c r="BN241" s="196">
        <v>0</v>
      </c>
      <c r="BO241" s="196">
        <v>0</v>
      </c>
      <c r="BP241" s="144">
        <v>0</v>
      </c>
      <c r="BQ241" s="145">
        <v>0</v>
      </c>
      <c r="BR241" s="42" t="s">
        <v>583</v>
      </c>
      <c r="BS241" s="42" t="s">
        <v>568</v>
      </c>
      <c r="BT241" s="42" t="s">
        <v>33</v>
      </c>
      <c r="BU241" s="42" t="s">
        <v>582</v>
      </c>
      <c r="BV241" s="193"/>
      <c r="BW241" s="193"/>
      <c r="BX241" s="43">
        <v>0</v>
      </c>
      <c r="BY241" s="52">
        <v>0</v>
      </c>
      <c r="BZ241" s="42" t="s">
        <v>583</v>
      </c>
      <c r="CA241" s="42" t="s">
        <v>568</v>
      </c>
      <c r="CB241" s="42" t="s">
        <v>33</v>
      </c>
      <c r="CC241" s="42" t="s">
        <v>582</v>
      </c>
      <c r="CD241" s="56"/>
      <c r="CE241" s="57" t="s">
        <v>584</v>
      </c>
      <c r="CF241" s="57" t="s">
        <v>584</v>
      </c>
      <c r="CG241" s="57" t="s">
        <v>584</v>
      </c>
      <c r="CH241" s="65">
        <v>1327593.75</v>
      </c>
      <c r="CI241" s="65" t="s">
        <v>584</v>
      </c>
      <c r="CJ241" s="65" t="s">
        <v>584</v>
      </c>
      <c r="CK241" s="65" t="s">
        <v>584</v>
      </c>
      <c r="CL241" s="65" t="s">
        <v>584</v>
      </c>
      <c r="CM241" s="57" t="s">
        <v>584</v>
      </c>
      <c r="CN241" s="57">
        <v>1327593.75</v>
      </c>
      <c r="CO241" s="58" t="e">
        <v>#VALUE!</v>
      </c>
      <c r="CP241" s="58" t="e">
        <v>#VALUE!</v>
      </c>
      <c r="CQ241" s="58" t="e">
        <v>#VALUE!</v>
      </c>
      <c r="CR241" s="58">
        <v>500</v>
      </c>
      <c r="CS241" s="58" t="e">
        <v>#VALUE!</v>
      </c>
      <c r="CT241" s="58" t="e">
        <v>#VALUE!</v>
      </c>
      <c r="CU241" s="62" t="e">
        <v>#VALUE!</v>
      </c>
      <c r="CV241" s="58" t="e">
        <v>#VALUE!</v>
      </c>
      <c r="CW241" s="58" t="e">
        <v>#VALUE!</v>
      </c>
      <c r="CX241" s="281" t="s">
        <v>554</v>
      </c>
      <c r="CY241" s="207" t="s">
        <v>568</v>
      </c>
    </row>
    <row r="242" spans="1:103" s="59" customFormat="1" ht="60" x14ac:dyDescent="0.2">
      <c r="A242" s="255">
        <v>232</v>
      </c>
      <c r="B242" s="256" t="s">
        <v>507</v>
      </c>
      <c r="C242" s="257" t="s">
        <v>508</v>
      </c>
      <c r="D242" s="256" t="s">
        <v>46</v>
      </c>
      <c r="E242" s="259">
        <v>142</v>
      </c>
      <c r="F242" s="255">
        <v>1</v>
      </c>
      <c r="G242" s="256" t="s">
        <v>31</v>
      </c>
      <c r="H242" s="53">
        <v>243950</v>
      </c>
      <c r="I242" s="53">
        <v>34640900</v>
      </c>
      <c r="J242" s="136"/>
      <c r="K242" s="136">
        <v>0</v>
      </c>
      <c r="L242" s="43">
        <v>0</v>
      </c>
      <c r="M242" s="52">
        <v>0</v>
      </c>
      <c r="N242" s="42" t="s">
        <v>583</v>
      </c>
      <c r="O242" s="42" t="s">
        <v>568</v>
      </c>
      <c r="P242" s="42" t="s">
        <v>33</v>
      </c>
      <c r="Q242" s="42" t="s">
        <v>582</v>
      </c>
      <c r="R242" s="144">
        <v>0</v>
      </c>
      <c r="S242" s="144">
        <v>0</v>
      </c>
      <c r="T242" s="144">
        <v>0</v>
      </c>
      <c r="U242" s="145">
        <v>0</v>
      </c>
      <c r="V242" s="42" t="s">
        <v>583</v>
      </c>
      <c r="W242" s="42" t="s">
        <v>568</v>
      </c>
      <c r="X242" s="42" t="s">
        <v>33</v>
      </c>
      <c r="Y242" s="42" t="s">
        <v>582</v>
      </c>
      <c r="Z242" s="43">
        <v>72108</v>
      </c>
      <c r="AA242" s="43">
        <v>13701</v>
      </c>
      <c r="AB242" s="43">
        <v>85809</v>
      </c>
      <c r="AC242" s="52">
        <v>12184878</v>
      </c>
      <c r="AD242" s="42" t="s">
        <v>10</v>
      </c>
      <c r="AE242" s="42" t="s">
        <v>566</v>
      </c>
      <c r="AF242" s="276" t="s">
        <v>33</v>
      </c>
      <c r="AG242" s="42" t="s">
        <v>582</v>
      </c>
      <c r="AH242" s="245">
        <v>110218</v>
      </c>
      <c r="AI242" s="246">
        <v>20941.420000000002</v>
      </c>
      <c r="AJ242" s="235">
        <v>131159.42000000001</v>
      </c>
      <c r="AK242" s="52">
        <v>18624637.640000001</v>
      </c>
      <c r="AL242" s="42" t="s">
        <v>10</v>
      </c>
      <c r="AM242" s="42" t="s">
        <v>566</v>
      </c>
      <c r="AN242" s="42" t="s">
        <v>10</v>
      </c>
      <c r="AO242" s="42" t="s">
        <v>581</v>
      </c>
      <c r="AP242" s="235"/>
      <c r="AQ242" s="235"/>
      <c r="AR242" s="43">
        <v>0</v>
      </c>
      <c r="AS242" s="52">
        <v>0</v>
      </c>
      <c r="AT242" s="42" t="s">
        <v>583</v>
      </c>
      <c r="AU242" s="42"/>
      <c r="AV242" s="42" t="s">
        <v>33</v>
      </c>
      <c r="AW242" s="42" t="s">
        <v>582</v>
      </c>
      <c r="AX242" s="235"/>
      <c r="AY242" s="235"/>
      <c r="AZ242" s="43">
        <v>0</v>
      </c>
      <c r="BA242" s="52">
        <v>0</v>
      </c>
      <c r="BB242" s="42" t="s">
        <v>583</v>
      </c>
      <c r="BC242" s="42" t="s">
        <v>568</v>
      </c>
      <c r="BD242" s="42" t="s">
        <v>33</v>
      </c>
      <c r="BE242" s="42" t="s">
        <v>582</v>
      </c>
      <c r="BF242" s="261">
        <v>180000</v>
      </c>
      <c r="BG242" s="262">
        <v>34200</v>
      </c>
      <c r="BH242" s="43">
        <v>214200</v>
      </c>
      <c r="BI242" s="52">
        <v>214200</v>
      </c>
      <c r="BJ242" s="42" t="s">
        <v>10</v>
      </c>
      <c r="BK242" s="42" t="s">
        <v>567</v>
      </c>
      <c r="BL242" s="42" t="s">
        <v>33</v>
      </c>
      <c r="BM242" s="42" t="s">
        <v>582</v>
      </c>
      <c r="BN242" s="196">
        <v>0</v>
      </c>
      <c r="BO242" s="196">
        <v>0</v>
      </c>
      <c r="BP242" s="144">
        <v>0</v>
      </c>
      <c r="BQ242" s="145">
        <v>0</v>
      </c>
      <c r="BR242" s="42" t="s">
        <v>583</v>
      </c>
      <c r="BS242" s="42" t="s">
        <v>568</v>
      </c>
      <c r="BT242" s="42" t="s">
        <v>33</v>
      </c>
      <c r="BU242" s="42" t="s">
        <v>582</v>
      </c>
      <c r="BV242" s="193">
        <v>205000</v>
      </c>
      <c r="BW242" s="193">
        <v>38950</v>
      </c>
      <c r="BX242" s="43">
        <v>243950</v>
      </c>
      <c r="BY242" s="52">
        <v>243950</v>
      </c>
      <c r="BZ242" s="42" t="s">
        <v>10</v>
      </c>
      <c r="CA242" s="42" t="s">
        <v>566</v>
      </c>
      <c r="CB242" s="42" t="s">
        <v>10</v>
      </c>
      <c r="CC242" s="42" t="s">
        <v>581</v>
      </c>
      <c r="CD242" s="56"/>
      <c r="CE242" s="57" t="s">
        <v>584</v>
      </c>
      <c r="CF242" s="57" t="s">
        <v>584</v>
      </c>
      <c r="CG242" s="57" t="s">
        <v>584</v>
      </c>
      <c r="CH242" s="65">
        <v>131159.42000000001</v>
      </c>
      <c r="CI242" s="65" t="s">
        <v>584</v>
      </c>
      <c r="CJ242" s="65" t="s">
        <v>584</v>
      </c>
      <c r="CK242" s="65" t="s">
        <v>584</v>
      </c>
      <c r="CL242" s="65" t="s">
        <v>584</v>
      </c>
      <c r="CM242" s="57">
        <v>243950</v>
      </c>
      <c r="CN242" s="57">
        <v>131159.42000000001</v>
      </c>
      <c r="CO242" s="58" t="e">
        <v>#VALUE!</v>
      </c>
      <c r="CP242" s="58" t="e">
        <v>#VALUE!</v>
      </c>
      <c r="CQ242" s="58" t="e">
        <v>#VALUE!</v>
      </c>
      <c r="CR242" s="58">
        <v>500</v>
      </c>
      <c r="CS242" s="58" t="e">
        <v>#VALUE!</v>
      </c>
      <c r="CT242" s="58" t="e">
        <v>#VALUE!</v>
      </c>
      <c r="CU242" s="62" t="e">
        <v>#VALUE!</v>
      </c>
      <c r="CV242" s="58" t="e">
        <v>#VALUE!</v>
      </c>
      <c r="CW242" s="58">
        <v>268.82439024390249</v>
      </c>
      <c r="CX242" s="281" t="s">
        <v>554</v>
      </c>
      <c r="CY242" s="207" t="s">
        <v>568</v>
      </c>
    </row>
    <row r="243" spans="1:103" s="59" customFormat="1" ht="60" x14ac:dyDescent="0.2">
      <c r="A243" s="255">
        <v>233</v>
      </c>
      <c r="B243" s="256" t="s">
        <v>509</v>
      </c>
      <c r="C243" s="257" t="s">
        <v>510</v>
      </c>
      <c r="D243" s="256" t="s">
        <v>46</v>
      </c>
      <c r="E243" s="259">
        <v>144</v>
      </c>
      <c r="F243" s="255">
        <v>1</v>
      </c>
      <c r="G243" s="256" t="s">
        <v>31</v>
      </c>
      <c r="H243" s="53">
        <v>237988.1</v>
      </c>
      <c r="I243" s="53">
        <v>34270286.399999999</v>
      </c>
      <c r="J243" s="136"/>
      <c r="K243" s="136">
        <v>0</v>
      </c>
      <c r="L243" s="43">
        <v>0</v>
      </c>
      <c r="M243" s="52">
        <v>0</v>
      </c>
      <c r="N243" s="42" t="s">
        <v>583</v>
      </c>
      <c r="O243" s="42" t="s">
        <v>568</v>
      </c>
      <c r="P243" s="42" t="s">
        <v>33</v>
      </c>
      <c r="Q243" s="42" t="s">
        <v>582</v>
      </c>
      <c r="R243" s="144">
        <v>0</v>
      </c>
      <c r="S243" s="144">
        <v>0</v>
      </c>
      <c r="T243" s="144">
        <v>0</v>
      </c>
      <c r="U243" s="145">
        <v>0</v>
      </c>
      <c r="V243" s="42" t="s">
        <v>583</v>
      </c>
      <c r="W243" s="42" t="s">
        <v>568</v>
      </c>
      <c r="X243" s="42" t="s">
        <v>33</v>
      </c>
      <c r="Y243" s="42" t="s">
        <v>582</v>
      </c>
      <c r="Z243" s="43">
        <v>72108</v>
      </c>
      <c r="AA243" s="43">
        <v>13701</v>
      </c>
      <c r="AB243" s="43">
        <v>85809</v>
      </c>
      <c r="AC243" s="52">
        <v>12356496</v>
      </c>
      <c r="AD243" s="42" t="s">
        <v>10</v>
      </c>
      <c r="AE243" s="42" t="s">
        <v>566</v>
      </c>
      <c r="AF243" s="276" t="s">
        <v>33</v>
      </c>
      <c r="AG243" s="42" t="s">
        <v>582</v>
      </c>
      <c r="AH243" s="245">
        <v>110218</v>
      </c>
      <c r="AI243" s="246">
        <v>20941.420000000002</v>
      </c>
      <c r="AJ243" s="235">
        <v>131159.42000000001</v>
      </c>
      <c r="AK243" s="52">
        <v>18886956.48</v>
      </c>
      <c r="AL243" s="42" t="s">
        <v>10</v>
      </c>
      <c r="AM243" s="42" t="s">
        <v>566</v>
      </c>
      <c r="AN243" s="42" t="s">
        <v>10</v>
      </c>
      <c r="AO243" s="42" t="s">
        <v>581</v>
      </c>
      <c r="AP243" s="235"/>
      <c r="AQ243" s="235"/>
      <c r="AR243" s="43">
        <v>0</v>
      </c>
      <c r="AS243" s="52">
        <v>0</v>
      </c>
      <c r="AT243" s="42" t="s">
        <v>583</v>
      </c>
      <c r="AU243" s="42"/>
      <c r="AV243" s="42" t="s">
        <v>33</v>
      </c>
      <c r="AW243" s="42" t="s">
        <v>582</v>
      </c>
      <c r="AX243" s="235"/>
      <c r="AY243" s="235"/>
      <c r="AZ243" s="43">
        <v>0</v>
      </c>
      <c r="BA243" s="52">
        <v>0</v>
      </c>
      <c r="BB243" s="42" t="s">
        <v>583</v>
      </c>
      <c r="BC243" s="42" t="s">
        <v>568</v>
      </c>
      <c r="BD243" s="42" t="s">
        <v>33</v>
      </c>
      <c r="BE243" s="42" t="s">
        <v>582</v>
      </c>
      <c r="BF243" s="261">
        <v>175000</v>
      </c>
      <c r="BG243" s="262">
        <v>33250</v>
      </c>
      <c r="BH243" s="43">
        <v>208250</v>
      </c>
      <c r="BI243" s="52">
        <v>208250</v>
      </c>
      <c r="BJ243" s="42" t="s">
        <v>10</v>
      </c>
      <c r="BK243" s="42" t="s">
        <v>585</v>
      </c>
      <c r="BL243" s="42" t="s">
        <v>33</v>
      </c>
      <c r="BM243" s="42" t="s">
        <v>582</v>
      </c>
      <c r="BN243" s="196">
        <v>0</v>
      </c>
      <c r="BO243" s="196">
        <v>0</v>
      </c>
      <c r="BP243" s="144">
        <v>0</v>
      </c>
      <c r="BQ243" s="145">
        <v>0</v>
      </c>
      <c r="BR243" s="42" t="s">
        <v>583</v>
      </c>
      <c r="BS243" s="42" t="s">
        <v>568</v>
      </c>
      <c r="BT243" s="42" t="s">
        <v>33</v>
      </c>
      <c r="BU243" s="42" t="s">
        <v>582</v>
      </c>
      <c r="BV243" s="193">
        <v>199000</v>
      </c>
      <c r="BW243" s="193">
        <v>37810</v>
      </c>
      <c r="BX243" s="43">
        <v>236810</v>
      </c>
      <c r="BY243" s="52">
        <v>236810</v>
      </c>
      <c r="BZ243" s="42" t="s">
        <v>10</v>
      </c>
      <c r="CA243" s="42" t="s">
        <v>566</v>
      </c>
      <c r="CB243" s="42" t="s">
        <v>10</v>
      </c>
      <c r="CC243" s="42" t="s">
        <v>581</v>
      </c>
      <c r="CD243" s="56"/>
      <c r="CE243" s="57" t="s">
        <v>584</v>
      </c>
      <c r="CF243" s="57" t="s">
        <v>584</v>
      </c>
      <c r="CG243" s="57" t="s">
        <v>584</v>
      </c>
      <c r="CH243" s="65">
        <v>131159.42000000001</v>
      </c>
      <c r="CI243" s="65" t="s">
        <v>584</v>
      </c>
      <c r="CJ243" s="65" t="s">
        <v>584</v>
      </c>
      <c r="CK243" s="65" t="s">
        <v>584</v>
      </c>
      <c r="CL243" s="65" t="s">
        <v>584</v>
      </c>
      <c r="CM243" s="57">
        <v>236810</v>
      </c>
      <c r="CN243" s="57">
        <v>131159.42000000001</v>
      </c>
      <c r="CO243" s="58" t="e">
        <v>#VALUE!</v>
      </c>
      <c r="CP243" s="58" t="e">
        <v>#VALUE!</v>
      </c>
      <c r="CQ243" s="58" t="e">
        <v>#VALUE!</v>
      </c>
      <c r="CR243" s="58">
        <v>500</v>
      </c>
      <c r="CS243" s="58" t="e">
        <v>#VALUE!</v>
      </c>
      <c r="CT243" s="58" t="e">
        <v>#VALUE!</v>
      </c>
      <c r="CU243" s="62" t="e">
        <v>#VALUE!</v>
      </c>
      <c r="CV243" s="58" t="e">
        <v>#VALUE!</v>
      </c>
      <c r="CW243" s="58">
        <v>276.92964824120611</v>
      </c>
      <c r="CX243" s="281" t="s">
        <v>554</v>
      </c>
      <c r="CY243" s="207" t="s">
        <v>568</v>
      </c>
    </row>
    <row r="244" spans="1:103" s="59" customFormat="1" ht="47.25" x14ac:dyDescent="0.2">
      <c r="A244" s="255">
        <v>234</v>
      </c>
      <c r="B244" s="256" t="s">
        <v>511</v>
      </c>
      <c r="C244" s="257" t="s">
        <v>512</v>
      </c>
      <c r="D244" s="256" t="s">
        <v>46</v>
      </c>
      <c r="E244" s="259">
        <v>1</v>
      </c>
      <c r="F244" s="255">
        <v>1</v>
      </c>
      <c r="G244" s="256" t="s">
        <v>31</v>
      </c>
      <c r="H244" s="53">
        <v>226100</v>
      </c>
      <c r="I244" s="53">
        <v>226100</v>
      </c>
      <c r="J244" s="136"/>
      <c r="K244" s="136">
        <v>0</v>
      </c>
      <c r="L244" s="43">
        <v>0</v>
      </c>
      <c r="M244" s="52">
        <v>0</v>
      </c>
      <c r="N244" s="42" t="s">
        <v>583</v>
      </c>
      <c r="O244" s="42" t="s">
        <v>568</v>
      </c>
      <c r="P244" s="42" t="s">
        <v>33</v>
      </c>
      <c r="Q244" s="42" t="s">
        <v>582</v>
      </c>
      <c r="R244" s="144">
        <v>0</v>
      </c>
      <c r="S244" s="144">
        <v>0</v>
      </c>
      <c r="T244" s="144">
        <v>0</v>
      </c>
      <c r="U244" s="145">
        <v>0</v>
      </c>
      <c r="V244" s="42" t="s">
        <v>583</v>
      </c>
      <c r="W244" s="42" t="s">
        <v>568</v>
      </c>
      <c r="X244" s="42" t="s">
        <v>33</v>
      </c>
      <c r="Y244" s="42" t="s">
        <v>582</v>
      </c>
      <c r="Z244" s="43">
        <v>0</v>
      </c>
      <c r="AA244" s="43">
        <v>0</v>
      </c>
      <c r="AB244" s="43">
        <v>0</v>
      </c>
      <c r="AC244" s="52">
        <v>0</v>
      </c>
      <c r="AD244" s="42" t="s">
        <v>583</v>
      </c>
      <c r="AE244" s="42" t="s">
        <v>568</v>
      </c>
      <c r="AF244" s="42" t="s">
        <v>33</v>
      </c>
      <c r="AG244" s="42" t="s">
        <v>582</v>
      </c>
      <c r="AH244" s="245"/>
      <c r="AI244" s="246">
        <v>0</v>
      </c>
      <c r="AJ244" s="235">
        <v>0</v>
      </c>
      <c r="AK244" s="52">
        <v>0</v>
      </c>
      <c r="AL244" s="42" t="s">
        <v>583</v>
      </c>
      <c r="AM244" s="42" t="s">
        <v>568</v>
      </c>
      <c r="AN244" s="42" t="s">
        <v>33</v>
      </c>
      <c r="AO244" s="42" t="s">
        <v>582</v>
      </c>
      <c r="AP244" s="235"/>
      <c r="AQ244" s="235"/>
      <c r="AR244" s="43">
        <v>0</v>
      </c>
      <c r="AS244" s="52">
        <v>0</v>
      </c>
      <c r="AT244" s="42" t="s">
        <v>583</v>
      </c>
      <c r="AU244" s="42"/>
      <c r="AV244" s="42" t="s">
        <v>33</v>
      </c>
      <c r="AW244" s="42" t="s">
        <v>582</v>
      </c>
      <c r="AX244" s="235"/>
      <c r="AY244" s="235"/>
      <c r="AZ244" s="43">
        <v>0</v>
      </c>
      <c r="BA244" s="52">
        <v>0</v>
      </c>
      <c r="BB244" s="42" t="s">
        <v>583</v>
      </c>
      <c r="BC244" s="42" t="s">
        <v>568</v>
      </c>
      <c r="BD244" s="42" t="s">
        <v>33</v>
      </c>
      <c r="BE244" s="42" t="s">
        <v>582</v>
      </c>
      <c r="BF244" s="261">
        <v>180000</v>
      </c>
      <c r="BG244" s="262">
        <v>34200</v>
      </c>
      <c r="BH244" s="43">
        <v>214200</v>
      </c>
      <c r="BI244" s="52">
        <v>214200</v>
      </c>
      <c r="BJ244" s="42" t="s">
        <v>10</v>
      </c>
      <c r="BK244" s="42" t="s">
        <v>566</v>
      </c>
      <c r="BL244" s="42" t="s">
        <v>10</v>
      </c>
      <c r="BM244" s="42" t="s">
        <v>581</v>
      </c>
      <c r="BN244" s="196">
        <v>0</v>
      </c>
      <c r="BO244" s="196">
        <v>0</v>
      </c>
      <c r="BP244" s="144">
        <v>0</v>
      </c>
      <c r="BQ244" s="145">
        <v>0</v>
      </c>
      <c r="BR244" s="42" t="s">
        <v>583</v>
      </c>
      <c r="BS244" s="42" t="s">
        <v>568</v>
      </c>
      <c r="BT244" s="42" t="s">
        <v>33</v>
      </c>
      <c r="BU244" s="42" t="s">
        <v>582</v>
      </c>
      <c r="BV244" s="193"/>
      <c r="BW244" s="193"/>
      <c r="BX244" s="43">
        <v>0</v>
      </c>
      <c r="BY244" s="52">
        <v>0</v>
      </c>
      <c r="BZ244" s="42" t="s">
        <v>583</v>
      </c>
      <c r="CA244" s="42" t="s">
        <v>568</v>
      </c>
      <c r="CB244" s="42" t="s">
        <v>33</v>
      </c>
      <c r="CC244" s="42" t="s">
        <v>582</v>
      </c>
      <c r="CD244" s="56"/>
      <c r="CE244" s="57" t="s">
        <v>584</v>
      </c>
      <c r="CF244" s="57" t="s">
        <v>584</v>
      </c>
      <c r="CG244" s="57" t="s">
        <v>584</v>
      </c>
      <c r="CH244" s="65" t="s">
        <v>584</v>
      </c>
      <c r="CI244" s="65" t="s">
        <v>584</v>
      </c>
      <c r="CJ244" s="65" t="s">
        <v>584</v>
      </c>
      <c r="CK244" s="65">
        <v>214200</v>
      </c>
      <c r="CL244" s="65" t="s">
        <v>584</v>
      </c>
      <c r="CM244" s="57" t="s">
        <v>584</v>
      </c>
      <c r="CN244" s="57">
        <v>214200</v>
      </c>
      <c r="CO244" s="58" t="e">
        <v>#VALUE!</v>
      </c>
      <c r="CP244" s="58" t="e">
        <v>#VALUE!</v>
      </c>
      <c r="CQ244" s="58" t="e">
        <v>#VALUE!</v>
      </c>
      <c r="CR244" s="58" t="e">
        <v>#VALUE!</v>
      </c>
      <c r="CS244" s="58" t="e">
        <v>#VALUE!</v>
      </c>
      <c r="CT244" s="58" t="e">
        <v>#VALUE!</v>
      </c>
      <c r="CU244" s="62">
        <v>500</v>
      </c>
      <c r="CV244" s="58" t="e">
        <v>#VALUE!</v>
      </c>
      <c r="CW244" s="58" t="e">
        <v>#VALUE!</v>
      </c>
      <c r="CX244" s="284" t="s">
        <v>558</v>
      </c>
      <c r="CY244" s="207" t="s">
        <v>568</v>
      </c>
    </row>
    <row r="245" spans="1:103" s="59" customFormat="1" ht="60" x14ac:dyDescent="0.2">
      <c r="A245" s="255">
        <v>235</v>
      </c>
      <c r="B245" s="256" t="s">
        <v>513</v>
      </c>
      <c r="C245" s="257" t="s">
        <v>514</v>
      </c>
      <c r="D245" s="256" t="s">
        <v>46</v>
      </c>
      <c r="E245" s="259">
        <v>1</v>
      </c>
      <c r="F245" s="255">
        <v>1</v>
      </c>
      <c r="G245" s="256" t="s">
        <v>31</v>
      </c>
      <c r="H245" s="53">
        <v>1614925.2</v>
      </c>
      <c r="I245" s="53">
        <v>1614925.2</v>
      </c>
      <c r="J245" s="136"/>
      <c r="K245" s="136">
        <v>0</v>
      </c>
      <c r="L245" s="43">
        <v>0</v>
      </c>
      <c r="M245" s="52">
        <v>0</v>
      </c>
      <c r="N245" s="42" t="s">
        <v>583</v>
      </c>
      <c r="O245" s="42" t="s">
        <v>568</v>
      </c>
      <c r="P245" s="42" t="s">
        <v>33</v>
      </c>
      <c r="Q245" s="42" t="s">
        <v>582</v>
      </c>
      <c r="R245" s="144">
        <v>0</v>
      </c>
      <c r="S245" s="144">
        <v>0</v>
      </c>
      <c r="T245" s="144">
        <v>0</v>
      </c>
      <c r="U245" s="145">
        <v>0</v>
      </c>
      <c r="V245" s="42" t="s">
        <v>583</v>
      </c>
      <c r="W245" s="42" t="s">
        <v>568</v>
      </c>
      <c r="X245" s="42" t="s">
        <v>33</v>
      </c>
      <c r="Y245" s="42" t="s">
        <v>582</v>
      </c>
      <c r="Z245" s="43">
        <v>0</v>
      </c>
      <c r="AA245" s="43">
        <v>0</v>
      </c>
      <c r="AB245" s="43">
        <v>0</v>
      </c>
      <c r="AC245" s="52">
        <v>0</v>
      </c>
      <c r="AD245" s="42" t="s">
        <v>583</v>
      </c>
      <c r="AE245" s="42" t="s">
        <v>568</v>
      </c>
      <c r="AF245" s="42" t="s">
        <v>33</v>
      </c>
      <c r="AG245" s="42" t="s">
        <v>582</v>
      </c>
      <c r="AH245" s="245">
        <v>927825</v>
      </c>
      <c r="AI245" s="246">
        <v>176286.75</v>
      </c>
      <c r="AJ245" s="235">
        <v>1104111.75</v>
      </c>
      <c r="AK245" s="52">
        <v>1104111.75</v>
      </c>
      <c r="AL245" s="42" t="s">
        <v>10</v>
      </c>
      <c r="AM245" s="42" t="s">
        <v>566</v>
      </c>
      <c r="AN245" s="42" t="s">
        <v>10</v>
      </c>
      <c r="AO245" s="42" t="s">
        <v>581</v>
      </c>
      <c r="AP245" s="235"/>
      <c r="AQ245" s="235"/>
      <c r="AR245" s="43">
        <v>0</v>
      </c>
      <c r="AS245" s="52">
        <v>0</v>
      </c>
      <c r="AT245" s="42" t="s">
        <v>583</v>
      </c>
      <c r="AU245" s="42"/>
      <c r="AV245" s="42" t="s">
        <v>33</v>
      </c>
      <c r="AW245" s="42" t="s">
        <v>582</v>
      </c>
      <c r="AX245" s="235"/>
      <c r="AY245" s="235"/>
      <c r="AZ245" s="43">
        <v>0</v>
      </c>
      <c r="BA245" s="52">
        <v>0</v>
      </c>
      <c r="BB245" s="42" t="s">
        <v>583</v>
      </c>
      <c r="BC245" s="42" t="s">
        <v>568</v>
      </c>
      <c r="BD245" s="42" t="s">
        <v>33</v>
      </c>
      <c r="BE245" s="42" t="s">
        <v>582</v>
      </c>
      <c r="BF245" s="261">
        <v>1312000</v>
      </c>
      <c r="BG245" s="262">
        <v>249280</v>
      </c>
      <c r="BH245" s="43">
        <v>1561280</v>
      </c>
      <c r="BI245" s="52">
        <v>1561280</v>
      </c>
      <c r="BJ245" s="42" t="s">
        <v>10</v>
      </c>
      <c r="BK245" s="42" t="s">
        <v>585</v>
      </c>
      <c r="BL245" s="42" t="s">
        <v>33</v>
      </c>
      <c r="BM245" s="42" t="s">
        <v>582</v>
      </c>
      <c r="BN245" s="196">
        <v>0</v>
      </c>
      <c r="BO245" s="196">
        <v>0</v>
      </c>
      <c r="BP245" s="144">
        <v>0</v>
      </c>
      <c r="BQ245" s="145">
        <v>0</v>
      </c>
      <c r="BR245" s="42" t="s">
        <v>583</v>
      </c>
      <c r="BS245" s="42" t="s">
        <v>568</v>
      </c>
      <c r="BT245" s="42" t="s">
        <v>33</v>
      </c>
      <c r="BU245" s="42" t="s">
        <v>582</v>
      </c>
      <c r="BV245" s="193"/>
      <c r="BW245" s="193"/>
      <c r="BX245" s="43">
        <v>0</v>
      </c>
      <c r="BY245" s="52">
        <v>0</v>
      </c>
      <c r="BZ245" s="42" t="s">
        <v>583</v>
      </c>
      <c r="CA245" s="42" t="s">
        <v>568</v>
      </c>
      <c r="CB245" s="42" t="s">
        <v>33</v>
      </c>
      <c r="CC245" s="42" t="s">
        <v>582</v>
      </c>
      <c r="CD245" s="56"/>
      <c r="CE245" s="57" t="s">
        <v>584</v>
      </c>
      <c r="CF245" s="57" t="s">
        <v>584</v>
      </c>
      <c r="CG245" s="57" t="s">
        <v>584</v>
      </c>
      <c r="CH245" s="65">
        <v>1104111.75</v>
      </c>
      <c r="CI245" s="65" t="s">
        <v>584</v>
      </c>
      <c r="CJ245" s="65" t="s">
        <v>584</v>
      </c>
      <c r="CK245" s="65" t="s">
        <v>584</v>
      </c>
      <c r="CL245" s="65" t="s">
        <v>584</v>
      </c>
      <c r="CM245" s="57" t="s">
        <v>584</v>
      </c>
      <c r="CN245" s="57">
        <v>1104111.75</v>
      </c>
      <c r="CO245" s="58" t="e">
        <v>#VALUE!</v>
      </c>
      <c r="CP245" s="58" t="e">
        <v>#VALUE!</v>
      </c>
      <c r="CQ245" s="58" t="e">
        <v>#VALUE!</v>
      </c>
      <c r="CR245" s="58">
        <v>500</v>
      </c>
      <c r="CS245" s="58" t="e">
        <v>#VALUE!</v>
      </c>
      <c r="CT245" s="58" t="e">
        <v>#VALUE!</v>
      </c>
      <c r="CU245" s="62" t="e">
        <v>#VALUE!</v>
      </c>
      <c r="CV245" s="58" t="e">
        <v>#VALUE!</v>
      </c>
      <c r="CW245" s="58" t="e">
        <v>#VALUE!</v>
      </c>
      <c r="CX245" s="281" t="s">
        <v>554</v>
      </c>
      <c r="CY245" s="207" t="s">
        <v>568</v>
      </c>
    </row>
    <row r="246" spans="1:103" s="59" customFormat="1" ht="60" x14ac:dyDescent="0.2">
      <c r="A246" s="255">
        <v>236</v>
      </c>
      <c r="B246" s="256" t="s">
        <v>515</v>
      </c>
      <c r="C246" s="257" t="s">
        <v>516</v>
      </c>
      <c r="D246" s="256" t="s">
        <v>46</v>
      </c>
      <c r="E246" s="259">
        <v>1</v>
      </c>
      <c r="F246" s="255">
        <v>1</v>
      </c>
      <c r="G246" s="256" t="s">
        <v>31</v>
      </c>
      <c r="H246" s="53">
        <v>503858.37600000005</v>
      </c>
      <c r="I246" s="53">
        <v>503858.37600000005</v>
      </c>
      <c r="J246" s="136"/>
      <c r="K246" s="136">
        <v>0</v>
      </c>
      <c r="L246" s="43">
        <v>0</v>
      </c>
      <c r="M246" s="52">
        <v>0</v>
      </c>
      <c r="N246" s="42" t="s">
        <v>583</v>
      </c>
      <c r="O246" s="42" t="s">
        <v>568</v>
      </c>
      <c r="P246" s="42" t="s">
        <v>33</v>
      </c>
      <c r="Q246" s="42" t="s">
        <v>582</v>
      </c>
      <c r="R246" s="144">
        <v>0</v>
      </c>
      <c r="S246" s="144">
        <v>0</v>
      </c>
      <c r="T246" s="144">
        <v>0</v>
      </c>
      <c r="U246" s="145">
        <v>0</v>
      </c>
      <c r="V246" s="42" t="s">
        <v>583</v>
      </c>
      <c r="W246" s="42" t="s">
        <v>568</v>
      </c>
      <c r="X246" s="42" t="s">
        <v>33</v>
      </c>
      <c r="Y246" s="42" t="s">
        <v>582</v>
      </c>
      <c r="Z246" s="43">
        <v>0</v>
      </c>
      <c r="AA246" s="43">
        <v>0</v>
      </c>
      <c r="AB246" s="43">
        <v>0</v>
      </c>
      <c r="AC246" s="52">
        <v>0</v>
      </c>
      <c r="AD246" s="42" t="s">
        <v>583</v>
      </c>
      <c r="AE246" s="42" t="s">
        <v>568</v>
      </c>
      <c r="AF246" s="42" t="s">
        <v>33</v>
      </c>
      <c r="AG246" s="42" t="s">
        <v>582</v>
      </c>
      <c r="AH246" s="245">
        <v>348667</v>
      </c>
      <c r="AI246" s="246">
        <v>66246.73</v>
      </c>
      <c r="AJ246" s="235">
        <v>414913.73</v>
      </c>
      <c r="AK246" s="52">
        <v>414913.73</v>
      </c>
      <c r="AL246" s="42" t="s">
        <v>10</v>
      </c>
      <c r="AM246" s="42" t="s">
        <v>566</v>
      </c>
      <c r="AN246" s="42" t="s">
        <v>10</v>
      </c>
      <c r="AO246" s="42" t="s">
        <v>581</v>
      </c>
      <c r="AP246" s="235"/>
      <c r="AQ246" s="235"/>
      <c r="AR246" s="43">
        <v>0</v>
      </c>
      <c r="AS246" s="52">
        <v>0</v>
      </c>
      <c r="AT246" s="42" t="s">
        <v>583</v>
      </c>
      <c r="AU246" s="42"/>
      <c r="AV246" s="42" t="s">
        <v>33</v>
      </c>
      <c r="AW246" s="42" t="s">
        <v>582</v>
      </c>
      <c r="AX246" s="235"/>
      <c r="AY246" s="235"/>
      <c r="AZ246" s="43">
        <v>0</v>
      </c>
      <c r="BA246" s="52">
        <v>0</v>
      </c>
      <c r="BB246" s="42" t="s">
        <v>583</v>
      </c>
      <c r="BC246" s="42" t="s">
        <v>568</v>
      </c>
      <c r="BD246" s="42" t="s">
        <v>33</v>
      </c>
      <c r="BE246" s="42" t="s">
        <v>582</v>
      </c>
      <c r="BF246" s="261">
        <v>0</v>
      </c>
      <c r="BG246" s="262">
        <v>0</v>
      </c>
      <c r="BH246" s="43">
        <v>0</v>
      </c>
      <c r="BI246" s="52">
        <v>0</v>
      </c>
      <c r="BJ246" s="42" t="s">
        <v>583</v>
      </c>
      <c r="BK246" s="42" t="s">
        <v>568</v>
      </c>
      <c r="BL246" s="42" t="s">
        <v>33</v>
      </c>
      <c r="BM246" s="42" t="s">
        <v>582</v>
      </c>
      <c r="BN246" s="196">
        <v>0</v>
      </c>
      <c r="BO246" s="196">
        <v>0</v>
      </c>
      <c r="BP246" s="144">
        <v>0</v>
      </c>
      <c r="BQ246" s="145">
        <v>0</v>
      </c>
      <c r="BR246" s="42" t="s">
        <v>583</v>
      </c>
      <c r="BS246" s="42" t="s">
        <v>568</v>
      </c>
      <c r="BT246" s="42" t="s">
        <v>33</v>
      </c>
      <c r="BU246" s="42" t="s">
        <v>582</v>
      </c>
      <c r="BV246" s="193"/>
      <c r="BW246" s="193"/>
      <c r="BX246" s="43">
        <v>0</v>
      </c>
      <c r="BY246" s="52">
        <v>0</v>
      </c>
      <c r="BZ246" s="42" t="s">
        <v>583</v>
      </c>
      <c r="CA246" s="42" t="s">
        <v>568</v>
      </c>
      <c r="CB246" s="42" t="s">
        <v>33</v>
      </c>
      <c r="CC246" s="42" t="s">
        <v>582</v>
      </c>
      <c r="CD246" s="56"/>
      <c r="CE246" s="57" t="s">
        <v>584</v>
      </c>
      <c r="CF246" s="57" t="s">
        <v>584</v>
      </c>
      <c r="CG246" s="57" t="s">
        <v>584</v>
      </c>
      <c r="CH246" s="65">
        <v>414913.73</v>
      </c>
      <c r="CI246" s="65" t="s">
        <v>584</v>
      </c>
      <c r="CJ246" s="65" t="s">
        <v>584</v>
      </c>
      <c r="CK246" s="65" t="s">
        <v>584</v>
      </c>
      <c r="CL246" s="65" t="s">
        <v>584</v>
      </c>
      <c r="CM246" s="57" t="s">
        <v>584</v>
      </c>
      <c r="CN246" s="57">
        <v>414913.73</v>
      </c>
      <c r="CO246" s="58" t="e">
        <v>#VALUE!</v>
      </c>
      <c r="CP246" s="58" t="e">
        <v>#VALUE!</v>
      </c>
      <c r="CQ246" s="58" t="e">
        <v>#VALUE!</v>
      </c>
      <c r="CR246" s="58">
        <v>500</v>
      </c>
      <c r="CS246" s="58" t="e">
        <v>#VALUE!</v>
      </c>
      <c r="CT246" s="58" t="e">
        <v>#VALUE!</v>
      </c>
      <c r="CU246" s="62" t="e">
        <v>#VALUE!</v>
      </c>
      <c r="CV246" s="58" t="e">
        <v>#VALUE!</v>
      </c>
      <c r="CW246" s="58" t="e">
        <v>#VALUE!</v>
      </c>
      <c r="CX246" s="281" t="s">
        <v>554</v>
      </c>
      <c r="CY246" s="207">
        <v>0</v>
      </c>
    </row>
    <row r="247" spans="1:103" s="59" customFormat="1" ht="75" x14ac:dyDescent="0.2">
      <c r="A247" s="255">
        <v>237</v>
      </c>
      <c r="B247" s="256" t="s">
        <v>517</v>
      </c>
      <c r="C247" s="257" t="s">
        <v>518</v>
      </c>
      <c r="D247" s="256" t="s">
        <v>46</v>
      </c>
      <c r="E247" s="259">
        <v>1</v>
      </c>
      <c r="F247" s="255">
        <v>1</v>
      </c>
      <c r="G247" s="256" t="s">
        <v>31</v>
      </c>
      <c r="H247" s="53">
        <v>132531</v>
      </c>
      <c r="I247" s="53">
        <v>132531</v>
      </c>
      <c r="J247" s="136">
        <v>150000</v>
      </c>
      <c r="K247" s="136">
        <v>0</v>
      </c>
      <c r="L247" s="43">
        <v>150000</v>
      </c>
      <c r="M247" s="52">
        <v>150000</v>
      </c>
      <c r="N247" s="42" t="s">
        <v>33</v>
      </c>
      <c r="O247" s="42" t="s">
        <v>567</v>
      </c>
      <c r="P247" s="42" t="s">
        <v>33</v>
      </c>
      <c r="Q247" s="42" t="s">
        <v>582</v>
      </c>
      <c r="R247" s="144">
        <v>0</v>
      </c>
      <c r="S247" s="144">
        <v>0</v>
      </c>
      <c r="T247" s="144">
        <v>0</v>
      </c>
      <c r="U247" s="145">
        <v>0</v>
      </c>
      <c r="V247" s="42" t="s">
        <v>583</v>
      </c>
      <c r="W247" s="42" t="s">
        <v>568</v>
      </c>
      <c r="X247" s="42" t="s">
        <v>33</v>
      </c>
      <c r="Y247" s="42" t="s">
        <v>582</v>
      </c>
      <c r="Z247" s="43">
        <v>312048</v>
      </c>
      <c r="AA247" s="43">
        <v>0</v>
      </c>
      <c r="AB247" s="43">
        <v>312048</v>
      </c>
      <c r="AC247" s="52">
        <v>312048</v>
      </c>
      <c r="AD247" s="42" t="s">
        <v>33</v>
      </c>
      <c r="AE247" s="42" t="s">
        <v>567</v>
      </c>
      <c r="AF247" s="42" t="s">
        <v>33</v>
      </c>
      <c r="AG247" s="42" t="s">
        <v>582</v>
      </c>
      <c r="AH247" s="245">
        <v>54650</v>
      </c>
      <c r="AI247" s="246">
        <v>0</v>
      </c>
      <c r="AJ247" s="235">
        <v>54650</v>
      </c>
      <c r="AK247" s="52">
        <v>54650</v>
      </c>
      <c r="AL247" s="42" t="s">
        <v>10</v>
      </c>
      <c r="AM247" s="42" t="s">
        <v>566</v>
      </c>
      <c r="AN247" s="42" t="s">
        <v>10</v>
      </c>
      <c r="AO247" s="42" t="s">
        <v>581</v>
      </c>
      <c r="AP247" s="235"/>
      <c r="AQ247" s="235"/>
      <c r="AR247" s="43">
        <v>0</v>
      </c>
      <c r="AS247" s="52">
        <v>0</v>
      </c>
      <c r="AT247" s="42" t="s">
        <v>583</v>
      </c>
      <c r="AU247" s="42"/>
      <c r="AV247" s="42" t="s">
        <v>33</v>
      </c>
      <c r="AW247" s="42" t="s">
        <v>582</v>
      </c>
      <c r="AX247" s="235"/>
      <c r="AY247" s="235"/>
      <c r="AZ247" s="43">
        <v>0</v>
      </c>
      <c r="BA247" s="52">
        <v>0</v>
      </c>
      <c r="BB247" s="42" t="s">
        <v>583</v>
      </c>
      <c r="BC247" s="42" t="s">
        <v>568</v>
      </c>
      <c r="BD247" s="42" t="s">
        <v>33</v>
      </c>
      <c r="BE247" s="42" t="s">
        <v>582</v>
      </c>
      <c r="BF247" s="261">
        <v>0</v>
      </c>
      <c r="BG247" s="262">
        <v>0</v>
      </c>
      <c r="BH247" s="43">
        <v>0</v>
      </c>
      <c r="BI247" s="52">
        <v>0</v>
      </c>
      <c r="BJ247" s="42" t="s">
        <v>583</v>
      </c>
      <c r="BK247" s="42" t="s">
        <v>568</v>
      </c>
      <c r="BL247" s="42" t="s">
        <v>33</v>
      </c>
      <c r="BM247" s="42" t="s">
        <v>582</v>
      </c>
      <c r="BN247" s="196">
        <v>0</v>
      </c>
      <c r="BO247" s="196">
        <v>0</v>
      </c>
      <c r="BP247" s="144">
        <v>0</v>
      </c>
      <c r="BQ247" s="145">
        <v>0</v>
      </c>
      <c r="BR247" s="42" t="s">
        <v>583</v>
      </c>
      <c r="BS247" s="42" t="s">
        <v>568</v>
      </c>
      <c r="BT247" s="42" t="s">
        <v>33</v>
      </c>
      <c r="BU247" s="42" t="s">
        <v>582</v>
      </c>
      <c r="BV247" s="193"/>
      <c r="BW247" s="193"/>
      <c r="BX247" s="43">
        <v>0</v>
      </c>
      <c r="BY247" s="52">
        <v>0</v>
      </c>
      <c r="BZ247" s="42" t="s">
        <v>583</v>
      </c>
      <c r="CA247" s="42" t="s">
        <v>568</v>
      </c>
      <c r="CB247" s="42" t="s">
        <v>33</v>
      </c>
      <c r="CC247" s="42" t="s">
        <v>582</v>
      </c>
      <c r="CD247" s="56"/>
      <c r="CE247" s="57" t="s">
        <v>584</v>
      </c>
      <c r="CF247" s="57" t="s">
        <v>584</v>
      </c>
      <c r="CG247" s="57" t="s">
        <v>584</v>
      </c>
      <c r="CH247" s="65">
        <v>54650</v>
      </c>
      <c r="CI247" s="65" t="s">
        <v>584</v>
      </c>
      <c r="CJ247" s="65" t="s">
        <v>584</v>
      </c>
      <c r="CK247" s="65" t="s">
        <v>584</v>
      </c>
      <c r="CL247" s="65" t="s">
        <v>584</v>
      </c>
      <c r="CM247" s="57" t="s">
        <v>584</v>
      </c>
      <c r="CN247" s="57">
        <v>54650</v>
      </c>
      <c r="CO247" s="58" t="e">
        <v>#VALUE!</v>
      </c>
      <c r="CP247" s="58" t="e">
        <v>#VALUE!</v>
      </c>
      <c r="CQ247" s="58" t="e">
        <v>#VALUE!</v>
      </c>
      <c r="CR247" s="58">
        <v>500</v>
      </c>
      <c r="CS247" s="58" t="e">
        <v>#VALUE!</v>
      </c>
      <c r="CT247" s="58" t="e">
        <v>#VALUE!</v>
      </c>
      <c r="CU247" s="62" t="e">
        <v>#VALUE!</v>
      </c>
      <c r="CV247" s="58" t="e">
        <v>#VALUE!</v>
      </c>
      <c r="CW247" s="58" t="e">
        <v>#VALUE!</v>
      </c>
      <c r="CX247" s="281" t="s">
        <v>554</v>
      </c>
      <c r="CY247" s="207" t="s">
        <v>568</v>
      </c>
    </row>
    <row r="248" spans="1:103" s="59" customFormat="1" ht="60" x14ac:dyDescent="0.2">
      <c r="A248" s="255">
        <v>238</v>
      </c>
      <c r="B248" s="256" t="s">
        <v>519</v>
      </c>
      <c r="C248" s="257" t="s">
        <v>520</v>
      </c>
      <c r="D248" s="256" t="s">
        <v>46</v>
      </c>
      <c r="E248" s="259">
        <v>1</v>
      </c>
      <c r="F248" s="255">
        <v>1</v>
      </c>
      <c r="G248" s="256" t="s">
        <v>31</v>
      </c>
      <c r="H248" s="53">
        <v>246960</v>
      </c>
      <c r="I248" s="53">
        <v>246960</v>
      </c>
      <c r="J248" s="136">
        <v>350000</v>
      </c>
      <c r="K248" s="136">
        <v>0</v>
      </c>
      <c r="L248" s="43">
        <v>350000</v>
      </c>
      <c r="M248" s="52">
        <v>350000</v>
      </c>
      <c r="N248" s="42" t="s">
        <v>33</v>
      </c>
      <c r="O248" s="42" t="s">
        <v>566</v>
      </c>
      <c r="P248" s="42" t="s">
        <v>33</v>
      </c>
      <c r="Q248" s="42" t="s">
        <v>582</v>
      </c>
      <c r="R248" s="144">
        <v>0</v>
      </c>
      <c r="S248" s="144">
        <v>0</v>
      </c>
      <c r="T248" s="144">
        <v>0</v>
      </c>
      <c r="U248" s="145">
        <v>0</v>
      </c>
      <c r="V248" s="42" t="s">
        <v>583</v>
      </c>
      <c r="W248" s="42" t="s">
        <v>568</v>
      </c>
      <c r="X248" s="42" t="s">
        <v>33</v>
      </c>
      <c r="Y248" s="42" t="s">
        <v>582</v>
      </c>
      <c r="Z248" s="43">
        <v>479518</v>
      </c>
      <c r="AA248" s="43">
        <v>0</v>
      </c>
      <c r="AB248" s="43">
        <v>479518</v>
      </c>
      <c r="AC248" s="52">
        <v>479518</v>
      </c>
      <c r="AD248" s="42" t="s">
        <v>33</v>
      </c>
      <c r="AE248" s="42" t="s">
        <v>567</v>
      </c>
      <c r="AF248" s="42" t="s">
        <v>33</v>
      </c>
      <c r="AG248" s="42" t="s">
        <v>582</v>
      </c>
      <c r="AH248" s="245">
        <v>224939</v>
      </c>
      <c r="AI248" s="246">
        <v>0</v>
      </c>
      <c r="AJ248" s="235">
        <v>224939</v>
      </c>
      <c r="AK248" s="52">
        <v>224939</v>
      </c>
      <c r="AL248" s="42" t="s">
        <v>10</v>
      </c>
      <c r="AM248" s="42" t="s">
        <v>566</v>
      </c>
      <c r="AN248" s="42" t="s">
        <v>10</v>
      </c>
      <c r="AO248" s="42" t="s">
        <v>581</v>
      </c>
      <c r="AP248" s="235"/>
      <c r="AQ248" s="235"/>
      <c r="AR248" s="43">
        <v>0</v>
      </c>
      <c r="AS248" s="52">
        <v>0</v>
      </c>
      <c r="AT248" s="42" t="s">
        <v>583</v>
      </c>
      <c r="AU248" s="42"/>
      <c r="AV248" s="42" t="s">
        <v>33</v>
      </c>
      <c r="AW248" s="42" t="s">
        <v>582</v>
      </c>
      <c r="AX248" s="235"/>
      <c r="AY248" s="235"/>
      <c r="AZ248" s="43">
        <v>0</v>
      </c>
      <c r="BA248" s="52">
        <v>0</v>
      </c>
      <c r="BB248" s="42" t="s">
        <v>583</v>
      </c>
      <c r="BC248" s="42" t="s">
        <v>568</v>
      </c>
      <c r="BD248" s="42" t="s">
        <v>33</v>
      </c>
      <c r="BE248" s="42" t="s">
        <v>582</v>
      </c>
      <c r="BF248" s="261">
        <v>0</v>
      </c>
      <c r="BG248" s="262">
        <v>0</v>
      </c>
      <c r="BH248" s="43">
        <v>0</v>
      </c>
      <c r="BI248" s="52">
        <v>0</v>
      </c>
      <c r="BJ248" s="42" t="s">
        <v>583</v>
      </c>
      <c r="BK248" s="42" t="s">
        <v>568</v>
      </c>
      <c r="BL248" s="42" t="s">
        <v>33</v>
      </c>
      <c r="BM248" s="42" t="s">
        <v>582</v>
      </c>
      <c r="BN248" s="196">
        <v>0</v>
      </c>
      <c r="BO248" s="196">
        <v>0</v>
      </c>
      <c r="BP248" s="144">
        <v>0</v>
      </c>
      <c r="BQ248" s="145">
        <v>0</v>
      </c>
      <c r="BR248" s="42" t="s">
        <v>583</v>
      </c>
      <c r="BS248" s="42" t="s">
        <v>568</v>
      </c>
      <c r="BT248" s="42" t="s">
        <v>33</v>
      </c>
      <c r="BU248" s="42" t="s">
        <v>582</v>
      </c>
      <c r="BV248" s="193"/>
      <c r="BW248" s="193"/>
      <c r="BX248" s="43">
        <v>0</v>
      </c>
      <c r="BY248" s="52">
        <v>0</v>
      </c>
      <c r="BZ248" s="42" t="s">
        <v>583</v>
      </c>
      <c r="CA248" s="42" t="s">
        <v>568</v>
      </c>
      <c r="CB248" s="42" t="s">
        <v>33</v>
      </c>
      <c r="CC248" s="42" t="s">
        <v>582</v>
      </c>
      <c r="CD248" s="56"/>
      <c r="CE248" s="57" t="s">
        <v>584</v>
      </c>
      <c r="CF248" s="57" t="s">
        <v>584</v>
      </c>
      <c r="CG248" s="57" t="s">
        <v>584</v>
      </c>
      <c r="CH248" s="65">
        <v>224939</v>
      </c>
      <c r="CI248" s="65" t="s">
        <v>584</v>
      </c>
      <c r="CJ248" s="65" t="s">
        <v>584</v>
      </c>
      <c r="CK248" s="65" t="s">
        <v>584</v>
      </c>
      <c r="CL248" s="65" t="s">
        <v>584</v>
      </c>
      <c r="CM248" s="57" t="s">
        <v>584</v>
      </c>
      <c r="CN248" s="57">
        <v>224939</v>
      </c>
      <c r="CO248" s="58" t="e">
        <v>#VALUE!</v>
      </c>
      <c r="CP248" s="58" t="e">
        <v>#VALUE!</v>
      </c>
      <c r="CQ248" s="58" t="e">
        <v>#VALUE!</v>
      </c>
      <c r="CR248" s="58">
        <v>500</v>
      </c>
      <c r="CS248" s="58" t="e">
        <v>#VALUE!</v>
      </c>
      <c r="CT248" s="58" t="e">
        <v>#VALUE!</v>
      </c>
      <c r="CU248" s="62" t="e">
        <v>#VALUE!</v>
      </c>
      <c r="CV248" s="58" t="e">
        <v>#VALUE!</v>
      </c>
      <c r="CW248" s="58" t="e">
        <v>#VALUE!</v>
      </c>
      <c r="CX248" s="281" t="s">
        <v>554</v>
      </c>
      <c r="CY248" s="207" t="s">
        <v>568</v>
      </c>
    </row>
    <row r="249" spans="1:103" s="59" customFormat="1" ht="75" x14ac:dyDescent="0.2">
      <c r="A249" s="255">
        <v>239</v>
      </c>
      <c r="B249" s="256" t="s">
        <v>521</v>
      </c>
      <c r="C249" s="257" t="s">
        <v>522</v>
      </c>
      <c r="D249" s="256" t="s">
        <v>46</v>
      </c>
      <c r="E249" s="259">
        <v>1</v>
      </c>
      <c r="F249" s="255">
        <v>1</v>
      </c>
      <c r="G249" s="256" t="s">
        <v>31</v>
      </c>
      <c r="H249" s="53">
        <v>132531</v>
      </c>
      <c r="I249" s="53">
        <v>132531</v>
      </c>
      <c r="J249" s="136">
        <v>150000</v>
      </c>
      <c r="K249" s="136">
        <v>0</v>
      </c>
      <c r="L249" s="43">
        <v>150000</v>
      </c>
      <c r="M249" s="52">
        <v>150000</v>
      </c>
      <c r="N249" s="42" t="s">
        <v>33</v>
      </c>
      <c r="O249" s="42" t="s">
        <v>566</v>
      </c>
      <c r="P249" s="42" t="s">
        <v>33</v>
      </c>
      <c r="Q249" s="42" t="s">
        <v>582</v>
      </c>
      <c r="R249" s="144">
        <v>0</v>
      </c>
      <c r="S249" s="144">
        <v>0</v>
      </c>
      <c r="T249" s="144">
        <v>0</v>
      </c>
      <c r="U249" s="145">
        <v>0</v>
      </c>
      <c r="V249" s="42" t="s">
        <v>583</v>
      </c>
      <c r="W249" s="42" t="s">
        <v>568</v>
      </c>
      <c r="X249" s="42" t="s">
        <v>33</v>
      </c>
      <c r="Y249" s="42" t="s">
        <v>582</v>
      </c>
      <c r="Z249" s="43">
        <v>312048</v>
      </c>
      <c r="AA249" s="43">
        <v>0</v>
      </c>
      <c r="AB249" s="43">
        <v>312048</v>
      </c>
      <c r="AC249" s="52">
        <v>312048</v>
      </c>
      <c r="AD249" s="42" t="s">
        <v>33</v>
      </c>
      <c r="AE249" s="42" t="s">
        <v>567</v>
      </c>
      <c r="AF249" s="42" t="s">
        <v>33</v>
      </c>
      <c r="AG249" s="42" t="s">
        <v>582</v>
      </c>
      <c r="AH249" s="245">
        <v>132531</v>
      </c>
      <c r="AI249" s="246">
        <v>0</v>
      </c>
      <c r="AJ249" s="235">
        <v>132531</v>
      </c>
      <c r="AK249" s="52">
        <v>132531</v>
      </c>
      <c r="AL249" s="42" t="s">
        <v>10</v>
      </c>
      <c r="AM249" s="42" t="s">
        <v>566</v>
      </c>
      <c r="AN249" s="42" t="s">
        <v>10</v>
      </c>
      <c r="AO249" s="42" t="s">
        <v>581</v>
      </c>
      <c r="AP249" s="43"/>
      <c r="AQ249" s="43"/>
      <c r="AR249" s="43">
        <v>0</v>
      </c>
      <c r="AS249" s="52">
        <v>0</v>
      </c>
      <c r="AT249" s="42" t="s">
        <v>583</v>
      </c>
      <c r="AU249" s="42"/>
      <c r="AV249" s="42" t="s">
        <v>33</v>
      </c>
      <c r="AW249" s="42" t="s">
        <v>582</v>
      </c>
      <c r="AX249" s="43"/>
      <c r="AY249" s="43"/>
      <c r="AZ249" s="43">
        <v>0</v>
      </c>
      <c r="BA249" s="52">
        <v>0</v>
      </c>
      <c r="BB249" s="42" t="s">
        <v>583</v>
      </c>
      <c r="BC249" s="42" t="s">
        <v>568</v>
      </c>
      <c r="BD249" s="42" t="s">
        <v>33</v>
      </c>
      <c r="BE249" s="42" t="s">
        <v>582</v>
      </c>
      <c r="BF249" s="261">
        <v>0</v>
      </c>
      <c r="BG249" s="262">
        <v>0</v>
      </c>
      <c r="BH249" s="43">
        <v>0</v>
      </c>
      <c r="BI249" s="52">
        <v>0</v>
      </c>
      <c r="BJ249" s="42" t="s">
        <v>583</v>
      </c>
      <c r="BK249" s="42" t="s">
        <v>568</v>
      </c>
      <c r="BL249" s="42" t="s">
        <v>33</v>
      </c>
      <c r="BM249" s="42" t="s">
        <v>582</v>
      </c>
      <c r="BN249" s="196">
        <v>0</v>
      </c>
      <c r="BO249" s="196">
        <v>0</v>
      </c>
      <c r="BP249" s="144">
        <v>0</v>
      </c>
      <c r="BQ249" s="145">
        <v>0</v>
      </c>
      <c r="BR249" s="42" t="s">
        <v>583</v>
      </c>
      <c r="BS249" s="42" t="s">
        <v>568</v>
      </c>
      <c r="BT249" s="42" t="s">
        <v>33</v>
      </c>
      <c r="BU249" s="42" t="s">
        <v>582</v>
      </c>
      <c r="BV249" s="193"/>
      <c r="BW249" s="193"/>
      <c r="BX249" s="43">
        <v>0</v>
      </c>
      <c r="BY249" s="52">
        <v>0</v>
      </c>
      <c r="BZ249" s="42" t="s">
        <v>583</v>
      </c>
      <c r="CA249" s="42" t="s">
        <v>568</v>
      </c>
      <c r="CB249" s="42" t="s">
        <v>33</v>
      </c>
      <c r="CC249" s="42" t="s">
        <v>582</v>
      </c>
      <c r="CD249" s="56"/>
      <c r="CE249" s="57" t="s">
        <v>584</v>
      </c>
      <c r="CF249" s="57" t="s">
        <v>584</v>
      </c>
      <c r="CG249" s="57" t="s">
        <v>584</v>
      </c>
      <c r="CH249" s="65">
        <v>132531</v>
      </c>
      <c r="CI249" s="65" t="s">
        <v>584</v>
      </c>
      <c r="CJ249" s="65" t="s">
        <v>584</v>
      </c>
      <c r="CK249" s="65" t="s">
        <v>584</v>
      </c>
      <c r="CL249" s="65" t="s">
        <v>584</v>
      </c>
      <c r="CM249" s="57" t="s">
        <v>584</v>
      </c>
      <c r="CN249" s="57">
        <v>132531</v>
      </c>
      <c r="CO249" s="58" t="e">
        <v>#VALUE!</v>
      </c>
      <c r="CP249" s="58" t="e">
        <v>#VALUE!</v>
      </c>
      <c r="CQ249" s="58" t="e">
        <v>#VALUE!</v>
      </c>
      <c r="CR249" s="58">
        <v>500</v>
      </c>
      <c r="CS249" s="58" t="e">
        <v>#VALUE!</v>
      </c>
      <c r="CT249" s="58" t="e">
        <v>#VALUE!</v>
      </c>
      <c r="CU249" s="62" t="e">
        <v>#VALUE!</v>
      </c>
      <c r="CV249" s="58" t="e">
        <v>#VALUE!</v>
      </c>
      <c r="CW249" s="58" t="e">
        <v>#VALUE!</v>
      </c>
      <c r="CX249" s="281" t="s">
        <v>554</v>
      </c>
      <c r="CY249" s="207" t="s">
        <v>568</v>
      </c>
    </row>
    <row r="250" spans="1:103" s="59" customFormat="1" ht="135" x14ac:dyDescent="0.2">
      <c r="A250" s="255">
        <v>240</v>
      </c>
      <c r="B250" s="256" t="s">
        <v>523</v>
      </c>
      <c r="C250" s="257" t="s">
        <v>524</v>
      </c>
      <c r="D250" s="256" t="s">
        <v>46</v>
      </c>
      <c r="E250" s="259">
        <v>1</v>
      </c>
      <c r="F250" s="255">
        <v>1</v>
      </c>
      <c r="G250" s="256" t="s">
        <v>31</v>
      </c>
      <c r="H250" s="53">
        <v>4560000</v>
      </c>
      <c r="I250" s="53">
        <v>4560000</v>
      </c>
      <c r="J250" s="136"/>
      <c r="K250" s="136">
        <v>0</v>
      </c>
      <c r="L250" s="43">
        <v>0</v>
      </c>
      <c r="M250" s="52">
        <v>0</v>
      </c>
      <c r="N250" s="42" t="s">
        <v>583</v>
      </c>
      <c r="O250" s="42" t="s">
        <v>568</v>
      </c>
      <c r="P250" s="42" t="s">
        <v>33</v>
      </c>
      <c r="Q250" s="42" t="s">
        <v>582</v>
      </c>
      <c r="R250" s="144">
        <v>0</v>
      </c>
      <c r="S250" s="144">
        <v>0</v>
      </c>
      <c r="T250" s="144">
        <v>0</v>
      </c>
      <c r="U250" s="145">
        <v>0</v>
      </c>
      <c r="V250" s="42" t="s">
        <v>583</v>
      </c>
      <c r="W250" s="42" t="s">
        <v>568</v>
      </c>
      <c r="X250" s="42" t="s">
        <v>33</v>
      </c>
      <c r="Y250" s="42" t="s">
        <v>582</v>
      </c>
      <c r="Z250" s="43">
        <v>0</v>
      </c>
      <c r="AA250" s="43">
        <v>0</v>
      </c>
      <c r="AB250" s="43">
        <v>0</v>
      </c>
      <c r="AC250" s="52">
        <v>0</v>
      </c>
      <c r="AD250" s="42" t="s">
        <v>583</v>
      </c>
      <c r="AE250" s="42" t="s">
        <v>568</v>
      </c>
      <c r="AF250" s="42" t="s">
        <v>33</v>
      </c>
      <c r="AG250" s="42" t="s">
        <v>582</v>
      </c>
      <c r="AH250" s="245"/>
      <c r="AI250" s="246">
        <v>0</v>
      </c>
      <c r="AJ250" s="235">
        <v>0</v>
      </c>
      <c r="AK250" s="52">
        <v>0</v>
      </c>
      <c r="AL250" s="42" t="s">
        <v>583</v>
      </c>
      <c r="AM250" s="42" t="s">
        <v>568</v>
      </c>
      <c r="AN250" s="42" t="s">
        <v>33</v>
      </c>
      <c r="AO250" s="42" t="s">
        <v>582</v>
      </c>
      <c r="AP250" s="235"/>
      <c r="AQ250" s="235"/>
      <c r="AR250" s="43">
        <v>0</v>
      </c>
      <c r="AS250" s="52">
        <v>0</v>
      </c>
      <c r="AT250" s="42" t="s">
        <v>583</v>
      </c>
      <c r="AU250" s="42"/>
      <c r="AV250" s="42" t="s">
        <v>33</v>
      </c>
      <c r="AW250" s="42" t="s">
        <v>582</v>
      </c>
      <c r="AX250" s="235"/>
      <c r="AY250" s="235"/>
      <c r="AZ250" s="43">
        <v>0</v>
      </c>
      <c r="BA250" s="52">
        <v>0</v>
      </c>
      <c r="BB250" s="42" t="s">
        <v>583</v>
      </c>
      <c r="BC250" s="42" t="s">
        <v>568</v>
      </c>
      <c r="BD250" s="42" t="s">
        <v>33</v>
      </c>
      <c r="BE250" s="42" t="s">
        <v>582</v>
      </c>
      <c r="BF250" s="261">
        <v>0</v>
      </c>
      <c r="BG250" s="262">
        <v>0</v>
      </c>
      <c r="BH250" s="43">
        <v>0</v>
      </c>
      <c r="BI250" s="52">
        <v>0</v>
      </c>
      <c r="BJ250" s="42" t="s">
        <v>583</v>
      </c>
      <c r="BK250" s="42" t="s">
        <v>568</v>
      </c>
      <c r="BL250" s="42" t="s">
        <v>33</v>
      </c>
      <c r="BM250" s="42" t="s">
        <v>582</v>
      </c>
      <c r="BN250" s="196">
        <v>0</v>
      </c>
      <c r="BO250" s="196">
        <v>0</v>
      </c>
      <c r="BP250" s="144">
        <v>0</v>
      </c>
      <c r="BQ250" s="145">
        <v>0</v>
      </c>
      <c r="BR250" s="42" t="s">
        <v>583</v>
      </c>
      <c r="BS250" s="42" t="s">
        <v>568</v>
      </c>
      <c r="BT250" s="42" t="s">
        <v>33</v>
      </c>
      <c r="BU250" s="42" t="s">
        <v>582</v>
      </c>
      <c r="BV250" s="193"/>
      <c r="BW250" s="193"/>
      <c r="BX250" s="43">
        <v>0</v>
      </c>
      <c r="BY250" s="52">
        <v>0</v>
      </c>
      <c r="BZ250" s="42" t="s">
        <v>583</v>
      </c>
      <c r="CA250" s="42" t="s">
        <v>568</v>
      </c>
      <c r="CB250" s="42" t="s">
        <v>33</v>
      </c>
      <c r="CC250" s="42" t="s">
        <v>582</v>
      </c>
      <c r="CD250" s="56"/>
      <c r="CE250" s="57" t="s">
        <v>584</v>
      </c>
      <c r="CF250" s="57" t="s">
        <v>584</v>
      </c>
      <c r="CG250" s="57" t="s">
        <v>584</v>
      </c>
      <c r="CH250" s="65" t="s">
        <v>584</v>
      </c>
      <c r="CI250" s="65" t="s">
        <v>584</v>
      </c>
      <c r="CJ250" s="65" t="s">
        <v>584</v>
      </c>
      <c r="CK250" s="65" t="s">
        <v>584</v>
      </c>
      <c r="CL250" s="65" t="s">
        <v>584</v>
      </c>
      <c r="CM250" s="57" t="s">
        <v>584</v>
      </c>
      <c r="CN250" s="57">
        <v>0</v>
      </c>
      <c r="CO250" s="58" t="e">
        <v>#VALUE!</v>
      </c>
      <c r="CP250" s="58" t="e">
        <v>#VALUE!</v>
      </c>
      <c r="CQ250" s="58" t="e">
        <v>#VALUE!</v>
      </c>
      <c r="CR250" s="58" t="e">
        <v>#VALUE!</v>
      </c>
      <c r="CS250" s="58" t="e">
        <v>#VALUE!</v>
      </c>
      <c r="CT250" s="58" t="e">
        <v>#VALUE!</v>
      </c>
      <c r="CU250" s="62" t="e">
        <v>#VALUE!</v>
      </c>
      <c r="CV250" s="58" t="e">
        <v>#VALUE!</v>
      </c>
      <c r="CW250" s="58" t="e">
        <v>#VALUE!</v>
      </c>
      <c r="CX250" s="49" t="s">
        <v>564</v>
      </c>
      <c r="CY250" s="207" t="s">
        <v>568</v>
      </c>
    </row>
    <row r="251" spans="1:103" s="59" customFormat="1" ht="47.25" x14ac:dyDescent="0.2">
      <c r="A251" s="255">
        <v>241</v>
      </c>
      <c r="B251" s="256" t="s">
        <v>525</v>
      </c>
      <c r="C251" s="257" t="s">
        <v>526</v>
      </c>
      <c r="D251" s="256" t="s">
        <v>46</v>
      </c>
      <c r="E251" s="259">
        <v>3.6666666666666665</v>
      </c>
      <c r="F251" s="255">
        <v>1</v>
      </c>
      <c r="G251" s="256" t="s">
        <v>31</v>
      </c>
      <c r="H251" s="53">
        <v>112500</v>
      </c>
      <c r="I251" s="53">
        <v>412500</v>
      </c>
      <c r="J251" s="136"/>
      <c r="K251" s="136">
        <v>0</v>
      </c>
      <c r="L251" s="43">
        <v>0</v>
      </c>
      <c r="M251" s="52">
        <v>0</v>
      </c>
      <c r="N251" s="42" t="s">
        <v>583</v>
      </c>
      <c r="O251" s="42" t="s">
        <v>568</v>
      </c>
      <c r="P251" s="42" t="s">
        <v>33</v>
      </c>
      <c r="Q251" s="42" t="s">
        <v>582</v>
      </c>
      <c r="R251" s="144">
        <v>0</v>
      </c>
      <c r="S251" s="144">
        <v>0</v>
      </c>
      <c r="T251" s="144">
        <v>0</v>
      </c>
      <c r="U251" s="145">
        <v>0</v>
      </c>
      <c r="V251" s="42" t="s">
        <v>583</v>
      </c>
      <c r="W251" s="42" t="s">
        <v>568</v>
      </c>
      <c r="X251" s="42" t="s">
        <v>33</v>
      </c>
      <c r="Y251" s="42" t="s">
        <v>582</v>
      </c>
      <c r="Z251" s="43">
        <v>0</v>
      </c>
      <c r="AA251" s="43">
        <v>0</v>
      </c>
      <c r="AB251" s="43">
        <v>0</v>
      </c>
      <c r="AC251" s="52">
        <v>0</v>
      </c>
      <c r="AD251" s="42" t="s">
        <v>583</v>
      </c>
      <c r="AE251" s="42" t="s">
        <v>568</v>
      </c>
      <c r="AF251" s="42" t="s">
        <v>33</v>
      </c>
      <c r="AG251" s="42" t="s">
        <v>582</v>
      </c>
      <c r="AH251" s="245">
        <v>102469</v>
      </c>
      <c r="AI251" s="246">
        <v>0</v>
      </c>
      <c r="AJ251" s="235">
        <v>102469</v>
      </c>
      <c r="AK251" s="52">
        <v>375719.66666666663</v>
      </c>
      <c r="AL251" s="42" t="s">
        <v>10</v>
      </c>
      <c r="AM251" s="42" t="s">
        <v>566</v>
      </c>
      <c r="AN251" s="42" t="s">
        <v>10</v>
      </c>
      <c r="AO251" s="42" t="s">
        <v>581</v>
      </c>
      <c r="AP251" s="235"/>
      <c r="AQ251" s="235"/>
      <c r="AR251" s="43">
        <v>0</v>
      </c>
      <c r="AS251" s="52">
        <v>0</v>
      </c>
      <c r="AT251" s="42" t="s">
        <v>583</v>
      </c>
      <c r="AU251" s="42"/>
      <c r="AV251" s="42" t="s">
        <v>33</v>
      </c>
      <c r="AW251" s="42" t="s">
        <v>582</v>
      </c>
      <c r="AX251" s="235"/>
      <c r="AY251" s="235"/>
      <c r="AZ251" s="43">
        <v>0</v>
      </c>
      <c r="BA251" s="52">
        <v>0</v>
      </c>
      <c r="BB251" s="42" t="s">
        <v>583</v>
      </c>
      <c r="BC251" s="42" t="s">
        <v>568</v>
      </c>
      <c r="BD251" s="42" t="s">
        <v>33</v>
      </c>
      <c r="BE251" s="42" t="s">
        <v>582</v>
      </c>
      <c r="BF251" s="261">
        <v>0</v>
      </c>
      <c r="BG251" s="262">
        <v>0</v>
      </c>
      <c r="BH251" s="43">
        <v>0</v>
      </c>
      <c r="BI251" s="52">
        <v>0</v>
      </c>
      <c r="BJ251" s="42" t="s">
        <v>583</v>
      </c>
      <c r="BK251" s="42" t="s">
        <v>568</v>
      </c>
      <c r="BL251" s="42" t="s">
        <v>33</v>
      </c>
      <c r="BM251" s="42" t="s">
        <v>582</v>
      </c>
      <c r="BN251" s="196">
        <v>0</v>
      </c>
      <c r="BO251" s="196">
        <v>0</v>
      </c>
      <c r="BP251" s="144">
        <v>0</v>
      </c>
      <c r="BQ251" s="145">
        <v>0</v>
      </c>
      <c r="BR251" s="42" t="s">
        <v>583</v>
      </c>
      <c r="BS251" s="42" t="s">
        <v>568</v>
      </c>
      <c r="BT251" s="42" t="s">
        <v>33</v>
      </c>
      <c r="BU251" s="42" t="s">
        <v>582</v>
      </c>
      <c r="BV251" s="193"/>
      <c r="BW251" s="193"/>
      <c r="BX251" s="43">
        <v>0</v>
      </c>
      <c r="BY251" s="52">
        <v>0</v>
      </c>
      <c r="BZ251" s="42" t="s">
        <v>583</v>
      </c>
      <c r="CA251" s="42" t="s">
        <v>568</v>
      </c>
      <c r="CB251" s="42" t="s">
        <v>33</v>
      </c>
      <c r="CC251" s="42" t="s">
        <v>582</v>
      </c>
      <c r="CD251" s="56"/>
      <c r="CE251" s="57" t="s">
        <v>584</v>
      </c>
      <c r="CF251" s="57" t="s">
        <v>584</v>
      </c>
      <c r="CG251" s="57" t="s">
        <v>584</v>
      </c>
      <c r="CH251" s="65">
        <v>102469</v>
      </c>
      <c r="CI251" s="65" t="s">
        <v>584</v>
      </c>
      <c r="CJ251" s="65" t="s">
        <v>584</v>
      </c>
      <c r="CK251" s="65" t="s">
        <v>584</v>
      </c>
      <c r="CL251" s="65" t="s">
        <v>584</v>
      </c>
      <c r="CM251" s="57" t="s">
        <v>584</v>
      </c>
      <c r="CN251" s="57">
        <v>102469</v>
      </c>
      <c r="CO251" s="58" t="e">
        <v>#VALUE!</v>
      </c>
      <c r="CP251" s="58" t="e">
        <v>#VALUE!</v>
      </c>
      <c r="CQ251" s="58" t="e">
        <v>#VALUE!</v>
      </c>
      <c r="CR251" s="58">
        <v>500</v>
      </c>
      <c r="CS251" s="58" t="e">
        <v>#VALUE!</v>
      </c>
      <c r="CT251" s="58" t="e">
        <v>#VALUE!</v>
      </c>
      <c r="CU251" s="62" t="e">
        <v>#VALUE!</v>
      </c>
      <c r="CV251" s="58" t="e">
        <v>#VALUE!</v>
      </c>
      <c r="CW251" s="58" t="e">
        <v>#VALUE!</v>
      </c>
      <c r="CX251" s="281" t="s">
        <v>554</v>
      </c>
      <c r="CY251" s="207" t="s">
        <v>568</v>
      </c>
    </row>
    <row r="252" spans="1:103" s="59" customFormat="1" ht="47.25" x14ac:dyDescent="0.2">
      <c r="A252" s="255">
        <v>242</v>
      </c>
      <c r="B252" s="256" t="s">
        <v>527</v>
      </c>
      <c r="C252" s="257" t="s">
        <v>528</v>
      </c>
      <c r="D252" s="256" t="s">
        <v>46</v>
      </c>
      <c r="E252" s="259">
        <v>1</v>
      </c>
      <c r="F252" s="255">
        <v>1</v>
      </c>
      <c r="G252" s="256" t="s">
        <v>31</v>
      </c>
      <c r="H252" s="53">
        <v>1515249.372</v>
      </c>
      <c r="I252" s="53">
        <v>1515249.372</v>
      </c>
      <c r="J252" s="136"/>
      <c r="K252" s="136">
        <v>0</v>
      </c>
      <c r="L252" s="43">
        <v>0</v>
      </c>
      <c r="M252" s="52">
        <v>0</v>
      </c>
      <c r="N252" s="42" t="s">
        <v>583</v>
      </c>
      <c r="O252" s="42" t="s">
        <v>568</v>
      </c>
      <c r="P252" s="42" t="s">
        <v>33</v>
      </c>
      <c r="Q252" s="42" t="s">
        <v>582</v>
      </c>
      <c r="R252" s="144">
        <v>0</v>
      </c>
      <c r="S252" s="144">
        <v>0</v>
      </c>
      <c r="T252" s="144">
        <v>0</v>
      </c>
      <c r="U252" s="145">
        <v>0</v>
      </c>
      <c r="V252" s="42" t="s">
        <v>583</v>
      </c>
      <c r="W252" s="42" t="s">
        <v>568</v>
      </c>
      <c r="X252" s="42" t="s">
        <v>33</v>
      </c>
      <c r="Y252" s="42" t="s">
        <v>582</v>
      </c>
      <c r="Z252" s="43">
        <v>0</v>
      </c>
      <c r="AA252" s="43">
        <v>0</v>
      </c>
      <c r="AB252" s="43">
        <v>0</v>
      </c>
      <c r="AC252" s="52">
        <v>0</v>
      </c>
      <c r="AD252" s="42" t="s">
        <v>583</v>
      </c>
      <c r="AE252" s="42" t="s">
        <v>568</v>
      </c>
      <c r="AF252" s="42" t="s">
        <v>33</v>
      </c>
      <c r="AG252" s="42" t="s">
        <v>582</v>
      </c>
      <c r="AH252" s="245">
        <v>1159781</v>
      </c>
      <c r="AI252" s="246">
        <v>220358.39</v>
      </c>
      <c r="AJ252" s="235">
        <v>1380139.3900000001</v>
      </c>
      <c r="AK252" s="52">
        <v>1380139.3900000001</v>
      </c>
      <c r="AL252" s="42" t="s">
        <v>10</v>
      </c>
      <c r="AM252" s="42" t="s">
        <v>566</v>
      </c>
      <c r="AN252" s="42" t="s">
        <v>10</v>
      </c>
      <c r="AO252" s="42" t="s">
        <v>581</v>
      </c>
      <c r="AP252" s="235"/>
      <c r="AQ252" s="235"/>
      <c r="AR252" s="43">
        <v>0</v>
      </c>
      <c r="AS252" s="52">
        <v>0</v>
      </c>
      <c r="AT252" s="42" t="s">
        <v>583</v>
      </c>
      <c r="AU252" s="42"/>
      <c r="AV252" s="42" t="s">
        <v>33</v>
      </c>
      <c r="AW252" s="42" t="s">
        <v>582</v>
      </c>
      <c r="AX252" s="235"/>
      <c r="AY252" s="235"/>
      <c r="AZ252" s="43">
        <v>0</v>
      </c>
      <c r="BA252" s="52">
        <v>0</v>
      </c>
      <c r="BB252" s="42" t="s">
        <v>583</v>
      </c>
      <c r="BC252" s="42" t="s">
        <v>568</v>
      </c>
      <c r="BD252" s="42" t="s">
        <v>33</v>
      </c>
      <c r="BE252" s="42" t="s">
        <v>582</v>
      </c>
      <c r="BF252" s="261">
        <v>0</v>
      </c>
      <c r="BG252" s="262">
        <v>0</v>
      </c>
      <c r="BH252" s="43">
        <v>0</v>
      </c>
      <c r="BI252" s="52">
        <v>0</v>
      </c>
      <c r="BJ252" s="42" t="s">
        <v>583</v>
      </c>
      <c r="BK252" s="42" t="s">
        <v>568</v>
      </c>
      <c r="BL252" s="42" t="s">
        <v>33</v>
      </c>
      <c r="BM252" s="42" t="s">
        <v>582</v>
      </c>
      <c r="BN252" s="196">
        <v>0</v>
      </c>
      <c r="BO252" s="196">
        <v>0</v>
      </c>
      <c r="BP252" s="144">
        <v>0</v>
      </c>
      <c r="BQ252" s="145">
        <v>0</v>
      </c>
      <c r="BR252" s="42" t="s">
        <v>583</v>
      </c>
      <c r="BS252" s="42" t="s">
        <v>568</v>
      </c>
      <c r="BT252" s="42" t="s">
        <v>33</v>
      </c>
      <c r="BU252" s="42" t="s">
        <v>582</v>
      </c>
      <c r="BV252" s="193"/>
      <c r="BW252" s="193"/>
      <c r="BX252" s="43">
        <v>0</v>
      </c>
      <c r="BY252" s="52">
        <v>0</v>
      </c>
      <c r="BZ252" s="42" t="s">
        <v>583</v>
      </c>
      <c r="CA252" s="42" t="s">
        <v>568</v>
      </c>
      <c r="CB252" s="42" t="s">
        <v>33</v>
      </c>
      <c r="CC252" s="42" t="s">
        <v>582</v>
      </c>
      <c r="CD252" s="56"/>
      <c r="CE252" s="57" t="s">
        <v>584</v>
      </c>
      <c r="CF252" s="57" t="s">
        <v>584</v>
      </c>
      <c r="CG252" s="57" t="s">
        <v>584</v>
      </c>
      <c r="CH252" s="65">
        <v>1380139.3900000001</v>
      </c>
      <c r="CI252" s="65" t="s">
        <v>584</v>
      </c>
      <c r="CJ252" s="65" t="s">
        <v>584</v>
      </c>
      <c r="CK252" s="65" t="s">
        <v>584</v>
      </c>
      <c r="CL252" s="65" t="s">
        <v>584</v>
      </c>
      <c r="CM252" s="57" t="s">
        <v>584</v>
      </c>
      <c r="CN252" s="57">
        <v>1380139.3900000001</v>
      </c>
      <c r="CO252" s="58" t="e">
        <v>#VALUE!</v>
      </c>
      <c r="CP252" s="58" t="e">
        <v>#VALUE!</v>
      </c>
      <c r="CQ252" s="58" t="e">
        <v>#VALUE!</v>
      </c>
      <c r="CR252" s="58">
        <v>500</v>
      </c>
      <c r="CS252" s="58" t="e">
        <v>#VALUE!</v>
      </c>
      <c r="CT252" s="58" t="e">
        <v>#VALUE!</v>
      </c>
      <c r="CU252" s="62" t="e">
        <v>#VALUE!</v>
      </c>
      <c r="CV252" s="58" t="e">
        <v>#VALUE!</v>
      </c>
      <c r="CW252" s="58" t="e">
        <v>#VALUE!</v>
      </c>
      <c r="CX252" s="281" t="s">
        <v>554</v>
      </c>
      <c r="CY252" s="207" t="s">
        <v>568</v>
      </c>
    </row>
    <row r="253" spans="1:103" s="59" customFormat="1" ht="75" x14ac:dyDescent="0.2">
      <c r="A253" s="255">
        <v>243</v>
      </c>
      <c r="B253" s="256" t="s">
        <v>529</v>
      </c>
      <c r="C253" s="257" t="s">
        <v>530</v>
      </c>
      <c r="D253" s="256" t="s">
        <v>46</v>
      </c>
      <c r="E253" s="259">
        <v>0.66666666666666663</v>
      </c>
      <c r="F253" s="255">
        <v>1</v>
      </c>
      <c r="G253" s="256" t="s">
        <v>31</v>
      </c>
      <c r="H253" s="53">
        <v>272510</v>
      </c>
      <c r="I253" s="53">
        <v>181673.33333333331</v>
      </c>
      <c r="J253" s="136"/>
      <c r="K253" s="136">
        <v>0</v>
      </c>
      <c r="L253" s="43">
        <v>0</v>
      </c>
      <c r="M253" s="52">
        <v>0</v>
      </c>
      <c r="N253" s="42" t="s">
        <v>583</v>
      </c>
      <c r="O253" s="42" t="s">
        <v>568</v>
      </c>
      <c r="P253" s="42" t="s">
        <v>33</v>
      </c>
      <c r="Q253" s="42" t="s">
        <v>582</v>
      </c>
      <c r="R253" s="144">
        <v>0</v>
      </c>
      <c r="S253" s="144">
        <v>0</v>
      </c>
      <c r="T253" s="144">
        <v>0</v>
      </c>
      <c r="U253" s="145">
        <v>0</v>
      </c>
      <c r="V253" s="42" t="s">
        <v>583</v>
      </c>
      <c r="W253" s="42" t="s">
        <v>568</v>
      </c>
      <c r="X253" s="42" t="s">
        <v>33</v>
      </c>
      <c r="Y253" s="42" t="s">
        <v>582</v>
      </c>
      <c r="Z253" s="43">
        <v>0</v>
      </c>
      <c r="AA253" s="43">
        <v>0</v>
      </c>
      <c r="AB253" s="43">
        <v>0</v>
      </c>
      <c r="AC253" s="52">
        <v>0</v>
      </c>
      <c r="AD253" s="42" t="s">
        <v>583</v>
      </c>
      <c r="AE253" s="42" t="s">
        <v>568</v>
      </c>
      <c r="AF253" s="42" t="s">
        <v>33</v>
      </c>
      <c r="AG253" s="42" t="s">
        <v>582</v>
      </c>
      <c r="AH253" s="245">
        <v>174880</v>
      </c>
      <c r="AI253" s="246">
        <v>33227.199999999997</v>
      </c>
      <c r="AJ253" s="235">
        <v>208107.2</v>
      </c>
      <c r="AK253" s="52">
        <v>138738.13333333333</v>
      </c>
      <c r="AL253" s="42" t="s">
        <v>10</v>
      </c>
      <c r="AM253" s="42" t="s">
        <v>566</v>
      </c>
      <c r="AN253" s="42" t="s">
        <v>10</v>
      </c>
      <c r="AO253" s="42" t="s">
        <v>581</v>
      </c>
      <c r="AP253" s="235"/>
      <c r="AQ253" s="235"/>
      <c r="AR253" s="43">
        <v>0</v>
      </c>
      <c r="AS253" s="52">
        <v>0</v>
      </c>
      <c r="AT253" s="42" t="s">
        <v>583</v>
      </c>
      <c r="AU253" s="42"/>
      <c r="AV253" s="42" t="s">
        <v>33</v>
      </c>
      <c r="AW253" s="42" t="s">
        <v>582</v>
      </c>
      <c r="AX253" s="235">
        <v>170000</v>
      </c>
      <c r="AY253" s="235">
        <v>32300</v>
      </c>
      <c r="AZ253" s="43">
        <v>202300</v>
      </c>
      <c r="BA253" s="52">
        <v>134866.66666666666</v>
      </c>
      <c r="BB253" s="42" t="s">
        <v>10</v>
      </c>
      <c r="BC253" s="42" t="s">
        <v>567</v>
      </c>
      <c r="BD253" s="42" t="s">
        <v>33</v>
      </c>
      <c r="BE253" s="42" t="s">
        <v>582</v>
      </c>
      <c r="BF253" s="261">
        <v>0</v>
      </c>
      <c r="BG253" s="262">
        <v>0</v>
      </c>
      <c r="BH253" s="43">
        <v>0</v>
      </c>
      <c r="BI253" s="52">
        <v>0</v>
      </c>
      <c r="BJ253" s="42" t="s">
        <v>583</v>
      </c>
      <c r="BK253" s="42" t="s">
        <v>568</v>
      </c>
      <c r="BL253" s="42" t="s">
        <v>33</v>
      </c>
      <c r="BM253" s="42" t="s">
        <v>582</v>
      </c>
      <c r="BN253" s="196">
        <v>0</v>
      </c>
      <c r="BO253" s="196">
        <v>0</v>
      </c>
      <c r="BP253" s="144">
        <v>0</v>
      </c>
      <c r="BQ253" s="145">
        <v>0</v>
      </c>
      <c r="BR253" s="42" t="s">
        <v>583</v>
      </c>
      <c r="BS253" s="42" t="s">
        <v>568</v>
      </c>
      <c r="BT253" s="42" t="s">
        <v>33</v>
      </c>
      <c r="BU253" s="42" t="s">
        <v>582</v>
      </c>
      <c r="BV253" s="193"/>
      <c r="BW253" s="193"/>
      <c r="BX253" s="43">
        <v>0</v>
      </c>
      <c r="BY253" s="52">
        <v>0</v>
      </c>
      <c r="BZ253" s="42" t="s">
        <v>583</v>
      </c>
      <c r="CA253" s="42" t="s">
        <v>568</v>
      </c>
      <c r="CB253" s="42" t="s">
        <v>33</v>
      </c>
      <c r="CC253" s="42" t="s">
        <v>582</v>
      </c>
      <c r="CD253" s="56"/>
      <c r="CE253" s="57" t="s">
        <v>584</v>
      </c>
      <c r="CF253" s="57" t="s">
        <v>584</v>
      </c>
      <c r="CG253" s="57" t="s">
        <v>584</v>
      </c>
      <c r="CH253" s="65">
        <v>208107.2</v>
      </c>
      <c r="CI253" s="65" t="s">
        <v>584</v>
      </c>
      <c r="CJ253" s="65" t="s">
        <v>584</v>
      </c>
      <c r="CK253" s="65" t="s">
        <v>584</v>
      </c>
      <c r="CL253" s="65" t="s">
        <v>584</v>
      </c>
      <c r="CM253" s="57" t="s">
        <v>584</v>
      </c>
      <c r="CN253" s="57">
        <v>208107.2</v>
      </c>
      <c r="CO253" s="58" t="e">
        <v>#VALUE!</v>
      </c>
      <c r="CP253" s="58" t="e">
        <v>#VALUE!</v>
      </c>
      <c r="CQ253" s="58" t="e">
        <v>#VALUE!</v>
      </c>
      <c r="CR253" s="58">
        <v>500</v>
      </c>
      <c r="CS253" s="58" t="e">
        <v>#VALUE!</v>
      </c>
      <c r="CT253" s="58" t="e">
        <v>#VALUE!</v>
      </c>
      <c r="CU253" s="62" t="e">
        <v>#VALUE!</v>
      </c>
      <c r="CV253" s="58" t="e">
        <v>#VALUE!</v>
      </c>
      <c r="CW253" s="58" t="e">
        <v>#VALUE!</v>
      </c>
      <c r="CX253" s="281" t="s">
        <v>554</v>
      </c>
      <c r="CY253" s="207" t="s">
        <v>568</v>
      </c>
    </row>
    <row r="254" spans="1:103" s="59" customFormat="1" ht="75" x14ac:dyDescent="0.2">
      <c r="A254" s="255">
        <v>244</v>
      </c>
      <c r="B254" s="256" t="s">
        <v>531</v>
      </c>
      <c r="C254" s="257" t="s">
        <v>532</v>
      </c>
      <c r="D254" s="256" t="s">
        <v>46</v>
      </c>
      <c r="E254" s="259">
        <v>1</v>
      </c>
      <c r="F254" s="255">
        <v>1</v>
      </c>
      <c r="G254" s="256" t="s">
        <v>31</v>
      </c>
      <c r="H254" s="53">
        <v>326726.40000000002</v>
      </c>
      <c r="I254" s="53">
        <v>326726.40000000002</v>
      </c>
      <c r="J254" s="136"/>
      <c r="K254" s="136">
        <v>0</v>
      </c>
      <c r="L254" s="43">
        <v>0</v>
      </c>
      <c r="M254" s="52">
        <v>0</v>
      </c>
      <c r="N254" s="42" t="s">
        <v>583</v>
      </c>
      <c r="O254" s="42" t="s">
        <v>568</v>
      </c>
      <c r="P254" s="42" t="s">
        <v>33</v>
      </c>
      <c r="Q254" s="42" t="s">
        <v>582</v>
      </c>
      <c r="R254" s="144">
        <v>0</v>
      </c>
      <c r="S254" s="144">
        <v>0</v>
      </c>
      <c r="T254" s="144">
        <v>0</v>
      </c>
      <c r="U254" s="145">
        <v>0</v>
      </c>
      <c r="V254" s="42" t="s">
        <v>583</v>
      </c>
      <c r="W254" s="42" t="s">
        <v>568</v>
      </c>
      <c r="X254" s="42" t="s">
        <v>33</v>
      </c>
      <c r="Y254" s="42" t="s">
        <v>582</v>
      </c>
      <c r="Z254" s="43">
        <v>0</v>
      </c>
      <c r="AA254" s="43">
        <v>0</v>
      </c>
      <c r="AB254" s="43">
        <v>0</v>
      </c>
      <c r="AC254" s="52">
        <v>0</v>
      </c>
      <c r="AD254" s="42" t="s">
        <v>583</v>
      </c>
      <c r="AE254" s="42" t="s">
        <v>568</v>
      </c>
      <c r="AF254" s="42" t="s">
        <v>33</v>
      </c>
      <c r="AG254" s="42" t="s">
        <v>582</v>
      </c>
      <c r="AH254" s="245">
        <v>220349</v>
      </c>
      <c r="AI254" s="246">
        <v>41866.31</v>
      </c>
      <c r="AJ254" s="235">
        <v>262215.31</v>
      </c>
      <c r="AK254" s="52">
        <v>262215.31</v>
      </c>
      <c r="AL254" s="42" t="s">
        <v>10</v>
      </c>
      <c r="AM254" s="42" t="s">
        <v>566</v>
      </c>
      <c r="AN254" s="42" t="s">
        <v>10</v>
      </c>
      <c r="AO254" s="42" t="s">
        <v>581</v>
      </c>
      <c r="AP254" s="235"/>
      <c r="AQ254" s="235"/>
      <c r="AR254" s="43">
        <v>0</v>
      </c>
      <c r="AS254" s="52">
        <v>0</v>
      </c>
      <c r="AT254" s="42" t="s">
        <v>583</v>
      </c>
      <c r="AU254" s="42"/>
      <c r="AV254" s="42" t="s">
        <v>33</v>
      </c>
      <c r="AW254" s="42" t="s">
        <v>582</v>
      </c>
      <c r="AX254" s="235"/>
      <c r="AY254" s="235"/>
      <c r="AZ254" s="43">
        <v>0</v>
      </c>
      <c r="BA254" s="52">
        <v>0</v>
      </c>
      <c r="BB254" s="42" t="s">
        <v>583</v>
      </c>
      <c r="BC254" s="42" t="s">
        <v>568</v>
      </c>
      <c r="BD254" s="42" t="s">
        <v>33</v>
      </c>
      <c r="BE254" s="42" t="s">
        <v>582</v>
      </c>
      <c r="BF254" s="261">
        <v>0</v>
      </c>
      <c r="BG254" s="262">
        <v>0</v>
      </c>
      <c r="BH254" s="43">
        <v>0</v>
      </c>
      <c r="BI254" s="52">
        <v>0</v>
      </c>
      <c r="BJ254" s="42" t="s">
        <v>583</v>
      </c>
      <c r="BK254" s="42" t="s">
        <v>568</v>
      </c>
      <c r="BL254" s="42" t="s">
        <v>33</v>
      </c>
      <c r="BM254" s="42" t="s">
        <v>582</v>
      </c>
      <c r="BN254" s="196">
        <v>0</v>
      </c>
      <c r="BO254" s="196">
        <v>0</v>
      </c>
      <c r="BP254" s="144">
        <v>0</v>
      </c>
      <c r="BQ254" s="145">
        <v>0</v>
      </c>
      <c r="BR254" s="42" t="s">
        <v>583</v>
      </c>
      <c r="BS254" s="42" t="s">
        <v>568</v>
      </c>
      <c r="BT254" s="42" t="s">
        <v>33</v>
      </c>
      <c r="BU254" s="42" t="s">
        <v>582</v>
      </c>
      <c r="BV254" s="193"/>
      <c r="BW254" s="193"/>
      <c r="BX254" s="43">
        <v>0</v>
      </c>
      <c r="BY254" s="52">
        <v>0</v>
      </c>
      <c r="BZ254" s="42" t="s">
        <v>583</v>
      </c>
      <c r="CA254" s="42" t="s">
        <v>568</v>
      </c>
      <c r="CB254" s="42" t="s">
        <v>33</v>
      </c>
      <c r="CC254" s="42" t="s">
        <v>582</v>
      </c>
      <c r="CD254" s="56"/>
      <c r="CE254" s="57" t="s">
        <v>584</v>
      </c>
      <c r="CF254" s="57" t="s">
        <v>584</v>
      </c>
      <c r="CG254" s="57" t="s">
        <v>584</v>
      </c>
      <c r="CH254" s="65">
        <v>262215.31</v>
      </c>
      <c r="CI254" s="65" t="s">
        <v>584</v>
      </c>
      <c r="CJ254" s="65" t="s">
        <v>584</v>
      </c>
      <c r="CK254" s="65" t="s">
        <v>584</v>
      </c>
      <c r="CL254" s="65" t="s">
        <v>584</v>
      </c>
      <c r="CM254" s="57" t="s">
        <v>584</v>
      </c>
      <c r="CN254" s="57">
        <v>262215.31</v>
      </c>
      <c r="CO254" s="58" t="e">
        <v>#VALUE!</v>
      </c>
      <c r="CP254" s="58" t="e">
        <v>#VALUE!</v>
      </c>
      <c r="CQ254" s="58" t="e">
        <v>#VALUE!</v>
      </c>
      <c r="CR254" s="58">
        <v>500</v>
      </c>
      <c r="CS254" s="58" t="e">
        <v>#VALUE!</v>
      </c>
      <c r="CT254" s="58" t="e">
        <v>#VALUE!</v>
      </c>
      <c r="CU254" s="62" t="e">
        <v>#VALUE!</v>
      </c>
      <c r="CV254" s="58" t="e">
        <v>#VALUE!</v>
      </c>
      <c r="CW254" s="58" t="e">
        <v>#VALUE!</v>
      </c>
      <c r="CX254" s="281" t="s">
        <v>554</v>
      </c>
      <c r="CY254" s="207" t="s">
        <v>568</v>
      </c>
    </row>
    <row r="255" spans="1:103" s="59" customFormat="1" ht="47.25" x14ac:dyDescent="0.2">
      <c r="A255" s="255">
        <v>245</v>
      </c>
      <c r="B255" s="256" t="s">
        <v>533</v>
      </c>
      <c r="C255" s="257" t="s">
        <v>534</v>
      </c>
      <c r="D255" s="256" t="s">
        <v>46</v>
      </c>
      <c r="E255" s="259">
        <v>3.6666666666666665</v>
      </c>
      <c r="F255" s="255">
        <v>1</v>
      </c>
      <c r="G255" s="256" t="s">
        <v>31</v>
      </c>
      <c r="H255" s="53">
        <v>4076344.2443422093</v>
      </c>
      <c r="I255" s="53">
        <v>14946595.562588099</v>
      </c>
      <c r="J255" s="136"/>
      <c r="K255" s="136">
        <v>0</v>
      </c>
      <c r="L255" s="43">
        <v>0</v>
      </c>
      <c r="M255" s="52">
        <v>0</v>
      </c>
      <c r="N255" s="42" t="s">
        <v>583</v>
      </c>
      <c r="O255" s="42" t="s">
        <v>568</v>
      </c>
      <c r="P255" s="42" t="s">
        <v>33</v>
      </c>
      <c r="Q255" s="42" t="s">
        <v>582</v>
      </c>
      <c r="R255" s="144">
        <v>0</v>
      </c>
      <c r="S255" s="144">
        <v>0</v>
      </c>
      <c r="T255" s="144">
        <v>0</v>
      </c>
      <c r="U255" s="145">
        <v>0</v>
      </c>
      <c r="V255" s="42" t="s">
        <v>583</v>
      </c>
      <c r="W255" s="42" t="s">
        <v>568</v>
      </c>
      <c r="X255" s="42" t="s">
        <v>33</v>
      </c>
      <c r="Y255" s="42" t="s">
        <v>582</v>
      </c>
      <c r="Z255" s="43">
        <v>0</v>
      </c>
      <c r="AA255" s="43">
        <v>0</v>
      </c>
      <c r="AB255" s="43">
        <v>0</v>
      </c>
      <c r="AC255" s="52">
        <v>0</v>
      </c>
      <c r="AD255" s="42" t="s">
        <v>583</v>
      </c>
      <c r="AE255" s="42" t="s">
        <v>568</v>
      </c>
      <c r="AF255" s="42" t="s">
        <v>33</v>
      </c>
      <c r="AG255" s="42" t="s">
        <v>582</v>
      </c>
      <c r="AH255" s="245"/>
      <c r="AI255" s="246">
        <v>0</v>
      </c>
      <c r="AJ255" s="235">
        <v>0</v>
      </c>
      <c r="AK255" s="52">
        <v>0</v>
      </c>
      <c r="AL255" s="42" t="s">
        <v>583</v>
      </c>
      <c r="AM255" s="42" t="s">
        <v>568</v>
      </c>
      <c r="AN255" s="42" t="s">
        <v>33</v>
      </c>
      <c r="AO255" s="42" t="s">
        <v>582</v>
      </c>
      <c r="AP255" s="235"/>
      <c r="AQ255" s="235"/>
      <c r="AR255" s="43">
        <v>0</v>
      </c>
      <c r="AS255" s="52">
        <v>0</v>
      </c>
      <c r="AT255" s="42" t="s">
        <v>583</v>
      </c>
      <c r="AU255" s="42"/>
      <c r="AV255" s="42" t="s">
        <v>33</v>
      </c>
      <c r="AW255" s="42" t="s">
        <v>582</v>
      </c>
      <c r="AX255" s="235"/>
      <c r="AY255" s="235"/>
      <c r="AZ255" s="43">
        <v>0</v>
      </c>
      <c r="BA255" s="52">
        <v>0</v>
      </c>
      <c r="BB255" s="42" t="s">
        <v>583</v>
      </c>
      <c r="BC255" s="42" t="s">
        <v>568</v>
      </c>
      <c r="BD255" s="42" t="s">
        <v>33</v>
      </c>
      <c r="BE255" s="42" t="s">
        <v>582</v>
      </c>
      <c r="BF255" s="261">
        <v>0</v>
      </c>
      <c r="BG255" s="262">
        <v>0</v>
      </c>
      <c r="BH255" s="43">
        <v>0</v>
      </c>
      <c r="BI255" s="52">
        <v>0</v>
      </c>
      <c r="BJ255" s="42" t="s">
        <v>583</v>
      </c>
      <c r="BK255" s="42" t="s">
        <v>568</v>
      </c>
      <c r="BL255" s="42" t="s">
        <v>33</v>
      </c>
      <c r="BM255" s="42" t="s">
        <v>582</v>
      </c>
      <c r="BN255" s="196">
        <v>0</v>
      </c>
      <c r="BO255" s="196">
        <v>0</v>
      </c>
      <c r="BP255" s="144">
        <v>0</v>
      </c>
      <c r="BQ255" s="145">
        <v>0</v>
      </c>
      <c r="BR255" s="42" t="s">
        <v>583</v>
      </c>
      <c r="BS255" s="42" t="s">
        <v>568</v>
      </c>
      <c r="BT255" s="42" t="s">
        <v>33</v>
      </c>
      <c r="BU255" s="42" t="s">
        <v>582</v>
      </c>
      <c r="BV255" s="193"/>
      <c r="BW255" s="193"/>
      <c r="BX255" s="43">
        <v>0</v>
      </c>
      <c r="BY255" s="52">
        <v>0</v>
      </c>
      <c r="BZ255" s="42" t="s">
        <v>583</v>
      </c>
      <c r="CA255" s="42" t="s">
        <v>568</v>
      </c>
      <c r="CB255" s="42" t="s">
        <v>33</v>
      </c>
      <c r="CC255" s="42" t="s">
        <v>582</v>
      </c>
      <c r="CD255" s="56"/>
      <c r="CE255" s="57" t="s">
        <v>584</v>
      </c>
      <c r="CF255" s="57" t="s">
        <v>584</v>
      </c>
      <c r="CG255" s="57" t="s">
        <v>584</v>
      </c>
      <c r="CH255" s="65" t="s">
        <v>584</v>
      </c>
      <c r="CI255" s="65" t="s">
        <v>584</v>
      </c>
      <c r="CJ255" s="65" t="s">
        <v>584</v>
      </c>
      <c r="CK255" s="65" t="s">
        <v>584</v>
      </c>
      <c r="CL255" s="65" t="s">
        <v>584</v>
      </c>
      <c r="CM255" s="57" t="s">
        <v>584</v>
      </c>
      <c r="CN255" s="57">
        <v>0</v>
      </c>
      <c r="CO255" s="58" t="e">
        <v>#VALUE!</v>
      </c>
      <c r="CP255" s="58" t="e">
        <v>#VALUE!</v>
      </c>
      <c r="CQ255" s="58" t="e">
        <v>#VALUE!</v>
      </c>
      <c r="CR255" s="58" t="e">
        <v>#VALUE!</v>
      </c>
      <c r="CS255" s="58" t="e">
        <v>#VALUE!</v>
      </c>
      <c r="CT255" s="58" t="e">
        <v>#VALUE!</v>
      </c>
      <c r="CU255" s="62" t="e">
        <v>#VALUE!</v>
      </c>
      <c r="CV255" s="58" t="e">
        <v>#VALUE!</v>
      </c>
      <c r="CW255" s="58" t="e">
        <v>#VALUE!</v>
      </c>
      <c r="CX255" s="49" t="s">
        <v>564</v>
      </c>
      <c r="CY255" s="207" t="s">
        <v>568</v>
      </c>
    </row>
    <row r="256" spans="1:103" s="59" customFormat="1" ht="47.25" x14ac:dyDescent="0.2">
      <c r="A256" s="255">
        <v>246</v>
      </c>
      <c r="B256" s="256" t="s">
        <v>535</v>
      </c>
      <c r="C256" s="257" t="s">
        <v>536</v>
      </c>
      <c r="D256" s="256" t="s">
        <v>46</v>
      </c>
      <c r="E256" s="259">
        <v>3</v>
      </c>
      <c r="F256" s="255">
        <v>1</v>
      </c>
      <c r="G256" s="256" t="s">
        <v>31</v>
      </c>
      <c r="H256" s="53">
        <v>3828369.6221646094</v>
      </c>
      <c r="I256" s="53">
        <v>11485108.866493829</v>
      </c>
      <c r="J256" s="136"/>
      <c r="K256" s="136">
        <v>0</v>
      </c>
      <c r="L256" s="43">
        <v>0</v>
      </c>
      <c r="M256" s="52">
        <v>0</v>
      </c>
      <c r="N256" s="42" t="s">
        <v>583</v>
      </c>
      <c r="O256" s="42" t="s">
        <v>568</v>
      </c>
      <c r="P256" s="42" t="s">
        <v>33</v>
      </c>
      <c r="Q256" s="42" t="s">
        <v>582</v>
      </c>
      <c r="R256" s="144">
        <v>0</v>
      </c>
      <c r="S256" s="144">
        <v>0</v>
      </c>
      <c r="T256" s="144">
        <v>0</v>
      </c>
      <c r="U256" s="145">
        <v>0</v>
      </c>
      <c r="V256" s="42" t="s">
        <v>583</v>
      </c>
      <c r="W256" s="42" t="s">
        <v>568</v>
      </c>
      <c r="X256" s="42" t="s">
        <v>33</v>
      </c>
      <c r="Y256" s="42" t="s">
        <v>582</v>
      </c>
      <c r="Z256" s="43">
        <v>0</v>
      </c>
      <c r="AA256" s="43">
        <v>0</v>
      </c>
      <c r="AB256" s="43">
        <v>0</v>
      </c>
      <c r="AC256" s="52">
        <v>0</v>
      </c>
      <c r="AD256" s="42" t="s">
        <v>583</v>
      </c>
      <c r="AE256" s="42" t="s">
        <v>568</v>
      </c>
      <c r="AF256" s="42" t="s">
        <v>33</v>
      </c>
      <c r="AG256" s="42" t="s">
        <v>582</v>
      </c>
      <c r="AH256" s="245"/>
      <c r="AI256" s="246">
        <v>0</v>
      </c>
      <c r="AJ256" s="235">
        <v>0</v>
      </c>
      <c r="AK256" s="52">
        <v>0</v>
      </c>
      <c r="AL256" s="42" t="s">
        <v>583</v>
      </c>
      <c r="AM256" s="42" t="s">
        <v>568</v>
      </c>
      <c r="AN256" s="42" t="s">
        <v>33</v>
      </c>
      <c r="AO256" s="42" t="s">
        <v>582</v>
      </c>
      <c r="AP256" s="235"/>
      <c r="AQ256" s="235"/>
      <c r="AR256" s="43">
        <v>0</v>
      </c>
      <c r="AS256" s="52">
        <v>0</v>
      </c>
      <c r="AT256" s="42" t="s">
        <v>583</v>
      </c>
      <c r="AU256" s="42"/>
      <c r="AV256" s="42" t="s">
        <v>33</v>
      </c>
      <c r="AW256" s="42" t="s">
        <v>582</v>
      </c>
      <c r="AX256" s="235"/>
      <c r="AY256" s="235"/>
      <c r="AZ256" s="43">
        <v>0</v>
      </c>
      <c r="BA256" s="52">
        <v>0</v>
      </c>
      <c r="BB256" s="42" t="s">
        <v>583</v>
      </c>
      <c r="BC256" s="42" t="s">
        <v>568</v>
      </c>
      <c r="BD256" s="42" t="s">
        <v>33</v>
      </c>
      <c r="BE256" s="42" t="s">
        <v>582</v>
      </c>
      <c r="BF256" s="261">
        <v>0</v>
      </c>
      <c r="BG256" s="262">
        <v>0</v>
      </c>
      <c r="BH256" s="43">
        <v>0</v>
      </c>
      <c r="BI256" s="52">
        <v>0</v>
      </c>
      <c r="BJ256" s="42" t="s">
        <v>583</v>
      </c>
      <c r="BK256" s="42" t="s">
        <v>568</v>
      </c>
      <c r="BL256" s="42" t="s">
        <v>33</v>
      </c>
      <c r="BM256" s="42" t="s">
        <v>582</v>
      </c>
      <c r="BN256" s="196">
        <v>0</v>
      </c>
      <c r="BO256" s="196">
        <v>0</v>
      </c>
      <c r="BP256" s="144">
        <v>0</v>
      </c>
      <c r="BQ256" s="145">
        <v>0</v>
      </c>
      <c r="BR256" s="42" t="s">
        <v>583</v>
      </c>
      <c r="BS256" s="42" t="s">
        <v>568</v>
      </c>
      <c r="BT256" s="42" t="s">
        <v>33</v>
      </c>
      <c r="BU256" s="42" t="s">
        <v>582</v>
      </c>
      <c r="BV256" s="193"/>
      <c r="BW256" s="193"/>
      <c r="BX256" s="43">
        <v>0</v>
      </c>
      <c r="BY256" s="52">
        <v>0</v>
      </c>
      <c r="BZ256" s="42" t="s">
        <v>583</v>
      </c>
      <c r="CA256" s="42" t="s">
        <v>568</v>
      </c>
      <c r="CB256" s="42" t="s">
        <v>33</v>
      </c>
      <c r="CC256" s="42" t="s">
        <v>582</v>
      </c>
      <c r="CD256" s="56"/>
      <c r="CE256" s="57" t="s">
        <v>584</v>
      </c>
      <c r="CF256" s="57" t="s">
        <v>584</v>
      </c>
      <c r="CG256" s="57" t="s">
        <v>584</v>
      </c>
      <c r="CH256" s="65" t="s">
        <v>584</v>
      </c>
      <c r="CI256" s="65" t="s">
        <v>584</v>
      </c>
      <c r="CJ256" s="65" t="s">
        <v>584</v>
      </c>
      <c r="CK256" s="65" t="s">
        <v>584</v>
      </c>
      <c r="CL256" s="65" t="s">
        <v>584</v>
      </c>
      <c r="CM256" s="57" t="s">
        <v>584</v>
      </c>
      <c r="CN256" s="57">
        <v>0</v>
      </c>
      <c r="CO256" s="58" t="e">
        <v>#VALUE!</v>
      </c>
      <c r="CP256" s="58" t="e">
        <v>#VALUE!</v>
      </c>
      <c r="CQ256" s="58" t="e">
        <v>#VALUE!</v>
      </c>
      <c r="CR256" s="58" t="e">
        <v>#VALUE!</v>
      </c>
      <c r="CS256" s="58" t="e">
        <v>#VALUE!</v>
      </c>
      <c r="CT256" s="58" t="e">
        <v>#VALUE!</v>
      </c>
      <c r="CU256" s="62" t="e">
        <v>#VALUE!</v>
      </c>
      <c r="CV256" s="58" t="e">
        <v>#VALUE!</v>
      </c>
      <c r="CW256" s="58" t="e">
        <v>#VALUE!</v>
      </c>
      <c r="CX256" s="49" t="s">
        <v>564</v>
      </c>
      <c r="CY256" s="207" t="s">
        <v>568</v>
      </c>
    </row>
    <row r="257" spans="1:104" s="59" customFormat="1" ht="60" x14ac:dyDescent="0.2">
      <c r="A257" s="255">
        <v>247</v>
      </c>
      <c r="B257" s="256" t="s">
        <v>537</v>
      </c>
      <c r="C257" s="257" t="s">
        <v>538</v>
      </c>
      <c r="D257" s="256" t="s">
        <v>46</v>
      </c>
      <c r="E257" s="259">
        <v>6</v>
      </c>
      <c r="F257" s="255">
        <v>1</v>
      </c>
      <c r="G257" s="256" t="s">
        <v>31</v>
      </c>
      <c r="H257" s="53">
        <v>226933</v>
      </c>
      <c r="I257" s="53">
        <v>1361598</v>
      </c>
      <c r="J257" s="136"/>
      <c r="K257" s="136">
        <v>0</v>
      </c>
      <c r="L257" s="43">
        <v>0</v>
      </c>
      <c r="M257" s="52">
        <v>0</v>
      </c>
      <c r="N257" s="42" t="s">
        <v>583</v>
      </c>
      <c r="O257" s="42" t="s">
        <v>568</v>
      </c>
      <c r="P257" s="42" t="s">
        <v>33</v>
      </c>
      <c r="Q257" s="42" t="s">
        <v>582</v>
      </c>
      <c r="R257" s="144">
        <v>0</v>
      </c>
      <c r="S257" s="144">
        <v>0</v>
      </c>
      <c r="T257" s="144">
        <v>0</v>
      </c>
      <c r="U257" s="145">
        <v>0</v>
      </c>
      <c r="V257" s="42" t="s">
        <v>583</v>
      </c>
      <c r="W257" s="42" t="s">
        <v>568</v>
      </c>
      <c r="X257" s="42" t="s">
        <v>33</v>
      </c>
      <c r="Y257" s="42" t="s">
        <v>582</v>
      </c>
      <c r="Z257" s="43">
        <v>457371</v>
      </c>
      <c r="AA257" s="43">
        <v>86900</v>
      </c>
      <c r="AB257" s="43">
        <v>544271</v>
      </c>
      <c r="AC257" s="52">
        <v>3265626</v>
      </c>
      <c r="AD257" s="42" t="s">
        <v>33</v>
      </c>
      <c r="AE257" s="42" t="s">
        <v>566</v>
      </c>
      <c r="AF257" s="42" t="s">
        <v>33</v>
      </c>
      <c r="AG257" s="42" t="s">
        <v>582</v>
      </c>
      <c r="AH257" s="245">
        <v>190700</v>
      </c>
      <c r="AI257" s="246">
        <v>36233</v>
      </c>
      <c r="AJ257" s="235">
        <v>226933</v>
      </c>
      <c r="AK257" s="52">
        <v>1361598</v>
      </c>
      <c r="AL257" s="42" t="s">
        <v>10</v>
      </c>
      <c r="AM257" s="42" t="s">
        <v>566</v>
      </c>
      <c r="AN257" s="42" t="s">
        <v>10</v>
      </c>
      <c r="AO257" s="42" t="s">
        <v>581</v>
      </c>
      <c r="AP257" s="235"/>
      <c r="AQ257" s="235"/>
      <c r="AR257" s="43">
        <v>0</v>
      </c>
      <c r="AS257" s="52">
        <v>0</v>
      </c>
      <c r="AT257" s="42" t="s">
        <v>583</v>
      </c>
      <c r="AU257" s="42"/>
      <c r="AV257" s="42" t="s">
        <v>33</v>
      </c>
      <c r="AW257" s="42" t="s">
        <v>582</v>
      </c>
      <c r="AX257" s="235"/>
      <c r="AY257" s="235"/>
      <c r="AZ257" s="43">
        <v>0</v>
      </c>
      <c r="BA257" s="52">
        <v>0</v>
      </c>
      <c r="BB257" s="42" t="s">
        <v>583</v>
      </c>
      <c r="BC257" s="42" t="s">
        <v>568</v>
      </c>
      <c r="BD257" s="42" t="s">
        <v>33</v>
      </c>
      <c r="BE257" s="42" t="s">
        <v>582</v>
      </c>
      <c r="BF257" s="261">
        <v>186000</v>
      </c>
      <c r="BG257" s="262">
        <v>35340</v>
      </c>
      <c r="BH257" s="43">
        <v>221340</v>
      </c>
      <c r="BI257" s="52">
        <v>221340</v>
      </c>
      <c r="BJ257" s="42" t="s">
        <v>10</v>
      </c>
      <c r="BK257" s="42" t="s">
        <v>567</v>
      </c>
      <c r="BL257" s="42" t="s">
        <v>33</v>
      </c>
      <c r="BM257" s="42" t="s">
        <v>582</v>
      </c>
      <c r="BN257" s="196">
        <v>0</v>
      </c>
      <c r="BO257" s="196">
        <v>0</v>
      </c>
      <c r="BP257" s="144">
        <v>0</v>
      </c>
      <c r="BQ257" s="145">
        <v>0</v>
      </c>
      <c r="BR257" s="42" t="s">
        <v>583</v>
      </c>
      <c r="BS257" s="42" t="s">
        <v>568</v>
      </c>
      <c r="BT257" s="42" t="s">
        <v>33</v>
      </c>
      <c r="BU257" s="42" t="s">
        <v>582</v>
      </c>
      <c r="BV257" s="193"/>
      <c r="BW257" s="193"/>
      <c r="BX257" s="43">
        <v>0</v>
      </c>
      <c r="BY257" s="52">
        <v>0</v>
      </c>
      <c r="BZ257" s="42" t="s">
        <v>583</v>
      </c>
      <c r="CA257" s="42" t="s">
        <v>568</v>
      </c>
      <c r="CB257" s="42" t="s">
        <v>33</v>
      </c>
      <c r="CC257" s="42" t="s">
        <v>582</v>
      </c>
      <c r="CD257" s="56"/>
      <c r="CE257" s="57" t="s">
        <v>584</v>
      </c>
      <c r="CF257" s="57" t="s">
        <v>584</v>
      </c>
      <c r="CG257" s="57" t="s">
        <v>584</v>
      </c>
      <c r="CH257" s="65">
        <v>226933</v>
      </c>
      <c r="CI257" s="65" t="s">
        <v>584</v>
      </c>
      <c r="CJ257" s="65" t="s">
        <v>584</v>
      </c>
      <c r="CK257" s="65" t="s">
        <v>584</v>
      </c>
      <c r="CL257" s="65" t="s">
        <v>584</v>
      </c>
      <c r="CM257" s="57" t="s">
        <v>584</v>
      </c>
      <c r="CN257" s="57">
        <v>226933</v>
      </c>
      <c r="CO257" s="58" t="e">
        <v>#VALUE!</v>
      </c>
      <c r="CP257" s="58" t="e">
        <v>#VALUE!</v>
      </c>
      <c r="CQ257" s="58" t="e">
        <v>#VALUE!</v>
      </c>
      <c r="CR257" s="58">
        <v>500</v>
      </c>
      <c r="CS257" s="58" t="e">
        <v>#VALUE!</v>
      </c>
      <c r="CT257" s="58" t="e">
        <v>#VALUE!</v>
      </c>
      <c r="CU257" s="62" t="e">
        <v>#VALUE!</v>
      </c>
      <c r="CV257" s="58" t="e">
        <v>#VALUE!</v>
      </c>
      <c r="CW257" s="58" t="e">
        <v>#VALUE!</v>
      </c>
      <c r="CX257" s="281" t="s">
        <v>554</v>
      </c>
      <c r="CY257" s="207" t="s">
        <v>568</v>
      </c>
    </row>
    <row r="258" spans="1:104" s="59" customFormat="1" ht="135" x14ac:dyDescent="0.2">
      <c r="A258" s="255">
        <v>248</v>
      </c>
      <c r="B258" s="256" t="s">
        <v>539</v>
      </c>
      <c r="C258" s="257" t="s">
        <v>540</v>
      </c>
      <c r="D258" s="256" t="s">
        <v>46</v>
      </c>
      <c r="E258" s="259">
        <v>15</v>
      </c>
      <c r="F258" s="255">
        <v>1</v>
      </c>
      <c r="G258" s="256" t="s">
        <v>31</v>
      </c>
      <c r="H258" s="53">
        <v>565250</v>
      </c>
      <c r="I258" s="53">
        <v>8478750</v>
      </c>
      <c r="J258" s="136"/>
      <c r="K258" s="136">
        <v>0</v>
      </c>
      <c r="L258" s="43">
        <v>0</v>
      </c>
      <c r="M258" s="52">
        <v>0</v>
      </c>
      <c r="N258" s="42" t="s">
        <v>583</v>
      </c>
      <c r="O258" s="42" t="s">
        <v>568</v>
      </c>
      <c r="P258" s="42" t="s">
        <v>33</v>
      </c>
      <c r="Q258" s="42" t="s">
        <v>582</v>
      </c>
      <c r="R258" s="144">
        <v>0</v>
      </c>
      <c r="S258" s="144">
        <v>0</v>
      </c>
      <c r="T258" s="144">
        <v>0</v>
      </c>
      <c r="U258" s="145">
        <v>0</v>
      </c>
      <c r="V258" s="42" t="s">
        <v>583</v>
      </c>
      <c r="W258" s="42" t="s">
        <v>568</v>
      </c>
      <c r="X258" s="42" t="s">
        <v>33</v>
      </c>
      <c r="Y258" s="42" t="s">
        <v>582</v>
      </c>
      <c r="Z258" s="43">
        <v>0</v>
      </c>
      <c r="AA258" s="43">
        <v>0</v>
      </c>
      <c r="AB258" s="43">
        <v>0</v>
      </c>
      <c r="AC258" s="52">
        <v>0</v>
      </c>
      <c r="AD258" s="42" t="s">
        <v>583</v>
      </c>
      <c r="AE258" s="42" t="s">
        <v>568</v>
      </c>
      <c r="AF258" s="42" t="s">
        <v>33</v>
      </c>
      <c r="AG258" s="42" t="s">
        <v>582</v>
      </c>
      <c r="AH258" s="245">
        <v>333300</v>
      </c>
      <c r="AI258" s="246">
        <v>63327</v>
      </c>
      <c r="AJ258" s="235">
        <v>396627</v>
      </c>
      <c r="AK258" s="52">
        <v>5949405</v>
      </c>
      <c r="AL258" s="42" t="s">
        <v>10</v>
      </c>
      <c r="AM258" s="42" t="s">
        <v>566</v>
      </c>
      <c r="AN258" s="42" t="s">
        <v>10</v>
      </c>
      <c r="AO258" s="42" t="s">
        <v>581</v>
      </c>
      <c r="AP258" s="235"/>
      <c r="AQ258" s="235"/>
      <c r="AR258" s="43">
        <v>0</v>
      </c>
      <c r="AS258" s="52">
        <v>0</v>
      </c>
      <c r="AT258" s="42" t="s">
        <v>583</v>
      </c>
      <c r="AU258" s="42"/>
      <c r="AV258" s="42" t="s">
        <v>33</v>
      </c>
      <c r="AW258" s="42" t="s">
        <v>582</v>
      </c>
      <c r="AX258" s="235">
        <v>260000</v>
      </c>
      <c r="AY258" s="235">
        <v>49400</v>
      </c>
      <c r="AZ258" s="43">
        <v>309400</v>
      </c>
      <c r="BA258" s="52">
        <v>4641000</v>
      </c>
      <c r="BB258" s="42" t="s">
        <v>10</v>
      </c>
      <c r="BC258" s="42" t="s">
        <v>567</v>
      </c>
      <c r="BD258" s="42" t="s">
        <v>33</v>
      </c>
      <c r="BE258" s="42" t="s">
        <v>582</v>
      </c>
      <c r="BF258" s="261">
        <v>0</v>
      </c>
      <c r="BG258" s="262">
        <v>0</v>
      </c>
      <c r="BH258" s="43">
        <v>0</v>
      </c>
      <c r="BI258" s="52">
        <v>0</v>
      </c>
      <c r="BJ258" s="42" t="s">
        <v>583</v>
      </c>
      <c r="BK258" s="42" t="s">
        <v>568</v>
      </c>
      <c r="BL258" s="42" t="s">
        <v>33</v>
      </c>
      <c r="BM258" s="42" t="s">
        <v>582</v>
      </c>
      <c r="BN258" s="196">
        <v>0</v>
      </c>
      <c r="BO258" s="196">
        <v>0</v>
      </c>
      <c r="BP258" s="144">
        <v>0</v>
      </c>
      <c r="BQ258" s="145">
        <v>0</v>
      </c>
      <c r="BR258" s="42" t="s">
        <v>583</v>
      </c>
      <c r="BS258" s="42" t="s">
        <v>568</v>
      </c>
      <c r="BT258" s="42" t="s">
        <v>33</v>
      </c>
      <c r="BU258" s="42" t="s">
        <v>582</v>
      </c>
      <c r="BV258" s="193"/>
      <c r="BW258" s="193"/>
      <c r="BX258" s="43">
        <v>0</v>
      </c>
      <c r="BY258" s="52">
        <v>0</v>
      </c>
      <c r="BZ258" s="42" t="s">
        <v>583</v>
      </c>
      <c r="CA258" s="42" t="s">
        <v>568</v>
      </c>
      <c r="CB258" s="42" t="s">
        <v>33</v>
      </c>
      <c r="CC258" s="42" t="s">
        <v>582</v>
      </c>
      <c r="CD258" s="56"/>
      <c r="CE258" s="57" t="s">
        <v>584</v>
      </c>
      <c r="CF258" s="57" t="s">
        <v>584</v>
      </c>
      <c r="CG258" s="57" t="s">
        <v>584</v>
      </c>
      <c r="CH258" s="65">
        <v>396627</v>
      </c>
      <c r="CI258" s="65" t="s">
        <v>584</v>
      </c>
      <c r="CJ258" s="65" t="s">
        <v>584</v>
      </c>
      <c r="CK258" s="65" t="s">
        <v>584</v>
      </c>
      <c r="CL258" s="65" t="s">
        <v>584</v>
      </c>
      <c r="CM258" s="57" t="s">
        <v>584</v>
      </c>
      <c r="CN258" s="57">
        <v>396627</v>
      </c>
      <c r="CO258" s="58" t="e">
        <v>#VALUE!</v>
      </c>
      <c r="CP258" s="58" t="e">
        <v>#VALUE!</v>
      </c>
      <c r="CQ258" s="58" t="e">
        <v>#VALUE!</v>
      </c>
      <c r="CR258" s="58">
        <v>500</v>
      </c>
      <c r="CS258" s="58" t="e">
        <v>#VALUE!</v>
      </c>
      <c r="CT258" s="58" t="e">
        <v>#VALUE!</v>
      </c>
      <c r="CU258" s="62" t="e">
        <v>#VALUE!</v>
      </c>
      <c r="CV258" s="58" t="e">
        <v>#VALUE!</v>
      </c>
      <c r="CW258" s="58" t="e">
        <v>#VALUE!</v>
      </c>
      <c r="CX258" s="281" t="s">
        <v>554</v>
      </c>
      <c r="CY258" s="207" t="s">
        <v>568</v>
      </c>
    </row>
    <row r="259" spans="1:104" s="59" customFormat="1" ht="135" x14ac:dyDescent="0.2">
      <c r="A259" s="255">
        <v>249</v>
      </c>
      <c r="B259" s="256" t="s">
        <v>541</v>
      </c>
      <c r="C259" s="257" t="s">
        <v>542</v>
      </c>
      <c r="D259" s="256" t="s">
        <v>46</v>
      </c>
      <c r="E259" s="259">
        <v>73</v>
      </c>
      <c r="F259" s="255">
        <v>1</v>
      </c>
      <c r="G259" s="256" t="s">
        <v>31</v>
      </c>
      <c r="H259" s="53">
        <v>565250</v>
      </c>
      <c r="I259" s="53">
        <v>41263250</v>
      </c>
      <c r="J259" s="136"/>
      <c r="K259" s="136">
        <v>0</v>
      </c>
      <c r="L259" s="43">
        <v>0</v>
      </c>
      <c r="M259" s="52">
        <v>0</v>
      </c>
      <c r="N259" s="42" t="s">
        <v>583</v>
      </c>
      <c r="O259" s="42" t="s">
        <v>568</v>
      </c>
      <c r="P259" s="42" t="s">
        <v>33</v>
      </c>
      <c r="Q259" s="42" t="s">
        <v>582</v>
      </c>
      <c r="R259" s="144">
        <v>0</v>
      </c>
      <c r="S259" s="144">
        <v>0</v>
      </c>
      <c r="T259" s="144">
        <v>0</v>
      </c>
      <c r="U259" s="145">
        <v>0</v>
      </c>
      <c r="V259" s="42" t="s">
        <v>583</v>
      </c>
      <c r="W259" s="42" t="s">
        <v>568</v>
      </c>
      <c r="X259" s="42" t="s">
        <v>33</v>
      </c>
      <c r="Y259" s="42" t="s">
        <v>582</v>
      </c>
      <c r="Z259" s="43">
        <v>0</v>
      </c>
      <c r="AA259" s="43">
        <v>0</v>
      </c>
      <c r="AB259" s="43">
        <v>0</v>
      </c>
      <c r="AC259" s="52">
        <v>0</v>
      </c>
      <c r="AD259" s="42" t="s">
        <v>583</v>
      </c>
      <c r="AE259" s="42" t="s">
        <v>568</v>
      </c>
      <c r="AF259" s="42" t="s">
        <v>33</v>
      </c>
      <c r="AG259" s="42" t="s">
        <v>582</v>
      </c>
      <c r="AH259" s="245">
        <v>333300</v>
      </c>
      <c r="AI259" s="246">
        <v>63327</v>
      </c>
      <c r="AJ259" s="235">
        <v>396627</v>
      </c>
      <c r="AK259" s="52">
        <v>28953771</v>
      </c>
      <c r="AL259" s="42" t="s">
        <v>10</v>
      </c>
      <c r="AM259" s="42" t="s">
        <v>566</v>
      </c>
      <c r="AN259" s="42" t="s">
        <v>10</v>
      </c>
      <c r="AO259" s="42" t="s">
        <v>581</v>
      </c>
      <c r="AP259" s="235"/>
      <c r="AQ259" s="235"/>
      <c r="AR259" s="43">
        <v>0</v>
      </c>
      <c r="AS259" s="52">
        <v>0</v>
      </c>
      <c r="AT259" s="42" t="s">
        <v>583</v>
      </c>
      <c r="AU259" s="42"/>
      <c r="AV259" s="42" t="s">
        <v>33</v>
      </c>
      <c r="AW259" s="42" t="s">
        <v>582</v>
      </c>
      <c r="AX259" s="235">
        <v>250000</v>
      </c>
      <c r="AY259" s="235">
        <v>47500</v>
      </c>
      <c r="AZ259" s="43">
        <v>297500</v>
      </c>
      <c r="BA259" s="52">
        <v>21717500</v>
      </c>
      <c r="BB259" s="42" t="s">
        <v>10</v>
      </c>
      <c r="BC259" s="42" t="s">
        <v>567</v>
      </c>
      <c r="BD259" s="42" t="s">
        <v>33</v>
      </c>
      <c r="BE259" s="42" t="s">
        <v>582</v>
      </c>
      <c r="BF259" s="261">
        <v>0</v>
      </c>
      <c r="BG259" s="262">
        <v>0</v>
      </c>
      <c r="BH259" s="43">
        <v>0</v>
      </c>
      <c r="BI259" s="52">
        <v>0</v>
      </c>
      <c r="BJ259" s="42" t="s">
        <v>583</v>
      </c>
      <c r="BK259" s="42" t="s">
        <v>568</v>
      </c>
      <c r="BL259" s="42" t="s">
        <v>33</v>
      </c>
      <c r="BM259" s="42" t="s">
        <v>582</v>
      </c>
      <c r="BN259" s="196">
        <v>0</v>
      </c>
      <c r="BO259" s="196">
        <v>0</v>
      </c>
      <c r="BP259" s="144">
        <v>0</v>
      </c>
      <c r="BQ259" s="145">
        <v>0</v>
      </c>
      <c r="BR259" s="42" t="s">
        <v>583</v>
      </c>
      <c r="BS259" s="42" t="s">
        <v>568</v>
      </c>
      <c r="BT259" s="42" t="s">
        <v>33</v>
      </c>
      <c r="BU259" s="42" t="s">
        <v>582</v>
      </c>
      <c r="BV259" s="193"/>
      <c r="BW259" s="193"/>
      <c r="BX259" s="43">
        <v>0</v>
      </c>
      <c r="BY259" s="52">
        <v>0</v>
      </c>
      <c r="BZ259" s="42" t="s">
        <v>583</v>
      </c>
      <c r="CA259" s="42" t="s">
        <v>568</v>
      </c>
      <c r="CB259" s="42" t="s">
        <v>33</v>
      </c>
      <c r="CC259" s="42" t="s">
        <v>582</v>
      </c>
      <c r="CD259" s="56"/>
      <c r="CE259" s="57" t="s">
        <v>584</v>
      </c>
      <c r="CF259" s="57" t="s">
        <v>584</v>
      </c>
      <c r="CG259" s="57" t="s">
        <v>584</v>
      </c>
      <c r="CH259" s="65">
        <v>396627</v>
      </c>
      <c r="CI259" s="65" t="s">
        <v>584</v>
      </c>
      <c r="CJ259" s="65" t="s">
        <v>584</v>
      </c>
      <c r="CK259" s="65" t="s">
        <v>584</v>
      </c>
      <c r="CL259" s="65" t="s">
        <v>584</v>
      </c>
      <c r="CM259" s="57" t="s">
        <v>584</v>
      </c>
      <c r="CN259" s="57">
        <v>396627</v>
      </c>
      <c r="CO259" s="58" t="e">
        <v>#VALUE!</v>
      </c>
      <c r="CP259" s="58" t="e">
        <v>#VALUE!</v>
      </c>
      <c r="CQ259" s="58" t="e">
        <v>#VALUE!</v>
      </c>
      <c r="CR259" s="58">
        <v>500</v>
      </c>
      <c r="CS259" s="58" t="e">
        <v>#VALUE!</v>
      </c>
      <c r="CT259" s="58" t="e">
        <v>#VALUE!</v>
      </c>
      <c r="CU259" s="62" t="e">
        <v>#VALUE!</v>
      </c>
      <c r="CV259" s="58" t="e">
        <v>#VALUE!</v>
      </c>
      <c r="CW259" s="58" t="e">
        <v>#VALUE!</v>
      </c>
      <c r="CX259" s="281" t="s">
        <v>554</v>
      </c>
      <c r="CY259" s="207" t="s">
        <v>568</v>
      </c>
    </row>
    <row r="260" spans="1:104" s="59" customFormat="1" ht="120" x14ac:dyDescent="0.2">
      <c r="A260" s="255">
        <v>250</v>
      </c>
      <c r="B260" s="256" t="s">
        <v>543</v>
      </c>
      <c r="C260" s="257" t="s">
        <v>544</v>
      </c>
      <c r="D260" s="256" t="s">
        <v>46</v>
      </c>
      <c r="E260" s="259">
        <v>5</v>
      </c>
      <c r="F260" s="255">
        <v>1</v>
      </c>
      <c r="G260" s="256" t="s">
        <v>31</v>
      </c>
      <c r="H260" s="53">
        <v>612850</v>
      </c>
      <c r="I260" s="53">
        <v>3064250</v>
      </c>
      <c r="J260" s="136"/>
      <c r="K260" s="136">
        <v>0</v>
      </c>
      <c r="L260" s="43">
        <v>0</v>
      </c>
      <c r="M260" s="52">
        <v>0</v>
      </c>
      <c r="N260" s="42" t="s">
        <v>583</v>
      </c>
      <c r="O260" s="42" t="s">
        <v>568</v>
      </c>
      <c r="P260" s="42" t="s">
        <v>33</v>
      </c>
      <c r="Q260" s="42" t="s">
        <v>582</v>
      </c>
      <c r="R260" s="144">
        <v>0</v>
      </c>
      <c r="S260" s="144">
        <v>0</v>
      </c>
      <c r="T260" s="144">
        <v>0</v>
      </c>
      <c r="U260" s="145">
        <v>0</v>
      </c>
      <c r="V260" s="42" t="s">
        <v>583</v>
      </c>
      <c r="W260" s="42" t="s">
        <v>568</v>
      </c>
      <c r="X260" s="42" t="s">
        <v>33</v>
      </c>
      <c r="Y260" s="42" t="s">
        <v>582</v>
      </c>
      <c r="Z260" s="43">
        <v>308000</v>
      </c>
      <c r="AA260" s="43">
        <v>58520</v>
      </c>
      <c r="AB260" s="43">
        <v>366520</v>
      </c>
      <c r="AC260" s="52">
        <v>1832600</v>
      </c>
      <c r="AD260" s="42" t="s">
        <v>10</v>
      </c>
      <c r="AE260" s="42" t="s">
        <v>567</v>
      </c>
      <c r="AF260" s="42" t="s">
        <v>33</v>
      </c>
      <c r="AG260" s="42" t="s">
        <v>582</v>
      </c>
      <c r="AH260" s="245">
        <v>341000</v>
      </c>
      <c r="AI260" s="246">
        <v>64790</v>
      </c>
      <c r="AJ260" s="235">
        <v>405790</v>
      </c>
      <c r="AK260" s="52">
        <v>2028950</v>
      </c>
      <c r="AL260" s="42" t="s">
        <v>10</v>
      </c>
      <c r="AM260" s="42" t="s">
        <v>566</v>
      </c>
      <c r="AN260" s="42" t="s">
        <v>10</v>
      </c>
      <c r="AO260" s="42" t="s">
        <v>581</v>
      </c>
      <c r="AP260" s="235"/>
      <c r="AQ260" s="235"/>
      <c r="AR260" s="43">
        <v>0</v>
      </c>
      <c r="AS260" s="52">
        <v>0</v>
      </c>
      <c r="AT260" s="42" t="s">
        <v>583</v>
      </c>
      <c r="AU260" s="42"/>
      <c r="AV260" s="42" t="s">
        <v>33</v>
      </c>
      <c r="AW260" s="42" t="s">
        <v>582</v>
      </c>
      <c r="AX260" s="235"/>
      <c r="AY260" s="235"/>
      <c r="AZ260" s="43">
        <v>0</v>
      </c>
      <c r="BA260" s="52">
        <v>0</v>
      </c>
      <c r="BB260" s="42" t="s">
        <v>583</v>
      </c>
      <c r="BC260" s="42" t="s">
        <v>568</v>
      </c>
      <c r="BD260" s="42" t="s">
        <v>33</v>
      </c>
      <c r="BE260" s="42" t="s">
        <v>582</v>
      </c>
      <c r="BF260" s="261">
        <v>0</v>
      </c>
      <c r="BG260" s="262">
        <v>0</v>
      </c>
      <c r="BH260" s="43">
        <v>0</v>
      </c>
      <c r="BI260" s="52">
        <v>0</v>
      </c>
      <c r="BJ260" s="42" t="s">
        <v>583</v>
      </c>
      <c r="BK260" s="42" t="s">
        <v>568</v>
      </c>
      <c r="BL260" s="42" t="s">
        <v>33</v>
      </c>
      <c r="BM260" s="42" t="s">
        <v>582</v>
      </c>
      <c r="BN260" s="196">
        <v>0</v>
      </c>
      <c r="BO260" s="196">
        <v>0</v>
      </c>
      <c r="BP260" s="144">
        <v>0</v>
      </c>
      <c r="BQ260" s="145">
        <v>0</v>
      </c>
      <c r="BR260" s="42" t="s">
        <v>583</v>
      </c>
      <c r="BS260" s="42" t="s">
        <v>568</v>
      </c>
      <c r="BT260" s="42" t="s">
        <v>33</v>
      </c>
      <c r="BU260" s="42" t="s">
        <v>582</v>
      </c>
      <c r="BV260" s="193"/>
      <c r="BW260" s="193"/>
      <c r="BX260" s="43">
        <v>0</v>
      </c>
      <c r="BY260" s="52">
        <v>0</v>
      </c>
      <c r="BZ260" s="42" t="s">
        <v>583</v>
      </c>
      <c r="CA260" s="42" t="s">
        <v>568</v>
      </c>
      <c r="CB260" s="42" t="s">
        <v>33</v>
      </c>
      <c r="CC260" s="42" t="s">
        <v>582</v>
      </c>
      <c r="CD260" s="56"/>
      <c r="CE260" s="57" t="s">
        <v>584</v>
      </c>
      <c r="CF260" s="57" t="s">
        <v>584</v>
      </c>
      <c r="CG260" s="57" t="s">
        <v>584</v>
      </c>
      <c r="CH260" s="65">
        <v>405790</v>
      </c>
      <c r="CI260" s="65" t="s">
        <v>584</v>
      </c>
      <c r="CJ260" s="65" t="s">
        <v>584</v>
      </c>
      <c r="CK260" s="65" t="s">
        <v>584</v>
      </c>
      <c r="CL260" s="65" t="s">
        <v>584</v>
      </c>
      <c r="CM260" s="57" t="s">
        <v>584</v>
      </c>
      <c r="CN260" s="57">
        <v>405790</v>
      </c>
      <c r="CO260" s="58" t="e">
        <v>#VALUE!</v>
      </c>
      <c r="CP260" s="58" t="e">
        <v>#VALUE!</v>
      </c>
      <c r="CQ260" s="58" t="e">
        <v>#VALUE!</v>
      </c>
      <c r="CR260" s="58">
        <v>500</v>
      </c>
      <c r="CS260" s="58" t="e">
        <v>#VALUE!</v>
      </c>
      <c r="CT260" s="58" t="e">
        <v>#VALUE!</v>
      </c>
      <c r="CU260" s="62" t="e">
        <v>#VALUE!</v>
      </c>
      <c r="CV260" s="58" t="e">
        <v>#VALUE!</v>
      </c>
      <c r="CW260" s="58" t="e">
        <v>#VALUE!</v>
      </c>
      <c r="CX260" s="281" t="s">
        <v>554</v>
      </c>
      <c r="CY260" s="207" t="s">
        <v>568</v>
      </c>
    </row>
    <row r="261" spans="1:104" s="59" customFormat="1" ht="47.25" x14ac:dyDescent="0.2">
      <c r="A261" s="255">
        <v>251</v>
      </c>
      <c r="B261" s="256" t="s">
        <v>545</v>
      </c>
      <c r="C261" s="257" t="s">
        <v>546</v>
      </c>
      <c r="D261" s="256" t="s">
        <v>46</v>
      </c>
      <c r="E261" s="259">
        <v>56</v>
      </c>
      <c r="F261" s="255">
        <v>1</v>
      </c>
      <c r="G261" s="256" t="s">
        <v>31</v>
      </c>
      <c r="H261" s="53">
        <v>309400</v>
      </c>
      <c r="I261" s="53">
        <v>17326400</v>
      </c>
      <c r="J261" s="136"/>
      <c r="K261" s="136">
        <v>0</v>
      </c>
      <c r="L261" s="43">
        <v>0</v>
      </c>
      <c r="M261" s="52">
        <v>0</v>
      </c>
      <c r="N261" s="42" t="s">
        <v>583</v>
      </c>
      <c r="O261" s="42" t="s">
        <v>568</v>
      </c>
      <c r="P261" s="42" t="s">
        <v>33</v>
      </c>
      <c r="Q261" s="42" t="s">
        <v>582</v>
      </c>
      <c r="R261" s="144">
        <v>0</v>
      </c>
      <c r="S261" s="144">
        <v>0</v>
      </c>
      <c r="T261" s="144">
        <v>0</v>
      </c>
      <c r="U261" s="145">
        <v>0</v>
      </c>
      <c r="V261" s="42" t="s">
        <v>583</v>
      </c>
      <c r="W261" s="42" t="s">
        <v>568</v>
      </c>
      <c r="X261" s="42" t="s">
        <v>33</v>
      </c>
      <c r="Y261" s="42" t="s">
        <v>582</v>
      </c>
      <c r="Z261" s="43">
        <v>0</v>
      </c>
      <c r="AA261" s="43">
        <v>0</v>
      </c>
      <c r="AB261" s="43">
        <v>0</v>
      </c>
      <c r="AC261" s="52">
        <v>0</v>
      </c>
      <c r="AD261" s="42" t="s">
        <v>583</v>
      </c>
      <c r="AE261" s="42" t="s">
        <v>568</v>
      </c>
      <c r="AF261" s="42" t="s">
        <v>33</v>
      </c>
      <c r="AG261" s="42" t="s">
        <v>582</v>
      </c>
      <c r="AH261" s="245">
        <v>366686</v>
      </c>
      <c r="AI261" s="246">
        <v>69670.34</v>
      </c>
      <c r="AJ261" s="235">
        <v>436356.33999999997</v>
      </c>
      <c r="AK261" s="52">
        <v>24435955.039999999</v>
      </c>
      <c r="AL261" s="42" t="s">
        <v>33</v>
      </c>
      <c r="AM261" s="42" t="s">
        <v>566</v>
      </c>
      <c r="AN261" s="42" t="s">
        <v>33</v>
      </c>
      <c r="AO261" s="42" t="s">
        <v>582</v>
      </c>
      <c r="AP261" s="235"/>
      <c r="AQ261" s="235"/>
      <c r="AR261" s="43">
        <v>0</v>
      </c>
      <c r="AS261" s="52">
        <v>0</v>
      </c>
      <c r="AT261" s="42" t="s">
        <v>583</v>
      </c>
      <c r="AU261" s="42"/>
      <c r="AV261" s="42" t="s">
        <v>33</v>
      </c>
      <c r="AW261" s="42" t="s">
        <v>582</v>
      </c>
      <c r="AX261" s="235"/>
      <c r="AY261" s="235"/>
      <c r="AZ261" s="43">
        <v>0</v>
      </c>
      <c r="BA261" s="52">
        <v>0</v>
      </c>
      <c r="BB261" s="42" t="s">
        <v>583</v>
      </c>
      <c r="BC261" s="42" t="s">
        <v>568</v>
      </c>
      <c r="BD261" s="42" t="s">
        <v>33</v>
      </c>
      <c r="BE261" s="42" t="s">
        <v>582</v>
      </c>
      <c r="BF261" s="261">
        <v>0</v>
      </c>
      <c r="BG261" s="262">
        <v>0</v>
      </c>
      <c r="BH261" s="43">
        <v>0</v>
      </c>
      <c r="BI261" s="52">
        <v>0</v>
      </c>
      <c r="BJ261" s="42" t="s">
        <v>583</v>
      </c>
      <c r="BK261" s="42" t="s">
        <v>568</v>
      </c>
      <c r="BL261" s="42" t="s">
        <v>33</v>
      </c>
      <c r="BM261" s="42" t="s">
        <v>582</v>
      </c>
      <c r="BN261" s="196">
        <v>0</v>
      </c>
      <c r="BO261" s="196">
        <v>0</v>
      </c>
      <c r="BP261" s="144">
        <v>0</v>
      </c>
      <c r="BQ261" s="145">
        <v>0</v>
      </c>
      <c r="BR261" s="42" t="s">
        <v>583</v>
      </c>
      <c r="BS261" s="42" t="s">
        <v>568</v>
      </c>
      <c r="BT261" s="42" t="s">
        <v>33</v>
      </c>
      <c r="BU261" s="42" t="s">
        <v>582</v>
      </c>
      <c r="BV261" s="193">
        <v>260000</v>
      </c>
      <c r="BW261" s="193">
        <v>49400</v>
      </c>
      <c r="BX261" s="43">
        <v>309400</v>
      </c>
      <c r="BY261" s="52">
        <v>309400</v>
      </c>
      <c r="BZ261" s="42" t="s">
        <v>10</v>
      </c>
      <c r="CA261" s="42" t="s">
        <v>566</v>
      </c>
      <c r="CB261" s="42" t="s">
        <v>10</v>
      </c>
      <c r="CC261" s="42" t="s">
        <v>581</v>
      </c>
      <c r="CD261" s="56"/>
      <c r="CE261" s="57" t="s">
        <v>584</v>
      </c>
      <c r="CF261" s="57" t="s">
        <v>584</v>
      </c>
      <c r="CG261" s="57" t="s">
        <v>584</v>
      </c>
      <c r="CH261" s="65" t="s">
        <v>584</v>
      </c>
      <c r="CI261" s="65" t="s">
        <v>584</v>
      </c>
      <c r="CJ261" s="65" t="s">
        <v>584</v>
      </c>
      <c r="CK261" s="65" t="s">
        <v>584</v>
      </c>
      <c r="CL261" s="65" t="s">
        <v>584</v>
      </c>
      <c r="CM261" s="57">
        <v>309400</v>
      </c>
      <c r="CN261" s="57">
        <v>309400</v>
      </c>
      <c r="CO261" s="58" t="e">
        <v>#VALUE!</v>
      </c>
      <c r="CP261" s="58" t="e">
        <v>#VALUE!</v>
      </c>
      <c r="CQ261" s="58" t="e">
        <v>#VALUE!</v>
      </c>
      <c r="CR261" s="58" t="e">
        <v>#VALUE!</v>
      </c>
      <c r="CS261" s="58" t="e">
        <v>#VALUE!</v>
      </c>
      <c r="CT261" s="58" t="e">
        <v>#VALUE!</v>
      </c>
      <c r="CU261" s="62" t="e">
        <v>#VALUE!</v>
      </c>
      <c r="CV261" s="58" t="e">
        <v>#VALUE!</v>
      </c>
      <c r="CW261" s="58">
        <v>500</v>
      </c>
      <c r="CX261" s="281" t="s">
        <v>560</v>
      </c>
      <c r="CY261" s="207" t="s">
        <v>568</v>
      </c>
    </row>
    <row r="262" spans="1:104" s="59" customFormat="1" ht="47.25" x14ac:dyDescent="0.2">
      <c r="A262" s="255">
        <v>252</v>
      </c>
      <c r="B262" s="256" t="s">
        <v>547</v>
      </c>
      <c r="C262" s="257" t="s">
        <v>548</v>
      </c>
      <c r="D262" s="256" t="s">
        <v>46</v>
      </c>
      <c r="E262" s="263">
        <v>56</v>
      </c>
      <c r="F262" s="255">
        <v>1</v>
      </c>
      <c r="G262" s="256" t="s">
        <v>31</v>
      </c>
      <c r="H262" s="53">
        <v>367762.16960000002</v>
      </c>
      <c r="I262" s="53">
        <v>20594681.4976</v>
      </c>
      <c r="J262" s="136"/>
      <c r="K262" s="136">
        <v>0</v>
      </c>
      <c r="L262" s="43">
        <v>0</v>
      </c>
      <c r="M262" s="52">
        <v>0</v>
      </c>
      <c r="N262" s="42" t="s">
        <v>583</v>
      </c>
      <c r="O262" s="42" t="s">
        <v>568</v>
      </c>
      <c r="P262" s="42" t="s">
        <v>33</v>
      </c>
      <c r="Q262" s="42" t="s">
        <v>582</v>
      </c>
      <c r="R262" s="144">
        <v>0</v>
      </c>
      <c r="S262" s="144">
        <v>0</v>
      </c>
      <c r="T262" s="144">
        <v>0</v>
      </c>
      <c r="U262" s="145">
        <v>0</v>
      </c>
      <c r="V262" s="42" t="s">
        <v>583</v>
      </c>
      <c r="W262" s="42" t="s">
        <v>568</v>
      </c>
      <c r="X262" s="42" t="s">
        <v>33</v>
      </c>
      <c r="Y262" s="42" t="s">
        <v>582</v>
      </c>
      <c r="Z262" s="43">
        <v>1116539</v>
      </c>
      <c r="AA262" s="43">
        <v>212142</v>
      </c>
      <c r="AB262" s="43">
        <v>1328681</v>
      </c>
      <c r="AC262" s="52">
        <v>74406136</v>
      </c>
      <c r="AD262" s="42" t="s">
        <v>33</v>
      </c>
      <c r="AE262" s="42" t="s">
        <v>567</v>
      </c>
      <c r="AF262" s="42" t="s">
        <v>33</v>
      </c>
      <c r="AG262" s="42" t="s">
        <v>582</v>
      </c>
      <c r="AH262" s="245">
        <v>273200</v>
      </c>
      <c r="AI262" s="246">
        <v>0</v>
      </c>
      <c r="AJ262" s="235">
        <v>273200</v>
      </c>
      <c r="AK262" s="52">
        <v>15299200</v>
      </c>
      <c r="AL262" s="42" t="s">
        <v>10</v>
      </c>
      <c r="AM262" s="42" t="s">
        <v>566</v>
      </c>
      <c r="AN262" s="42" t="s">
        <v>10</v>
      </c>
      <c r="AO262" s="42" t="s">
        <v>581</v>
      </c>
      <c r="AP262" s="43"/>
      <c r="AQ262" s="43"/>
      <c r="AR262" s="43">
        <v>0</v>
      </c>
      <c r="AS262" s="52">
        <v>0</v>
      </c>
      <c r="AT262" s="42" t="s">
        <v>583</v>
      </c>
      <c r="AU262" s="42"/>
      <c r="AV262" s="42" t="s">
        <v>33</v>
      </c>
      <c r="AW262" s="42" t="s">
        <v>582</v>
      </c>
      <c r="AX262" s="43"/>
      <c r="AY262" s="43"/>
      <c r="AZ262" s="43">
        <v>0</v>
      </c>
      <c r="BA262" s="52">
        <v>0</v>
      </c>
      <c r="BB262" s="42" t="s">
        <v>583</v>
      </c>
      <c r="BC262" s="42" t="s">
        <v>568</v>
      </c>
      <c r="BD262" s="42" t="s">
        <v>33</v>
      </c>
      <c r="BE262" s="42" t="s">
        <v>582</v>
      </c>
      <c r="BF262" s="261">
        <v>0</v>
      </c>
      <c r="BG262" s="262">
        <v>0</v>
      </c>
      <c r="BH262" s="43">
        <v>0</v>
      </c>
      <c r="BI262" s="52">
        <v>0</v>
      </c>
      <c r="BJ262" s="42" t="s">
        <v>583</v>
      </c>
      <c r="BK262" s="42" t="s">
        <v>568</v>
      </c>
      <c r="BL262" s="42" t="s">
        <v>33</v>
      </c>
      <c r="BM262" s="42" t="s">
        <v>582</v>
      </c>
      <c r="BN262" s="196">
        <v>0</v>
      </c>
      <c r="BO262" s="196">
        <v>0</v>
      </c>
      <c r="BP262" s="144">
        <v>0</v>
      </c>
      <c r="BQ262" s="145">
        <v>0</v>
      </c>
      <c r="BR262" s="42" t="s">
        <v>583</v>
      </c>
      <c r="BS262" s="42" t="s">
        <v>568</v>
      </c>
      <c r="BT262" s="42" t="s">
        <v>33</v>
      </c>
      <c r="BU262" s="42" t="s">
        <v>582</v>
      </c>
      <c r="BV262" s="193"/>
      <c r="BW262" s="193"/>
      <c r="BX262" s="43">
        <v>0</v>
      </c>
      <c r="BY262" s="52">
        <v>0</v>
      </c>
      <c r="BZ262" s="42" t="s">
        <v>583</v>
      </c>
      <c r="CA262" s="42" t="s">
        <v>568</v>
      </c>
      <c r="CB262" s="42" t="s">
        <v>33</v>
      </c>
      <c r="CC262" s="42" t="s">
        <v>582</v>
      </c>
      <c r="CD262" s="56"/>
      <c r="CE262" s="57" t="s">
        <v>584</v>
      </c>
      <c r="CF262" s="57" t="s">
        <v>584</v>
      </c>
      <c r="CG262" s="57" t="s">
        <v>584</v>
      </c>
      <c r="CH262" s="65">
        <v>273200</v>
      </c>
      <c r="CI262" s="65" t="s">
        <v>584</v>
      </c>
      <c r="CJ262" s="65" t="s">
        <v>584</v>
      </c>
      <c r="CK262" s="65" t="s">
        <v>584</v>
      </c>
      <c r="CL262" s="65" t="s">
        <v>584</v>
      </c>
      <c r="CM262" s="57" t="s">
        <v>584</v>
      </c>
      <c r="CN262" s="57">
        <v>273200</v>
      </c>
      <c r="CO262" s="58" t="e">
        <v>#VALUE!</v>
      </c>
      <c r="CP262" s="58" t="e">
        <v>#VALUE!</v>
      </c>
      <c r="CQ262" s="58" t="e">
        <v>#VALUE!</v>
      </c>
      <c r="CR262" s="58">
        <v>500</v>
      </c>
      <c r="CS262" s="58" t="e">
        <v>#VALUE!</v>
      </c>
      <c r="CT262" s="58" t="e">
        <v>#VALUE!</v>
      </c>
      <c r="CU262" s="62" t="e">
        <v>#VALUE!</v>
      </c>
      <c r="CV262" s="58" t="e">
        <v>#VALUE!</v>
      </c>
      <c r="CW262" s="58" t="e">
        <v>#VALUE!</v>
      </c>
      <c r="CX262" s="281" t="s">
        <v>554</v>
      </c>
      <c r="CY262" s="207" t="s">
        <v>568</v>
      </c>
    </row>
    <row r="263" spans="1:104" s="50" customFormat="1" ht="57" customHeight="1" x14ac:dyDescent="0.2">
      <c r="A263" s="363" t="s">
        <v>8</v>
      </c>
      <c r="B263" s="364"/>
      <c r="C263" s="364"/>
      <c r="D263" s="364"/>
      <c r="E263" s="364"/>
      <c r="F263" s="364"/>
      <c r="G263" s="231"/>
      <c r="H263" s="53">
        <v>113680021.09270976</v>
      </c>
      <c r="I263" s="53">
        <v>824656309.41631567</v>
      </c>
      <c r="J263" s="53">
        <v>3265800</v>
      </c>
      <c r="K263" s="53">
        <v>0</v>
      </c>
      <c r="L263" s="234">
        <v>3265800</v>
      </c>
      <c r="M263" s="53">
        <v>168241399.99999997</v>
      </c>
      <c r="N263" s="232"/>
      <c r="O263" s="232"/>
      <c r="P263" s="232"/>
      <c r="Q263" s="232"/>
      <c r="R263" s="146">
        <v>1216650</v>
      </c>
      <c r="S263" s="146">
        <v>0</v>
      </c>
      <c r="T263" s="244">
        <v>1216650</v>
      </c>
      <c r="U263" s="146">
        <v>90303933.333333343</v>
      </c>
      <c r="V263" s="232"/>
      <c r="W263" s="232"/>
      <c r="X263" s="232" t="s">
        <v>568</v>
      </c>
      <c r="Y263" s="232"/>
      <c r="Z263" s="53">
        <v>40785519</v>
      </c>
      <c r="AA263" s="53">
        <v>4620769</v>
      </c>
      <c r="AB263" s="53">
        <v>45406288</v>
      </c>
      <c r="AC263" s="53">
        <v>632950518.33333337</v>
      </c>
      <c r="AD263" s="232"/>
      <c r="AE263" s="232"/>
      <c r="AF263" s="232" t="s">
        <v>568</v>
      </c>
      <c r="AG263" s="232"/>
      <c r="AH263" s="53">
        <v>67472477</v>
      </c>
      <c r="AI263" s="53">
        <v>10399958.560000001</v>
      </c>
      <c r="AJ263" s="234">
        <v>77872435.560000002</v>
      </c>
      <c r="AK263" s="53">
        <v>573036292.63333356</v>
      </c>
      <c r="AL263" s="232"/>
      <c r="AM263" s="232"/>
      <c r="AN263" s="232" t="s">
        <v>568</v>
      </c>
      <c r="AO263" s="232"/>
      <c r="AP263" s="53">
        <v>202620</v>
      </c>
      <c r="AQ263" s="53">
        <v>0</v>
      </c>
      <c r="AR263" s="234">
        <v>202620</v>
      </c>
      <c r="AS263" s="53">
        <v>6143760</v>
      </c>
      <c r="AT263" s="232"/>
      <c r="AU263" s="232"/>
      <c r="AV263" s="232" t="s">
        <v>568</v>
      </c>
      <c r="AW263" s="233"/>
      <c r="AX263" s="53">
        <v>1381280</v>
      </c>
      <c r="AY263" s="53">
        <v>157700</v>
      </c>
      <c r="AZ263" s="234">
        <v>1538980</v>
      </c>
      <c r="BA263" s="53">
        <v>54269316.666666672</v>
      </c>
      <c r="BB263" s="232"/>
      <c r="BC263" s="232" t="s">
        <v>568</v>
      </c>
      <c r="BD263" s="232" t="s">
        <v>568</v>
      </c>
      <c r="BE263" s="233"/>
      <c r="BF263" s="53">
        <v>14052817</v>
      </c>
      <c r="BG263" s="219">
        <v>1567880</v>
      </c>
      <c r="BH263" s="234">
        <v>15620697</v>
      </c>
      <c r="BI263" s="53">
        <v>15620697</v>
      </c>
      <c r="BJ263" s="232"/>
      <c r="BK263" s="232" t="s">
        <v>568</v>
      </c>
      <c r="BL263" s="232" t="s">
        <v>568</v>
      </c>
      <c r="BM263" s="233"/>
      <c r="BN263" s="146">
        <v>10693251</v>
      </c>
      <c r="BO263" s="146">
        <v>2031717.6899999997</v>
      </c>
      <c r="BP263" s="146">
        <v>12724968.689999999</v>
      </c>
      <c r="BQ263" s="146">
        <v>12724968.689999999</v>
      </c>
      <c r="BR263" s="232"/>
      <c r="BS263" s="232"/>
      <c r="BT263" s="232" t="s">
        <v>568</v>
      </c>
      <c r="BU263" s="233"/>
      <c r="BV263" s="53">
        <v>7978430</v>
      </c>
      <c r="BW263" s="53">
        <v>417981</v>
      </c>
      <c r="BX263" s="53">
        <v>8396411</v>
      </c>
      <c r="BY263" s="53">
        <v>8396411</v>
      </c>
      <c r="BZ263" s="232"/>
      <c r="CA263" s="232" t="s">
        <v>568</v>
      </c>
      <c r="CB263" s="232" t="s">
        <v>568</v>
      </c>
      <c r="CC263" s="233"/>
      <c r="CD263" s="39"/>
      <c r="CE263" s="47"/>
      <c r="CF263" s="47"/>
      <c r="CG263" s="47"/>
      <c r="CH263" s="66"/>
      <c r="CI263" s="67"/>
      <c r="CJ263" s="66"/>
      <c r="CK263" s="65"/>
      <c r="CL263" s="65"/>
      <c r="CM263" s="57" t="s">
        <v>568</v>
      </c>
      <c r="CN263" s="47"/>
      <c r="CO263" s="48"/>
      <c r="CP263" s="48"/>
      <c r="CQ263" s="48"/>
      <c r="CR263" s="48"/>
      <c r="CS263" s="48"/>
      <c r="CT263" s="48"/>
      <c r="CU263" s="62"/>
      <c r="CV263" s="58"/>
      <c r="CW263" s="58"/>
      <c r="CX263" s="49"/>
      <c r="CY263" s="207" t="s">
        <v>568</v>
      </c>
      <c r="CZ263" s="59"/>
    </row>
    <row r="264" spans="1:104" s="4" customFormat="1" ht="42.75" customHeight="1" x14ac:dyDescent="0.2">
      <c r="A264" s="363" t="s">
        <v>36</v>
      </c>
      <c r="B264" s="364"/>
      <c r="C264" s="364"/>
      <c r="D264" s="364"/>
      <c r="E264" s="364"/>
      <c r="F264" s="364"/>
      <c r="G264" s="364"/>
      <c r="H264" s="130"/>
      <c r="I264" s="53"/>
      <c r="J264" s="137"/>
      <c r="K264" s="137"/>
      <c r="L264" s="137"/>
      <c r="M264" s="137"/>
      <c r="N264" s="108"/>
      <c r="O264" s="108"/>
      <c r="P264" s="108"/>
      <c r="Q264" s="108"/>
      <c r="R264" s="147"/>
      <c r="S264" s="147"/>
      <c r="T264" s="147"/>
      <c r="U264" s="147"/>
      <c r="V264" s="108"/>
      <c r="W264" s="108"/>
      <c r="X264" s="108"/>
      <c r="Y264" s="108"/>
      <c r="Z264" s="137"/>
      <c r="AA264" s="137"/>
      <c r="AB264" s="137"/>
      <c r="AC264" s="137"/>
      <c r="AD264" s="108"/>
      <c r="AE264" s="108"/>
      <c r="AF264" s="108"/>
      <c r="AG264" s="108"/>
      <c r="AH264" s="239"/>
      <c r="AI264" s="239"/>
      <c r="AJ264" s="239"/>
      <c r="AK264" s="137"/>
      <c r="AL264" s="108"/>
      <c r="AM264" s="108"/>
      <c r="AN264" s="108"/>
      <c r="AO264" s="108"/>
      <c r="AP264" s="137"/>
      <c r="AQ264" s="137"/>
      <c r="AR264" s="137"/>
      <c r="AS264" s="137"/>
      <c r="AT264" s="108"/>
      <c r="AU264" s="108"/>
      <c r="AV264" s="108"/>
      <c r="AW264" s="108"/>
      <c r="AX264" s="239"/>
      <c r="AY264" s="239"/>
      <c r="AZ264" s="239"/>
      <c r="BA264" s="137"/>
      <c r="BB264" s="108"/>
      <c r="BC264" s="42" t="s">
        <v>568</v>
      </c>
      <c r="BD264" s="108"/>
      <c r="BE264" s="108"/>
      <c r="BF264" s="137"/>
      <c r="BG264" s="220"/>
      <c r="BH264" s="137"/>
      <c r="BI264" s="137"/>
      <c r="BJ264" s="108"/>
      <c r="BK264" s="42" t="s">
        <v>568</v>
      </c>
      <c r="BL264" s="108"/>
      <c r="BM264" s="108"/>
      <c r="BN264" s="169"/>
      <c r="BO264" s="169"/>
      <c r="BP264" s="169"/>
      <c r="BQ264" s="169"/>
      <c r="BR264" s="108"/>
      <c r="BS264" s="108"/>
      <c r="BT264" s="108"/>
      <c r="BU264" s="108"/>
      <c r="BV264" s="137"/>
      <c r="BW264" s="137"/>
      <c r="BX264" s="137"/>
      <c r="BY264" s="137"/>
      <c r="BZ264" s="108"/>
      <c r="CA264" s="42" t="s">
        <v>568</v>
      </c>
      <c r="CB264" s="108"/>
      <c r="CC264" s="109"/>
      <c r="CE264" s="16" t="s">
        <v>584</v>
      </c>
      <c r="CH264" s="68"/>
      <c r="CI264" s="68"/>
      <c r="CJ264" s="68"/>
      <c r="CK264" s="68"/>
      <c r="CL264" s="68"/>
      <c r="CO264" s="12"/>
      <c r="CX264" s="27"/>
      <c r="CY264" s="207" t="s">
        <v>568</v>
      </c>
      <c r="CZ264" s="59"/>
    </row>
    <row r="265" spans="1:104" s="12" customFormat="1" ht="33" customHeight="1" x14ac:dyDescent="0.3">
      <c r="A265" s="8"/>
      <c r="B265" s="8"/>
      <c r="C265" s="8"/>
      <c r="D265" s="8"/>
      <c r="E265" s="8"/>
      <c r="F265" s="8"/>
      <c r="G265" s="8"/>
      <c r="H265" s="131"/>
      <c r="I265" s="131"/>
      <c r="J265" s="138"/>
      <c r="K265" s="138"/>
      <c r="L265" s="31"/>
      <c r="M265" s="31"/>
      <c r="N265" s="9"/>
      <c r="O265" s="9"/>
      <c r="P265" s="9"/>
      <c r="Q265" s="9"/>
      <c r="R265" s="148"/>
      <c r="S265" s="148"/>
      <c r="T265" s="148"/>
      <c r="U265" s="148"/>
      <c r="V265" s="9"/>
      <c r="W265" s="9"/>
      <c r="X265" s="9"/>
      <c r="Y265" s="9"/>
      <c r="Z265" s="31"/>
      <c r="AA265" s="31"/>
      <c r="AB265" s="31"/>
      <c r="AC265" s="31"/>
      <c r="AD265" s="9"/>
      <c r="AE265" s="9"/>
      <c r="AF265" s="9"/>
      <c r="AG265" s="9"/>
      <c r="AH265" s="240"/>
      <c r="AI265" s="240"/>
      <c r="AJ265" s="240"/>
      <c r="AK265" s="31"/>
      <c r="AL265" s="9"/>
      <c r="AM265" s="9"/>
      <c r="AN265" s="9"/>
      <c r="AO265" s="9"/>
      <c r="AP265" s="31"/>
      <c r="AQ265" s="31"/>
      <c r="AR265" s="31"/>
      <c r="AS265" s="236"/>
      <c r="AT265" s="9"/>
      <c r="AU265" s="9"/>
      <c r="AV265" s="9"/>
      <c r="AW265" s="9"/>
      <c r="AX265" s="240"/>
      <c r="AY265" s="240"/>
      <c r="AZ265" s="240"/>
      <c r="BA265" s="31"/>
      <c r="BB265" s="9"/>
      <c r="BC265" s="9"/>
      <c r="BD265" s="9"/>
      <c r="BE265" s="9"/>
      <c r="BF265" s="31"/>
      <c r="BG265" s="221"/>
      <c r="BH265" s="31"/>
      <c r="BI265" s="31"/>
      <c r="BJ265" s="9"/>
      <c r="BK265" s="9"/>
      <c r="BL265" s="9"/>
      <c r="BM265" s="9"/>
      <c r="BN265" s="172"/>
      <c r="BO265" s="172"/>
      <c r="BP265" s="172"/>
      <c r="BQ265" s="172"/>
      <c r="BR265" s="9"/>
      <c r="BS265" s="9"/>
      <c r="BT265" s="9"/>
      <c r="BU265" s="9"/>
      <c r="BV265" s="31"/>
      <c r="BW265" s="31"/>
      <c r="BX265" s="31"/>
      <c r="BY265" s="31"/>
      <c r="BZ265" s="9"/>
      <c r="CA265" s="9"/>
      <c r="CB265" s="9"/>
      <c r="CC265" s="9"/>
      <c r="CH265" s="25"/>
      <c r="CI265" s="25"/>
      <c r="CJ265" s="25"/>
      <c r="CK265" s="25"/>
      <c r="CL265" s="25"/>
      <c r="CU265" s="4"/>
      <c r="CV265" s="4"/>
      <c r="CW265" s="4"/>
      <c r="CX265" s="37"/>
    </row>
    <row r="266" spans="1:104" s="273" customFormat="1" ht="26.25" customHeight="1" x14ac:dyDescent="0.2">
      <c r="A266" s="264" t="s">
        <v>571</v>
      </c>
      <c r="B266" s="265"/>
      <c r="C266" s="265"/>
      <c r="D266" s="265"/>
      <c r="E266" s="265"/>
      <c r="F266" s="265"/>
      <c r="G266" s="266"/>
      <c r="H266" s="267"/>
      <c r="I266" s="267"/>
      <c r="J266" s="267"/>
      <c r="K266" s="267"/>
      <c r="L266" s="267"/>
      <c r="M266" s="267"/>
      <c r="N266" s="268"/>
      <c r="O266" s="268"/>
      <c r="P266" s="268"/>
      <c r="Q266" s="268"/>
      <c r="R266" s="269"/>
      <c r="S266" s="269"/>
      <c r="T266" s="269"/>
      <c r="U266" s="269"/>
      <c r="V266" s="268"/>
      <c r="W266" s="268"/>
      <c r="X266" s="268"/>
      <c r="Y266" s="268"/>
      <c r="Z266" s="267"/>
      <c r="AA266" s="267"/>
      <c r="AB266" s="267"/>
      <c r="AC266" s="267"/>
      <c r="AD266" s="268"/>
      <c r="AE266" s="268"/>
      <c r="AF266" s="268"/>
      <c r="AG266" s="268"/>
      <c r="AH266" s="270"/>
      <c r="AI266" s="270"/>
      <c r="AJ266" s="270"/>
      <c r="AK266" s="267"/>
      <c r="AL266" s="268"/>
      <c r="AM266" s="268"/>
      <c r="AN266" s="268"/>
      <c r="AO266" s="268"/>
      <c r="AP266" s="267"/>
      <c r="AQ266" s="267"/>
      <c r="AR266" s="267"/>
      <c r="AS266" s="267"/>
      <c r="AT266" s="268"/>
      <c r="AU266" s="268"/>
      <c r="AV266" s="268"/>
      <c r="AW266" s="268"/>
      <c r="AX266" s="270"/>
      <c r="AY266" s="270"/>
      <c r="AZ266" s="270"/>
      <c r="BA266" s="267"/>
      <c r="BB266" s="268"/>
      <c r="BC266" s="268"/>
      <c r="BD266" s="268"/>
      <c r="BE266" s="268"/>
      <c r="BF266" s="267"/>
      <c r="BG266" s="271"/>
      <c r="BH266" s="267"/>
      <c r="BI266" s="267"/>
      <c r="BJ266" s="268"/>
      <c r="BK266" s="268"/>
      <c r="BL266" s="268"/>
      <c r="BM266" s="268"/>
      <c r="BN266" s="272"/>
      <c r="BO266" s="272"/>
      <c r="BP266" s="272"/>
      <c r="BQ266" s="272"/>
      <c r="BR266" s="268"/>
      <c r="BS266" s="268"/>
      <c r="BT266" s="268"/>
      <c r="BU266" s="268"/>
      <c r="BV266" s="267"/>
      <c r="BW266" s="267"/>
      <c r="BX266" s="267"/>
      <c r="BY266" s="267"/>
      <c r="BZ266" s="268"/>
      <c r="CA266" s="268"/>
      <c r="CB266" s="268"/>
      <c r="CC266" s="268"/>
      <c r="CH266" s="274"/>
      <c r="CI266" s="274"/>
      <c r="CJ266" s="274"/>
      <c r="CK266" s="274"/>
      <c r="CL266" s="274"/>
      <c r="CX266" s="275"/>
    </row>
    <row r="267" spans="1:104" s="92" customFormat="1" ht="33" customHeight="1" x14ac:dyDescent="0.2">
      <c r="A267" s="95"/>
      <c r="B267" s="95"/>
      <c r="C267" s="95"/>
      <c r="D267" s="95"/>
      <c r="E267" s="95"/>
      <c r="F267" s="95"/>
      <c r="G267" s="95"/>
      <c r="H267" s="132"/>
      <c r="I267" s="132"/>
      <c r="J267" s="97"/>
      <c r="K267" s="97"/>
      <c r="L267" s="97"/>
      <c r="M267" s="97"/>
      <c r="N267" s="98"/>
      <c r="O267" s="98"/>
      <c r="P267" s="98"/>
      <c r="Q267" s="98"/>
      <c r="R267" s="150"/>
      <c r="S267" s="150"/>
      <c r="T267" s="150"/>
      <c r="U267" s="150"/>
      <c r="V267" s="98"/>
      <c r="W267" s="98"/>
      <c r="X267" s="98"/>
      <c r="Y267" s="98"/>
      <c r="Z267" s="97"/>
      <c r="AA267" s="97"/>
      <c r="AB267" s="97"/>
      <c r="AC267" s="97"/>
      <c r="AD267" s="98"/>
      <c r="AE267" s="98"/>
      <c r="AF267" s="98"/>
      <c r="AG267" s="98"/>
      <c r="AH267" s="241"/>
      <c r="AI267" s="241"/>
      <c r="AJ267" s="241"/>
      <c r="AK267" s="97"/>
      <c r="AL267" s="98"/>
      <c r="AM267" s="98"/>
      <c r="AN267" s="98"/>
      <c r="AO267" s="98"/>
      <c r="AP267" s="97"/>
      <c r="AQ267" s="97"/>
      <c r="AR267" s="237"/>
      <c r="AS267" s="97"/>
      <c r="AT267" s="98"/>
      <c r="AU267" s="98"/>
      <c r="AV267" s="98"/>
      <c r="AW267" s="98"/>
      <c r="AX267" s="241"/>
      <c r="AY267" s="241"/>
      <c r="AZ267" s="241"/>
      <c r="BA267" s="97"/>
      <c r="BB267" s="98"/>
      <c r="BC267" s="98"/>
      <c r="BD267" s="98"/>
      <c r="BE267" s="98"/>
      <c r="BF267" s="97"/>
      <c r="BG267" s="223"/>
      <c r="BH267" s="97"/>
      <c r="BI267" s="97"/>
      <c r="BJ267" s="98"/>
      <c r="BK267" s="98"/>
      <c r="BL267" s="98"/>
      <c r="BM267" s="98"/>
      <c r="BN267" s="178"/>
      <c r="BO267" s="178"/>
      <c r="BP267" s="178"/>
      <c r="BQ267" s="178"/>
      <c r="BR267" s="98"/>
      <c r="BS267" s="98"/>
      <c r="BT267" s="98"/>
      <c r="BU267" s="98"/>
      <c r="BV267" s="97"/>
      <c r="BW267" s="97"/>
      <c r="BX267" s="97"/>
      <c r="BY267" s="97"/>
      <c r="BZ267" s="98"/>
      <c r="CA267" s="98"/>
      <c r="CB267" s="98"/>
      <c r="CC267" s="98"/>
      <c r="CH267" s="93"/>
      <c r="CI267" s="93"/>
      <c r="CJ267" s="93"/>
      <c r="CK267" s="93"/>
      <c r="CL267" s="93"/>
      <c r="CX267" s="94"/>
    </row>
    <row r="268" spans="1:104" s="92" customFormat="1" ht="18" x14ac:dyDescent="0.2">
      <c r="A268" s="95"/>
      <c r="B268" s="95"/>
      <c r="C268" s="95"/>
      <c r="D268" s="95"/>
      <c r="E268" s="95"/>
      <c r="F268" s="95"/>
      <c r="G268" s="95"/>
      <c r="H268" s="97"/>
      <c r="I268" s="97"/>
      <c r="J268" s="97"/>
      <c r="K268" s="97"/>
      <c r="L268" s="97"/>
      <c r="M268" s="97"/>
      <c r="N268" s="98" t="e">
        <v>#REF!</v>
      </c>
      <c r="O268" s="98"/>
      <c r="P268" s="98"/>
      <c r="Q268" s="98"/>
      <c r="R268" s="150"/>
      <c r="S268" s="150"/>
      <c r="T268" s="150"/>
      <c r="U268" s="150"/>
      <c r="V268" s="98"/>
      <c r="W268" s="98"/>
      <c r="X268" s="98"/>
      <c r="Y268" s="98"/>
      <c r="Z268" s="97"/>
      <c r="AA268" s="97"/>
      <c r="AB268" s="97"/>
      <c r="AC268" s="97"/>
      <c r="AD268" s="98"/>
      <c r="AE268" s="98"/>
      <c r="AF268" s="98"/>
      <c r="AG268" s="98"/>
      <c r="AH268" s="241"/>
      <c r="AI268" s="241"/>
      <c r="AJ268" s="241"/>
      <c r="AK268" s="97"/>
      <c r="AL268" s="98"/>
      <c r="AM268" s="98"/>
      <c r="AN268" s="98"/>
      <c r="AO268" s="98"/>
      <c r="AP268" s="97"/>
      <c r="AQ268" s="97"/>
      <c r="AR268" s="237"/>
      <c r="AS268" s="97"/>
      <c r="AT268" s="98"/>
      <c r="AU268" s="98"/>
      <c r="AV268" s="98"/>
      <c r="AW268" s="98"/>
      <c r="AX268" s="241"/>
      <c r="AY268" s="241"/>
      <c r="AZ268" s="241"/>
      <c r="BA268" s="97"/>
      <c r="BB268" s="98"/>
      <c r="BC268" s="98"/>
      <c r="BD268" s="98"/>
      <c r="BE268" s="98"/>
      <c r="BF268" s="97"/>
      <c r="BG268" s="223"/>
      <c r="BH268" s="97"/>
      <c r="BI268" s="97"/>
      <c r="BJ268" s="98"/>
      <c r="BK268" s="98"/>
      <c r="BL268" s="98"/>
      <c r="BM268" s="98"/>
      <c r="BN268" s="178"/>
      <c r="BO268" s="178"/>
      <c r="BP268" s="178"/>
      <c r="BQ268" s="178"/>
      <c r="BR268" s="98"/>
      <c r="BS268" s="98"/>
      <c r="BT268" s="98"/>
      <c r="BU268" s="98"/>
      <c r="BV268" s="97"/>
      <c r="BW268" s="97"/>
      <c r="BX268" s="97"/>
      <c r="BY268" s="97"/>
      <c r="BZ268" s="98"/>
      <c r="CA268" s="98"/>
      <c r="CB268" s="98"/>
      <c r="CC268" s="98"/>
      <c r="CH268" s="93"/>
      <c r="CI268" s="93"/>
      <c r="CJ268" s="93"/>
      <c r="CK268" s="93"/>
      <c r="CL268" s="93"/>
      <c r="CX268" s="94"/>
    </row>
    <row r="269" spans="1:104" s="92" customFormat="1" ht="32.25" customHeight="1" x14ac:dyDescent="0.2">
      <c r="A269" s="286" t="s">
        <v>9</v>
      </c>
      <c r="B269" s="287"/>
      <c r="C269" s="287"/>
      <c r="D269" s="287"/>
      <c r="E269" s="287"/>
      <c r="F269" s="287"/>
      <c r="G269" s="287"/>
      <c r="H269" s="139"/>
      <c r="I269" s="139"/>
      <c r="J269" s="139"/>
      <c r="K269" s="139"/>
      <c r="L269" s="139"/>
      <c r="M269" s="139"/>
      <c r="N269" s="288" t="e">
        <v>#REF!</v>
      </c>
      <c r="O269" s="288"/>
      <c r="P269" s="288"/>
      <c r="Q269" s="288"/>
      <c r="R269" s="289"/>
      <c r="S269" s="289"/>
      <c r="T269" s="289"/>
      <c r="U269" s="289"/>
      <c r="V269" s="288"/>
      <c r="W269" s="288"/>
      <c r="X269" s="288"/>
      <c r="Y269" s="288"/>
      <c r="Z269" s="139"/>
      <c r="AA269" s="139"/>
      <c r="AB269" s="139"/>
      <c r="AC269" s="139"/>
      <c r="AD269" s="288"/>
      <c r="AE269" s="288"/>
      <c r="AF269" s="288"/>
      <c r="AG269" s="288"/>
      <c r="AH269" s="290"/>
      <c r="AI269" s="290"/>
      <c r="AJ269" s="290"/>
      <c r="AK269" s="139"/>
      <c r="AL269" s="288"/>
      <c r="AM269" s="288"/>
      <c r="AN269" s="288"/>
      <c r="AO269" s="288"/>
      <c r="AP269" s="139"/>
      <c r="AQ269" s="139"/>
      <c r="AR269" s="139"/>
      <c r="AS269" s="139"/>
      <c r="AT269" s="288"/>
      <c r="AU269" s="288"/>
      <c r="AV269" s="288"/>
      <c r="AW269" s="288"/>
      <c r="AX269" s="290"/>
      <c r="AY269" s="290"/>
      <c r="AZ269" s="290"/>
      <c r="BA269" s="139"/>
      <c r="BB269" s="288"/>
      <c r="BC269" s="288"/>
      <c r="BD269" s="288"/>
      <c r="BE269" s="288"/>
      <c r="BF269" s="139"/>
      <c r="BG269" s="291"/>
      <c r="BH269" s="139"/>
      <c r="BI269" s="139"/>
      <c r="BJ269" s="288"/>
      <c r="BK269" s="288"/>
      <c r="BL269" s="288"/>
      <c r="BM269" s="288"/>
      <c r="BN269" s="292"/>
      <c r="BO269" s="292"/>
      <c r="BP269" s="292"/>
      <c r="BQ269" s="292"/>
      <c r="BR269" s="288"/>
      <c r="BS269" s="288"/>
      <c r="BT269" s="288"/>
      <c r="BU269" s="288"/>
      <c r="BV269" s="139"/>
      <c r="BW269" s="139"/>
      <c r="BX269" s="139"/>
      <c r="BY269" s="139"/>
      <c r="BZ269" s="288"/>
      <c r="CA269" s="288"/>
      <c r="CB269" s="288"/>
      <c r="CC269" s="288"/>
      <c r="CH269" s="93"/>
      <c r="CI269" s="93"/>
      <c r="CJ269" s="93"/>
      <c r="CK269" s="93"/>
      <c r="CL269" s="93"/>
      <c r="CX269" s="94"/>
    </row>
    <row r="270" spans="1:104" s="4" customFormat="1" ht="183.75" customHeight="1" x14ac:dyDescent="0.2">
      <c r="A270" s="357" t="s">
        <v>580</v>
      </c>
      <c r="B270" s="358"/>
      <c r="C270" s="358"/>
      <c r="D270" s="358"/>
      <c r="E270" s="358"/>
      <c r="F270" s="358"/>
      <c r="G270" s="358"/>
      <c r="H270" s="358"/>
      <c r="I270" s="358"/>
      <c r="J270" s="358"/>
      <c r="K270" s="358"/>
      <c r="L270" s="358"/>
      <c r="M270" s="358"/>
      <c r="N270" s="358"/>
      <c r="O270" s="358"/>
      <c r="P270" s="358"/>
      <c r="Q270" s="358"/>
      <c r="R270" s="358"/>
      <c r="S270" s="358"/>
      <c r="T270" s="358"/>
      <c r="U270" s="358"/>
      <c r="V270" s="358"/>
      <c r="W270" s="358"/>
      <c r="X270" s="358"/>
      <c r="Y270" s="358"/>
      <c r="Z270" s="358"/>
      <c r="AA270" s="358"/>
      <c r="AB270" s="358"/>
      <c r="AC270" s="358"/>
      <c r="AD270" s="358"/>
      <c r="AE270" s="358"/>
      <c r="AF270" s="358"/>
      <c r="AG270" s="358"/>
      <c r="AH270" s="358"/>
      <c r="AI270" s="358"/>
      <c r="AJ270" s="358"/>
      <c r="AK270" s="358"/>
      <c r="AL270" s="358"/>
      <c r="AM270" s="358"/>
      <c r="AN270" s="358"/>
      <c r="AO270" s="358"/>
      <c r="AP270" s="358"/>
      <c r="AQ270" s="358"/>
      <c r="AR270" s="358"/>
      <c r="AS270" s="358"/>
      <c r="AT270" s="358"/>
      <c r="AU270" s="358"/>
      <c r="AV270" s="358"/>
      <c r="AW270" s="358"/>
      <c r="AX270" s="358"/>
      <c r="AY270" s="358"/>
      <c r="AZ270" s="358"/>
      <c r="BA270" s="358"/>
      <c r="BB270" s="358"/>
      <c r="BC270" s="358"/>
      <c r="BD270" s="358"/>
      <c r="BE270" s="358"/>
      <c r="BF270" s="358"/>
      <c r="BG270" s="358"/>
      <c r="BH270" s="358"/>
      <c r="BI270" s="358"/>
      <c r="BJ270" s="358"/>
      <c r="BK270" s="358"/>
      <c r="BL270" s="358"/>
      <c r="BM270" s="358"/>
      <c r="BN270" s="358"/>
      <c r="BO270" s="358"/>
      <c r="BP270" s="358"/>
      <c r="BQ270" s="358"/>
      <c r="BR270" s="358"/>
      <c r="BS270" s="358"/>
      <c r="BT270" s="358"/>
      <c r="BU270" s="358"/>
      <c r="BV270" s="358"/>
      <c r="BW270" s="358"/>
      <c r="BX270" s="358"/>
      <c r="BY270" s="358"/>
      <c r="BZ270" s="358"/>
      <c r="CA270" s="358"/>
      <c r="CB270" s="358"/>
      <c r="CC270" s="358"/>
      <c r="CD270" s="358"/>
      <c r="CE270" s="358"/>
      <c r="CF270" s="358"/>
      <c r="CG270" s="358"/>
      <c r="CH270" s="358"/>
      <c r="CI270" s="358"/>
      <c r="CJ270" s="358"/>
      <c r="CK270" s="358"/>
      <c r="CL270" s="358"/>
      <c r="CM270" s="358"/>
      <c r="CN270" s="358"/>
      <c r="CO270" s="358"/>
      <c r="CP270" s="358"/>
      <c r="CQ270" s="358"/>
      <c r="CR270" s="358"/>
      <c r="CS270" s="358"/>
      <c r="CT270" s="358"/>
      <c r="CU270" s="89"/>
      <c r="CV270" s="89"/>
      <c r="CW270" s="89"/>
      <c r="CX270" s="27"/>
    </row>
    <row r="271" spans="1:104" s="4" customFormat="1" x14ac:dyDescent="0.2">
      <c r="A271" s="28"/>
      <c r="B271" s="28"/>
      <c r="C271" s="28"/>
      <c r="D271" s="28"/>
      <c r="E271" s="28"/>
      <c r="F271" s="28"/>
      <c r="G271" s="28"/>
      <c r="H271" s="32"/>
      <c r="I271" s="32"/>
      <c r="J271" s="140"/>
      <c r="K271" s="140"/>
      <c r="L271" s="32"/>
      <c r="M271" s="32"/>
      <c r="N271" s="28"/>
      <c r="O271" s="28"/>
      <c r="P271" s="28"/>
      <c r="Q271" s="28"/>
      <c r="R271" s="152"/>
      <c r="S271" s="152"/>
      <c r="T271" s="152"/>
      <c r="U271" s="152"/>
      <c r="V271" s="28"/>
      <c r="W271" s="28"/>
      <c r="X271" s="28"/>
      <c r="Y271" s="28"/>
      <c r="Z271" s="32"/>
      <c r="AA271" s="32"/>
      <c r="AB271" s="32"/>
      <c r="AC271" s="32"/>
      <c r="AD271" s="28"/>
      <c r="AE271" s="28"/>
      <c r="AF271" s="28"/>
      <c r="AG271" s="28"/>
      <c r="AH271" s="242"/>
      <c r="AI271" s="242"/>
      <c r="AJ271" s="242"/>
      <c r="AK271" s="32"/>
      <c r="AL271" s="28"/>
      <c r="AM271" s="28"/>
      <c r="AN271" s="28"/>
      <c r="AO271" s="28"/>
      <c r="AP271" s="32"/>
      <c r="AQ271" s="32"/>
      <c r="AR271" s="32"/>
      <c r="AS271" s="32"/>
      <c r="AT271" s="28"/>
      <c r="AU271" s="28"/>
      <c r="AV271" s="28"/>
      <c r="AW271" s="28"/>
      <c r="AX271" s="242"/>
      <c r="AY271" s="242"/>
      <c r="AZ271" s="242"/>
      <c r="BA271" s="32"/>
      <c r="BB271" s="28"/>
      <c r="BC271" s="28"/>
      <c r="BD271" s="28"/>
      <c r="BE271" s="28"/>
      <c r="BF271" s="32"/>
      <c r="BG271" s="225"/>
      <c r="BH271" s="32"/>
      <c r="BI271" s="32"/>
      <c r="BJ271" s="28"/>
      <c r="BK271" s="28"/>
      <c r="BL271" s="28"/>
      <c r="BM271" s="28"/>
      <c r="BN271" s="184"/>
      <c r="BO271" s="184"/>
      <c r="BP271" s="184"/>
      <c r="BQ271" s="184"/>
      <c r="BR271" s="28"/>
      <c r="BS271" s="28"/>
      <c r="BT271" s="28"/>
      <c r="BU271" s="28"/>
      <c r="BV271" s="32"/>
      <c r="BW271" s="32"/>
      <c r="BX271" s="32"/>
      <c r="BY271" s="32"/>
      <c r="BZ271" s="28"/>
      <c r="CA271" s="28"/>
      <c r="CB271" s="28"/>
      <c r="CC271" s="28"/>
      <c r="CH271" s="68"/>
      <c r="CI271" s="68"/>
      <c r="CJ271" s="68"/>
      <c r="CK271" s="68"/>
      <c r="CL271" s="68"/>
      <c r="CX271" s="27"/>
    </row>
    <row r="272" spans="1:104" s="4" customFormat="1" x14ac:dyDescent="0.2">
      <c r="A272" s="28"/>
      <c r="B272" s="28"/>
      <c r="C272" s="28"/>
      <c r="D272" s="28"/>
      <c r="E272" s="28"/>
      <c r="F272" s="28"/>
      <c r="G272" s="28"/>
      <c r="H272" s="32"/>
      <c r="I272" s="32"/>
      <c r="J272" s="140"/>
      <c r="K272" s="140"/>
      <c r="L272" s="32"/>
      <c r="M272" s="32"/>
      <c r="N272" s="28"/>
      <c r="O272" s="28"/>
      <c r="P272" s="28"/>
      <c r="Q272" s="28"/>
      <c r="R272" s="152"/>
      <c r="S272" s="152"/>
      <c r="T272" s="152"/>
      <c r="U272" s="152"/>
      <c r="V272" s="28"/>
      <c r="W272" s="28"/>
      <c r="X272" s="28"/>
      <c r="Y272" s="28"/>
      <c r="Z272" s="32"/>
      <c r="AA272" s="32"/>
      <c r="AB272" s="32"/>
      <c r="AC272" s="32"/>
      <c r="AD272" s="28"/>
      <c r="AE272" s="28"/>
      <c r="AF272" s="28"/>
      <c r="AG272" s="28"/>
      <c r="AH272" s="242"/>
      <c r="AI272" s="242"/>
      <c r="AJ272" s="242"/>
      <c r="AK272" s="32"/>
      <c r="AL272" s="28"/>
      <c r="AM272" s="28"/>
      <c r="AN272" s="28"/>
      <c r="AO272" s="28"/>
      <c r="AP272" s="32"/>
      <c r="AQ272" s="32"/>
      <c r="AR272" s="32"/>
      <c r="AS272" s="32"/>
      <c r="AT272" s="28"/>
      <c r="AU272" s="28"/>
      <c r="AV272" s="28"/>
      <c r="AW272" s="28"/>
      <c r="AX272" s="242"/>
      <c r="AY272" s="242"/>
      <c r="AZ272" s="242"/>
      <c r="BA272" s="32"/>
      <c r="BB272" s="28"/>
      <c r="BC272" s="28"/>
      <c r="BD272" s="28"/>
      <c r="BE272" s="28"/>
      <c r="BF272" s="32"/>
      <c r="BG272" s="225"/>
      <c r="BH272" s="32"/>
      <c r="BI272" s="32"/>
      <c r="BJ272" s="28"/>
      <c r="BK272" s="28"/>
      <c r="BL272" s="28"/>
      <c r="BM272" s="28"/>
      <c r="BN272" s="184"/>
      <c r="BO272" s="184"/>
      <c r="BP272" s="184"/>
      <c r="BQ272" s="184"/>
      <c r="BR272" s="28"/>
      <c r="BS272" s="28"/>
      <c r="BT272" s="28"/>
      <c r="BU272" s="28"/>
      <c r="BV272" s="32"/>
      <c r="BW272" s="32"/>
      <c r="BX272" s="32"/>
      <c r="BY272" s="32"/>
      <c r="BZ272" s="28"/>
      <c r="CA272" s="28"/>
      <c r="CB272" s="28"/>
      <c r="CC272" s="28"/>
      <c r="CH272" s="68"/>
      <c r="CI272" s="68"/>
      <c r="CJ272" s="68"/>
      <c r="CK272" s="68"/>
      <c r="CL272" s="68"/>
      <c r="CX272" s="27"/>
    </row>
    <row r="273" spans="1:102" s="4" customFormat="1" x14ac:dyDescent="0.2">
      <c r="A273" s="28"/>
      <c r="B273" s="28"/>
      <c r="C273" s="28"/>
      <c r="D273" s="28"/>
      <c r="E273" s="28"/>
      <c r="F273" s="28"/>
      <c r="G273" s="28"/>
      <c r="H273" s="32"/>
      <c r="I273" s="32"/>
      <c r="J273" s="140"/>
      <c r="K273" s="140"/>
      <c r="L273" s="32"/>
      <c r="M273" s="32"/>
      <c r="N273" s="28"/>
      <c r="O273" s="28"/>
      <c r="P273" s="28"/>
      <c r="Q273" s="28"/>
      <c r="R273" s="152"/>
      <c r="S273" s="152"/>
      <c r="T273" s="152"/>
      <c r="U273" s="152"/>
      <c r="V273" s="28"/>
      <c r="W273" s="28"/>
      <c r="X273" s="28"/>
      <c r="Y273" s="28"/>
      <c r="Z273" s="32"/>
      <c r="AA273" s="32"/>
      <c r="AB273" s="32"/>
      <c r="AC273" s="32"/>
      <c r="AD273" s="28"/>
      <c r="AE273" s="28"/>
      <c r="AF273" s="28"/>
      <c r="AG273" s="28"/>
      <c r="AH273" s="242"/>
      <c r="AI273" s="242"/>
      <c r="AJ273" s="242"/>
      <c r="AK273" s="32"/>
      <c r="AL273" s="28"/>
      <c r="AM273" s="28"/>
      <c r="AN273" s="28"/>
      <c r="AO273" s="28"/>
      <c r="AP273" s="32"/>
      <c r="AQ273" s="32"/>
      <c r="AR273" s="32"/>
      <c r="AS273" s="32"/>
      <c r="AT273" s="28"/>
      <c r="AU273" s="28"/>
      <c r="AV273" s="28"/>
      <c r="AW273" s="28"/>
      <c r="AX273" s="242"/>
      <c r="AY273" s="242"/>
      <c r="AZ273" s="242"/>
      <c r="BA273" s="32"/>
      <c r="BB273" s="28"/>
      <c r="BC273" s="28"/>
      <c r="BD273" s="28"/>
      <c r="BE273" s="28"/>
      <c r="BF273" s="32"/>
      <c r="BG273" s="225"/>
      <c r="BH273" s="32"/>
      <c r="BI273" s="32"/>
      <c r="BJ273" s="28"/>
      <c r="BK273" s="28"/>
      <c r="BL273" s="28"/>
      <c r="BM273" s="28"/>
      <c r="BN273" s="184"/>
      <c r="BO273" s="184"/>
      <c r="BP273" s="184"/>
      <c r="BQ273" s="184"/>
      <c r="BR273" s="28"/>
      <c r="BS273" s="28"/>
      <c r="BT273" s="28"/>
      <c r="BU273" s="28"/>
      <c r="BV273" s="32"/>
      <c r="BW273" s="32"/>
      <c r="BX273" s="32"/>
      <c r="BY273" s="32"/>
      <c r="BZ273" s="28"/>
      <c r="CA273" s="28"/>
      <c r="CB273" s="28"/>
      <c r="CC273" s="28"/>
      <c r="CH273" s="68"/>
      <c r="CI273" s="68"/>
      <c r="CJ273" s="68"/>
      <c r="CK273" s="68"/>
      <c r="CL273" s="68"/>
      <c r="CX273" s="27"/>
    </row>
    <row r="274" spans="1:102" s="4" customFormat="1" x14ac:dyDescent="0.2">
      <c r="A274" s="28"/>
      <c r="B274" s="28"/>
      <c r="C274" s="28"/>
      <c r="D274" s="28"/>
      <c r="E274" s="28"/>
      <c r="F274" s="28"/>
      <c r="G274" s="28"/>
      <c r="H274" s="32"/>
      <c r="I274" s="32"/>
      <c r="J274" s="140"/>
      <c r="K274" s="140"/>
      <c r="L274" s="32"/>
      <c r="M274" s="32"/>
      <c r="N274" s="28"/>
      <c r="O274" s="28"/>
      <c r="P274" s="28"/>
      <c r="Q274" s="28"/>
      <c r="R274" s="152"/>
      <c r="S274" s="152"/>
      <c r="T274" s="152"/>
      <c r="U274" s="152"/>
      <c r="V274" s="28"/>
      <c r="W274" s="28"/>
      <c r="X274" s="28"/>
      <c r="Y274" s="28"/>
      <c r="Z274" s="32"/>
      <c r="AA274" s="32"/>
      <c r="AB274" s="32"/>
      <c r="AC274" s="32"/>
      <c r="AD274" s="28"/>
      <c r="AE274" s="28"/>
      <c r="AF274" s="28"/>
      <c r="AG274" s="28"/>
      <c r="AH274" s="242"/>
      <c r="AI274" s="242"/>
      <c r="AJ274" s="242"/>
      <c r="AK274" s="32"/>
      <c r="AL274" s="28"/>
      <c r="AM274" s="28"/>
      <c r="AN274" s="28"/>
      <c r="AO274" s="28"/>
      <c r="AP274" s="32"/>
      <c r="AQ274" s="32"/>
      <c r="AR274" s="32"/>
      <c r="AS274" s="32"/>
      <c r="AT274" s="28"/>
      <c r="AU274" s="28"/>
      <c r="AV274" s="28"/>
      <c r="AW274" s="28"/>
      <c r="AX274" s="242"/>
      <c r="AY274" s="242"/>
      <c r="AZ274" s="242"/>
      <c r="BA274" s="32"/>
      <c r="BB274" s="28"/>
      <c r="BC274" s="28"/>
      <c r="BD274" s="28"/>
      <c r="BE274" s="28"/>
      <c r="BF274" s="32"/>
      <c r="BG274" s="225"/>
      <c r="BH274" s="32"/>
      <c r="BI274" s="32"/>
      <c r="BJ274" s="28"/>
      <c r="BK274" s="28"/>
      <c r="BL274" s="28"/>
      <c r="BM274" s="28"/>
      <c r="BN274" s="184"/>
      <c r="BO274" s="184"/>
      <c r="BP274" s="184"/>
      <c r="BQ274" s="184"/>
      <c r="BR274" s="28"/>
      <c r="BS274" s="28"/>
      <c r="BT274" s="28"/>
      <c r="BU274" s="28"/>
      <c r="BV274" s="32"/>
      <c r="BW274" s="32"/>
      <c r="BX274" s="32"/>
      <c r="BY274" s="32"/>
      <c r="BZ274" s="28"/>
      <c r="CA274" s="28"/>
      <c r="CB274" s="28"/>
      <c r="CC274" s="28"/>
      <c r="CH274" s="68"/>
      <c r="CI274" s="68"/>
      <c r="CJ274" s="68"/>
      <c r="CK274" s="68"/>
      <c r="CL274" s="68"/>
      <c r="CX274" s="27"/>
    </row>
    <row r="275" spans="1:102" s="4" customFormat="1" ht="33" customHeight="1" x14ac:dyDescent="0.2">
      <c r="A275" s="12"/>
      <c r="B275" s="12"/>
      <c r="C275" s="12"/>
      <c r="D275" s="12"/>
      <c r="E275" s="12"/>
      <c r="F275" s="12"/>
      <c r="G275" s="12"/>
      <c r="H275" s="33"/>
      <c r="I275" s="33"/>
      <c r="J275" s="141"/>
      <c r="K275" s="141"/>
      <c r="L275" s="33"/>
      <c r="M275" s="33"/>
      <c r="N275" s="13"/>
      <c r="O275" s="13"/>
      <c r="P275" s="13"/>
      <c r="Q275" s="13"/>
      <c r="R275" s="153"/>
      <c r="S275" s="153"/>
      <c r="T275" s="153"/>
      <c r="U275" s="153"/>
      <c r="V275" s="13"/>
      <c r="W275" s="13"/>
      <c r="X275" s="13"/>
      <c r="Y275" s="13"/>
      <c r="Z275" s="33"/>
      <c r="AA275" s="33"/>
      <c r="AB275" s="33"/>
      <c r="AC275" s="33"/>
      <c r="AD275" s="13"/>
      <c r="AE275" s="13"/>
      <c r="AF275" s="13"/>
      <c r="AG275" s="13"/>
      <c r="AH275" s="133"/>
      <c r="AI275" s="133"/>
      <c r="AJ275" s="133"/>
      <c r="AK275" s="33"/>
      <c r="AL275" s="13"/>
      <c r="AM275" s="13"/>
      <c r="AN275" s="13"/>
      <c r="AO275" s="13"/>
      <c r="AP275" s="33"/>
      <c r="AQ275" s="33"/>
      <c r="AR275" s="33"/>
      <c r="AS275" s="33"/>
      <c r="AT275" s="13"/>
      <c r="AU275" s="13"/>
      <c r="AV275" s="13"/>
      <c r="AW275" s="13"/>
      <c r="AX275" s="133"/>
      <c r="AY275" s="133"/>
      <c r="AZ275" s="133"/>
      <c r="BA275" s="33"/>
      <c r="BB275" s="13"/>
      <c r="BC275" s="13"/>
      <c r="BD275" s="13"/>
      <c r="BE275" s="13"/>
      <c r="BF275" s="33"/>
      <c r="BG275" s="226"/>
      <c r="BH275" s="33"/>
      <c r="BI275" s="33"/>
      <c r="BJ275" s="13"/>
      <c r="BK275" s="13"/>
      <c r="BL275" s="13"/>
      <c r="BM275" s="13"/>
      <c r="BN275" s="185"/>
      <c r="BO275" s="185"/>
      <c r="BP275" s="185"/>
      <c r="BQ275" s="185"/>
      <c r="BR275" s="13"/>
      <c r="BS275" s="13"/>
      <c r="BT275" s="13"/>
      <c r="BU275" s="13"/>
      <c r="BV275" s="33"/>
      <c r="BW275" s="33"/>
      <c r="BX275" s="33"/>
      <c r="BY275" s="33"/>
      <c r="BZ275" s="13"/>
      <c r="CA275" s="13"/>
      <c r="CB275" s="13"/>
      <c r="CC275" s="13"/>
      <c r="CH275" s="68"/>
      <c r="CI275" s="68"/>
      <c r="CJ275" s="68"/>
      <c r="CK275" s="68"/>
      <c r="CL275" s="68"/>
      <c r="CX275" s="27"/>
    </row>
    <row r="276" spans="1:102" s="84" customFormat="1" ht="15.75" x14ac:dyDescent="0.25">
      <c r="A276" s="69" t="s">
        <v>25</v>
      </c>
      <c r="B276" s="70"/>
      <c r="C276" s="71"/>
      <c r="D276" s="71"/>
      <c r="E276" s="71"/>
      <c r="F276" s="71"/>
      <c r="G276" s="70"/>
      <c r="H276" s="133"/>
      <c r="I276" s="133"/>
      <c r="J276" s="141"/>
      <c r="K276" s="141"/>
      <c r="L276" s="34"/>
      <c r="M276" s="33"/>
      <c r="N276" s="13"/>
      <c r="O276" s="13"/>
      <c r="P276" s="13"/>
      <c r="Q276" s="13"/>
      <c r="R276" s="153"/>
      <c r="S276" s="153"/>
      <c r="T276" s="154"/>
      <c r="U276" s="153"/>
      <c r="V276" s="13"/>
      <c r="W276" s="13"/>
      <c r="X276" s="13"/>
      <c r="Y276" s="13"/>
      <c r="Z276" s="33"/>
      <c r="AA276" s="33"/>
      <c r="AB276" s="34"/>
      <c r="AC276" s="33"/>
      <c r="AD276" s="13"/>
      <c r="AE276" s="13"/>
      <c r="AF276" s="13"/>
      <c r="AG276" s="13"/>
      <c r="AH276" s="133"/>
      <c r="AI276" s="133"/>
      <c r="AJ276" s="194"/>
      <c r="AK276" s="133"/>
      <c r="AL276" s="70"/>
      <c r="AM276" s="70"/>
      <c r="AN276" s="70"/>
      <c r="AO276" s="70"/>
      <c r="AP276" s="33"/>
      <c r="AQ276" s="33"/>
      <c r="AR276" s="34"/>
      <c r="AS276" s="33"/>
      <c r="AT276" s="13"/>
      <c r="AU276" s="13"/>
      <c r="AV276" s="13"/>
      <c r="AW276" s="13"/>
      <c r="AX276" s="133"/>
      <c r="AY276" s="133"/>
      <c r="AZ276" s="194"/>
      <c r="BA276" s="33"/>
      <c r="BB276" s="13"/>
      <c r="BC276" s="13"/>
      <c r="BD276" s="13"/>
      <c r="BE276" s="13"/>
      <c r="BF276" s="33"/>
      <c r="BG276" s="226"/>
      <c r="BH276" s="34"/>
      <c r="BI276" s="33"/>
      <c r="BJ276" s="13"/>
      <c r="BK276" s="13"/>
      <c r="BL276" s="13"/>
      <c r="BM276" s="13"/>
      <c r="BN276" s="185"/>
      <c r="BO276" s="185"/>
      <c r="BP276" s="186"/>
      <c r="BQ276" s="185"/>
      <c r="BR276" s="70"/>
      <c r="BS276" s="70"/>
      <c r="BT276" s="70"/>
      <c r="BU276" s="70"/>
      <c r="BV276" s="133"/>
      <c r="BW276" s="133"/>
      <c r="BX276" s="194"/>
      <c r="BY276" s="133"/>
      <c r="BZ276" s="70"/>
      <c r="CA276" s="70"/>
      <c r="CB276" s="70"/>
      <c r="CC276" s="70"/>
      <c r="CH276" s="85"/>
      <c r="CI276" s="85"/>
      <c r="CJ276" s="85"/>
      <c r="CK276" s="85"/>
      <c r="CL276" s="85"/>
      <c r="CX276" s="86"/>
    </row>
    <row r="277" spans="1:102" s="84" customFormat="1" x14ac:dyDescent="0.2">
      <c r="A277" s="72" t="s">
        <v>17</v>
      </c>
      <c r="B277" s="70"/>
      <c r="C277" s="73"/>
      <c r="D277" s="73"/>
      <c r="E277" s="73"/>
      <c r="F277" s="74"/>
      <c r="G277" s="70"/>
      <c r="H277" s="133"/>
      <c r="I277" s="133"/>
      <c r="J277" s="141"/>
      <c r="K277" s="141"/>
      <c r="L277" s="34"/>
      <c r="M277" s="33"/>
      <c r="N277" s="13"/>
      <c r="O277" s="13"/>
      <c r="P277" s="13"/>
      <c r="Q277" s="13"/>
      <c r="R277" s="153"/>
      <c r="S277" s="153"/>
      <c r="T277" s="154"/>
      <c r="U277" s="153"/>
      <c r="V277" s="13"/>
      <c r="W277" s="13"/>
      <c r="X277" s="13"/>
      <c r="Y277" s="13"/>
      <c r="Z277" s="33"/>
      <c r="AA277" s="33"/>
      <c r="AB277" s="34"/>
      <c r="AC277" s="33"/>
      <c r="AD277" s="13"/>
      <c r="AE277" s="13"/>
      <c r="AF277" s="13"/>
      <c r="AG277" s="13"/>
      <c r="AH277" s="133"/>
      <c r="AI277" s="133"/>
      <c r="AJ277" s="194"/>
      <c r="AK277" s="133"/>
      <c r="AL277" s="70"/>
      <c r="AM277" s="70"/>
      <c r="AN277" s="70"/>
      <c r="AO277" s="70"/>
      <c r="AP277" s="33"/>
      <c r="AQ277" s="33"/>
      <c r="AR277" s="34"/>
      <c r="AS277" s="33"/>
      <c r="AT277" s="13"/>
      <c r="AU277" s="13"/>
      <c r="AV277" s="13"/>
      <c r="AW277" s="13"/>
      <c r="AX277" s="133"/>
      <c r="AY277" s="133"/>
      <c r="AZ277" s="194"/>
      <c r="BA277" s="33"/>
      <c r="BB277" s="13"/>
      <c r="BC277" s="13"/>
      <c r="BD277" s="13"/>
      <c r="BE277" s="13"/>
      <c r="BF277" s="33"/>
      <c r="BG277" s="226"/>
      <c r="BH277" s="34"/>
      <c r="BI277" s="33"/>
      <c r="BJ277" s="13"/>
      <c r="BK277" s="13"/>
      <c r="BL277" s="13"/>
      <c r="BM277" s="13"/>
      <c r="BN277" s="185"/>
      <c r="BO277" s="185"/>
      <c r="BP277" s="186"/>
      <c r="BQ277" s="185"/>
      <c r="BR277" s="70"/>
      <c r="BS277" s="70"/>
      <c r="BT277" s="70"/>
      <c r="BU277" s="70"/>
      <c r="BV277" s="133"/>
      <c r="BW277" s="133"/>
      <c r="BX277" s="194"/>
      <c r="BY277" s="133"/>
      <c r="BZ277" s="70"/>
      <c r="CA277" s="70"/>
      <c r="CB277" s="70"/>
      <c r="CC277" s="70"/>
      <c r="CH277" s="85"/>
      <c r="CI277" s="85"/>
      <c r="CJ277" s="85"/>
      <c r="CK277" s="85"/>
      <c r="CL277" s="85"/>
      <c r="CX277" s="86"/>
    </row>
    <row r="278" spans="1:102" s="84" customFormat="1" ht="15.75" x14ac:dyDescent="0.25">
      <c r="A278" s="75"/>
      <c r="B278" s="71"/>
      <c r="C278" s="71"/>
      <c r="D278" s="71"/>
      <c r="E278" s="71"/>
      <c r="F278" s="71"/>
      <c r="G278" s="70"/>
      <c r="H278" s="133"/>
      <c r="I278" s="133"/>
      <c r="J278" s="141"/>
      <c r="K278" s="141"/>
      <c r="L278" s="34"/>
      <c r="M278" s="33"/>
      <c r="N278" s="13"/>
      <c r="O278" s="13"/>
      <c r="P278" s="13"/>
      <c r="Q278" s="13"/>
      <c r="R278" s="153"/>
      <c r="S278" s="153"/>
      <c r="T278" s="154"/>
      <c r="U278" s="153"/>
      <c r="V278" s="13"/>
      <c r="W278" s="13"/>
      <c r="X278" s="13"/>
      <c r="Y278" s="13"/>
      <c r="Z278" s="33"/>
      <c r="AA278" s="33"/>
      <c r="AB278" s="34"/>
      <c r="AC278" s="33"/>
      <c r="AD278" s="13"/>
      <c r="AE278" s="13"/>
      <c r="AF278" s="13"/>
      <c r="AG278" s="13"/>
      <c r="AH278" s="133"/>
      <c r="AI278" s="133"/>
      <c r="AJ278" s="194"/>
      <c r="AK278" s="133"/>
      <c r="AL278" s="70"/>
      <c r="AM278" s="70"/>
      <c r="AN278" s="70"/>
      <c r="AO278" s="70"/>
      <c r="AP278" s="33"/>
      <c r="AQ278" s="33"/>
      <c r="AR278" s="34"/>
      <c r="AS278" s="33"/>
      <c r="AT278" s="13"/>
      <c r="AU278" s="13"/>
      <c r="AV278" s="13"/>
      <c r="AW278" s="13"/>
      <c r="AX278" s="133"/>
      <c r="AY278" s="133"/>
      <c r="AZ278" s="194"/>
      <c r="BA278" s="33"/>
      <c r="BB278" s="13"/>
      <c r="BC278" s="13"/>
      <c r="BD278" s="13"/>
      <c r="BE278" s="13"/>
      <c r="BF278" s="33"/>
      <c r="BG278" s="226"/>
      <c r="BH278" s="34"/>
      <c r="BI278" s="33"/>
      <c r="BJ278" s="13"/>
      <c r="BK278" s="13"/>
      <c r="BL278" s="13"/>
      <c r="BM278" s="13"/>
      <c r="BN278" s="185"/>
      <c r="BO278" s="185"/>
      <c r="BP278" s="186"/>
      <c r="BQ278" s="185"/>
      <c r="BR278" s="70"/>
      <c r="BS278" s="70"/>
      <c r="BT278" s="70"/>
      <c r="BU278" s="70"/>
      <c r="BV278" s="133"/>
      <c r="BW278" s="133"/>
      <c r="BX278" s="194"/>
      <c r="BY278" s="133"/>
      <c r="BZ278" s="70"/>
      <c r="CA278" s="70"/>
      <c r="CB278" s="70"/>
      <c r="CC278" s="70"/>
      <c r="CH278" s="85"/>
      <c r="CI278" s="85"/>
      <c r="CJ278" s="85"/>
      <c r="CK278" s="85"/>
      <c r="CL278" s="85"/>
      <c r="CX278" s="86"/>
    </row>
    <row r="279" spans="1:102" s="84" customFormat="1" x14ac:dyDescent="0.2">
      <c r="A279" s="75" t="s">
        <v>16</v>
      </c>
      <c r="B279" s="76" t="s">
        <v>26</v>
      </c>
      <c r="C279" s="76"/>
      <c r="D279" s="76"/>
      <c r="E279" s="76"/>
      <c r="F279" s="76"/>
      <c r="G279" s="70"/>
      <c r="H279" s="133"/>
      <c r="I279" s="133"/>
      <c r="J279" s="141"/>
      <c r="K279" s="141"/>
      <c r="L279" s="34"/>
      <c r="M279" s="33"/>
      <c r="N279" s="13"/>
      <c r="O279" s="13"/>
      <c r="P279" s="13"/>
      <c r="Q279" s="13"/>
      <c r="R279" s="153"/>
      <c r="S279" s="153"/>
      <c r="T279" s="154"/>
      <c r="U279" s="153"/>
      <c r="V279" s="13"/>
      <c r="W279" s="13"/>
      <c r="X279" s="13"/>
      <c r="Y279" s="13"/>
      <c r="Z279" s="33"/>
      <c r="AA279" s="33"/>
      <c r="AB279" s="34"/>
      <c r="AC279" s="33"/>
      <c r="AD279" s="13"/>
      <c r="AE279" s="13"/>
      <c r="AF279" s="13"/>
      <c r="AG279" s="13"/>
      <c r="AH279" s="133"/>
      <c r="AI279" s="133"/>
      <c r="AJ279" s="194"/>
      <c r="AK279" s="133"/>
      <c r="AL279" s="70"/>
      <c r="AM279" s="70"/>
      <c r="AN279" s="70"/>
      <c r="AO279" s="70"/>
      <c r="AP279" s="33"/>
      <c r="AQ279" s="33"/>
      <c r="AR279" s="34"/>
      <c r="AS279" s="33"/>
      <c r="AT279" s="13"/>
      <c r="AU279" s="13"/>
      <c r="AV279" s="13"/>
      <c r="AW279" s="13"/>
      <c r="AX279" s="133"/>
      <c r="AY279" s="133"/>
      <c r="AZ279" s="194"/>
      <c r="BA279" s="33"/>
      <c r="BB279" s="13"/>
      <c r="BC279" s="13"/>
      <c r="BD279" s="13"/>
      <c r="BE279" s="13"/>
      <c r="BF279" s="33"/>
      <c r="BG279" s="226"/>
      <c r="BH279" s="34"/>
      <c r="BI279" s="33"/>
      <c r="BJ279" s="13"/>
      <c r="BK279" s="13"/>
      <c r="BL279" s="13"/>
      <c r="BM279" s="13"/>
      <c r="BN279" s="185"/>
      <c r="BO279" s="185"/>
      <c r="BP279" s="186"/>
      <c r="BQ279" s="185"/>
      <c r="BR279" s="70"/>
      <c r="BS279" s="70"/>
      <c r="BT279" s="70"/>
      <c r="BU279" s="70"/>
      <c r="BV279" s="133"/>
      <c r="BW279" s="133"/>
      <c r="BX279" s="194"/>
      <c r="BY279" s="133"/>
      <c r="BZ279" s="70"/>
      <c r="CA279" s="70"/>
      <c r="CB279" s="70"/>
      <c r="CC279" s="70"/>
      <c r="CH279" s="85"/>
      <c r="CI279" s="85"/>
      <c r="CJ279" s="85"/>
      <c r="CK279" s="85"/>
      <c r="CL279" s="85"/>
      <c r="CX279" s="86"/>
    </row>
    <row r="280" spans="1:102" s="84" customFormat="1" x14ac:dyDescent="0.2">
      <c r="A280" s="75" t="s">
        <v>4</v>
      </c>
      <c r="B280" s="73" t="s">
        <v>17</v>
      </c>
      <c r="C280" s="76"/>
      <c r="D280" s="76"/>
      <c r="E280" s="76"/>
      <c r="F280" s="76"/>
      <c r="G280" s="70"/>
      <c r="H280" s="133"/>
      <c r="I280" s="133"/>
      <c r="J280" s="141"/>
      <c r="K280" s="141"/>
      <c r="L280" s="34"/>
      <c r="M280" s="33"/>
      <c r="N280" s="13"/>
      <c r="O280" s="13"/>
      <c r="P280" s="13"/>
      <c r="Q280" s="13"/>
      <c r="R280" s="153"/>
      <c r="S280" s="153"/>
      <c r="T280" s="154"/>
      <c r="U280" s="153"/>
      <c r="V280" s="13"/>
      <c r="W280" s="13"/>
      <c r="X280" s="13"/>
      <c r="Y280" s="13"/>
      <c r="Z280" s="33"/>
      <c r="AA280" s="33"/>
      <c r="AB280" s="34"/>
      <c r="AC280" s="33"/>
      <c r="AD280" s="13"/>
      <c r="AE280" s="13"/>
      <c r="AF280" s="13"/>
      <c r="AG280" s="13"/>
      <c r="AH280" s="133"/>
      <c r="AI280" s="133"/>
      <c r="AJ280" s="194"/>
      <c r="AK280" s="133"/>
      <c r="AL280" s="70"/>
      <c r="AM280" s="70"/>
      <c r="AN280" s="70"/>
      <c r="AO280" s="70"/>
      <c r="AP280" s="33"/>
      <c r="AQ280" s="33"/>
      <c r="AR280" s="34"/>
      <c r="AS280" s="33"/>
      <c r="AT280" s="13"/>
      <c r="AU280" s="13"/>
      <c r="AV280" s="13"/>
      <c r="AW280" s="13"/>
      <c r="AX280" s="133"/>
      <c r="AY280" s="133"/>
      <c r="AZ280" s="194"/>
      <c r="BA280" s="33"/>
      <c r="BB280" s="13"/>
      <c r="BC280" s="13"/>
      <c r="BD280" s="13"/>
      <c r="BE280" s="13"/>
      <c r="BF280" s="33"/>
      <c r="BG280" s="226"/>
      <c r="BH280" s="34"/>
      <c r="BI280" s="33"/>
      <c r="BJ280" s="13"/>
      <c r="BK280" s="13"/>
      <c r="BL280" s="13"/>
      <c r="BM280" s="13"/>
      <c r="BN280" s="185"/>
      <c r="BO280" s="185"/>
      <c r="BP280" s="186"/>
      <c r="BQ280" s="185"/>
      <c r="BR280" s="70"/>
      <c r="BS280" s="70"/>
      <c r="BT280" s="70"/>
      <c r="BU280" s="70"/>
      <c r="BV280" s="133"/>
      <c r="BW280" s="133"/>
      <c r="BX280" s="194"/>
      <c r="BY280" s="133"/>
      <c r="BZ280" s="70"/>
      <c r="CA280" s="70"/>
      <c r="CB280" s="70"/>
      <c r="CC280" s="70"/>
      <c r="CH280" s="85"/>
      <c r="CI280" s="85"/>
      <c r="CJ280" s="85"/>
      <c r="CK280" s="85"/>
      <c r="CL280" s="85"/>
      <c r="CX280" s="86"/>
    </row>
    <row r="281" spans="1:102" s="84" customFormat="1" x14ac:dyDescent="0.2">
      <c r="A281" s="75"/>
      <c r="B281" s="76"/>
      <c r="C281" s="76"/>
      <c r="D281" s="76"/>
      <c r="E281" s="76"/>
      <c r="F281" s="76"/>
      <c r="G281" s="70"/>
      <c r="H281" s="133"/>
      <c r="I281" s="133"/>
      <c r="J281" s="141"/>
      <c r="K281" s="141"/>
      <c r="L281" s="34"/>
      <c r="M281" s="33"/>
      <c r="N281" s="13"/>
      <c r="O281" s="13"/>
      <c r="P281" s="13"/>
      <c r="Q281" s="13"/>
      <c r="R281" s="153"/>
      <c r="S281" s="153"/>
      <c r="T281" s="154"/>
      <c r="U281" s="153"/>
      <c r="V281" s="13"/>
      <c r="W281" s="13"/>
      <c r="X281" s="13"/>
      <c r="Y281" s="13"/>
      <c r="Z281" s="33"/>
      <c r="AA281" s="33"/>
      <c r="AB281" s="34"/>
      <c r="AC281" s="33"/>
      <c r="AD281" s="13"/>
      <c r="AE281" s="13"/>
      <c r="AF281" s="13"/>
      <c r="AG281" s="13"/>
      <c r="AH281" s="133"/>
      <c r="AI281" s="133"/>
      <c r="AJ281" s="194"/>
      <c r="AK281" s="133"/>
      <c r="AL281" s="70"/>
      <c r="AM281" s="70"/>
      <c r="AN281" s="70"/>
      <c r="AO281" s="70"/>
      <c r="AP281" s="33"/>
      <c r="AQ281" s="33"/>
      <c r="AR281" s="34"/>
      <c r="AS281" s="33"/>
      <c r="AT281" s="13"/>
      <c r="AU281" s="13"/>
      <c r="AV281" s="13"/>
      <c r="AW281" s="13"/>
      <c r="AX281" s="133"/>
      <c r="AY281" s="133"/>
      <c r="AZ281" s="194"/>
      <c r="BA281" s="33"/>
      <c r="BB281" s="13"/>
      <c r="BC281" s="13"/>
      <c r="BD281" s="13"/>
      <c r="BE281" s="13"/>
      <c r="BF281" s="33"/>
      <c r="BG281" s="226"/>
      <c r="BH281" s="34"/>
      <c r="BI281" s="33"/>
      <c r="BJ281" s="13"/>
      <c r="BK281" s="13"/>
      <c r="BL281" s="13"/>
      <c r="BM281" s="13"/>
      <c r="BN281" s="185"/>
      <c r="BO281" s="185"/>
      <c r="BP281" s="186"/>
      <c r="BQ281" s="185"/>
      <c r="BR281" s="70"/>
      <c r="BS281" s="70"/>
      <c r="BT281" s="70"/>
      <c r="BU281" s="70"/>
      <c r="BV281" s="133"/>
      <c r="BW281" s="133"/>
      <c r="BX281" s="194"/>
      <c r="BY281" s="133"/>
      <c r="BZ281" s="70"/>
      <c r="CA281" s="70"/>
      <c r="CB281" s="70"/>
      <c r="CC281" s="70"/>
      <c r="CH281" s="85"/>
      <c r="CI281" s="85"/>
      <c r="CJ281" s="85"/>
      <c r="CK281" s="85"/>
      <c r="CL281" s="85"/>
      <c r="CX281" s="86"/>
    </row>
    <row r="282" spans="1:102" s="84" customFormat="1" x14ac:dyDescent="0.2">
      <c r="A282" s="75" t="s">
        <v>18</v>
      </c>
      <c r="B282" s="76" t="s">
        <v>19</v>
      </c>
      <c r="C282" s="76"/>
      <c r="D282" s="76"/>
      <c r="E282" s="76"/>
      <c r="F282" s="76"/>
      <c r="G282" s="70"/>
      <c r="H282" s="133"/>
      <c r="I282" s="133"/>
      <c r="J282" s="141"/>
      <c r="K282" s="141"/>
      <c r="L282" s="34"/>
      <c r="M282" s="33"/>
      <c r="N282" s="13"/>
      <c r="O282" s="13"/>
      <c r="P282" s="13"/>
      <c r="Q282" s="13"/>
      <c r="R282" s="153"/>
      <c r="S282" s="153"/>
      <c r="T282" s="154"/>
      <c r="U282" s="153"/>
      <c r="V282" s="13"/>
      <c r="W282" s="13"/>
      <c r="X282" s="13"/>
      <c r="Y282" s="13"/>
      <c r="Z282" s="33"/>
      <c r="AA282" s="33"/>
      <c r="AB282" s="34"/>
      <c r="AC282" s="33"/>
      <c r="AD282" s="13"/>
      <c r="AE282" s="13"/>
      <c r="AF282" s="13"/>
      <c r="AG282" s="13"/>
      <c r="AH282" s="133"/>
      <c r="AI282" s="133"/>
      <c r="AJ282" s="194"/>
      <c r="AK282" s="133"/>
      <c r="AL282" s="70"/>
      <c r="AM282" s="70"/>
      <c r="AN282" s="70"/>
      <c r="AO282" s="70"/>
      <c r="AP282" s="33"/>
      <c r="AQ282" s="33"/>
      <c r="AR282" s="34"/>
      <c r="AS282" s="33"/>
      <c r="AT282" s="13"/>
      <c r="AU282" s="13"/>
      <c r="AV282" s="13"/>
      <c r="AW282" s="13"/>
      <c r="AX282" s="133"/>
      <c r="AY282" s="133"/>
      <c r="AZ282" s="194"/>
      <c r="BA282" s="33"/>
      <c r="BB282" s="13"/>
      <c r="BC282" s="13"/>
      <c r="BD282" s="13"/>
      <c r="BE282" s="13"/>
      <c r="BF282" s="33"/>
      <c r="BG282" s="226"/>
      <c r="BH282" s="34"/>
      <c r="BI282" s="33"/>
      <c r="BJ282" s="13"/>
      <c r="BK282" s="13"/>
      <c r="BL282" s="13"/>
      <c r="BM282" s="13"/>
      <c r="BN282" s="185"/>
      <c r="BO282" s="185"/>
      <c r="BP282" s="186"/>
      <c r="BQ282" s="185"/>
      <c r="BR282" s="70"/>
      <c r="BS282" s="70"/>
      <c r="BT282" s="70"/>
      <c r="BU282" s="70"/>
      <c r="BV282" s="133"/>
      <c r="BW282" s="133"/>
      <c r="BX282" s="194"/>
      <c r="BY282" s="133"/>
      <c r="BZ282" s="70"/>
      <c r="CA282" s="70"/>
      <c r="CB282" s="70"/>
      <c r="CC282" s="70"/>
      <c r="CH282" s="85"/>
      <c r="CI282" s="85"/>
      <c r="CJ282" s="85"/>
      <c r="CK282" s="85"/>
      <c r="CL282" s="85"/>
      <c r="CX282" s="86"/>
    </row>
    <row r="283" spans="1:102" s="84" customFormat="1" x14ac:dyDescent="0.2">
      <c r="A283" s="75" t="s">
        <v>4</v>
      </c>
      <c r="B283" s="76" t="s">
        <v>20</v>
      </c>
      <c r="C283" s="77"/>
      <c r="D283" s="77"/>
      <c r="E283" s="77"/>
      <c r="F283" s="77"/>
      <c r="G283" s="70"/>
      <c r="H283" s="133"/>
      <c r="I283" s="133"/>
      <c r="J283" s="141"/>
      <c r="K283" s="141"/>
      <c r="L283" s="34"/>
      <c r="M283" s="33"/>
      <c r="N283" s="13"/>
      <c r="O283" s="13"/>
      <c r="P283" s="13"/>
      <c r="Q283" s="13"/>
      <c r="R283" s="153"/>
      <c r="S283" s="153"/>
      <c r="T283" s="154"/>
      <c r="U283" s="153"/>
      <c r="V283" s="13"/>
      <c r="W283" s="13"/>
      <c r="X283" s="13"/>
      <c r="Y283" s="13"/>
      <c r="Z283" s="33"/>
      <c r="AA283" s="33"/>
      <c r="AB283" s="34"/>
      <c r="AC283" s="33"/>
      <c r="AD283" s="13"/>
      <c r="AE283" s="13"/>
      <c r="AF283" s="13"/>
      <c r="AG283" s="13"/>
      <c r="AH283" s="133"/>
      <c r="AI283" s="133"/>
      <c r="AJ283" s="194"/>
      <c r="AK283" s="133"/>
      <c r="AL283" s="70"/>
      <c r="AM283" s="70"/>
      <c r="AN283" s="70"/>
      <c r="AO283" s="70"/>
      <c r="AP283" s="33"/>
      <c r="AQ283" s="33"/>
      <c r="AR283" s="34"/>
      <c r="AS283" s="33"/>
      <c r="AT283" s="13"/>
      <c r="AU283" s="13"/>
      <c r="AV283" s="13"/>
      <c r="AW283" s="13"/>
      <c r="AX283" s="133"/>
      <c r="AY283" s="133"/>
      <c r="AZ283" s="194"/>
      <c r="BA283" s="33"/>
      <c r="BB283" s="13"/>
      <c r="BC283" s="13"/>
      <c r="BD283" s="13"/>
      <c r="BE283" s="13"/>
      <c r="BF283" s="33"/>
      <c r="BG283" s="226"/>
      <c r="BH283" s="34"/>
      <c r="BI283" s="33"/>
      <c r="BJ283" s="13"/>
      <c r="BK283" s="13"/>
      <c r="BL283" s="13"/>
      <c r="BM283" s="13"/>
      <c r="BN283" s="185"/>
      <c r="BO283" s="185"/>
      <c r="BP283" s="186"/>
      <c r="BQ283" s="185"/>
      <c r="BR283" s="70"/>
      <c r="BS283" s="70"/>
      <c r="BT283" s="70"/>
      <c r="BU283" s="70"/>
      <c r="BV283" s="133"/>
      <c r="BW283" s="133"/>
      <c r="BX283" s="194"/>
      <c r="BY283" s="133"/>
      <c r="BZ283" s="70"/>
      <c r="CA283" s="70"/>
      <c r="CB283" s="70"/>
      <c r="CC283" s="70"/>
      <c r="CH283" s="85"/>
      <c r="CI283" s="85"/>
      <c r="CJ283" s="85"/>
      <c r="CK283" s="85"/>
      <c r="CL283" s="85"/>
      <c r="CX283" s="86"/>
    </row>
    <row r="284" spans="1:102" s="78" customFormat="1" x14ac:dyDescent="0.2">
      <c r="H284" s="134"/>
      <c r="I284" s="134"/>
      <c r="J284" s="135"/>
      <c r="K284" s="135"/>
      <c r="L284" s="29"/>
      <c r="M284" s="29"/>
      <c r="N284" s="6"/>
      <c r="O284" s="6"/>
      <c r="P284" s="6"/>
      <c r="Q284" s="6"/>
      <c r="R284" s="142"/>
      <c r="S284" s="142"/>
      <c r="T284" s="142"/>
      <c r="U284" s="142"/>
      <c r="V284" s="6"/>
      <c r="W284" s="6"/>
      <c r="X284" s="6"/>
      <c r="Y284" s="6"/>
      <c r="Z284" s="29"/>
      <c r="AA284" s="29"/>
      <c r="AB284" s="29"/>
      <c r="AC284" s="29"/>
      <c r="AD284" s="6"/>
      <c r="AE284" s="6"/>
      <c r="AF284" s="6"/>
      <c r="AG284" s="6"/>
      <c r="AH284" s="134"/>
      <c r="AI284" s="134"/>
      <c r="AJ284" s="134"/>
      <c r="AK284" s="134"/>
      <c r="AL284" s="79"/>
      <c r="AM284" s="79"/>
      <c r="AN284" s="79"/>
      <c r="AO284" s="79"/>
      <c r="AP284" s="29"/>
      <c r="AQ284" s="29"/>
      <c r="AR284" s="29"/>
      <c r="AS284" s="29"/>
      <c r="AT284" s="6"/>
      <c r="AU284" s="6"/>
      <c r="AV284" s="6"/>
      <c r="AW284" s="6"/>
      <c r="AX284" s="134"/>
      <c r="AY284" s="134"/>
      <c r="AZ284" s="134"/>
      <c r="BA284" s="29"/>
      <c r="BB284" s="6"/>
      <c r="BC284" s="6"/>
      <c r="BD284" s="6"/>
      <c r="BE284" s="6"/>
      <c r="BF284" s="29"/>
      <c r="BG284" s="215"/>
      <c r="BH284" s="29"/>
      <c r="BI284" s="29"/>
      <c r="BJ284" s="6"/>
      <c r="BK284" s="6"/>
      <c r="BL284" s="6"/>
      <c r="BM284" s="6"/>
      <c r="BN284" s="163"/>
      <c r="BO284" s="163"/>
      <c r="BP284" s="163"/>
      <c r="BQ284" s="163"/>
      <c r="BR284" s="79"/>
      <c r="BS284" s="79"/>
      <c r="BT284" s="79"/>
      <c r="BU284" s="79"/>
      <c r="BV284" s="134"/>
      <c r="BW284" s="134"/>
      <c r="BX284" s="134"/>
      <c r="BY284" s="134"/>
      <c r="BZ284" s="79"/>
      <c r="CA284" s="79"/>
      <c r="CB284" s="79"/>
      <c r="CC284" s="79"/>
      <c r="CH284" s="87"/>
      <c r="CI284" s="87"/>
      <c r="CJ284" s="87"/>
      <c r="CK284" s="87"/>
      <c r="CL284" s="87"/>
      <c r="CX284" s="88"/>
    </row>
  </sheetData>
  <sheetProtection algorithmName="SHA-512" hashValue="nv7b1GCAp7x/iChtdwuFfGyUdVimAvLHMLFz7KhTbz9tUSVE75Em9A1JHpll80GL+YZqmSDUCacaaOVoxjRHhg==" saltValue="Y0Q2mrh7vFScJJ0n7KJIuQ==" spinCount="100000" sheet="1" objects="1" scenarios="1"/>
  <protectedRanges>
    <protectedRange sqref="F11:F262" name="Rango1"/>
  </protectedRanges>
  <autoFilter ref="A10:CZ264" xr:uid="{EC910BE2-E025-4DE4-AE3F-DBE2D7003AAB}"/>
  <mergeCells count="37">
    <mergeCell ref="C9:C10"/>
    <mergeCell ref="J8:Q8"/>
    <mergeCell ref="R8:Y8"/>
    <mergeCell ref="Z8:AG8"/>
    <mergeCell ref="AH8:AO8"/>
    <mergeCell ref="D9:D10"/>
    <mergeCell ref="E9:E10"/>
    <mergeCell ref="I9:I10"/>
    <mergeCell ref="AP8:AW8"/>
    <mergeCell ref="AX8:BE8"/>
    <mergeCell ref="BV8:CC8"/>
    <mergeCell ref="BV9:CC9"/>
    <mergeCell ref="BN8:BU8"/>
    <mergeCell ref="BN9:BU9"/>
    <mergeCell ref="BF8:BM8"/>
    <mergeCell ref="BF9:BM9"/>
    <mergeCell ref="A5:BY5"/>
    <mergeCell ref="A7:BY7"/>
    <mergeCell ref="A1:A3"/>
    <mergeCell ref="A6:BE6"/>
    <mergeCell ref="D1:BV3"/>
    <mergeCell ref="A270:CT270"/>
    <mergeCell ref="H9:H10"/>
    <mergeCell ref="J9:Q9"/>
    <mergeCell ref="R9:Y9"/>
    <mergeCell ref="Z9:AG9"/>
    <mergeCell ref="AP9:AW9"/>
    <mergeCell ref="AX9:BE9"/>
    <mergeCell ref="A263:F263"/>
    <mergeCell ref="CE9:CM9"/>
    <mergeCell ref="CO9:CW9"/>
    <mergeCell ref="AH9:AO9"/>
    <mergeCell ref="F9:F10"/>
    <mergeCell ref="G9:G10"/>
    <mergeCell ref="A264:G264"/>
    <mergeCell ref="A9:A10"/>
    <mergeCell ref="B9:B10"/>
  </mergeCells>
  <conditionalFormatting sqref="N4:O4 V263:W263 AD263:AE263 AL263:AM263 AT263:AU263 BB263 N263:O263 N6:O6 N8:O9 N265:O1048576 N10">
    <cfRule type="containsText" dxfId="2356" priority="1971" operator="containsText" text="CUMPLE">
      <formula>NOT(ISERROR(SEARCH("CUMPLE",N4)))</formula>
    </cfRule>
  </conditionalFormatting>
  <conditionalFormatting sqref="V4:W4 V265:W1048576 V6:W6 V8:W9 V10">
    <cfRule type="containsText" dxfId="2355" priority="1970" operator="containsText" text="CUMPLE">
      <formula>NOT(ISERROR(SEARCH("CUMPLE",V4)))</formula>
    </cfRule>
  </conditionalFormatting>
  <conditionalFormatting sqref="AD4:AE4 AD265:AE1048576 AD6:AE6 AD8:AE9 AD10">
    <cfRule type="containsText" dxfId="2354" priority="1969" operator="containsText" text="CUMPLE">
      <formula>NOT(ISERROR(SEARCH("CUMPLE",AD4)))</formula>
    </cfRule>
  </conditionalFormatting>
  <conditionalFormatting sqref="AL4:AM4 AT4:AU4 BB4:BC4 AL265:AM1048576 AT265:AU1048576 BB265:BC1048576 AL10 BB6:BC6 AT6:AU6 AL6:AM6 AL8:AM8 AT8:AU9 BB8:BC9 BB10 AT10">
    <cfRule type="containsText" dxfId="2353" priority="1968" operator="containsText" text="CUMPLE">
      <formula>NOT(ISERROR(SEARCH("CUMPLE",AL4)))</formula>
    </cfRule>
  </conditionalFormatting>
  <conditionalFormatting sqref="AL4:AM4 AL265:AM1048576 AL10 AL6:AM6 AL8:AM8">
    <cfRule type="containsText" dxfId="2352" priority="1967" operator="containsText" text="NO CUMPLE">
      <formula>NOT(ISERROR(SEARCH("NO CUMPLE",AL4)))</formula>
    </cfRule>
  </conditionalFormatting>
  <conditionalFormatting sqref="BB4:BC4 BB265:BC1048576 BB6:BC6 BB8:BC9 BB10">
    <cfRule type="containsText" dxfId="2351" priority="1966" operator="containsText" text="no cumple">
      <formula>NOT(ISERROR(SEARCH("no cumple",BB4)))</formula>
    </cfRule>
  </conditionalFormatting>
  <conditionalFormatting sqref="CO1:CO10 CO263 CO265:CO1048576">
    <cfRule type="containsText" dxfId="2350" priority="1964" operator="containsText" text="500">
      <formula>NOT(ISERROR(SEARCH("500",CO1)))</formula>
    </cfRule>
  </conditionalFormatting>
  <conditionalFormatting sqref="AT4:AU4 AT265:AU1048576 AT6:AU6 AT8:AU9 AT10">
    <cfRule type="containsText" dxfId="2349" priority="1963" operator="containsText" text="NO CUMPLE">
      <formula>NOT(ISERROR(SEARCH("NO CUMPLE",AT4)))</formula>
    </cfRule>
  </conditionalFormatting>
  <conditionalFormatting sqref="N263:O263 V263:W263 AD263:AE263 AL263:AM263 AT263:AU263 BB263">
    <cfRule type="cellIs" dxfId="2348" priority="1925" operator="equal">
      <formula>"ARTIFICIALIDAD"</formula>
    </cfRule>
    <cfRule type="cellIs" dxfId="2347" priority="1926" operator="equal">
      <formula>"CUMPLE"</formula>
    </cfRule>
    <cfRule type="cellIs" dxfId="2346" priority="1927" operator="equal">
      <formula>"NO CUMPLE"</formula>
    </cfRule>
  </conditionalFormatting>
  <conditionalFormatting sqref="CO263:CW263">
    <cfRule type="containsText" dxfId="2345" priority="1921" operator="containsText" text="500">
      <formula>NOT(ISERROR(SEARCH("500",CO263)))</formula>
    </cfRule>
    <cfRule type="containsText" dxfId="2344" priority="1922" operator="containsText" text="500,00">
      <formula>NOT(ISERROR(SEARCH("500,00",CO263)))</formula>
    </cfRule>
  </conditionalFormatting>
  <conditionalFormatting sqref="AL9:AM9">
    <cfRule type="containsText" dxfId="2343" priority="1874" operator="containsText" text="CUMPLE">
      <formula>NOT(ISERROR(SEARCH("CUMPLE",AL9)))</formula>
    </cfRule>
  </conditionalFormatting>
  <conditionalFormatting sqref="BZ263">
    <cfRule type="containsText" dxfId="2342" priority="1386" operator="containsText" text="CUMPLE">
      <formula>NOT(ISERROR(SEARCH("CUMPLE",BZ263)))</formula>
    </cfRule>
  </conditionalFormatting>
  <conditionalFormatting sqref="BZ1:CA10 BZ265:CA1048576">
    <cfRule type="containsText" dxfId="2341" priority="1385" operator="containsText" text="CUMPLE">
      <formula>NOT(ISERROR(SEARCH("CUMPLE",BZ1)))</formula>
    </cfRule>
  </conditionalFormatting>
  <conditionalFormatting sqref="BZ1:CA10 BZ265:CA1048576">
    <cfRule type="containsText" dxfId="2340" priority="1384" operator="containsText" text="no cumple">
      <formula>NOT(ISERROR(SEARCH("no cumple",BZ1)))</formula>
    </cfRule>
  </conditionalFormatting>
  <conditionalFormatting sqref="BZ263">
    <cfRule type="cellIs" dxfId="2339" priority="1381" operator="equal">
      <formula>"ARTIFICIALIDAD"</formula>
    </cfRule>
    <cfRule type="cellIs" dxfId="2338" priority="1382" operator="equal">
      <formula>"CUMPLE"</formula>
    </cfRule>
    <cfRule type="cellIs" dxfId="2337" priority="1383" operator="equal">
      <formula>"NO CUMPLE"</formula>
    </cfRule>
  </conditionalFormatting>
  <conditionalFormatting sqref="BR263:BS263">
    <cfRule type="containsText" dxfId="2336" priority="1348" operator="containsText" text="CUMPLE">
      <formula>NOT(ISERROR(SEARCH("CUMPLE",BR263)))</formula>
    </cfRule>
  </conditionalFormatting>
  <conditionalFormatting sqref="BR4:BS4 BR265:BS1048576 BR6:BS6 BR8:BS9 BR10">
    <cfRule type="containsText" dxfId="2335" priority="1347" operator="containsText" text="CUMPLE">
      <formula>NOT(ISERROR(SEARCH("CUMPLE",BR4)))</formula>
    </cfRule>
  </conditionalFormatting>
  <conditionalFormatting sqref="BR4:BS4 BR265:BS1048576 BR6:BS6 BR8:BS9 BR10">
    <cfRule type="containsText" dxfId="2334" priority="1346" operator="containsText" text="no cumple">
      <formula>NOT(ISERROR(SEARCH("no cumple",BR4)))</formula>
    </cfRule>
  </conditionalFormatting>
  <conditionalFormatting sqref="BR263:BS263">
    <cfRule type="cellIs" dxfId="2333" priority="1343" operator="equal">
      <formula>"ARTIFICIALIDAD"</formula>
    </cfRule>
    <cfRule type="cellIs" dxfId="2332" priority="1344" operator="equal">
      <formula>"CUMPLE"</formula>
    </cfRule>
    <cfRule type="cellIs" dxfId="2331" priority="1345" operator="equal">
      <formula>"NO CUMPLE"</formula>
    </cfRule>
  </conditionalFormatting>
  <conditionalFormatting sqref="BJ263">
    <cfRule type="containsText" dxfId="2330" priority="1310" operator="containsText" text="CUMPLE">
      <formula>NOT(ISERROR(SEARCH("CUMPLE",BJ263)))</formula>
    </cfRule>
  </conditionalFormatting>
  <conditionalFormatting sqref="BJ4:BK4 BJ265:BK1048576 BJ6:BK6 BJ8:BK8 BJ10">
    <cfRule type="containsText" dxfId="2329" priority="1309" operator="containsText" text="CUMPLE">
      <formula>NOT(ISERROR(SEARCH("CUMPLE",BJ4)))</formula>
    </cfRule>
  </conditionalFormatting>
  <conditionalFormatting sqref="BJ4:BK4 BJ265:BK1048576 BJ6:BK6 BJ8:BK8 BJ10">
    <cfRule type="containsText" dxfId="2328" priority="1308" operator="containsText" text="no cumple">
      <formula>NOT(ISERROR(SEARCH("no cumple",BJ4)))</formula>
    </cfRule>
  </conditionalFormatting>
  <conditionalFormatting sqref="BJ263">
    <cfRule type="cellIs" dxfId="2327" priority="1305" operator="equal">
      <formula>"ARTIFICIALIDAD"</formula>
    </cfRule>
    <cfRule type="cellIs" dxfId="2326" priority="1306" operator="equal">
      <formula>"CUMPLE"</formula>
    </cfRule>
    <cfRule type="cellIs" dxfId="2325" priority="1307" operator="equal">
      <formula>"NO CUMPLE"</formula>
    </cfRule>
  </conditionalFormatting>
  <conditionalFormatting sqref="CO264">
    <cfRule type="containsText" dxfId="2324" priority="1272" operator="containsText" text="500">
      <formula>NOT(ISERROR(SEARCH("500",CO264)))</formula>
    </cfRule>
  </conditionalFormatting>
  <conditionalFormatting sqref="N262">
    <cfRule type="containsText" dxfId="2323" priority="1157" operator="containsText" text="CUMPLE">
      <formula>NOT(ISERROR(SEARCH("CUMPLE",N262)))</formula>
    </cfRule>
  </conditionalFormatting>
  <conditionalFormatting sqref="CO262">
    <cfRule type="containsText" dxfId="2322" priority="1156" operator="containsText" text="500">
      <formula>NOT(ISERROR(SEARCH("500",CO262)))</formula>
    </cfRule>
  </conditionalFormatting>
  <conditionalFormatting sqref="N262">
    <cfRule type="cellIs" dxfId="2321" priority="1153" operator="equal">
      <formula>"ARTIFICIALIDAD"</formula>
    </cfRule>
    <cfRule type="cellIs" dxfId="2320" priority="1154" operator="equal">
      <formula>"CUMPLE"</formula>
    </cfRule>
    <cfRule type="cellIs" dxfId="2319" priority="1155" operator="equal">
      <formula>"NO CUMPLE"</formula>
    </cfRule>
  </conditionalFormatting>
  <conditionalFormatting sqref="V262">
    <cfRule type="containsText" dxfId="2318" priority="1152" operator="containsText" text="CUMPLE">
      <formula>NOT(ISERROR(SEARCH("CUMPLE",V262)))</formula>
    </cfRule>
  </conditionalFormatting>
  <conditionalFormatting sqref="V262">
    <cfRule type="cellIs" dxfId="2317" priority="1149" operator="equal">
      <formula>"ARTIFICIALIDAD"</formula>
    </cfRule>
    <cfRule type="cellIs" dxfId="2316" priority="1150" operator="equal">
      <formula>"CUMPLE"</formula>
    </cfRule>
    <cfRule type="cellIs" dxfId="2315" priority="1151" operator="equal">
      <formula>"NO CUMPLE"</formula>
    </cfRule>
  </conditionalFormatting>
  <conditionalFormatting sqref="AD262">
    <cfRule type="containsText" dxfId="2314" priority="1148" operator="containsText" text="CUMPLE">
      <formula>NOT(ISERROR(SEARCH("CUMPLE",AD262)))</formula>
    </cfRule>
  </conditionalFormatting>
  <conditionalFormatting sqref="AD262">
    <cfRule type="cellIs" dxfId="2313" priority="1145" operator="equal">
      <formula>"ARTIFICIALIDAD"</formula>
    </cfRule>
    <cfRule type="cellIs" dxfId="2312" priority="1146" operator="equal">
      <formula>"CUMPLE"</formula>
    </cfRule>
    <cfRule type="cellIs" dxfId="2311" priority="1147" operator="equal">
      <formula>"NO CUMPLE"</formula>
    </cfRule>
  </conditionalFormatting>
  <conditionalFormatting sqref="AL262">
    <cfRule type="containsText" dxfId="2310" priority="1144" operator="containsText" text="CUMPLE">
      <formula>NOT(ISERROR(SEARCH("CUMPLE",AL262)))</formula>
    </cfRule>
  </conditionalFormatting>
  <conditionalFormatting sqref="AL262">
    <cfRule type="cellIs" dxfId="2309" priority="1141" operator="equal">
      <formula>"ARTIFICIALIDAD"</formula>
    </cfRule>
    <cfRule type="cellIs" dxfId="2308" priority="1142" operator="equal">
      <formula>"CUMPLE"</formula>
    </cfRule>
    <cfRule type="cellIs" dxfId="2307" priority="1143" operator="equal">
      <formula>"NO CUMPLE"</formula>
    </cfRule>
  </conditionalFormatting>
  <conditionalFormatting sqref="AT262">
    <cfRule type="containsText" dxfId="2306" priority="1140" operator="containsText" text="CUMPLE">
      <formula>NOT(ISERROR(SEARCH("CUMPLE",AT262)))</formula>
    </cfRule>
  </conditionalFormatting>
  <conditionalFormatting sqref="AT262">
    <cfRule type="cellIs" dxfId="2305" priority="1137" operator="equal">
      <formula>"ARTIFICIALIDAD"</formula>
    </cfRule>
    <cfRule type="cellIs" dxfId="2304" priority="1138" operator="equal">
      <formula>"CUMPLE"</formula>
    </cfRule>
    <cfRule type="cellIs" dxfId="2303" priority="1139" operator="equal">
      <formula>"NO CUMPLE"</formula>
    </cfRule>
  </conditionalFormatting>
  <conditionalFormatting sqref="BB262">
    <cfRule type="containsText" dxfId="2302" priority="1136" operator="containsText" text="CUMPLE">
      <formula>NOT(ISERROR(SEARCH("CUMPLE",BB262)))</formula>
    </cfRule>
  </conditionalFormatting>
  <conditionalFormatting sqref="BB262">
    <cfRule type="cellIs" dxfId="2301" priority="1133" operator="equal">
      <formula>"ARTIFICIALIDAD"</formula>
    </cfRule>
    <cfRule type="cellIs" dxfId="2300" priority="1134" operator="equal">
      <formula>"CUMPLE"</formula>
    </cfRule>
    <cfRule type="cellIs" dxfId="2299" priority="1135" operator="equal">
      <formula>"NO CUMPLE"</formula>
    </cfRule>
  </conditionalFormatting>
  <conditionalFormatting sqref="CO262:CW262">
    <cfRule type="containsText" dxfId="2298" priority="1128" operator="containsText" text="500">
      <formula>NOT(ISERROR(SEARCH("500",CO262)))</formula>
    </cfRule>
    <cfRule type="containsText" dxfId="2297" priority="1129" operator="containsText" text="500,00">
      <formula>NOT(ISERROR(SEARCH("500,00",CO262)))</formula>
    </cfRule>
  </conditionalFormatting>
  <conditionalFormatting sqref="BZ262">
    <cfRule type="containsText" dxfId="2296" priority="1126" operator="containsText" text="CUMPLE">
      <formula>NOT(ISERROR(SEARCH("CUMPLE",BZ262)))</formula>
    </cfRule>
  </conditionalFormatting>
  <conditionalFormatting sqref="BZ262">
    <cfRule type="cellIs" dxfId="2295" priority="1123" operator="equal">
      <formula>"ARTIFICIALIDAD"</formula>
    </cfRule>
    <cfRule type="cellIs" dxfId="2294" priority="1124" operator="equal">
      <formula>"CUMPLE"</formula>
    </cfRule>
    <cfRule type="cellIs" dxfId="2293" priority="1125" operator="equal">
      <formula>"NO CUMPLE"</formula>
    </cfRule>
  </conditionalFormatting>
  <conditionalFormatting sqref="BR262">
    <cfRule type="containsText" dxfId="2292" priority="1118" operator="containsText" text="CUMPLE">
      <formula>NOT(ISERROR(SEARCH("CUMPLE",BR262)))</formula>
    </cfRule>
  </conditionalFormatting>
  <conditionalFormatting sqref="BR262">
    <cfRule type="cellIs" dxfId="2291" priority="1115" operator="equal">
      <formula>"ARTIFICIALIDAD"</formula>
    </cfRule>
    <cfRule type="cellIs" dxfId="2290" priority="1116" operator="equal">
      <formula>"CUMPLE"</formula>
    </cfRule>
    <cfRule type="cellIs" dxfId="2289" priority="1117" operator="equal">
      <formula>"NO CUMPLE"</formula>
    </cfRule>
  </conditionalFormatting>
  <conditionalFormatting sqref="BJ262">
    <cfRule type="containsText" dxfId="2288" priority="1110" operator="containsText" text="CUMPLE">
      <formula>NOT(ISERROR(SEARCH("CUMPLE",BJ262)))</formula>
    </cfRule>
  </conditionalFormatting>
  <conditionalFormatting sqref="BJ262">
    <cfRule type="cellIs" dxfId="2287" priority="1107" operator="equal">
      <formula>"ARTIFICIALIDAD"</formula>
    </cfRule>
    <cfRule type="cellIs" dxfId="2286" priority="1108" operator="equal">
      <formula>"CUMPLE"</formula>
    </cfRule>
    <cfRule type="cellIs" dxfId="2285" priority="1109" operator="equal">
      <formula>"NO CUMPLE"</formula>
    </cfRule>
  </conditionalFormatting>
  <conditionalFormatting sqref="CU250:CW261">
    <cfRule type="containsText" dxfId="2284" priority="1102" operator="containsText" text="500">
      <formula>NOT(ISERROR(SEARCH("500",CU250)))</formula>
    </cfRule>
    <cfRule type="containsText" dxfId="2283" priority="1103" operator="containsText" text="500,00">
      <formula>NOT(ISERROR(SEARCH("500,00",CU250)))</formula>
    </cfRule>
  </conditionalFormatting>
  <conditionalFormatting sqref="V250:V261 AD250:AD261 AL250:AL261 AT250:AT261 BB250:BB261 N249:N261">
    <cfRule type="containsText" dxfId="2282" priority="1101" operator="containsText" text="CUMPLE">
      <formula>NOT(ISERROR(SEARCH("CUMPLE",N249)))</formula>
    </cfRule>
  </conditionalFormatting>
  <conditionalFormatting sqref="CO249:CO261">
    <cfRule type="containsText" dxfId="2281" priority="1100" operator="containsText" text="500">
      <formula>NOT(ISERROR(SEARCH("500",CO249)))</formula>
    </cfRule>
  </conditionalFormatting>
  <conditionalFormatting sqref="N250:N261 V250:V261 AD250:AD261 AL250:AL261 AT250:AT261 BB250:BB261">
    <cfRule type="cellIs" dxfId="2280" priority="1074" operator="equal">
      <formula>"ARTIFICIALIDAD"</formula>
    </cfRule>
    <cfRule type="cellIs" dxfId="2279" priority="1075" operator="equal">
      <formula>"CUMPLE"</formula>
    </cfRule>
    <cfRule type="cellIs" dxfId="2278" priority="1076" operator="equal">
      <formula>"NO CUMPLE"</formula>
    </cfRule>
  </conditionalFormatting>
  <conditionalFormatting sqref="N249">
    <cfRule type="cellIs" dxfId="2277" priority="1097" operator="equal">
      <formula>"ARTIFICIALIDAD"</formula>
    </cfRule>
    <cfRule type="cellIs" dxfId="2276" priority="1098" operator="equal">
      <formula>"CUMPLE"</formula>
    </cfRule>
    <cfRule type="cellIs" dxfId="2275" priority="1099" operator="equal">
      <formula>"NO CUMPLE"</formula>
    </cfRule>
  </conditionalFormatting>
  <conditionalFormatting sqref="V249">
    <cfRule type="containsText" dxfId="2274" priority="1096" operator="containsText" text="CUMPLE">
      <formula>NOT(ISERROR(SEARCH("CUMPLE",V249)))</formula>
    </cfRule>
  </conditionalFormatting>
  <conditionalFormatting sqref="V249">
    <cfRule type="cellIs" dxfId="2273" priority="1093" operator="equal">
      <formula>"ARTIFICIALIDAD"</formula>
    </cfRule>
    <cfRule type="cellIs" dxfId="2272" priority="1094" operator="equal">
      <formula>"CUMPLE"</formula>
    </cfRule>
    <cfRule type="cellIs" dxfId="2271" priority="1095" operator="equal">
      <formula>"NO CUMPLE"</formula>
    </cfRule>
  </conditionalFormatting>
  <conditionalFormatting sqref="AD249">
    <cfRule type="containsText" dxfId="2270" priority="1092" operator="containsText" text="CUMPLE">
      <formula>NOT(ISERROR(SEARCH("CUMPLE",AD249)))</formula>
    </cfRule>
  </conditionalFormatting>
  <conditionalFormatting sqref="AD249">
    <cfRule type="cellIs" dxfId="2269" priority="1089" operator="equal">
      <formula>"ARTIFICIALIDAD"</formula>
    </cfRule>
    <cfRule type="cellIs" dxfId="2268" priority="1090" operator="equal">
      <formula>"CUMPLE"</formula>
    </cfRule>
    <cfRule type="cellIs" dxfId="2267" priority="1091" operator="equal">
      <formula>"NO CUMPLE"</formula>
    </cfRule>
  </conditionalFormatting>
  <conditionalFormatting sqref="AL249">
    <cfRule type="containsText" dxfId="2266" priority="1088" operator="containsText" text="CUMPLE">
      <formula>NOT(ISERROR(SEARCH("CUMPLE",AL249)))</formula>
    </cfRule>
  </conditionalFormatting>
  <conditionalFormatting sqref="AL249">
    <cfRule type="cellIs" dxfId="2265" priority="1085" operator="equal">
      <formula>"ARTIFICIALIDAD"</formula>
    </cfRule>
    <cfRule type="cellIs" dxfId="2264" priority="1086" operator="equal">
      <formula>"CUMPLE"</formula>
    </cfRule>
    <cfRule type="cellIs" dxfId="2263" priority="1087" operator="equal">
      <formula>"NO CUMPLE"</formula>
    </cfRule>
  </conditionalFormatting>
  <conditionalFormatting sqref="AT249">
    <cfRule type="containsText" dxfId="2262" priority="1084" operator="containsText" text="CUMPLE">
      <formula>NOT(ISERROR(SEARCH("CUMPLE",AT249)))</formula>
    </cfRule>
  </conditionalFormatting>
  <conditionalFormatting sqref="AT249">
    <cfRule type="cellIs" dxfId="2261" priority="1081" operator="equal">
      <formula>"ARTIFICIALIDAD"</formula>
    </cfRule>
    <cfRule type="cellIs" dxfId="2260" priority="1082" operator="equal">
      <formula>"CUMPLE"</formula>
    </cfRule>
    <cfRule type="cellIs" dxfId="2259" priority="1083" operator="equal">
      <formula>"NO CUMPLE"</formula>
    </cfRule>
  </conditionalFormatting>
  <conditionalFormatting sqref="BB249">
    <cfRule type="containsText" dxfId="2258" priority="1080" operator="containsText" text="CUMPLE">
      <formula>NOT(ISERROR(SEARCH("CUMPLE",BB249)))</formula>
    </cfRule>
  </conditionalFormatting>
  <conditionalFormatting sqref="BB249">
    <cfRule type="cellIs" dxfId="2257" priority="1077" operator="equal">
      <formula>"ARTIFICIALIDAD"</formula>
    </cfRule>
    <cfRule type="cellIs" dxfId="2256" priority="1078" operator="equal">
      <formula>"CUMPLE"</formula>
    </cfRule>
    <cfRule type="cellIs" dxfId="2255" priority="1079" operator="equal">
      <formula>"NO CUMPLE"</formula>
    </cfRule>
  </conditionalFormatting>
  <conditionalFormatting sqref="CO249:CW249 CO250:CT261">
    <cfRule type="containsText" dxfId="2254" priority="1072" operator="containsText" text="500">
      <formula>NOT(ISERROR(SEARCH("500",CO249)))</formula>
    </cfRule>
    <cfRule type="containsText" dxfId="2253" priority="1073" operator="containsText" text="500,00">
      <formula>NOT(ISERROR(SEARCH("500,00",CO249)))</formula>
    </cfRule>
  </conditionalFormatting>
  <conditionalFormatting sqref="BZ250:BZ261">
    <cfRule type="containsText" dxfId="2252" priority="1071" operator="containsText" text="CUMPLE">
      <formula>NOT(ISERROR(SEARCH("CUMPLE",BZ250)))</formula>
    </cfRule>
  </conditionalFormatting>
  <conditionalFormatting sqref="BZ250:BZ261">
    <cfRule type="cellIs" dxfId="2251" priority="1064" operator="equal">
      <formula>"ARTIFICIALIDAD"</formula>
    </cfRule>
    <cfRule type="cellIs" dxfId="2250" priority="1065" operator="equal">
      <formula>"CUMPLE"</formula>
    </cfRule>
    <cfRule type="cellIs" dxfId="2249" priority="1066" operator="equal">
      <formula>"NO CUMPLE"</formula>
    </cfRule>
  </conditionalFormatting>
  <conditionalFormatting sqref="BZ249">
    <cfRule type="containsText" dxfId="2248" priority="1070" operator="containsText" text="CUMPLE">
      <formula>NOT(ISERROR(SEARCH("CUMPLE",BZ249)))</formula>
    </cfRule>
  </conditionalFormatting>
  <conditionalFormatting sqref="BZ249">
    <cfRule type="cellIs" dxfId="2247" priority="1067" operator="equal">
      <formula>"ARTIFICIALIDAD"</formula>
    </cfRule>
    <cfRule type="cellIs" dxfId="2246" priority="1068" operator="equal">
      <formula>"CUMPLE"</formula>
    </cfRule>
    <cfRule type="cellIs" dxfId="2245" priority="1069" operator="equal">
      <formula>"NO CUMPLE"</formula>
    </cfRule>
  </conditionalFormatting>
  <conditionalFormatting sqref="BR250:BR261">
    <cfRule type="containsText" dxfId="2244" priority="1063" operator="containsText" text="CUMPLE">
      <formula>NOT(ISERROR(SEARCH("CUMPLE",BR250)))</formula>
    </cfRule>
  </conditionalFormatting>
  <conditionalFormatting sqref="BR250:BR261">
    <cfRule type="cellIs" dxfId="2243" priority="1056" operator="equal">
      <formula>"ARTIFICIALIDAD"</formula>
    </cfRule>
    <cfRule type="cellIs" dxfId="2242" priority="1057" operator="equal">
      <formula>"CUMPLE"</formula>
    </cfRule>
    <cfRule type="cellIs" dxfId="2241" priority="1058" operator="equal">
      <formula>"NO CUMPLE"</formula>
    </cfRule>
  </conditionalFormatting>
  <conditionalFormatting sqref="BR249">
    <cfRule type="containsText" dxfId="2240" priority="1062" operator="containsText" text="CUMPLE">
      <formula>NOT(ISERROR(SEARCH("CUMPLE",BR249)))</formula>
    </cfRule>
  </conditionalFormatting>
  <conditionalFormatting sqref="BR249">
    <cfRule type="cellIs" dxfId="2239" priority="1059" operator="equal">
      <formula>"ARTIFICIALIDAD"</formula>
    </cfRule>
    <cfRule type="cellIs" dxfId="2238" priority="1060" operator="equal">
      <formula>"CUMPLE"</formula>
    </cfRule>
    <cfRule type="cellIs" dxfId="2237" priority="1061" operator="equal">
      <formula>"NO CUMPLE"</formula>
    </cfRule>
  </conditionalFormatting>
  <conditionalFormatting sqref="BJ250:BJ261">
    <cfRule type="containsText" dxfId="2236" priority="1055" operator="containsText" text="CUMPLE">
      <formula>NOT(ISERROR(SEARCH("CUMPLE",BJ250)))</formula>
    </cfRule>
  </conditionalFormatting>
  <conditionalFormatting sqref="BJ250:BJ261">
    <cfRule type="cellIs" dxfId="2235" priority="1048" operator="equal">
      <formula>"ARTIFICIALIDAD"</formula>
    </cfRule>
    <cfRule type="cellIs" dxfId="2234" priority="1049" operator="equal">
      <formula>"CUMPLE"</formula>
    </cfRule>
    <cfRule type="cellIs" dxfId="2233" priority="1050" operator="equal">
      <formula>"NO CUMPLE"</formula>
    </cfRule>
  </conditionalFormatting>
  <conditionalFormatting sqref="BJ249">
    <cfRule type="containsText" dxfId="2232" priority="1054" operator="containsText" text="CUMPLE">
      <formula>NOT(ISERROR(SEARCH("CUMPLE",BJ249)))</formula>
    </cfRule>
  </conditionalFormatting>
  <conditionalFormatting sqref="BJ249">
    <cfRule type="cellIs" dxfId="2231" priority="1051" operator="equal">
      <formula>"ARTIFICIALIDAD"</formula>
    </cfRule>
    <cfRule type="cellIs" dxfId="2230" priority="1052" operator="equal">
      <formula>"CUMPLE"</formula>
    </cfRule>
    <cfRule type="cellIs" dxfId="2229" priority="1053" operator="equal">
      <formula>"NO CUMPLE"</formula>
    </cfRule>
  </conditionalFormatting>
  <conditionalFormatting sqref="CU237:CW248">
    <cfRule type="containsText" dxfId="2228" priority="1046" operator="containsText" text="500">
      <formula>NOT(ISERROR(SEARCH("500",CU237)))</formula>
    </cfRule>
    <cfRule type="containsText" dxfId="2227" priority="1047" operator="containsText" text="500,00">
      <formula>NOT(ISERROR(SEARCH("500,00",CU237)))</formula>
    </cfRule>
  </conditionalFormatting>
  <conditionalFormatting sqref="V237:V248 AD237:AD248 AL237:AL248 AT237:AT248 BB237:BB248 N236:N248">
    <cfRule type="containsText" dxfId="2226" priority="1045" operator="containsText" text="CUMPLE">
      <formula>NOT(ISERROR(SEARCH("CUMPLE",N236)))</formula>
    </cfRule>
  </conditionalFormatting>
  <conditionalFormatting sqref="CO236:CO248">
    <cfRule type="containsText" dxfId="2225" priority="1044" operator="containsText" text="500">
      <formula>NOT(ISERROR(SEARCH("500",CO236)))</formula>
    </cfRule>
  </conditionalFormatting>
  <conditionalFormatting sqref="N237:N248 V237:V248 AD237:AD248 AL237:AL248 AT237:AT248 BB237:BB248">
    <cfRule type="cellIs" dxfId="2224" priority="1018" operator="equal">
      <formula>"ARTIFICIALIDAD"</formula>
    </cfRule>
    <cfRule type="cellIs" dxfId="2223" priority="1019" operator="equal">
      <formula>"CUMPLE"</formula>
    </cfRule>
    <cfRule type="cellIs" dxfId="2222" priority="1020" operator="equal">
      <formula>"NO CUMPLE"</formula>
    </cfRule>
  </conditionalFormatting>
  <conditionalFormatting sqref="N236">
    <cfRule type="cellIs" dxfId="2221" priority="1041" operator="equal">
      <formula>"ARTIFICIALIDAD"</formula>
    </cfRule>
    <cfRule type="cellIs" dxfId="2220" priority="1042" operator="equal">
      <formula>"CUMPLE"</formula>
    </cfRule>
    <cfRule type="cellIs" dxfId="2219" priority="1043" operator="equal">
      <formula>"NO CUMPLE"</formula>
    </cfRule>
  </conditionalFormatting>
  <conditionalFormatting sqref="V236">
    <cfRule type="containsText" dxfId="2218" priority="1040" operator="containsText" text="CUMPLE">
      <formula>NOT(ISERROR(SEARCH("CUMPLE",V236)))</formula>
    </cfRule>
  </conditionalFormatting>
  <conditionalFormatting sqref="V236">
    <cfRule type="cellIs" dxfId="2217" priority="1037" operator="equal">
      <formula>"ARTIFICIALIDAD"</formula>
    </cfRule>
    <cfRule type="cellIs" dxfId="2216" priority="1038" operator="equal">
      <formula>"CUMPLE"</formula>
    </cfRule>
    <cfRule type="cellIs" dxfId="2215" priority="1039" operator="equal">
      <formula>"NO CUMPLE"</formula>
    </cfRule>
  </conditionalFormatting>
  <conditionalFormatting sqref="AD236">
    <cfRule type="containsText" dxfId="2214" priority="1036" operator="containsText" text="CUMPLE">
      <formula>NOT(ISERROR(SEARCH("CUMPLE",AD236)))</formula>
    </cfRule>
  </conditionalFormatting>
  <conditionalFormatting sqref="AD236">
    <cfRule type="cellIs" dxfId="2213" priority="1033" operator="equal">
      <formula>"ARTIFICIALIDAD"</formula>
    </cfRule>
    <cfRule type="cellIs" dxfId="2212" priority="1034" operator="equal">
      <formula>"CUMPLE"</formula>
    </cfRule>
    <cfRule type="cellIs" dxfId="2211" priority="1035" operator="equal">
      <formula>"NO CUMPLE"</formula>
    </cfRule>
  </conditionalFormatting>
  <conditionalFormatting sqref="AL236">
    <cfRule type="containsText" dxfId="2210" priority="1032" operator="containsText" text="CUMPLE">
      <formula>NOT(ISERROR(SEARCH("CUMPLE",AL236)))</formula>
    </cfRule>
  </conditionalFormatting>
  <conditionalFormatting sqref="AL236">
    <cfRule type="cellIs" dxfId="2209" priority="1029" operator="equal">
      <formula>"ARTIFICIALIDAD"</formula>
    </cfRule>
    <cfRule type="cellIs" dxfId="2208" priority="1030" operator="equal">
      <formula>"CUMPLE"</formula>
    </cfRule>
    <cfRule type="cellIs" dxfId="2207" priority="1031" operator="equal">
      <formula>"NO CUMPLE"</formula>
    </cfRule>
  </conditionalFormatting>
  <conditionalFormatting sqref="AT236">
    <cfRule type="containsText" dxfId="2206" priority="1028" operator="containsText" text="CUMPLE">
      <formula>NOT(ISERROR(SEARCH("CUMPLE",AT236)))</formula>
    </cfRule>
  </conditionalFormatting>
  <conditionalFormatting sqref="AT236">
    <cfRule type="cellIs" dxfId="2205" priority="1025" operator="equal">
      <formula>"ARTIFICIALIDAD"</formula>
    </cfRule>
    <cfRule type="cellIs" dxfId="2204" priority="1026" operator="equal">
      <formula>"CUMPLE"</formula>
    </cfRule>
    <cfRule type="cellIs" dxfId="2203" priority="1027" operator="equal">
      <formula>"NO CUMPLE"</formula>
    </cfRule>
  </conditionalFormatting>
  <conditionalFormatting sqref="BB236">
    <cfRule type="containsText" dxfId="2202" priority="1024" operator="containsText" text="CUMPLE">
      <formula>NOT(ISERROR(SEARCH("CUMPLE",BB236)))</formula>
    </cfRule>
  </conditionalFormatting>
  <conditionalFormatting sqref="BB236">
    <cfRule type="cellIs" dxfId="2201" priority="1021" operator="equal">
      <formula>"ARTIFICIALIDAD"</formula>
    </cfRule>
    <cfRule type="cellIs" dxfId="2200" priority="1022" operator="equal">
      <formula>"CUMPLE"</formula>
    </cfRule>
    <cfRule type="cellIs" dxfId="2199" priority="1023" operator="equal">
      <formula>"NO CUMPLE"</formula>
    </cfRule>
  </conditionalFormatting>
  <conditionalFormatting sqref="CO236:CW236 CO237:CT248">
    <cfRule type="containsText" dxfId="2198" priority="1016" operator="containsText" text="500">
      <formula>NOT(ISERROR(SEARCH("500",CO236)))</formula>
    </cfRule>
    <cfRule type="containsText" dxfId="2197" priority="1017" operator="containsText" text="500,00">
      <formula>NOT(ISERROR(SEARCH("500,00",CO236)))</formula>
    </cfRule>
  </conditionalFormatting>
  <conditionalFormatting sqref="BZ237:BZ248">
    <cfRule type="containsText" dxfId="2196" priority="1015" operator="containsText" text="CUMPLE">
      <formula>NOT(ISERROR(SEARCH("CUMPLE",BZ237)))</formula>
    </cfRule>
  </conditionalFormatting>
  <conditionalFormatting sqref="BZ237:BZ248">
    <cfRule type="cellIs" dxfId="2195" priority="1008" operator="equal">
      <formula>"ARTIFICIALIDAD"</formula>
    </cfRule>
    <cfRule type="cellIs" dxfId="2194" priority="1009" operator="equal">
      <formula>"CUMPLE"</formula>
    </cfRule>
    <cfRule type="cellIs" dxfId="2193" priority="1010" operator="equal">
      <formula>"NO CUMPLE"</formula>
    </cfRule>
  </conditionalFormatting>
  <conditionalFormatting sqref="BZ236">
    <cfRule type="containsText" dxfId="2192" priority="1014" operator="containsText" text="CUMPLE">
      <formula>NOT(ISERROR(SEARCH("CUMPLE",BZ236)))</formula>
    </cfRule>
  </conditionalFormatting>
  <conditionalFormatting sqref="BZ236">
    <cfRule type="cellIs" dxfId="2191" priority="1011" operator="equal">
      <formula>"ARTIFICIALIDAD"</formula>
    </cfRule>
    <cfRule type="cellIs" dxfId="2190" priority="1012" operator="equal">
      <formula>"CUMPLE"</formula>
    </cfRule>
    <cfRule type="cellIs" dxfId="2189" priority="1013" operator="equal">
      <formula>"NO CUMPLE"</formula>
    </cfRule>
  </conditionalFormatting>
  <conditionalFormatting sqref="BR237:BR248">
    <cfRule type="containsText" dxfId="2188" priority="1007" operator="containsText" text="CUMPLE">
      <formula>NOT(ISERROR(SEARCH("CUMPLE",BR237)))</formula>
    </cfRule>
  </conditionalFormatting>
  <conditionalFormatting sqref="BR237:BR248">
    <cfRule type="cellIs" dxfId="2187" priority="1000" operator="equal">
      <formula>"ARTIFICIALIDAD"</formula>
    </cfRule>
    <cfRule type="cellIs" dxfId="2186" priority="1001" operator="equal">
      <formula>"CUMPLE"</formula>
    </cfRule>
    <cfRule type="cellIs" dxfId="2185" priority="1002" operator="equal">
      <formula>"NO CUMPLE"</formula>
    </cfRule>
  </conditionalFormatting>
  <conditionalFormatting sqref="BR236">
    <cfRule type="containsText" dxfId="2184" priority="1006" operator="containsText" text="CUMPLE">
      <formula>NOT(ISERROR(SEARCH("CUMPLE",BR236)))</formula>
    </cfRule>
  </conditionalFormatting>
  <conditionalFormatting sqref="BR236">
    <cfRule type="cellIs" dxfId="2183" priority="1003" operator="equal">
      <formula>"ARTIFICIALIDAD"</formula>
    </cfRule>
    <cfRule type="cellIs" dxfId="2182" priority="1004" operator="equal">
      <formula>"CUMPLE"</formula>
    </cfRule>
    <cfRule type="cellIs" dxfId="2181" priority="1005" operator="equal">
      <formula>"NO CUMPLE"</formula>
    </cfRule>
  </conditionalFormatting>
  <conditionalFormatting sqref="BJ237:BJ248">
    <cfRule type="containsText" dxfId="2180" priority="999" operator="containsText" text="CUMPLE">
      <formula>NOT(ISERROR(SEARCH("CUMPLE",BJ237)))</formula>
    </cfRule>
  </conditionalFormatting>
  <conditionalFormatting sqref="BJ237:BJ248">
    <cfRule type="cellIs" dxfId="2179" priority="992" operator="equal">
      <formula>"ARTIFICIALIDAD"</formula>
    </cfRule>
    <cfRule type="cellIs" dxfId="2178" priority="993" operator="equal">
      <formula>"CUMPLE"</formula>
    </cfRule>
    <cfRule type="cellIs" dxfId="2177" priority="994" operator="equal">
      <formula>"NO CUMPLE"</formula>
    </cfRule>
  </conditionalFormatting>
  <conditionalFormatting sqref="BJ236">
    <cfRule type="containsText" dxfId="2176" priority="998" operator="containsText" text="CUMPLE">
      <formula>NOT(ISERROR(SEARCH("CUMPLE",BJ236)))</formula>
    </cfRule>
  </conditionalFormatting>
  <conditionalFormatting sqref="BJ236">
    <cfRule type="cellIs" dxfId="2175" priority="995" operator="equal">
      <formula>"ARTIFICIALIDAD"</formula>
    </cfRule>
    <cfRule type="cellIs" dxfId="2174" priority="996" operator="equal">
      <formula>"CUMPLE"</formula>
    </cfRule>
    <cfRule type="cellIs" dxfId="2173" priority="997" operator="equal">
      <formula>"NO CUMPLE"</formula>
    </cfRule>
  </conditionalFormatting>
  <conditionalFormatting sqref="CU224:CW235">
    <cfRule type="containsText" dxfId="2172" priority="990" operator="containsText" text="500">
      <formula>NOT(ISERROR(SEARCH("500",CU224)))</formula>
    </cfRule>
    <cfRule type="containsText" dxfId="2171" priority="991" operator="containsText" text="500,00">
      <formula>NOT(ISERROR(SEARCH("500,00",CU224)))</formula>
    </cfRule>
  </conditionalFormatting>
  <conditionalFormatting sqref="V224:V235 AD224:AD235 AL224:AL235 AT224:AT235 BB224:BB235 N223:N235">
    <cfRule type="containsText" dxfId="2170" priority="989" operator="containsText" text="CUMPLE">
      <formula>NOT(ISERROR(SEARCH("CUMPLE",N223)))</formula>
    </cfRule>
  </conditionalFormatting>
  <conditionalFormatting sqref="CO223:CO235">
    <cfRule type="containsText" dxfId="2169" priority="988" operator="containsText" text="500">
      <formula>NOT(ISERROR(SEARCH("500",CO223)))</formula>
    </cfRule>
  </conditionalFormatting>
  <conditionalFormatting sqref="N224:N235 V224:V235 AD224:AD235 AL224:AL235 AT224:AT235 BB224:BB235">
    <cfRule type="cellIs" dxfId="2168" priority="962" operator="equal">
      <formula>"ARTIFICIALIDAD"</formula>
    </cfRule>
    <cfRule type="cellIs" dxfId="2167" priority="963" operator="equal">
      <formula>"CUMPLE"</formula>
    </cfRule>
    <cfRule type="cellIs" dxfId="2166" priority="964" operator="equal">
      <formula>"NO CUMPLE"</formula>
    </cfRule>
  </conditionalFormatting>
  <conditionalFormatting sqref="N223">
    <cfRule type="cellIs" dxfId="2165" priority="985" operator="equal">
      <formula>"ARTIFICIALIDAD"</formula>
    </cfRule>
    <cfRule type="cellIs" dxfId="2164" priority="986" operator="equal">
      <formula>"CUMPLE"</formula>
    </cfRule>
    <cfRule type="cellIs" dxfId="2163" priority="987" operator="equal">
      <formula>"NO CUMPLE"</formula>
    </cfRule>
  </conditionalFormatting>
  <conditionalFormatting sqref="V223">
    <cfRule type="containsText" dxfId="2162" priority="984" operator="containsText" text="CUMPLE">
      <formula>NOT(ISERROR(SEARCH("CUMPLE",V223)))</formula>
    </cfRule>
  </conditionalFormatting>
  <conditionalFormatting sqref="V223">
    <cfRule type="cellIs" dxfId="2161" priority="981" operator="equal">
      <formula>"ARTIFICIALIDAD"</formula>
    </cfRule>
    <cfRule type="cellIs" dxfId="2160" priority="982" operator="equal">
      <formula>"CUMPLE"</formula>
    </cfRule>
    <cfRule type="cellIs" dxfId="2159" priority="983" operator="equal">
      <formula>"NO CUMPLE"</formula>
    </cfRule>
  </conditionalFormatting>
  <conditionalFormatting sqref="AD223">
    <cfRule type="containsText" dxfId="2158" priority="980" operator="containsText" text="CUMPLE">
      <formula>NOT(ISERROR(SEARCH("CUMPLE",AD223)))</formula>
    </cfRule>
  </conditionalFormatting>
  <conditionalFormatting sqref="AD223">
    <cfRule type="cellIs" dxfId="2157" priority="977" operator="equal">
      <formula>"ARTIFICIALIDAD"</formula>
    </cfRule>
    <cfRule type="cellIs" dxfId="2156" priority="978" operator="equal">
      <formula>"CUMPLE"</formula>
    </cfRule>
    <cfRule type="cellIs" dxfId="2155" priority="979" operator="equal">
      <formula>"NO CUMPLE"</formula>
    </cfRule>
  </conditionalFormatting>
  <conditionalFormatting sqref="AL223">
    <cfRule type="containsText" dxfId="2154" priority="976" operator="containsText" text="CUMPLE">
      <formula>NOT(ISERROR(SEARCH("CUMPLE",AL223)))</formula>
    </cfRule>
  </conditionalFormatting>
  <conditionalFormatting sqref="AL223">
    <cfRule type="cellIs" dxfId="2153" priority="973" operator="equal">
      <formula>"ARTIFICIALIDAD"</formula>
    </cfRule>
    <cfRule type="cellIs" dxfId="2152" priority="974" operator="equal">
      <formula>"CUMPLE"</formula>
    </cfRule>
    <cfRule type="cellIs" dxfId="2151" priority="975" operator="equal">
      <formula>"NO CUMPLE"</formula>
    </cfRule>
  </conditionalFormatting>
  <conditionalFormatting sqref="AT223">
    <cfRule type="containsText" dxfId="2150" priority="972" operator="containsText" text="CUMPLE">
      <formula>NOT(ISERROR(SEARCH("CUMPLE",AT223)))</formula>
    </cfRule>
  </conditionalFormatting>
  <conditionalFormatting sqref="AT223">
    <cfRule type="cellIs" dxfId="2149" priority="969" operator="equal">
      <formula>"ARTIFICIALIDAD"</formula>
    </cfRule>
    <cfRule type="cellIs" dxfId="2148" priority="970" operator="equal">
      <formula>"CUMPLE"</formula>
    </cfRule>
    <cfRule type="cellIs" dxfId="2147" priority="971" operator="equal">
      <formula>"NO CUMPLE"</formula>
    </cfRule>
  </conditionalFormatting>
  <conditionalFormatting sqref="BB223">
    <cfRule type="containsText" dxfId="2146" priority="968" operator="containsText" text="CUMPLE">
      <formula>NOT(ISERROR(SEARCH("CUMPLE",BB223)))</formula>
    </cfRule>
  </conditionalFormatting>
  <conditionalFormatting sqref="BB223">
    <cfRule type="cellIs" dxfId="2145" priority="965" operator="equal">
      <formula>"ARTIFICIALIDAD"</formula>
    </cfRule>
    <cfRule type="cellIs" dxfId="2144" priority="966" operator="equal">
      <formula>"CUMPLE"</formula>
    </cfRule>
    <cfRule type="cellIs" dxfId="2143" priority="967" operator="equal">
      <formula>"NO CUMPLE"</formula>
    </cfRule>
  </conditionalFormatting>
  <conditionalFormatting sqref="CO223:CW223 CO224:CT235">
    <cfRule type="containsText" dxfId="2142" priority="960" operator="containsText" text="500">
      <formula>NOT(ISERROR(SEARCH("500",CO223)))</formula>
    </cfRule>
    <cfRule type="containsText" dxfId="2141" priority="961" operator="containsText" text="500,00">
      <formula>NOT(ISERROR(SEARCH("500,00",CO223)))</formula>
    </cfRule>
  </conditionalFormatting>
  <conditionalFormatting sqref="BZ224:BZ235">
    <cfRule type="containsText" dxfId="2140" priority="959" operator="containsText" text="CUMPLE">
      <formula>NOT(ISERROR(SEARCH("CUMPLE",BZ224)))</formula>
    </cfRule>
  </conditionalFormatting>
  <conditionalFormatting sqref="BZ224:BZ235">
    <cfRule type="cellIs" dxfId="2139" priority="952" operator="equal">
      <formula>"ARTIFICIALIDAD"</formula>
    </cfRule>
    <cfRule type="cellIs" dxfId="2138" priority="953" operator="equal">
      <formula>"CUMPLE"</formula>
    </cfRule>
    <cfRule type="cellIs" dxfId="2137" priority="954" operator="equal">
      <formula>"NO CUMPLE"</formula>
    </cfRule>
  </conditionalFormatting>
  <conditionalFormatting sqref="BZ223">
    <cfRule type="containsText" dxfId="2136" priority="958" operator="containsText" text="CUMPLE">
      <formula>NOT(ISERROR(SEARCH("CUMPLE",BZ223)))</formula>
    </cfRule>
  </conditionalFormatting>
  <conditionalFormatting sqref="BZ223">
    <cfRule type="cellIs" dxfId="2135" priority="955" operator="equal">
      <formula>"ARTIFICIALIDAD"</formula>
    </cfRule>
    <cfRule type="cellIs" dxfId="2134" priority="956" operator="equal">
      <formula>"CUMPLE"</formula>
    </cfRule>
    <cfRule type="cellIs" dxfId="2133" priority="957" operator="equal">
      <formula>"NO CUMPLE"</formula>
    </cfRule>
  </conditionalFormatting>
  <conditionalFormatting sqref="BR224:BR235">
    <cfRule type="containsText" dxfId="2132" priority="951" operator="containsText" text="CUMPLE">
      <formula>NOT(ISERROR(SEARCH("CUMPLE",BR224)))</formula>
    </cfRule>
  </conditionalFormatting>
  <conditionalFormatting sqref="BR224:BR235">
    <cfRule type="cellIs" dxfId="2131" priority="944" operator="equal">
      <formula>"ARTIFICIALIDAD"</formula>
    </cfRule>
    <cfRule type="cellIs" dxfId="2130" priority="945" operator="equal">
      <formula>"CUMPLE"</formula>
    </cfRule>
    <cfRule type="cellIs" dxfId="2129" priority="946" operator="equal">
      <formula>"NO CUMPLE"</formula>
    </cfRule>
  </conditionalFormatting>
  <conditionalFormatting sqref="BR223">
    <cfRule type="containsText" dxfId="2128" priority="950" operator="containsText" text="CUMPLE">
      <formula>NOT(ISERROR(SEARCH("CUMPLE",BR223)))</formula>
    </cfRule>
  </conditionalFormatting>
  <conditionalFormatting sqref="BR223">
    <cfRule type="cellIs" dxfId="2127" priority="947" operator="equal">
      <formula>"ARTIFICIALIDAD"</formula>
    </cfRule>
    <cfRule type="cellIs" dxfId="2126" priority="948" operator="equal">
      <formula>"CUMPLE"</formula>
    </cfRule>
    <cfRule type="cellIs" dxfId="2125" priority="949" operator="equal">
      <formula>"NO CUMPLE"</formula>
    </cfRule>
  </conditionalFormatting>
  <conditionalFormatting sqref="BJ224:BJ235">
    <cfRule type="containsText" dxfId="2124" priority="943" operator="containsText" text="CUMPLE">
      <formula>NOT(ISERROR(SEARCH("CUMPLE",BJ224)))</formula>
    </cfRule>
  </conditionalFormatting>
  <conditionalFormatting sqref="BJ224:BJ235">
    <cfRule type="cellIs" dxfId="2123" priority="936" operator="equal">
      <formula>"ARTIFICIALIDAD"</formula>
    </cfRule>
    <cfRule type="cellIs" dxfId="2122" priority="937" operator="equal">
      <formula>"CUMPLE"</formula>
    </cfRule>
    <cfRule type="cellIs" dxfId="2121" priority="938" operator="equal">
      <formula>"NO CUMPLE"</formula>
    </cfRule>
  </conditionalFormatting>
  <conditionalFormatting sqref="BJ223">
    <cfRule type="containsText" dxfId="2120" priority="942" operator="containsText" text="CUMPLE">
      <formula>NOT(ISERROR(SEARCH("CUMPLE",BJ223)))</formula>
    </cfRule>
  </conditionalFormatting>
  <conditionalFormatting sqref="BJ223">
    <cfRule type="cellIs" dxfId="2119" priority="939" operator="equal">
      <formula>"ARTIFICIALIDAD"</formula>
    </cfRule>
    <cfRule type="cellIs" dxfId="2118" priority="940" operator="equal">
      <formula>"CUMPLE"</formula>
    </cfRule>
    <cfRule type="cellIs" dxfId="2117" priority="941" operator="equal">
      <formula>"NO CUMPLE"</formula>
    </cfRule>
  </conditionalFormatting>
  <conditionalFormatting sqref="CU116:CW123 CU219:CW222">
    <cfRule type="containsText" dxfId="2116" priority="934" operator="containsText" text="500">
      <formula>NOT(ISERROR(SEARCH("500",CU116)))</formula>
    </cfRule>
    <cfRule type="containsText" dxfId="2115" priority="935" operator="containsText" text="500,00">
      <formula>NOT(ISERROR(SEARCH("500,00",CU116)))</formula>
    </cfRule>
  </conditionalFormatting>
  <conditionalFormatting sqref="V116:V123 AD116:AD123 AL116:AL123 AT116:AT123 BB116:BB123 N115:N123 N219:N222 BB219:BB222 AT219:AT222 AL219:AL222 AD219:AD222 V219:V222">
    <cfRule type="containsText" dxfId="2114" priority="933" operator="containsText" text="CUMPLE">
      <formula>NOT(ISERROR(SEARCH("CUMPLE",N115)))</formula>
    </cfRule>
  </conditionalFormatting>
  <conditionalFormatting sqref="CO115:CO123 CO219:CO222">
    <cfRule type="containsText" dxfId="2113" priority="932" operator="containsText" text="500">
      <formula>NOT(ISERROR(SEARCH("500",CO115)))</formula>
    </cfRule>
  </conditionalFormatting>
  <conditionalFormatting sqref="N116:N123 V116:V123 AD116:AD123 AL116:AL123 AT116:AT123 BB116:BB123 BB219:BB222 AT219:AT222 AL219:AL222 AD219:AD222 V219:V222 N219:N222">
    <cfRule type="cellIs" dxfId="2112" priority="906" operator="equal">
      <formula>"ARTIFICIALIDAD"</formula>
    </cfRule>
    <cfRule type="cellIs" dxfId="2111" priority="907" operator="equal">
      <formula>"CUMPLE"</formula>
    </cfRule>
    <cfRule type="cellIs" dxfId="2110" priority="908" operator="equal">
      <formula>"NO CUMPLE"</formula>
    </cfRule>
  </conditionalFormatting>
  <conditionalFormatting sqref="N115">
    <cfRule type="cellIs" dxfId="2109" priority="929" operator="equal">
      <formula>"ARTIFICIALIDAD"</formula>
    </cfRule>
    <cfRule type="cellIs" dxfId="2108" priority="930" operator="equal">
      <formula>"CUMPLE"</formula>
    </cfRule>
    <cfRule type="cellIs" dxfId="2107" priority="931" operator="equal">
      <formula>"NO CUMPLE"</formula>
    </cfRule>
  </conditionalFormatting>
  <conditionalFormatting sqref="V115">
    <cfRule type="containsText" dxfId="2106" priority="928" operator="containsText" text="CUMPLE">
      <formula>NOT(ISERROR(SEARCH("CUMPLE",V115)))</formula>
    </cfRule>
  </conditionalFormatting>
  <conditionalFormatting sqref="V115">
    <cfRule type="cellIs" dxfId="2105" priority="925" operator="equal">
      <formula>"ARTIFICIALIDAD"</formula>
    </cfRule>
    <cfRule type="cellIs" dxfId="2104" priority="926" operator="equal">
      <formula>"CUMPLE"</formula>
    </cfRule>
    <cfRule type="cellIs" dxfId="2103" priority="927" operator="equal">
      <formula>"NO CUMPLE"</formula>
    </cfRule>
  </conditionalFormatting>
  <conditionalFormatting sqref="AD115">
    <cfRule type="containsText" dxfId="2102" priority="924" operator="containsText" text="CUMPLE">
      <formula>NOT(ISERROR(SEARCH("CUMPLE",AD115)))</formula>
    </cfRule>
  </conditionalFormatting>
  <conditionalFormatting sqref="AD115">
    <cfRule type="cellIs" dxfId="2101" priority="921" operator="equal">
      <formula>"ARTIFICIALIDAD"</formula>
    </cfRule>
    <cfRule type="cellIs" dxfId="2100" priority="922" operator="equal">
      <formula>"CUMPLE"</formula>
    </cfRule>
    <cfRule type="cellIs" dxfId="2099" priority="923" operator="equal">
      <formula>"NO CUMPLE"</formula>
    </cfRule>
  </conditionalFormatting>
  <conditionalFormatting sqref="AL115">
    <cfRule type="containsText" dxfId="2098" priority="920" operator="containsText" text="CUMPLE">
      <formula>NOT(ISERROR(SEARCH("CUMPLE",AL115)))</formula>
    </cfRule>
  </conditionalFormatting>
  <conditionalFormatting sqref="AL115">
    <cfRule type="cellIs" dxfId="2097" priority="917" operator="equal">
      <formula>"ARTIFICIALIDAD"</formula>
    </cfRule>
    <cfRule type="cellIs" dxfId="2096" priority="918" operator="equal">
      <formula>"CUMPLE"</formula>
    </cfRule>
    <cfRule type="cellIs" dxfId="2095" priority="919" operator="equal">
      <formula>"NO CUMPLE"</formula>
    </cfRule>
  </conditionalFormatting>
  <conditionalFormatting sqref="AT115">
    <cfRule type="containsText" dxfId="2094" priority="916" operator="containsText" text="CUMPLE">
      <formula>NOT(ISERROR(SEARCH("CUMPLE",AT115)))</formula>
    </cfRule>
  </conditionalFormatting>
  <conditionalFormatting sqref="AT115">
    <cfRule type="cellIs" dxfId="2093" priority="913" operator="equal">
      <formula>"ARTIFICIALIDAD"</formula>
    </cfRule>
    <cfRule type="cellIs" dxfId="2092" priority="914" operator="equal">
      <formula>"CUMPLE"</formula>
    </cfRule>
    <cfRule type="cellIs" dxfId="2091" priority="915" operator="equal">
      <formula>"NO CUMPLE"</formula>
    </cfRule>
  </conditionalFormatting>
  <conditionalFormatting sqref="BB115">
    <cfRule type="containsText" dxfId="2090" priority="912" operator="containsText" text="CUMPLE">
      <formula>NOT(ISERROR(SEARCH("CUMPLE",BB115)))</formula>
    </cfRule>
  </conditionalFormatting>
  <conditionalFormatting sqref="BB115">
    <cfRule type="cellIs" dxfId="2089" priority="909" operator="equal">
      <formula>"ARTIFICIALIDAD"</formula>
    </cfRule>
    <cfRule type="cellIs" dxfId="2088" priority="910" operator="equal">
      <formula>"CUMPLE"</formula>
    </cfRule>
    <cfRule type="cellIs" dxfId="2087" priority="911" operator="equal">
      <formula>"NO CUMPLE"</formula>
    </cfRule>
  </conditionalFormatting>
  <conditionalFormatting sqref="CO115:CW115 CO116:CT123 CO219:CT222">
    <cfRule type="containsText" dxfId="2086" priority="904" operator="containsText" text="500">
      <formula>NOT(ISERROR(SEARCH("500",CO115)))</formula>
    </cfRule>
    <cfRule type="containsText" dxfId="2085" priority="905" operator="containsText" text="500,00">
      <formula>NOT(ISERROR(SEARCH("500,00",CO115)))</formula>
    </cfRule>
  </conditionalFormatting>
  <conditionalFormatting sqref="BZ116:BZ123 BZ219:BZ222">
    <cfRule type="containsText" dxfId="2084" priority="903" operator="containsText" text="CUMPLE">
      <formula>NOT(ISERROR(SEARCH("CUMPLE",BZ116)))</formula>
    </cfRule>
  </conditionalFormatting>
  <conditionalFormatting sqref="BZ116:BZ123 BZ219:BZ222">
    <cfRule type="cellIs" dxfId="2083" priority="896" operator="equal">
      <formula>"ARTIFICIALIDAD"</formula>
    </cfRule>
    <cfRule type="cellIs" dxfId="2082" priority="897" operator="equal">
      <formula>"CUMPLE"</formula>
    </cfRule>
    <cfRule type="cellIs" dxfId="2081" priority="898" operator="equal">
      <formula>"NO CUMPLE"</formula>
    </cfRule>
  </conditionalFormatting>
  <conditionalFormatting sqref="BZ115">
    <cfRule type="containsText" dxfId="2080" priority="902" operator="containsText" text="CUMPLE">
      <formula>NOT(ISERROR(SEARCH("CUMPLE",BZ115)))</formula>
    </cfRule>
  </conditionalFormatting>
  <conditionalFormatting sqref="BZ115">
    <cfRule type="cellIs" dxfId="2079" priority="899" operator="equal">
      <formula>"ARTIFICIALIDAD"</formula>
    </cfRule>
    <cfRule type="cellIs" dxfId="2078" priority="900" operator="equal">
      <formula>"CUMPLE"</formula>
    </cfRule>
    <cfRule type="cellIs" dxfId="2077" priority="901" operator="equal">
      <formula>"NO CUMPLE"</formula>
    </cfRule>
  </conditionalFormatting>
  <conditionalFormatting sqref="BR116:BR123 BR219:BR222">
    <cfRule type="containsText" dxfId="2076" priority="895" operator="containsText" text="CUMPLE">
      <formula>NOT(ISERROR(SEARCH("CUMPLE",BR116)))</formula>
    </cfRule>
  </conditionalFormatting>
  <conditionalFormatting sqref="BR116:BR123 BR219:BR222">
    <cfRule type="cellIs" dxfId="2075" priority="888" operator="equal">
      <formula>"ARTIFICIALIDAD"</formula>
    </cfRule>
    <cfRule type="cellIs" dxfId="2074" priority="889" operator="equal">
      <formula>"CUMPLE"</formula>
    </cfRule>
    <cfRule type="cellIs" dxfId="2073" priority="890" operator="equal">
      <formula>"NO CUMPLE"</formula>
    </cfRule>
  </conditionalFormatting>
  <conditionalFormatting sqref="BR115">
    <cfRule type="containsText" dxfId="2072" priority="894" operator="containsText" text="CUMPLE">
      <formula>NOT(ISERROR(SEARCH("CUMPLE",BR115)))</formula>
    </cfRule>
  </conditionalFormatting>
  <conditionalFormatting sqref="BR115">
    <cfRule type="cellIs" dxfId="2071" priority="891" operator="equal">
      <formula>"ARTIFICIALIDAD"</formula>
    </cfRule>
    <cfRule type="cellIs" dxfId="2070" priority="892" operator="equal">
      <formula>"CUMPLE"</formula>
    </cfRule>
    <cfRule type="cellIs" dxfId="2069" priority="893" operator="equal">
      <formula>"NO CUMPLE"</formula>
    </cfRule>
  </conditionalFormatting>
  <conditionalFormatting sqref="BJ116:BJ123 BJ219:BJ222">
    <cfRule type="containsText" dxfId="2068" priority="887" operator="containsText" text="CUMPLE">
      <formula>NOT(ISERROR(SEARCH("CUMPLE",BJ116)))</formula>
    </cfRule>
  </conditionalFormatting>
  <conditionalFormatting sqref="BJ116:BJ123 BJ219:BJ222">
    <cfRule type="cellIs" dxfId="2067" priority="880" operator="equal">
      <formula>"ARTIFICIALIDAD"</formula>
    </cfRule>
    <cfRule type="cellIs" dxfId="2066" priority="881" operator="equal">
      <formula>"CUMPLE"</formula>
    </cfRule>
    <cfRule type="cellIs" dxfId="2065" priority="882" operator="equal">
      <formula>"NO CUMPLE"</formula>
    </cfRule>
  </conditionalFormatting>
  <conditionalFormatting sqref="BJ115">
    <cfRule type="containsText" dxfId="2064" priority="886" operator="containsText" text="CUMPLE">
      <formula>NOT(ISERROR(SEARCH("CUMPLE",BJ115)))</formula>
    </cfRule>
  </conditionalFormatting>
  <conditionalFormatting sqref="BJ115">
    <cfRule type="cellIs" dxfId="2063" priority="883" operator="equal">
      <formula>"ARTIFICIALIDAD"</formula>
    </cfRule>
    <cfRule type="cellIs" dxfId="2062" priority="884" operator="equal">
      <formula>"CUMPLE"</formula>
    </cfRule>
    <cfRule type="cellIs" dxfId="2061" priority="885" operator="equal">
      <formula>"NO CUMPLE"</formula>
    </cfRule>
  </conditionalFormatting>
  <conditionalFormatting sqref="CU103:CW114">
    <cfRule type="containsText" dxfId="2060" priority="878" operator="containsText" text="500">
      <formula>NOT(ISERROR(SEARCH("500",CU103)))</formula>
    </cfRule>
    <cfRule type="containsText" dxfId="2059" priority="879" operator="containsText" text="500,00">
      <formula>NOT(ISERROR(SEARCH("500,00",CU103)))</formula>
    </cfRule>
  </conditionalFormatting>
  <conditionalFormatting sqref="V103:V114 AD103:AD114 AL103:AL114 AT103:AT114 BB103:BB114 N102:N114">
    <cfRule type="containsText" dxfId="2058" priority="877" operator="containsText" text="CUMPLE">
      <formula>NOT(ISERROR(SEARCH("CUMPLE",N102)))</formula>
    </cfRule>
  </conditionalFormatting>
  <conditionalFormatting sqref="CO102:CO114">
    <cfRule type="containsText" dxfId="2057" priority="876" operator="containsText" text="500">
      <formula>NOT(ISERROR(SEARCH("500",CO102)))</formula>
    </cfRule>
  </conditionalFormatting>
  <conditionalFormatting sqref="N103:N114 V103:V114 AD103:AD114 AL103:AL114 AT103:AT114 BB103:BB114">
    <cfRule type="cellIs" dxfId="2056" priority="850" operator="equal">
      <formula>"ARTIFICIALIDAD"</formula>
    </cfRule>
    <cfRule type="cellIs" dxfId="2055" priority="851" operator="equal">
      <formula>"CUMPLE"</formula>
    </cfRule>
    <cfRule type="cellIs" dxfId="2054" priority="852" operator="equal">
      <formula>"NO CUMPLE"</formula>
    </cfRule>
  </conditionalFormatting>
  <conditionalFormatting sqref="N102">
    <cfRule type="cellIs" dxfId="2053" priority="873" operator="equal">
      <formula>"ARTIFICIALIDAD"</formula>
    </cfRule>
    <cfRule type="cellIs" dxfId="2052" priority="874" operator="equal">
      <formula>"CUMPLE"</formula>
    </cfRule>
    <cfRule type="cellIs" dxfId="2051" priority="875" operator="equal">
      <formula>"NO CUMPLE"</formula>
    </cfRule>
  </conditionalFormatting>
  <conditionalFormatting sqref="V102">
    <cfRule type="containsText" dxfId="2050" priority="872" operator="containsText" text="CUMPLE">
      <formula>NOT(ISERROR(SEARCH("CUMPLE",V102)))</formula>
    </cfRule>
  </conditionalFormatting>
  <conditionalFormatting sqref="V102">
    <cfRule type="cellIs" dxfId="2049" priority="869" operator="equal">
      <formula>"ARTIFICIALIDAD"</formula>
    </cfRule>
    <cfRule type="cellIs" dxfId="2048" priority="870" operator="equal">
      <formula>"CUMPLE"</formula>
    </cfRule>
    <cfRule type="cellIs" dxfId="2047" priority="871" operator="equal">
      <formula>"NO CUMPLE"</formula>
    </cfRule>
  </conditionalFormatting>
  <conditionalFormatting sqref="AD102">
    <cfRule type="containsText" dxfId="2046" priority="868" operator="containsText" text="CUMPLE">
      <formula>NOT(ISERROR(SEARCH("CUMPLE",AD102)))</formula>
    </cfRule>
  </conditionalFormatting>
  <conditionalFormatting sqref="AD102">
    <cfRule type="cellIs" dxfId="2045" priority="865" operator="equal">
      <formula>"ARTIFICIALIDAD"</formula>
    </cfRule>
    <cfRule type="cellIs" dxfId="2044" priority="866" operator="equal">
      <formula>"CUMPLE"</formula>
    </cfRule>
    <cfRule type="cellIs" dxfId="2043" priority="867" operator="equal">
      <formula>"NO CUMPLE"</formula>
    </cfRule>
  </conditionalFormatting>
  <conditionalFormatting sqref="AL102">
    <cfRule type="containsText" dxfId="2042" priority="864" operator="containsText" text="CUMPLE">
      <formula>NOT(ISERROR(SEARCH("CUMPLE",AL102)))</formula>
    </cfRule>
  </conditionalFormatting>
  <conditionalFormatting sqref="AL102">
    <cfRule type="cellIs" dxfId="2041" priority="861" operator="equal">
      <formula>"ARTIFICIALIDAD"</formula>
    </cfRule>
    <cfRule type="cellIs" dxfId="2040" priority="862" operator="equal">
      <formula>"CUMPLE"</formula>
    </cfRule>
    <cfRule type="cellIs" dxfId="2039" priority="863" operator="equal">
      <formula>"NO CUMPLE"</formula>
    </cfRule>
  </conditionalFormatting>
  <conditionalFormatting sqref="AT102">
    <cfRule type="containsText" dxfId="2038" priority="860" operator="containsText" text="CUMPLE">
      <formula>NOT(ISERROR(SEARCH("CUMPLE",AT102)))</formula>
    </cfRule>
  </conditionalFormatting>
  <conditionalFormatting sqref="AT102">
    <cfRule type="cellIs" dxfId="2037" priority="857" operator="equal">
      <formula>"ARTIFICIALIDAD"</formula>
    </cfRule>
    <cfRule type="cellIs" dxfId="2036" priority="858" operator="equal">
      <formula>"CUMPLE"</formula>
    </cfRule>
    <cfRule type="cellIs" dxfId="2035" priority="859" operator="equal">
      <formula>"NO CUMPLE"</formula>
    </cfRule>
  </conditionalFormatting>
  <conditionalFormatting sqref="BB102">
    <cfRule type="containsText" dxfId="2034" priority="856" operator="containsText" text="CUMPLE">
      <formula>NOT(ISERROR(SEARCH("CUMPLE",BB102)))</formula>
    </cfRule>
  </conditionalFormatting>
  <conditionalFormatting sqref="BB102">
    <cfRule type="cellIs" dxfId="2033" priority="853" operator="equal">
      <formula>"ARTIFICIALIDAD"</formula>
    </cfRule>
    <cfRule type="cellIs" dxfId="2032" priority="854" operator="equal">
      <formula>"CUMPLE"</formula>
    </cfRule>
    <cfRule type="cellIs" dxfId="2031" priority="855" operator="equal">
      <formula>"NO CUMPLE"</formula>
    </cfRule>
  </conditionalFormatting>
  <conditionalFormatting sqref="CO102:CW102 CO103:CT114">
    <cfRule type="containsText" dxfId="2030" priority="848" operator="containsText" text="500">
      <formula>NOT(ISERROR(SEARCH("500",CO102)))</formula>
    </cfRule>
    <cfRule type="containsText" dxfId="2029" priority="849" operator="containsText" text="500,00">
      <formula>NOT(ISERROR(SEARCH("500,00",CO102)))</formula>
    </cfRule>
  </conditionalFormatting>
  <conditionalFormatting sqref="BZ103:BZ114">
    <cfRule type="containsText" dxfId="2028" priority="847" operator="containsText" text="CUMPLE">
      <formula>NOT(ISERROR(SEARCH("CUMPLE",BZ103)))</formula>
    </cfRule>
  </conditionalFormatting>
  <conditionalFormatting sqref="BZ103:BZ114">
    <cfRule type="cellIs" dxfId="2027" priority="840" operator="equal">
      <formula>"ARTIFICIALIDAD"</formula>
    </cfRule>
    <cfRule type="cellIs" dxfId="2026" priority="841" operator="equal">
      <formula>"CUMPLE"</formula>
    </cfRule>
    <cfRule type="cellIs" dxfId="2025" priority="842" operator="equal">
      <formula>"NO CUMPLE"</formula>
    </cfRule>
  </conditionalFormatting>
  <conditionalFormatting sqref="BZ102">
    <cfRule type="containsText" dxfId="2024" priority="846" operator="containsText" text="CUMPLE">
      <formula>NOT(ISERROR(SEARCH("CUMPLE",BZ102)))</formula>
    </cfRule>
  </conditionalFormatting>
  <conditionalFormatting sqref="BZ102">
    <cfRule type="cellIs" dxfId="2023" priority="843" operator="equal">
      <formula>"ARTIFICIALIDAD"</formula>
    </cfRule>
    <cfRule type="cellIs" dxfId="2022" priority="844" operator="equal">
      <formula>"CUMPLE"</formula>
    </cfRule>
    <cfRule type="cellIs" dxfId="2021" priority="845" operator="equal">
      <formula>"NO CUMPLE"</formula>
    </cfRule>
  </conditionalFormatting>
  <conditionalFormatting sqref="BR103:BR114">
    <cfRule type="containsText" dxfId="2020" priority="839" operator="containsText" text="CUMPLE">
      <formula>NOT(ISERROR(SEARCH("CUMPLE",BR103)))</formula>
    </cfRule>
  </conditionalFormatting>
  <conditionalFormatting sqref="BR103:BR114">
    <cfRule type="cellIs" dxfId="2019" priority="832" operator="equal">
      <formula>"ARTIFICIALIDAD"</formula>
    </cfRule>
    <cfRule type="cellIs" dxfId="2018" priority="833" operator="equal">
      <formula>"CUMPLE"</formula>
    </cfRule>
    <cfRule type="cellIs" dxfId="2017" priority="834" operator="equal">
      <formula>"NO CUMPLE"</formula>
    </cfRule>
  </conditionalFormatting>
  <conditionalFormatting sqref="BR102">
    <cfRule type="containsText" dxfId="2016" priority="838" operator="containsText" text="CUMPLE">
      <formula>NOT(ISERROR(SEARCH("CUMPLE",BR102)))</formula>
    </cfRule>
  </conditionalFormatting>
  <conditionalFormatting sqref="BR102">
    <cfRule type="cellIs" dxfId="2015" priority="835" operator="equal">
      <formula>"ARTIFICIALIDAD"</formula>
    </cfRule>
    <cfRule type="cellIs" dxfId="2014" priority="836" operator="equal">
      <formula>"CUMPLE"</formula>
    </cfRule>
    <cfRule type="cellIs" dxfId="2013" priority="837" operator="equal">
      <formula>"NO CUMPLE"</formula>
    </cfRule>
  </conditionalFormatting>
  <conditionalFormatting sqref="BJ103:BJ114">
    <cfRule type="containsText" dxfId="2012" priority="831" operator="containsText" text="CUMPLE">
      <formula>NOT(ISERROR(SEARCH("CUMPLE",BJ103)))</formula>
    </cfRule>
  </conditionalFormatting>
  <conditionalFormatting sqref="BJ103:BJ114">
    <cfRule type="cellIs" dxfId="2011" priority="824" operator="equal">
      <formula>"ARTIFICIALIDAD"</formula>
    </cfRule>
    <cfRule type="cellIs" dxfId="2010" priority="825" operator="equal">
      <formula>"CUMPLE"</formula>
    </cfRule>
    <cfRule type="cellIs" dxfId="2009" priority="826" operator="equal">
      <formula>"NO CUMPLE"</formula>
    </cfRule>
  </conditionalFormatting>
  <conditionalFormatting sqref="BJ102">
    <cfRule type="containsText" dxfId="2008" priority="830" operator="containsText" text="CUMPLE">
      <formula>NOT(ISERROR(SEARCH("CUMPLE",BJ102)))</formula>
    </cfRule>
  </conditionalFormatting>
  <conditionalFormatting sqref="BJ102">
    <cfRule type="cellIs" dxfId="2007" priority="827" operator="equal">
      <formula>"ARTIFICIALIDAD"</formula>
    </cfRule>
    <cfRule type="cellIs" dxfId="2006" priority="828" operator="equal">
      <formula>"CUMPLE"</formula>
    </cfRule>
    <cfRule type="cellIs" dxfId="2005" priority="829" operator="equal">
      <formula>"NO CUMPLE"</formula>
    </cfRule>
  </conditionalFormatting>
  <conditionalFormatting sqref="CU90:CW101">
    <cfRule type="containsText" dxfId="2004" priority="822" operator="containsText" text="500">
      <formula>NOT(ISERROR(SEARCH("500",CU90)))</formula>
    </cfRule>
    <cfRule type="containsText" dxfId="2003" priority="823" operator="containsText" text="500,00">
      <formula>NOT(ISERROR(SEARCH("500,00",CU90)))</formula>
    </cfRule>
  </conditionalFormatting>
  <conditionalFormatting sqref="V90:V101 AD90:AD101 AL90:AL101 AT90:AT101 BB90:BB101 N89:N101">
    <cfRule type="containsText" dxfId="2002" priority="821" operator="containsText" text="CUMPLE">
      <formula>NOT(ISERROR(SEARCH("CUMPLE",N89)))</formula>
    </cfRule>
  </conditionalFormatting>
  <conditionalFormatting sqref="CO89:CO101">
    <cfRule type="containsText" dxfId="2001" priority="820" operator="containsText" text="500">
      <formula>NOT(ISERROR(SEARCH("500",CO89)))</formula>
    </cfRule>
  </conditionalFormatting>
  <conditionalFormatting sqref="N90:N101 V90:V101 AD90:AD101 AL90:AL101 AT90:AT101 BB90:BB101">
    <cfRule type="cellIs" dxfId="2000" priority="794" operator="equal">
      <formula>"ARTIFICIALIDAD"</formula>
    </cfRule>
    <cfRule type="cellIs" dxfId="1999" priority="795" operator="equal">
      <formula>"CUMPLE"</formula>
    </cfRule>
    <cfRule type="cellIs" dxfId="1998" priority="796" operator="equal">
      <formula>"NO CUMPLE"</formula>
    </cfRule>
  </conditionalFormatting>
  <conditionalFormatting sqref="N89">
    <cfRule type="cellIs" dxfId="1997" priority="817" operator="equal">
      <formula>"ARTIFICIALIDAD"</formula>
    </cfRule>
    <cfRule type="cellIs" dxfId="1996" priority="818" operator="equal">
      <formula>"CUMPLE"</formula>
    </cfRule>
    <cfRule type="cellIs" dxfId="1995" priority="819" operator="equal">
      <formula>"NO CUMPLE"</formula>
    </cfRule>
  </conditionalFormatting>
  <conditionalFormatting sqref="V89">
    <cfRule type="containsText" dxfId="1994" priority="816" operator="containsText" text="CUMPLE">
      <formula>NOT(ISERROR(SEARCH("CUMPLE",V89)))</formula>
    </cfRule>
  </conditionalFormatting>
  <conditionalFormatting sqref="V89">
    <cfRule type="cellIs" dxfId="1993" priority="813" operator="equal">
      <formula>"ARTIFICIALIDAD"</formula>
    </cfRule>
    <cfRule type="cellIs" dxfId="1992" priority="814" operator="equal">
      <formula>"CUMPLE"</formula>
    </cfRule>
    <cfRule type="cellIs" dxfId="1991" priority="815" operator="equal">
      <formula>"NO CUMPLE"</formula>
    </cfRule>
  </conditionalFormatting>
  <conditionalFormatting sqref="AD89">
    <cfRule type="containsText" dxfId="1990" priority="812" operator="containsText" text="CUMPLE">
      <formula>NOT(ISERROR(SEARCH("CUMPLE",AD89)))</formula>
    </cfRule>
  </conditionalFormatting>
  <conditionalFormatting sqref="AD89">
    <cfRule type="cellIs" dxfId="1989" priority="809" operator="equal">
      <formula>"ARTIFICIALIDAD"</formula>
    </cfRule>
    <cfRule type="cellIs" dxfId="1988" priority="810" operator="equal">
      <formula>"CUMPLE"</formula>
    </cfRule>
    <cfRule type="cellIs" dxfId="1987" priority="811" operator="equal">
      <formula>"NO CUMPLE"</formula>
    </cfRule>
  </conditionalFormatting>
  <conditionalFormatting sqref="AL89">
    <cfRule type="containsText" dxfId="1986" priority="808" operator="containsText" text="CUMPLE">
      <formula>NOT(ISERROR(SEARCH("CUMPLE",AL89)))</formula>
    </cfRule>
  </conditionalFormatting>
  <conditionalFormatting sqref="AL89">
    <cfRule type="cellIs" dxfId="1985" priority="805" operator="equal">
      <formula>"ARTIFICIALIDAD"</formula>
    </cfRule>
    <cfRule type="cellIs" dxfId="1984" priority="806" operator="equal">
      <formula>"CUMPLE"</formula>
    </cfRule>
    <cfRule type="cellIs" dxfId="1983" priority="807" operator="equal">
      <formula>"NO CUMPLE"</formula>
    </cfRule>
  </conditionalFormatting>
  <conditionalFormatting sqref="AT89">
    <cfRule type="containsText" dxfId="1982" priority="804" operator="containsText" text="CUMPLE">
      <formula>NOT(ISERROR(SEARCH("CUMPLE",AT89)))</formula>
    </cfRule>
  </conditionalFormatting>
  <conditionalFormatting sqref="AT89">
    <cfRule type="cellIs" dxfId="1981" priority="801" operator="equal">
      <formula>"ARTIFICIALIDAD"</formula>
    </cfRule>
    <cfRule type="cellIs" dxfId="1980" priority="802" operator="equal">
      <formula>"CUMPLE"</formula>
    </cfRule>
    <cfRule type="cellIs" dxfId="1979" priority="803" operator="equal">
      <formula>"NO CUMPLE"</formula>
    </cfRule>
  </conditionalFormatting>
  <conditionalFormatting sqref="BB89">
    <cfRule type="containsText" dxfId="1978" priority="800" operator="containsText" text="CUMPLE">
      <formula>NOT(ISERROR(SEARCH("CUMPLE",BB89)))</formula>
    </cfRule>
  </conditionalFormatting>
  <conditionalFormatting sqref="BB89">
    <cfRule type="cellIs" dxfId="1977" priority="797" operator="equal">
      <formula>"ARTIFICIALIDAD"</formula>
    </cfRule>
    <cfRule type="cellIs" dxfId="1976" priority="798" operator="equal">
      <formula>"CUMPLE"</formula>
    </cfRule>
    <cfRule type="cellIs" dxfId="1975" priority="799" operator="equal">
      <formula>"NO CUMPLE"</formula>
    </cfRule>
  </conditionalFormatting>
  <conditionalFormatting sqref="CO89:CW89 CO90:CT101">
    <cfRule type="containsText" dxfId="1974" priority="792" operator="containsText" text="500">
      <formula>NOT(ISERROR(SEARCH("500",CO89)))</formula>
    </cfRule>
    <cfRule type="containsText" dxfId="1973" priority="793" operator="containsText" text="500,00">
      <formula>NOT(ISERROR(SEARCH("500,00",CO89)))</formula>
    </cfRule>
  </conditionalFormatting>
  <conditionalFormatting sqref="BZ90:BZ101">
    <cfRule type="containsText" dxfId="1972" priority="791" operator="containsText" text="CUMPLE">
      <formula>NOT(ISERROR(SEARCH("CUMPLE",BZ90)))</formula>
    </cfRule>
  </conditionalFormatting>
  <conditionalFormatting sqref="BZ90:BZ101">
    <cfRule type="cellIs" dxfId="1971" priority="784" operator="equal">
      <formula>"ARTIFICIALIDAD"</formula>
    </cfRule>
    <cfRule type="cellIs" dxfId="1970" priority="785" operator="equal">
      <formula>"CUMPLE"</formula>
    </cfRule>
    <cfRule type="cellIs" dxfId="1969" priority="786" operator="equal">
      <formula>"NO CUMPLE"</formula>
    </cfRule>
  </conditionalFormatting>
  <conditionalFormatting sqref="BZ89">
    <cfRule type="containsText" dxfId="1968" priority="790" operator="containsText" text="CUMPLE">
      <formula>NOT(ISERROR(SEARCH("CUMPLE",BZ89)))</formula>
    </cfRule>
  </conditionalFormatting>
  <conditionalFormatting sqref="BZ89">
    <cfRule type="cellIs" dxfId="1967" priority="787" operator="equal">
      <formula>"ARTIFICIALIDAD"</formula>
    </cfRule>
    <cfRule type="cellIs" dxfId="1966" priority="788" operator="equal">
      <formula>"CUMPLE"</formula>
    </cfRule>
    <cfRule type="cellIs" dxfId="1965" priority="789" operator="equal">
      <formula>"NO CUMPLE"</formula>
    </cfRule>
  </conditionalFormatting>
  <conditionalFormatting sqref="BR90:BR101">
    <cfRule type="containsText" dxfId="1964" priority="783" operator="containsText" text="CUMPLE">
      <formula>NOT(ISERROR(SEARCH("CUMPLE",BR90)))</formula>
    </cfRule>
  </conditionalFormatting>
  <conditionalFormatting sqref="BR90:BR101">
    <cfRule type="cellIs" dxfId="1963" priority="776" operator="equal">
      <formula>"ARTIFICIALIDAD"</formula>
    </cfRule>
    <cfRule type="cellIs" dxfId="1962" priority="777" operator="equal">
      <formula>"CUMPLE"</formula>
    </cfRule>
    <cfRule type="cellIs" dxfId="1961" priority="778" operator="equal">
      <formula>"NO CUMPLE"</formula>
    </cfRule>
  </conditionalFormatting>
  <conditionalFormatting sqref="BR89">
    <cfRule type="containsText" dxfId="1960" priority="782" operator="containsText" text="CUMPLE">
      <formula>NOT(ISERROR(SEARCH("CUMPLE",BR89)))</formula>
    </cfRule>
  </conditionalFormatting>
  <conditionalFormatting sqref="BR89">
    <cfRule type="cellIs" dxfId="1959" priority="779" operator="equal">
      <formula>"ARTIFICIALIDAD"</formula>
    </cfRule>
    <cfRule type="cellIs" dxfId="1958" priority="780" operator="equal">
      <formula>"CUMPLE"</formula>
    </cfRule>
    <cfRule type="cellIs" dxfId="1957" priority="781" operator="equal">
      <formula>"NO CUMPLE"</formula>
    </cfRule>
  </conditionalFormatting>
  <conditionalFormatting sqref="BJ90:BJ101">
    <cfRule type="containsText" dxfId="1956" priority="775" operator="containsText" text="CUMPLE">
      <formula>NOT(ISERROR(SEARCH("CUMPLE",BJ90)))</formula>
    </cfRule>
  </conditionalFormatting>
  <conditionalFormatting sqref="BJ90:BJ101">
    <cfRule type="cellIs" dxfId="1955" priority="768" operator="equal">
      <formula>"ARTIFICIALIDAD"</formula>
    </cfRule>
    <cfRule type="cellIs" dxfId="1954" priority="769" operator="equal">
      <formula>"CUMPLE"</formula>
    </cfRule>
    <cfRule type="cellIs" dxfId="1953" priority="770" operator="equal">
      <formula>"NO CUMPLE"</formula>
    </cfRule>
  </conditionalFormatting>
  <conditionalFormatting sqref="BJ89">
    <cfRule type="containsText" dxfId="1952" priority="774" operator="containsText" text="CUMPLE">
      <formula>NOT(ISERROR(SEARCH("CUMPLE",BJ89)))</formula>
    </cfRule>
  </conditionalFormatting>
  <conditionalFormatting sqref="BJ89">
    <cfRule type="cellIs" dxfId="1951" priority="771" operator="equal">
      <formula>"ARTIFICIALIDAD"</formula>
    </cfRule>
    <cfRule type="cellIs" dxfId="1950" priority="772" operator="equal">
      <formula>"CUMPLE"</formula>
    </cfRule>
    <cfRule type="cellIs" dxfId="1949" priority="773" operator="equal">
      <formula>"NO CUMPLE"</formula>
    </cfRule>
  </conditionalFormatting>
  <conditionalFormatting sqref="CU77:CW88">
    <cfRule type="containsText" dxfId="1948" priority="766" operator="containsText" text="500">
      <formula>NOT(ISERROR(SEARCH("500",CU77)))</formula>
    </cfRule>
    <cfRule type="containsText" dxfId="1947" priority="767" operator="containsText" text="500,00">
      <formula>NOT(ISERROR(SEARCH("500,00",CU77)))</formula>
    </cfRule>
  </conditionalFormatting>
  <conditionalFormatting sqref="V77:V88 AD77:AD88 AL77:AL88 AT77:AT88 BB77:BB88 N76:N88">
    <cfRule type="containsText" dxfId="1946" priority="765" operator="containsText" text="CUMPLE">
      <formula>NOT(ISERROR(SEARCH("CUMPLE",N76)))</formula>
    </cfRule>
  </conditionalFormatting>
  <conditionalFormatting sqref="CO76:CO88">
    <cfRule type="containsText" dxfId="1945" priority="764" operator="containsText" text="500">
      <formula>NOT(ISERROR(SEARCH("500",CO76)))</formula>
    </cfRule>
  </conditionalFormatting>
  <conditionalFormatting sqref="N77:N88 V77:V88 AD77:AD88 AL77:AL88 AT77:AT88 BB77:BB88">
    <cfRule type="cellIs" dxfId="1944" priority="738" operator="equal">
      <formula>"ARTIFICIALIDAD"</formula>
    </cfRule>
    <cfRule type="cellIs" dxfId="1943" priority="739" operator="equal">
      <formula>"CUMPLE"</formula>
    </cfRule>
    <cfRule type="cellIs" dxfId="1942" priority="740" operator="equal">
      <formula>"NO CUMPLE"</formula>
    </cfRule>
  </conditionalFormatting>
  <conditionalFormatting sqref="N76">
    <cfRule type="cellIs" dxfId="1941" priority="761" operator="equal">
      <formula>"ARTIFICIALIDAD"</formula>
    </cfRule>
    <cfRule type="cellIs" dxfId="1940" priority="762" operator="equal">
      <formula>"CUMPLE"</formula>
    </cfRule>
    <cfRule type="cellIs" dxfId="1939" priority="763" operator="equal">
      <formula>"NO CUMPLE"</formula>
    </cfRule>
  </conditionalFormatting>
  <conditionalFormatting sqref="V76">
    <cfRule type="containsText" dxfId="1938" priority="760" operator="containsText" text="CUMPLE">
      <formula>NOT(ISERROR(SEARCH("CUMPLE",V76)))</formula>
    </cfRule>
  </conditionalFormatting>
  <conditionalFormatting sqref="V76">
    <cfRule type="cellIs" dxfId="1937" priority="757" operator="equal">
      <formula>"ARTIFICIALIDAD"</formula>
    </cfRule>
    <cfRule type="cellIs" dxfId="1936" priority="758" operator="equal">
      <formula>"CUMPLE"</formula>
    </cfRule>
    <cfRule type="cellIs" dxfId="1935" priority="759" operator="equal">
      <formula>"NO CUMPLE"</formula>
    </cfRule>
  </conditionalFormatting>
  <conditionalFormatting sqref="AD76">
    <cfRule type="containsText" dxfId="1934" priority="756" operator="containsText" text="CUMPLE">
      <formula>NOT(ISERROR(SEARCH("CUMPLE",AD76)))</formula>
    </cfRule>
  </conditionalFormatting>
  <conditionalFormatting sqref="AD76">
    <cfRule type="cellIs" dxfId="1933" priority="753" operator="equal">
      <formula>"ARTIFICIALIDAD"</formula>
    </cfRule>
    <cfRule type="cellIs" dxfId="1932" priority="754" operator="equal">
      <formula>"CUMPLE"</formula>
    </cfRule>
    <cfRule type="cellIs" dxfId="1931" priority="755" operator="equal">
      <formula>"NO CUMPLE"</formula>
    </cfRule>
  </conditionalFormatting>
  <conditionalFormatting sqref="AL76">
    <cfRule type="containsText" dxfId="1930" priority="752" operator="containsText" text="CUMPLE">
      <formula>NOT(ISERROR(SEARCH("CUMPLE",AL76)))</formula>
    </cfRule>
  </conditionalFormatting>
  <conditionalFormatting sqref="AL76">
    <cfRule type="cellIs" dxfId="1929" priority="749" operator="equal">
      <formula>"ARTIFICIALIDAD"</formula>
    </cfRule>
    <cfRule type="cellIs" dxfId="1928" priority="750" operator="equal">
      <formula>"CUMPLE"</formula>
    </cfRule>
    <cfRule type="cellIs" dxfId="1927" priority="751" operator="equal">
      <formula>"NO CUMPLE"</formula>
    </cfRule>
  </conditionalFormatting>
  <conditionalFormatting sqref="AT76">
    <cfRule type="containsText" dxfId="1926" priority="748" operator="containsText" text="CUMPLE">
      <formula>NOT(ISERROR(SEARCH("CUMPLE",AT76)))</formula>
    </cfRule>
  </conditionalFormatting>
  <conditionalFormatting sqref="AT76">
    <cfRule type="cellIs" dxfId="1925" priority="745" operator="equal">
      <formula>"ARTIFICIALIDAD"</formula>
    </cfRule>
    <cfRule type="cellIs" dxfId="1924" priority="746" operator="equal">
      <formula>"CUMPLE"</formula>
    </cfRule>
    <cfRule type="cellIs" dxfId="1923" priority="747" operator="equal">
      <formula>"NO CUMPLE"</formula>
    </cfRule>
  </conditionalFormatting>
  <conditionalFormatting sqref="BB76">
    <cfRule type="containsText" dxfId="1922" priority="744" operator="containsText" text="CUMPLE">
      <formula>NOT(ISERROR(SEARCH("CUMPLE",BB76)))</formula>
    </cfRule>
  </conditionalFormatting>
  <conditionalFormatting sqref="BB76">
    <cfRule type="cellIs" dxfId="1921" priority="741" operator="equal">
      <formula>"ARTIFICIALIDAD"</formula>
    </cfRule>
    <cfRule type="cellIs" dxfId="1920" priority="742" operator="equal">
      <formula>"CUMPLE"</formula>
    </cfRule>
    <cfRule type="cellIs" dxfId="1919" priority="743" operator="equal">
      <formula>"NO CUMPLE"</formula>
    </cfRule>
  </conditionalFormatting>
  <conditionalFormatting sqref="CO76:CW76 CO77:CT88">
    <cfRule type="containsText" dxfId="1918" priority="736" operator="containsText" text="500">
      <formula>NOT(ISERROR(SEARCH("500",CO76)))</formula>
    </cfRule>
    <cfRule type="containsText" dxfId="1917" priority="737" operator="containsText" text="500,00">
      <formula>NOT(ISERROR(SEARCH("500,00",CO76)))</formula>
    </cfRule>
  </conditionalFormatting>
  <conditionalFormatting sqref="BZ77:BZ88">
    <cfRule type="containsText" dxfId="1916" priority="735" operator="containsText" text="CUMPLE">
      <formula>NOT(ISERROR(SEARCH("CUMPLE",BZ77)))</formula>
    </cfRule>
  </conditionalFormatting>
  <conditionalFormatting sqref="BZ77:BZ88">
    <cfRule type="cellIs" dxfId="1915" priority="728" operator="equal">
      <formula>"ARTIFICIALIDAD"</formula>
    </cfRule>
    <cfRule type="cellIs" dxfId="1914" priority="729" operator="equal">
      <formula>"CUMPLE"</formula>
    </cfRule>
    <cfRule type="cellIs" dxfId="1913" priority="730" operator="equal">
      <formula>"NO CUMPLE"</formula>
    </cfRule>
  </conditionalFormatting>
  <conditionalFormatting sqref="BZ76">
    <cfRule type="containsText" dxfId="1912" priority="734" operator="containsText" text="CUMPLE">
      <formula>NOT(ISERROR(SEARCH("CUMPLE",BZ76)))</formula>
    </cfRule>
  </conditionalFormatting>
  <conditionalFormatting sqref="BZ76">
    <cfRule type="cellIs" dxfId="1911" priority="731" operator="equal">
      <formula>"ARTIFICIALIDAD"</formula>
    </cfRule>
    <cfRule type="cellIs" dxfId="1910" priority="732" operator="equal">
      <formula>"CUMPLE"</formula>
    </cfRule>
    <cfRule type="cellIs" dxfId="1909" priority="733" operator="equal">
      <formula>"NO CUMPLE"</formula>
    </cfRule>
  </conditionalFormatting>
  <conditionalFormatting sqref="BR77:BR88">
    <cfRule type="containsText" dxfId="1908" priority="727" operator="containsText" text="CUMPLE">
      <formula>NOT(ISERROR(SEARCH("CUMPLE",BR77)))</formula>
    </cfRule>
  </conditionalFormatting>
  <conditionalFormatting sqref="BR77:BR88">
    <cfRule type="cellIs" dxfId="1907" priority="720" operator="equal">
      <formula>"ARTIFICIALIDAD"</formula>
    </cfRule>
    <cfRule type="cellIs" dxfId="1906" priority="721" operator="equal">
      <formula>"CUMPLE"</formula>
    </cfRule>
    <cfRule type="cellIs" dxfId="1905" priority="722" operator="equal">
      <formula>"NO CUMPLE"</formula>
    </cfRule>
  </conditionalFormatting>
  <conditionalFormatting sqref="BR76">
    <cfRule type="containsText" dxfId="1904" priority="726" operator="containsText" text="CUMPLE">
      <formula>NOT(ISERROR(SEARCH("CUMPLE",BR76)))</formula>
    </cfRule>
  </conditionalFormatting>
  <conditionalFormatting sqref="BR76">
    <cfRule type="cellIs" dxfId="1903" priority="723" operator="equal">
      <formula>"ARTIFICIALIDAD"</formula>
    </cfRule>
    <cfRule type="cellIs" dxfId="1902" priority="724" operator="equal">
      <formula>"CUMPLE"</formula>
    </cfRule>
    <cfRule type="cellIs" dxfId="1901" priority="725" operator="equal">
      <formula>"NO CUMPLE"</formula>
    </cfRule>
  </conditionalFormatting>
  <conditionalFormatting sqref="BJ77:BJ88">
    <cfRule type="containsText" dxfId="1900" priority="719" operator="containsText" text="CUMPLE">
      <formula>NOT(ISERROR(SEARCH("CUMPLE",BJ77)))</formula>
    </cfRule>
  </conditionalFormatting>
  <conditionalFormatting sqref="BJ77:BJ88">
    <cfRule type="cellIs" dxfId="1899" priority="712" operator="equal">
      <formula>"ARTIFICIALIDAD"</formula>
    </cfRule>
    <cfRule type="cellIs" dxfId="1898" priority="713" operator="equal">
      <formula>"CUMPLE"</formula>
    </cfRule>
    <cfRule type="cellIs" dxfId="1897" priority="714" operator="equal">
      <formula>"NO CUMPLE"</formula>
    </cfRule>
  </conditionalFormatting>
  <conditionalFormatting sqref="BJ76">
    <cfRule type="containsText" dxfId="1896" priority="718" operator="containsText" text="CUMPLE">
      <formula>NOT(ISERROR(SEARCH("CUMPLE",BJ76)))</formula>
    </cfRule>
  </conditionalFormatting>
  <conditionalFormatting sqref="BJ76">
    <cfRule type="cellIs" dxfId="1895" priority="715" operator="equal">
      <formula>"ARTIFICIALIDAD"</formula>
    </cfRule>
    <cfRule type="cellIs" dxfId="1894" priority="716" operator="equal">
      <formula>"CUMPLE"</formula>
    </cfRule>
    <cfRule type="cellIs" dxfId="1893" priority="717" operator="equal">
      <formula>"NO CUMPLE"</formula>
    </cfRule>
  </conditionalFormatting>
  <conditionalFormatting sqref="CU64:CW75">
    <cfRule type="containsText" dxfId="1892" priority="710" operator="containsText" text="500">
      <formula>NOT(ISERROR(SEARCH("500",CU64)))</formula>
    </cfRule>
    <cfRule type="containsText" dxfId="1891" priority="711" operator="containsText" text="500,00">
      <formula>NOT(ISERROR(SEARCH("500,00",CU64)))</formula>
    </cfRule>
  </conditionalFormatting>
  <conditionalFormatting sqref="V64:V75 AD64:AD75 AL64:AL75 AT64:AT75 BB64:BB75 N63:N75">
    <cfRule type="containsText" dxfId="1890" priority="709" operator="containsText" text="CUMPLE">
      <formula>NOT(ISERROR(SEARCH("CUMPLE",N63)))</formula>
    </cfRule>
  </conditionalFormatting>
  <conditionalFormatting sqref="CO63:CO75">
    <cfRule type="containsText" dxfId="1889" priority="708" operator="containsText" text="500">
      <formula>NOT(ISERROR(SEARCH("500",CO63)))</formula>
    </cfRule>
  </conditionalFormatting>
  <conditionalFormatting sqref="N64:N75 V64:V75 AD64:AD75 AL64:AL75 AT64:AT75 BB64:BB75">
    <cfRule type="cellIs" dxfId="1888" priority="682" operator="equal">
      <formula>"ARTIFICIALIDAD"</formula>
    </cfRule>
    <cfRule type="cellIs" dxfId="1887" priority="683" operator="equal">
      <formula>"CUMPLE"</formula>
    </cfRule>
    <cfRule type="cellIs" dxfId="1886" priority="684" operator="equal">
      <formula>"NO CUMPLE"</formula>
    </cfRule>
  </conditionalFormatting>
  <conditionalFormatting sqref="N63">
    <cfRule type="cellIs" dxfId="1885" priority="705" operator="equal">
      <formula>"ARTIFICIALIDAD"</formula>
    </cfRule>
    <cfRule type="cellIs" dxfId="1884" priority="706" operator="equal">
      <formula>"CUMPLE"</formula>
    </cfRule>
    <cfRule type="cellIs" dxfId="1883" priority="707" operator="equal">
      <formula>"NO CUMPLE"</formula>
    </cfRule>
  </conditionalFormatting>
  <conditionalFormatting sqref="V63">
    <cfRule type="containsText" dxfId="1882" priority="704" operator="containsText" text="CUMPLE">
      <formula>NOT(ISERROR(SEARCH("CUMPLE",V63)))</formula>
    </cfRule>
  </conditionalFormatting>
  <conditionalFormatting sqref="V63">
    <cfRule type="cellIs" dxfId="1881" priority="701" operator="equal">
      <formula>"ARTIFICIALIDAD"</formula>
    </cfRule>
    <cfRule type="cellIs" dxfId="1880" priority="702" operator="equal">
      <formula>"CUMPLE"</formula>
    </cfRule>
    <cfRule type="cellIs" dxfId="1879" priority="703" operator="equal">
      <formula>"NO CUMPLE"</formula>
    </cfRule>
  </conditionalFormatting>
  <conditionalFormatting sqref="AD63">
    <cfRule type="containsText" dxfId="1878" priority="700" operator="containsText" text="CUMPLE">
      <formula>NOT(ISERROR(SEARCH("CUMPLE",AD63)))</formula>
    </cfRule>
  </conditionalFormatting>
  <conditionalFormatting sqref="AD63">
    <cfRule type="cellIs" dxfId="1877" priority="697" operator="equal">
      <formula>"ARTIFICIALIDAD"</formula>
    </cfRule>
    <cfRule type="cellIs" dxfId="1876" priority="698" operator="equal">
      <formula>"CUMPLE"</formula>
    </cfRule>
    <cfRule type="cellIs" dxfId="1875" priority="699" operator="equal">
      <formula>"NO CUMPLE"</formula>
    </cfRule>
  </conditionalFormatting>
  <conditionalFormatting sqref="AL63">
    <cfRule type="containsText" dxfId="1874" priority="696" operator="containsText" text="CUMPLE">
      <formula>NOT(ISERROR(SEARCH("CUMPLE",AL63)))</formula>
    </cfRule>
  </conditionalFormatting>
  <conditionalFormatting sqref="AL63">
    <cfRule type="cellIs" dxfId="1873" priority="693" operator="equal">
      <formula>"ARTIFICIALIDAD"</formula>
    </cfRule>
    <cfRule type="cellIs" dxfId="1872" priority="694" operator="equal">
      <formula>"CUMPLE"</formula>
    </cfRule>
    <cfRule type="cellIs" dxfId="1871" priority="695" operator="equal">
      <formula>"NO CUMPLE"</formula>
    </cfRule>
  </conditionalFormatting>
  <conditionalFormatting sqref="AT63">
    <cfRule type="containsText" dxfId="1870" priority="692" operator="containsText" text="CUMPLE">
      <formula>NOT(ISERROR(SEARCH("CUMPLE",AT63)))</formula>
    </cfRule>
  </conditionalFormatting>
  <conditionalFormatting sqref="AT63">
    <cfRule type="cellIs" dxfId="1869" priority="689" operator="equal">
      <formula>"ARTIFICIALIDAD"</formula>
    </cfRule>
    <cfRule type="cellIs" dxfId="1868" priority="690" operator="equal">
      <formula>"CUMPLE"</formula>
    </cfRule>
    <cfRule type="cellIs" dxfId="1867" priority="691" operator="equal">
      <formula>"NO CUMPLE"</formula>
    </cfRule>
  </conditionalFormatting>
  <conditionalFormatting sqref="BB63">
    <cfRule type="containsText" dxfId="1866" priority="688" operator="containsText" text="CUMPLE">
      <formula>NOT(ISERROR(SEARCH("CUMPLE",BB63)))</formula>
    </cfRule>
  </conditionalFormatting>
  <conditionalFormatting sqref="BB63">
    <cfRule type="cellIs" dxfId="1865" priority="685" operator="equal">
      <formula>"ARTIFICIALIDAD"</formula>
    </cfRule>
    <cfRule type="cellIs" dxfId="1864" priority="686" operator="equal">
      <formula>"CUMPLE"</formula>
    </cfRule>
    <cfRule type="cellIs" dxfId="1863" priority="687" operator="equal">
      <formula>"NO CUMPLE"</formula>
    </cfRule>
  </conditionalFormatting>
  <conditionalFormatting sqref="CO63:CW63 CO64:CT75">
    <cfRule type="containsText" dxfId="1862" priority="680" operator="containsText" text="500">
      <formula>NOT(ISERROR(SEARCH("500",CO63)))</formula>
    </cfRule>
    <cfRule type="containsText" dxfId="1861" priority="681" operator="containsText" text="500,00">
      <formula>NOT(ISERROR(SEARCH("500,00",CO63)))</formula>
    </cfRule>
  </conditionalFormatting>
  <conditionalFormatting sqref="BZ64:BZ75">
    <cfRule type="containsText" dxfId="1860" priority="679" operator="containsText" text="CUMPLE">
      <formula>NOT(ISERROR(SEARCH("CUMPLE",BZ64)))</formula>
    </cfRule>
  </conditionalFormatting>
  <conditionalFormatting sqref="BZ64:BZ75">
    <cfRule type="cellIs" dxfId="1859" priority="672" operator="equal">
      <formula>"ARTIFICIALIDAD"</formula>
    </cfRule>
    <cfRule type="cellIs" dxfId="1858" priority="673" operator="equal">
      <formula>"CUMPLE"</formula>
    </cfRule>
    <cfRule type="cellIs" dxfId="1857" priority="674" operator="equal">
      <formula>"NO CUMPLE"</formula>
    </cfRule>
  </conditionalFormatting>
  <conditionalFormatting sqref="BZ63">
    <cfRule type="containsText" dxfId="1856" priority="678" operator="containsText" text="CUMPLE">
      <formula>NOT(ISERROR(SEARCH("CUMPLE",BZ63)))</formula>
    </cfRule>
  </conditionalFormatting>
  <conditionalFormatting sqref="BZ63">
    <cfRule type="cellIs" dxfId="1855" priority="675" operator="equal">
      <formula>"ARTIFICIALIDAD"</formula>
    </cfRule>
    <cfRule type="cellIs" dxfId="1854" priority="676" operator="equal">
      <formula>"CUMPLE"</formula>
    </cfRule>
    <cfRule type="cellIs" dxfId="1853" priority="677" operator="equal">
      <formula>"NO CUMPLE"</formula>
    </cfRule>
  </conditionalFormatting>
  <conditionalFormatting sqref="BR64:BR75">
    <cfRule type="containsText" dxfId="1852" priority="671" operator="containsText" text="CUMPLE">
      <formula>NOT(ISERROR(SEARCH("CUMPLE",BR64)))</formula>
    </cfRule>
  </conditionalFormatting>
  <conditionalFormatting sqref="BR64:BR75">
    <cfRule type="cellIs" dxfId="1851" priority="664" operator="equal">
      <formula>"ARTIFICIALIDAD"</formula>
    </cfRule>
    <cfRule type="cellIs" dxfId="1850" priority="665" operator="equal">
      <formula>"CUMPLE"</formula>
    </cfRule>
    <cfRule type="cellIs" dxfId="1849" priority="666" operator="equal">
      <formula>"NO CUMPLE"</formula>
    </cfRule>
  </conditionalFormatting>
  <conditionalFormatting sqref="BR63">
    <cfRule type="containsText" dxfId="1848" priority="670" operator="containsText" text="CUMPLE">
      <formula>NOT(ISERROR(SEARCH("CUMPLE",BR63)))</formula>
    </cfRule>
  </conditionalFormatting>
  <conditionalFormatting sqref="BR63">
    <cfRule type="cellIs" dxfId="1847" priority="667" operator="equal">
      <formula>"ARTIFICIALIDAD"</formula>
    </cfRule>
    <cfRule type="cellIs" dxfId="1846" priority="668" operator="equal">
      <formula>"CUMPLE"</formula>
    </cfRule>
    <cfRule type="cellIs" dxfId="1845" priority="669" operator="equal">
      <formula>"NO CUMPLE"</formula>
    </cfRule>
  </conditionalFormatting>
  <conditionalFormatting sqref="BJ64:BJ75">
    <cfRule type="containsText" dxfId="1844" priority="663" operator="containsText" text="CUMPLE">
      <formula>NOT(ISERROR(SEARCH("CUMPLE",BJ64)))</formula>
    </cfRule>
  </conditionalFormatting>
  <conditionalFormatting sqref="BJ64:BJ75">
    <cfRule type="cellIs" dxfId="1843" priority="656" operator="equal">
      <formula>"ARTIFICIALIDAD"</formula>
    </cfRule>
    <cfRule type="cellIs" dxfId="1842" priority="657" operator="equal">
      <formula>"CUMPLE"</formula>
    </cfRule>
    <cfRule type="cellIs" dxfId="1841" priority="658" operator="equal">
      <formula>"NO CUMPLE"</formula>
    </cfRule>
  </conditionalFormatting>
  <conditionalFormatting sqref="BJ63">
    <cfRule type="containsText" dxfId="1840" priority="662" operator="containsText" text="CUMPLE">
      <formula>NOT(ISERROR(SEARCH("CUMPLE",BJ63)))</formula>
    </cfRule>
  </conditionalFormatting>
  <conditionalFormatting sqref="BJ63">
    <cfRule type="cellIs" dxfId="1839" priority="659" operator="equal">
      <formula>"ARTIFICIALIDAD"</formula>
    </cfRule>
    <cfRule type="cellIs" dxfId="1838" priority="660" operator="equal">
      <formula>"CUMPLE"</formula>
    </cfRule>
    <cfRule type="cellIs" dxfId="1837" priority="661" operator="equal">
      <formula>"NO CUMPLE"</formula>
    </cfRule>
  </conditionalFormatting>
  <conditionalFormatting sqref="CU51:CW62">
    <cfRule type="containsText" dxfId="1836" priority="654" operator="containsText" text="500">
      <formula>NOT(ISERROR(SEARCH("500",CU51)))</formula>
    </cfRule>
    <cfRule type="containsText" dxfId="1835" priority="655" operator="containsText" text="500,00">
      <formula>NOT(ISERROR(SEARCH("500,00",CU51)))</formula>
    </cfRule>
  </conditionalFormatting>
  <conditionalFormatting sqref="V51:V62 AD51:AD62 AL51:AL62 AT51:AT62 BB51:BB62 N50:N62">
    <cfRule type="containsText" dxfId="1834" priority="653" operator="containsText" text="CUMPLE">
      <formula>NOT(ISERROR(SEARCH("CUMPLE",N50)))</formula>
    </cfRule>
  </conditionalFormatting>
  <conditionalFormatting sqref="CO50:CO62">
    <cfRule type="containsText" dxfId="1833" priority="652" operator="containsText" text="500">
      <formula>NOT(ISERROR(SEARCH("500",CO50)))</formula>
    </cfRule>
  </conditionalFormatting>
  <conditionalFormatting sqref="N51:N62 V51:V62 AD51:AD62 AL51:AL62 AT51:AT62 BB51:BB62">
    <cfRule type="cellIs" dxfId="1832" priority="626" operator="equal">
      <formula>"ARTIFICIALIDAD"</formula>
    </cfRule>
    <cfRule type="cellIs" dxfId="1831" priority="627" operator="equal">
      <formula>"CUMPLE"</formula>
    </cfRule>
    <cfRule type="cellIs" dxfId="1830" priority="628" operator="equal">
      <formula>"NO CUMPLE"</formula>
    </cfRule>
  </conditionalFormatting>
  <conditionalFormatting sqref="N50">
    <cfRule type="cellIs" dxfId="1829" priority="649" operator="equal">
      <formula>"ARTIFICIALIDAD"</formula>
    </cfRule>
    <cfRule type="cellIs" dxfId="1828" priority="650" operator="equal">
      <formula>"CUMPLE"</formula>
    </cfRule>
    <cfRule type="cellIs" dxfId="1827" priority="651" operator="equal">
      <formula>"NO CUMPLE"</formula>
    </cfRule>
  </conditionalFormatting>
  <conditionalFormatting sqref="V50">
    <cfRule type="containsText" dxfId="1826" priority="648" operator="containsText" text="CUMPLE">
      <formula>NOT(ISERROR(SEARCH("CUMPLE",V50)))</formula>
    </cfRule>
  </conditionalFormatting>
  <conditionalFormatting sqref="V50">
    <cfRule type="cellIs" dxfId="1825" priority="645" operator="equal">
      <formula>"ARTIFICIALIDAD"</formula>
    </cfRule>
    <cfRule type="cellIs" dxfId="1824" priority="646" operator="equal">
      <formula>"CUMPLE"</formula>
    </cfRule>
    <cfRule type="cellIs" dxfId="1823" priority="647" operator="equal">
      <formula>"NO CUMPLE"</formula>
    </cfRule>
  </conditionalFormatting>
  <conditionalFormatting sqref="AD50">
    <cfRule type="containsText" dxfId="1822" priority="644" operator="containsText" text="CUMPLE">
      <formula>NOT(ISERROR(SEARCH("CUMPLE",AD50)))</formula>
    </cfRule>
  </conditionalFormatting>
  <conditionalFormatting sqref="AD50">
    <cfRule type="cellIs" dxfId="1821" priority="641" operator="equal">
      <formula>"ARTIFICIALIDAD"</formula>
    </cfRule>
    <cfRule type="cellIs" dxfId="1820" priority="642" operator="equal">
      <formula>"CUMPLE"</formula>
    </cfRule>
    <cfRule type="cellIs" dxfId="1819" priority="643" operator="equal">
      <formula>"NO CUMPLE"</formula>
    </cfRule>
  </conditionalFormatting>
  <conditionalFormatting sqref="AL50">
    <cfRule type="containsText" dxfId="1818" priority="640" operator="containsText" text="CUMPLE">
      <formula>NOT(ISERROR(SEARCH("CUMPLE",AL50)))</formula>
    </cfRule>
  </conditionalFormatting>
  <conditionalFormatting sqref="AL50">
    <cfRule type="cellIs" dxfId="1817" priority="637" operator="equal">
      <formula>"ARTIFICIALIDAD"</formula>
    </cfRule>
    <cfRule type="cellIs" dxfId="1816" priority="638" operator="equal">
      <formula>"CUMPLE"</formula>
    </cfRule>
    <cfRule type="cellIs" dxfId="1815" priority="639" operator="equal">
      <formula>"NO CUMPLE"</formula>
    </cfRule>
  </conditionalFormatting>
  <conditionalFormatting sqref="AT50">
    <cfRule type="containsText" dxfId="1814" priority="636" operator="containsText" text="CUMPLE">
      <formula>NOT(ISERROR(SEARCH("CUMPLE",AT50)))</formula>
    </cfRule>
  </conditionalFormatting>
  <conditionalFormatting sqref="AT50">
    <cfRule type="cellIs" dxfId="1813" priority="633" operator="equal">
      <formula>"ARTIFICIALIDAD"</formula>
    </cfRule>
    <cfRule type="cellIs" dxfId="1812" priority="634" operator="equal">
      <formula>"CUMPLE"</formula>
    </cfRule>
    <cfRule type="cellIs" dxfId="1811" priority="635" operator="equal">
      <formula>"NO CUMPLE"</formula>
    </cfRule>
  </conditionalFormatting>
  <conditionalFormatting sqref="BB50">
    <cfRule type="containsText" dxfId="1810" priority="632" operator="containsText" text="CUMPLE">
      <formula>NOT(ISERROR(SEARCH("CUMPLE",BB50)))</formula>
    </cfRule>
  </conditionalFormatting>
  <conditionalFormatting sqref="BB50">
    <cfRule type="cellIs" dxfId="1809" priority="629" operator="equal">
      <formula>"ARTIFICIALIDAD"</formula>
    </cfRule>
    <cfRule type="cellIs" dxfId="1808" priority="630" operator="equal">
      <formula>"CUMPLE"</formula>
    </cfRule>
    <cfRule type="cellIs" dxfId="1807" priority="631" operator="equal">
      <formula>"NO CUMPLE"</formula>
    </cfRule>
  </conditionalFormatting>
  <conditionalFormatting sqref="CO50:CW50 CO51:CT62">
    <cfRule type="containsText" dxfId="1806" priority="624" operator="containsText" text="500">
      <formula>NOT(ISERROR(SEARCH("500",CO50)))</formula>
    </cfRule>
    <cfRule type="containsText" dxfId="1805" priority="625" operator="containsText" text="500,00">
      <formula>NOT(ISERROR(SEARCH("500,00",CO50)))</formula>
    </cfRule>
  </conditionalFormatting>
  <conditionalFormatting sqref="BZ51:BZ62">
    <cfRule type="containsText" dxfId="1804" priority="623" operator="containsText" text="CUMPLE">
      <formula>NOT(ISERROR(SEARCH("CUMPLE",BZ51)))</formula>
    </cfRule>
  </conditionalFormatting>
  <conditionalFormatting sqref="BZ51:BZ62">
    <cfRule type="cellIs" dxfId="1803" priority="616" operator="equal">
      <formula>"ARTIFICIALIDAD"</formula>
    </cfRule>
    <cfRule type="cellIs" dxfId="1802" priority="617" operator="equal">
      <formula>"CUMPLE"</formula>
    </cfRule>
    <cfRule type="cellIs" dxfId="1801" priority="618" operator="equal">
      <formula>"NO CUMPLE"</formula>
    </cfRule>
  </conditionalFormatting>
  <conditionalFormatting sqref="BZ50">
    <cfRule type="containsText" dxfId="1800" priority="622" operator="containsText" text="CUMPLE">
      <formula>NOT(ISERROR(SEARCH("CUMPLE",BZ50)))</formula>
    </cfRule>
  </conditionalFormatting>
  <conditionalFormatting sqref="BZ50">
    <cfRule type="cellIs" dxfId="1799" priority="619" operator="equal">
      <formula>"ARTIFICIALIDAD"</formula>
    </cfRule>
    <cfRule type="cellIs" dxfId="1798" priority="620" operator="equal">
      <formula>"CUMPLE"</formula>
    </cfRule>
    <cfRule type="cellIs" dxfId="1797" priority="621" operator="equal">
      <formula>"NO CUMPLE"</formula>
    </cfRule>
  </conditionalFormatting>
  <conditionalFormatting sqref="BR51:BR62">
    <cfRule type="containsText" dxfId="1796" priority="615" operator="containsText" text="CUMPLE">
      <formula>NOT(ISERROR(SEARCH("CUMPLE",BR51)))</formula>
    </cfRule>
  </conditionalFormatting>
  <conditionalFormatting sqref="BR51:BR62">
    <cfRule type="cellIs" dxfId="1795" priority="608" operator="equal">
      <formula>"ARTIFICIALIDAD"</formula>
    </cfRule>
    <cfRule type="cellIs" dxfId="1794" priority="609" operator="equal">
      <formula>"CUMPLE"</formula>
    </cfRule>
    <cfRule type="cellIs" dxfId="1793" priority="610" operator="equal">
      <formula>"NO CUMPLE"</formula>
    </cfRule>
  </conditionalFormatting>
  <conditionalFormatting sqref="BR50">
    <cfRule type="containsText" dxfId="1792" priority="614" operator="containsText" text="CUMPLE">
      <formula>NOT(ISERROR(SEARCH("CUMPLE",BR50)))</formula>
    </cfRule>
  </conditionalFormatting>
  <conditionalFormatting sqref="BR50">
    <cfRule type="cellIs" dxfId="1791" priority="611" operator="equal">
      <formula>"ARTIFICIALIDAD"</formula>
    </cfRule>
    <cfRule type="cellIs" dxfId="1790" priority="612" operator="equal">
      <formula>"CUMPLE"</formula>
    </cfRule>
    <cfRule type="cellIs" dxfId="1789" priority="613" operator="equal">
      <formula>"NO CUMPLE"</formula>
    </cfRule>
  </conditionalFormatting>
  <conditionalFormatting sqref="BJ51:BJ62">
    <cfRule type="containsText" dxfId="1788" priority="607" operator="containsText" text="CUMPLE">
      <formula>NOT(ISERROR(SEARCH("CUMPLE",BJ51)))</formula>
    </cfRule>
  </conditionalFormatting>
  <conditionalFormatting sqref="BJ51:BJ62">
    <cfRule type="cellIs" dxfId="1787" priority="600" operator="equal">
      <formula>"ARTIFICIALIDAD"</formula>
    </cfRule>
    <cfRule type="cellIs" dxfId="1786" priority="601" operator="equal">
      <formula>"CUMPLE"</formula>
    </cfRule>
    <cfRule type="cellIs" dxfId="1785" priority="602" operator="equal">
      <formula>"NO CUMPLE"</formula>
    </cfRule>
  </conditionalFormatting>
  <conditionalFormatting sqref="BJ50">
    <cfRule type="containsText" dxfId="1784" priority="606" operator="containsText" text="CUMPLE">
      <formula>NOT(ISERROR(SEARCH("CUMPLE",BJ50)))</formula>
    </cfRule>
  </conditionalFormatting>
  <conditionalFormatting sqref="BJ50">
    <cfRule type="cellIs" dxfId="1783" priority="603" operator="equal">
      <formula>"ARTIFICIALIDAD"</formula>
    </cfRule>
    <cfRule type="cellIs" dxfId="1782" priority="604" operator="equal">
      <formula>"CUMPLE"</formula>
    </cfRule>
    <cfRule type="cellIs" dxfId="1781" priority="605" operator="equal">
      <formula>"NO CUMPLE"</formula>
    </cfRule>
  </conditionalFormatting>
  <conditionalFormatting sqref="CU38:CW49">
    <cfRule type="containsText" dxfId="1780" priority="598" operator="containsText" text="500">
      <formula>NOT(ISERROR(SEARCH("500",CU38)))</formula>
    </cfRule>
    <cfRule type="containsText" dxfId="1779" priority="599" operator="containsText" text="500,00">
      <formula>NOT(ISERROR(SEARCH("500,00",CU38)))</formula>
    </cfRule>
  </conditionalFormatting>
  <conditionalFormatting sqref="V38:V49 AD38:AD49 AL38:AL49 AT38:AT49 BB38:BB49 N37:N49">
    <cfRule type="containsText" dxfId="1778" priority="597" operator="containsText" text="CUMPLE">
      <formula>NOT(ISERROR(SEARCH("CUMPLE",N37)))</formula>
    </cfRule>
  </conditionalFormatting>
  <conditionalFormatting sqref="CO37:CO49">
    <cfRule type="containsText" dxfId="1777" priority="596" operator="containsText" text="500">
      <formula>NOT(ISERROR(SEARCH("500",CO37)))</formula>
    </cfRule>
  </conditionalFormatting>
  <conditionalFormatting sqref="N38:N49 V38:V49 AD38:AD49 AL38:AL49 AT38:AT49 BB38:BB49">
    <cfRule type="cellIs" dxfId="1776" priority="570" operator="equal">
      <formula>"ARTIFICIALIDAD"</formula>
    </cfRule>
    <cfRule type="cellIs" dxfId="1775" priority="571" operator="equal">
      <formula>"CUMPLE"</formula>
    </cfRule>
    <cfRule type="cellIs" dxfId="1774" priority="572" operator="equal">
      <formula>"NO CUMPLE"</formula>
    </cfRule>
  </conditionalFormatting>
  <conditionalFormatting sqref="N37">
    <cfRule type="cellIs" dxfId="1773" priority="593" operator="equal">
      <formula>"ARTIFICIALIDAD"</formula>
    </cfRule>
    <cfRule type="cellIs" dxfId="1772" priority="594" operator="equal">
      <formula>"CUMPLE"</formula>
    </cfRule>
    <cfRule type="cellIs" dxfId="1771" priority="595" operator="equal">
      <formula>"NO CUMPLE"</formula>
    </cfRule>
  </conditionalFormatting>
  <conditionalFormatting sqref="V37">
    <cfRule type="containsText" dxfId="1770" priority="592" operator="containsText" text="CUMPLE">
      <formula>NOT(ISERROR(SEARCH("CUMPLE",V37)))</formula>
    </cfRule>
  </conditionalFormatting>
  <conditionalFormatting sqref="V37">
    <cfRule type="cellIs" dxfId="1769" priority="589" operator="equal">
      <formula>"ARTIFICIALIDAD"</formula>
    </cfRule>
    <cfRule type="cellIs" dxfId="1768" priority="590" operator="equal">
      <formula>"CUMPLE"</formula>
    </cfRule>
    <cfRule type="cellIs" dxfId="1767" priority="591" operator="equal">
      <formula>"NO CUMPLE"</formula>
    </cfRule>
  </conditionalFormatting>
  <conditionalFormatting sqref="AD37">
    <cfRule type="containsText" dxfId="1766" priority="588" operator="containsText" text="CUMPLE">
      <formula>NOT(ISERROR(SEARCH("CUMPLE",AD37)))</formula>
    </cfRule>
  </conditionalFormatting>
  <conditionalFormatting sqref="AD37">
    <cfRule type="cellIs" dxfId="1765" priority="585" operator="equal">
      <formula>"ARTIFICIALIDAD"</formula>
    </cfRule>
    <cfRule type="cellIs" dxfId="1764" priority="586" operator="equal">
      <formula>"CUMPLE"</formula>
    </cfRule>
    <cfRule type="cellIs" dxfId="1763" priority="587" operator="equal">
      <formula>"NO CUMPLE"</formula>
    </cfRule>
  </conditionalFormatting>
  <conditionalFormatting sqref="AL37">
    <cfRule type="containsText" dxfId="1762" priority="584" operator="containsText" text="CUMPLE">
      <formula>NOT(ISERROR(SEARCH("CUMPLE",AL37)))</formula>
    </cfRule>
  </conditionalFormatting>
  <conditionalFormatting sqref="AL37">
    <cfRule type="cellIs" dxfId="1761" priority="581" operator="equal">
      <formula>"ARTIFICIALIDAD"</formula>
    </cfRule>
    <cfRule type="cellIs" dxfId="1760" priority="582" operator="equal">
      <formula>"CUMPLE"</formula>
    </cfRule>
    <cfRule type="cellIs" dxfId="1759" priority="583" operator="equal">
      <formula>"NO CUMPLE"</formula>
    </cfRule>
  </conditionalFormatting>
  <conditionalFormatting sqref="AT37">
    <cfRule type="containsText" dxfId="1758" priority="580" operator="containsText" text="CUMPLE">
      <formula>NOT(ISERROR(SEARCH("CUMPLE",AT37)))</formula>
    </cfRule>
  </conditionalFormatting>
  <conditionalFormatting sqref="AT37">
    <cfRule type="cellIs" dxfId="1757" priority="577" operator="equal">
      <formula>"ARTIFICIALIDAD"</formula>
    </cfRule>
    <cfRule type="cellIs" dxfId="1756" priority="578" operator="equal">
      <formula>"CUMPLE"</formula>
    </cfRule>
    <cfRule type="cellIs" dxfId="1755" priority="579" operator="equal">
      <formula>"NO CUMPLE"</formula>
    </cfRule>
  </conditionalFormatting>
  <conditionalFormatting sqref="BB37">
    <cfRule type="containsText" dxfId="1754" priority="576" operator="containsText" text="CUMPLE">
      <formula>NOT(ISERROR(SEARCH("CUMPLE",BB37)))</formula>
    </cfRule>
  </conditionalFormatting>
  <conditionalFormatting sqref="BB37">
    <cfRule type="cellIs" dxfId="1753" priority="573" operator="equal">
      <formula>"ARTIFICIALIDAD"</formula>
    </cfRule>
    <cfRule type="cellIs" dxfId="1752" priority="574" operator="equal">
      <formula>"CUMPLE"</formula>
    </cfRule>
    <cfRule type="cellIs" dxfId="1751" priority="575" operator="equal">
      <formula>"NO CUMPLE"</formula>
    </cfRule>
  </conditionalFormatting>
  <conditionalFormatting sqref="CO37:CW37 CO38:CT49">
    <cfRule type="containsText" dxfId="1750" priority="568" operator="containsText" text="500">
      <formula>NOT(ISERROR(SEARCH("500",CO37)))</formula>
    </cfRule>
    <cfRule type="containsText" dxfId="1749" priority="569" operator="containsText" text="500,00">
      <formula>NOT(ISERROR(SEARCH("500,00",CO37)))</formula>
    </cfRule>
  </conditionalFormatting>
  <conditionalFormatting sqref="BZ38:BZ49">
    <cfRule type="containsText" dxfId="1748" priority="567" operator="containsText" text="CUMPLE">
      <formula>NOT(ISERROR(SEARCH("CUMPLE",BZ38)))</formula>
    </cfRule>
  </conditionalFormatting>
  <conditionalFormatting sqref="BZ38:BZ49">
    <cfRule type="cellIs" dxfId="1747" priority="560" operator="equal">
      <formula>"ARTIFICIALIDAD"</formula>
    </cfRule>
    <cfRule type="cellIs" dxfId="1746" priority="561" operator="equal">
      <formula>"CUMPLE"</formula>
    </cfRule>
    <cfRule type="cellIs" dxfId="1745" priority="562" operator="equal">
      <formula>"NO CUMPLE"</formula>
    </cfRule>
  </conditionalFormatting>
  <conditionalFormatting sqref="BZ37">
    <cfRule type="containsText" dxfId="1744" priority="566" operator="containsText" text="CUMPLE">
      <formula>NOT(ISERROR(SEARCH("CUMPLE",BZ37)))</formula>
    </cfRule>
  </conditionalFormatting>
  <conditionalFormatting sqref="BZ37">
    <cfRule type="cellIs" dxfId="1743" priority="563" operator="equal">
      <formula>"ARTIFICIALIDAD"</formula>
    </cfRule>
    <cfRule type="cellIs" dxfId="1742" priority="564" operator="equal">
      <formula>"CUMPLE"</formula>
    </cfRule>
    <cfRule type="cellIs" dxfId="1741" priority="565" operator="equal">
      <formula>"NO CUMPLE"</formula>
    </cfRule>
  </conditionalFormatting>
  <conditionalFormatting sqref="BR38:BR49">
    <cfRule type="containsText" dxfId="1740" priority="559" operator="containsText" text="CUMPLE">
      <formula>NOT(ISERROR(SEARCH("CUMPLE",BR38)))</formula>
    </cfRule>
  </conditionalFormatting>
  <conditionalFormatting sqref="BR38:BR49">
    <cfRule type="cellIs" dxfId="1739" priority="552" operator="equal">
      <formula>"ARTIFICIALIDAD"</formula>
    </cfRule>
    <cfRule type="cellIs" dxfId="1738" priority="553" operator="equal">
      <formula>"CUMPLE"</formula>
    </cfRule>
    <cfRule type="cellIs" dxfId="1737" priority="554" operator="equal">
      <formula>"NO CUMPLE"</formula>
    </cfRule>
  </conditionalFormatting>
  <conditionalFormatting sqref="BR37">
    <cfRule type="containsText" dxfId="1736" priority="558" operator="containsText" text="CUMPLE">
      <formula>NOT(ISERROR(SEARCH("CUMPLE",BR37)))</formula>
    </cfRule>
  </conditionalFormatting>
  <conditionalFormatting sqref="BR37">
    <cfRule type="cellIs" dxfId="1735" priority="555" operator="equal">
      <formula>"ARTIFICIALIDAD"</formula>
    </cfRule>
    <cfRule type="cellIs" dxfId="1734" priority="556" operator="equal">
      <formula>"CUMPLE"</formula>
    </cfRule>
    <cfRule type="cellIs" dxfId="1733" priority="557" operator="equal">
      <formula>"NO CUMPLE"</formula>
    </cfRule>
  </conditionalFormatting>
  <conditionalFormatting sqref="BJ38:BJ49">
    <cfRule type="containsText" dxfId="1732" priority="551" operator="containsText" text="CUMPLE">
      <formula>NOT(ISERROR(SEARCH("CUMPLE",BJ38)))</formula>
    </cfRule>
  </conditionalFormatting>
  <conditionalFormatting sqref="BJ38:BJ49">
    <cfRule type="cellIs" dxfId="1731" priority="544" operator="equal">
      <formula>"ARTIFICIALIDAD"</formula>
    </cfRule>
    <cfRule type="cellIs" dxfId="1730" priority="545" operator="equal">
      <formula>"CUMPLE"</formula>
    </cfRule>
    <cfRule type="cellIs" dxfId="1729" priority="546" operator="equal">
      <formula>"NO CUMPLE"</formula>
    </cfRule>
  </conditionalFormatting>
  <conditionalFormatting sqref="BJ37">
    <cfRule type="containsText" dxfId="1728" priority="550" operator="containsText" text="CUMPLE">
      <formula>NOT(ISERROR(SEARCH("CUMPLE",BJ37)))</formula>
    </cfRule>
  </conditionalFormatting>
  <conditionalFormatting sqref="BJ37">
    <cfRule type="cellIs" dxfId="1727" priority="547" operator="equal">
      <formula>"ARTIFICIALIDAD"</formula>
    </cfRule>
    <cfRule type="cellIs" dxfId="1726" priority="548" operator="equal">
      <formula>"CUMPLE"</formula>
    </cfRule>
    <cfRule type="cellIs" dxfId="1725" priority="549" operator="equal">
      <formula>"NO CUMPLE"</formula>
    </cfRule>
  </conditionalFormatting>
  <conditionalFormatting sqref="CU25:CW36">
    <cfRule type="containsText" dxfId="1724" priority="542" operator="containsText" text="500">
      <formula>NOT(ISERROR(SEARCH("500",CU25)))</formula>
    </cfRule>
    <cfRule type="containsText" dxfId="1723" priority="543" operator="containsText" text="500,00">
      <formula>NOT(ISERROR(SEARCH("500,00",CU25)))</formula>
    </cfRule>
  </conditionalFormatting>
  <conditionalFormatting sqref="V25:V36 AD25:AD36 AL25:AL36 AT25:AT36 BB25:BB36 N24:N36">
    <cfRule type="containsText" dxfId="1722" priority="541" operator="containsText" text="CUMPLE">
      <formula>NOT(ISERROR(SEARCH("CUMPLE",N24)))</formula>
    </cfRule>
  </conditionalFormatting>
  <conditionalFormatting sqref="CO24:CO36">
    <cfRule type="containsText" dxfId="1721" priority="540" operator="containsText" text="500">
      <formula>NOT(ISERROR(SEARCH("500",CO24)))</formula>
    </cfRule>
  </conditionalFormatting>
  <conditionalFormatting sqref="N25:N36 V25:V36 AD25:AD36 AL25:AL36 AT25:AT36 BB25:BB36">
    <cfRule type="cellIs" dxfId="1720" priority="514" operator="equal">
      <formula>"ARTIFICIALIDAD"</formula>
    </cfRule>
    <cfRule type="cellIs" dxfId="1719" priority="515" operator="equal">
      <formula>"CUMPLE"</formula>
    </cfRule>
    <cfRule type="cellIs" dxfId="1718" priority="516" operator="equal">
      <formula>"NO CUMPLE"</formula>
    </cfRule>
  </conditionalFormatting>
  <conditionalFormatting sqref="N24">
    <cfRule type="cellIs" dxfId="1717" priority="537" operator="equal">
      <formula>"ARTIFICIALIDAD"</formula>
    </cfRule>
    <cfRule type="cellIs" dxfId="1716" priority="538" operator="equal">
      <formula>"CUMPLE"</formula>
    </cfRule>
    <cfRule type="cellIs" dxfId="1715" priority="539" operator="equal">
      <formula>"NO CUMPLE"</formula>
    </cfRule>
  </conditionalFormatting>
  <conditionalFormatting sqref="V24">
    <cfRule type="containsText" dxfId="1714" priority="536" operator="containsText" text="CUMPLE">
      <formula>NOT(ISERROR(SEARCH("CUMPLE",V24)))</formula>
    </cfRule>
  </conditionalFormatting>
  <conditionalFormatting sqref="V24">
    <cfRule type="cellIs" dxfId="1713" priority="533" operator="equal">
      <formula>"ARTIFICIALIDAD"</formula>
    </cfRule>
    <cfRule type="cellIs" dxfId="1712" priority="534" operator="equal">
      <formula>"CUMPLE"</formula>
    </cfRule>
    <cfRule type="cellIs" dxfId="1711" priority="535" operator="equal">
      <formula>"NO CUMPLE"</formula>
    </cfRule>
  </conditionalFormatting>
  <conditionalFormatting sqref="AD24">
    <cfRule type="containsText" dxfId="1710" priority="532" operator="containsText" text="CUMPLE">
      <formula>NOT(ISERROR(SEARCH("CUMPLE",AD24)))</formula>
    </cfRule>
  </conditionalFormatting>
  <conditionalFormatting sqref="AD24">
    <cfRule type="cellIs" dxfId="1709" priority="529" operator="equal">
      <formula>"ARTIFICIALIDAD"</formula>
    </cfRule>
    <cfRule type="cellIs" dxfId="1708" priority="530" operator="equal">
      <formula>"CUMPLE"</formula>
    </cfRule>
    <cfRule type="cellIs" dxfId="1707" priority="531" operator="equal">
      <formula>"NO CUMPLE"</formula>
    </cfRule>
  </conditionalFormatting>
  <conditionalFormatting sqref="AL24">
    <cfRule type="containsText" dxfId="1706" priority="528" operator="containsText" text="CUMPLE">
      <formula>NOT(ISERROR(SEARCH("CUMPLE",AL24)))</formula>
    </cfRule>
  </conditionalFormatting>
  <conditionalFormatting sqref="AL24">
    <cfRule type="cellIs" dxfId="1705" priority="525" operator="equal">
      <formula>"ARTIFICIALIDAD"</formula>
    </cfRule>
    <cfRule type="cellIs" dxfId="1704" priority="526" operator="equal">
      <formula>"CUMPLE"</formula>
    </cfRule>
    <cfRule type="cellIs" dxfId="1703" priority="527" operator="equal">
      <formula>"NO CUMPLE"</formula>
    </cfRule>
  </conditionalFormatting>
  <conditionalFormatting sqref="AT24">
    <cfRule type="containsText" dxfId="1702" priority="524" operator="containsText" text="CUMPLE">
      <formula>NOT(ISERROR(SEARCH("CUMPLE",AT24)))</formula>
    </cfRule>
  </conditionalFormatting>
  <conditionalFormatting sqref="AT24">
    <cfRule type="cellIs" dxfId="1701" priority="521" operator="equal">
      <formula>"ARTIFICIALIDAD"</formula>
    </cfRule>
    <cfRule type="cellIs" dxfId="1700" priority="522" operator="equal">
      <formula>"CUMPLE"</formula>
    </cfRule>
    <cfRule type="cellIs" dxfId="1699" priority="523" operator="equal">
      <formula>"NO CUMPLE"</formula>
    </cfRule>
  </conditionalFormatting>
  <conditionalFormatting sqref="BB24">
    <cfRule type="containsText" dxfId="1698" priority="520" operator="containsText" text="CUMPLE">
      <formula>NOT(ISERROR(SEARCH("CUMPLE",BB24)))</formula>
    </cfRule>
  </conditionalFormatting>
  <conditionalFormatting sqref="BB24">
    <cfRule type="cellIs" dxfId="1697" priority="517" operator="equal">
      <formula>"ARTIFICIALIDAD"</formula>
    </cfRule>
    <cfRule type="cellIs" dxfId="1696" priority="518" operator="equal">
      <formula>"CUMPLE"</formula>
    </cfRule>
    <cfRule type="cellIs" dxfId="1695" priority="519" operator="equal">
      <formula>"NO CUMPLE"</formula>
    </cfRule>
  </conditionalFormatting>
  <conditionalFormatting sqref="CO24:CW24 CO25:CT36">
    <cfRule type="containsText" dxfId="1694" priority="512" operator="containsText" text="500">
      <formula>NOT(ISERROR(SEARCH("500",CO24)))</formula>
    </cfRule>
    <cfRule type="containsText" dxfId="1693" priority="513" operator="containsText" text="500,00">
      <formula>NOT(ISERROR(SEARCH("500,00",CO24)))</formula>
    </cfRule>
  </conditionalFormatting>
  <conditionalFormatting sqref="BZ25:BZ36">
    <cfRule type="containsText" dxfId="1692" priority="511" operator="containsText" text="CUMPLE">
      <formula>NOT(ISERROR(SEARCH("CUMPLE",BZ25)))</formula>
    </cfRule>
  </conditionalFormatting>
  <conditionalFormatting sqref="BZ25:BZ36">
    <cfRule type="cellIs" dxfId="1691" priority="504" operator="equal">
      <formula>"ARTIFICIALIDAD"</formula>
    </cfRule>
    <cfRule type="cellIs" dxfId="1690" priority="505" operator="equal">
      <formula>"CUMPLE"</formula>
    </cfRule>
    <cfRule type="cellIs" dxfId="1689" priority="506" operator="equal">
      <formula>"NO CUMPLE"</formula>
    </cfRule>
  </conditionalFormatting>
  <conditionalFormatting sqref="BZ24">
    <cfRule type="containsText" dxfId="1688" priority="510" operator="containsText" text="CUMPLE">
      <formula>NOT(ISERROR(SEARCH("CUMPLE",BZ24)))</formula>
    </cfRule>
  </conditionalFormatting>
  <conditionalFormatting sqref="BZ24">
    <cfRule type="cellIs" dxfId="1687" priority="507" operator="equal">
      <formula>"ARTIFICIALIDAD"</formula>
    </cfRule>
    <cfRule type="cellIs" dxfId="1686" priority="508" operator="equal">
      <formula>"CUMPLE"</formula>
    </cfRule>
    <cfRule type="cellIs" dxfId="1685" priority="509" operator="equal">
      <formula>"NO CUMPLE"</formula>
    </cfRule>
  </conditionalFormatting>
  <conditionalFormatting sqref="BR25:BR36">
    <cfRule type="containsText" dxfId="1684" priority="503" operator="containsText" text="CUMPLE">
      <formula>NOT(ISERROR(SEARCH("CUMPLE",BR25)))</formula>
    </cfRule>
  </conditionalFormatting>
  <conditionalFormatting sqref="BR25:BR36">
    <cfRule type="cellIs" dxfId="1683" priority="496" operator="equal">
      <formula>"ARTIFICIALIDAD"</formula>
    </cfRule>
    <cfRule type="cellIs" dxfId="1682" priority="497" operator="equal">
      <formula>"CUMPLE"</formula>
    </cfRule>
    <cfRule type="cellIs" dxfId="1681" priority="498" operator="equal">
      <formula>"NO CUMPLE"</formula>
    </cfRule>
  </conditionalFormatting>
  <conditionalFormatting sqref="BR24">
    <cfRule type="containsText" dxfId="1680" priority="502" operator="containsText" text="CUMPLE">
      <formula>NOT(ISERROR(SEARCH("CUMPLE",BR24)))</formula>
    </cfRule>
  </conditionalFormatting>
  <conditionalFormatting sqref="BR24">
    <cfRule type="cellIs" dxfId="1679" priority="499" operator="equal">
      <formula>"ARTIFICIALIDAD"</formula>
    </cfRule>
    <cfRule type="cellIs" dxfId="1678" priority="500" operator="equal">
      <formula>"CUMPLE"</formula>
    </cfRule>
    <cfRule type="cellIs" dxfId="1677" priority="501" operator="equal">
      <formula>"NO CUMPLE"</formula>
    </cfRule>
  </conditionalFormatting>
  <conditionalFormatting sqref="BJ25:BJ36">
    <cfRule type="containsText" dxfId="1676" priority="495" operator="containsText" text="CUMPLE">
      <formula>NOT(ISERROR(SEARCH("CUMPLE",BJ25)))</formula>
    </cfRule>
  </conditionalFormatting>
  <conditionalFormatting sqref="BJ25:BJ36">
    <cfRule type="cellIs" dxfId="1675" priority="488" operator="equal">
      <formula>"ARTIFICIALIDAD"</formula>
    </cfRule>
    <cfRule type="cellIs" dxfId="1674" priority="489" operator="equal">
      <formula>"CUMPLE"</formula>
    </cfRule>
    <cfRule type="cellIs" dxfId="1673" priority="490" operator="equal">
      <formula>"NO CUMPLE"</formula>
    </cfRule>
  </conditionalFormatting>
  <conditionalFormatting sqref="BJ24">
    <cfRule type="containsText" dxfId="1672" priority="494" operator="containsText" text="CUMPLE">
      <formula>NOT(ISERROR(SEARCH("CUMPLE",BJ24)))</formula>
    </cfRule>
  </conditionalFormatting>
  <conditionalFormatting sqref="BJ24">
    <cfRule type="cellIs" dxfId="1671" priority="491" operator="equal">
      <formula>"ARTIFICIALIDAD"</formula>
    </cfRule>
    <cfRule type="cellIs" dxfId="1670" priority="492" operator="equal">
      <formula>"CUMPLE"</formula>
    </cfRule>
    <cfRule type="cellIs" dxfId="1669" priority="493" operator="equal">
      <formula>"NO CUMPLE"</formula>
    </cfRule>
  </conditionalFormatting>
  <conditionalFormatting sqref="CU12:CW23">
    <cfRule type="containsText" dxfId="1668" priority="486" operator="containsText" text="500">
      <formula>NOT(ISERROR(SEARCH("500",CU12)))</formula>
    </cfRule>
    <cfRule type="containsText" dxfId="1667" priority="487" operator="containsText" text="500,00">
      <formula>NOT(ISERROR(SEARCH("500,00",CU12)))</formula>
    </cfRule>
  </conditionalFormatting>
  <conditionalFormatting sqref="V12:V23 AD12:AD23 AL12:AL23 AT12:AT23 BB12:BB23 N11:O11 N12:N23 O12:O262">
    <cfRule type="containsText" dxfId="1666" priority="485" operator="containsText" text="CUMPLE">
      <formula>NOT(ISERROR(SEARCH("CUMPLE",N11)))</formula>
    </cfRule>
  </conditionalFormatting>
  <conditionalFormatting sqref="CO11:CO23">
    <cfRule type="containsText" dxfId="1665" priority="484" operator="containsText" text="500">
      <formula>NOT(ISERROR(SEARCH("500",CO11)))</formula>
    </cfRule>
  </conditionalFormatting>
  <conditionalFormatting sqref="N12:N23 V12:V23 AD12:AD23 AL12:AL23 AT12:AT23 BB12:BB23">
    <cfRule type="cellIs" dxfId="1664" priority="458" operator="equal">
      <formula>"ARTIFICIALIDAD"</formula>
    </cfRule>
    <cfRule type="cellIs" dxfId="1663" priority="459" operator="equal">
      <formula>"CUMPLE"</formula>
    </cfRule>
    <cfRule type="cellIs" dxfId="1662" priority="460" operator="equal">
      <formula>"NO CUMPLE"</formula>
    </cfRule>
  </conditionalFormatting>
  <conditionalFormatting sqref="N11:O11 O12:O262">
    <cfRule type="cellIs" dxfId="1661" priority="481" operator="equal">
      <formula>"ARTIFICIALIDAD"</formula>
    </cfRule>
    <cfRule type="cellIs" dxfId="1660" priority="482" operator="equal">
      <formula>"CUMPLE"</formula>
    </cfRule>
    <cfRule type="cellIs" dxfId="1659" priority="483" operator="equal">
      <formula>"NO CUMPLE"</formula>
    </cfRule>
  </conditionalFormatting>
  <conditionalFormatting sqref="V11:W11 W12:W262">
    <cfRule type="containsText" dxfId="1658" priority="480" operator="containsText" text="CUMPLE">
      <formula>NOT(ISERROR(SEARCH("CUMPLE",V11)))</formula>
    </cfRule>
  </conditionalFormatting>
  <conditionalFormatting sqref="V11:W11 W12:W262">
    <cfRule type="cellIs" dxfId="1657" priority="477" operator="equal">
      <formula>"ARTIFICIALIDAD"</formula>
    </cfRule>
    <cfRule type="cellIs" dxfId="1656" priority="478" operator="equal">
      <formula>"CUMPLE"</formula>
    </cfRule>
    <cfRule type="cellIs" dxfId="1655" priority="479" operator="equal">
      <formula>"NO CUMPLE"</formula>
    </cfRule>
  </conditionalFormatting>
  <conditionalFormatting sqref="AD11:AE11 AE12:AE262">
    <cfRule type="containsText" dxfId="1654" priority="476" operator="containsText" text="CUMPLE">
      <formula>NOT(ISERROR(SEARCH("CUMPLE",AD11)))</formula>
    </cfRule>
  </conditionalFormatting>
  <conditionalFormatting sqref="AD11:AE11 AE12:AE262">
    <cfRule type="cellIs" dxfId="1653" priority="473" operator="equal">
      <formula>"ARTIFICIALIDAD"</formula>
    </cfRule>
    <cfRule type="cellIs" dxfId="1652" priority="474" operator="equal">
      <formula>"CUMPLE"</formula>
    </cfRule>
    <cfRule type="cellIs" dxfId="1651" priority="475" operator="equal">
      <formula>"NO CUMPLE"</formula>
    </cfRule>
  </conditionalFormatting>
  <conditionalFormatting sqref="AL11:AM11 AM12:AM262">
    <cfRule type="containsText" dxfId="1650" priority="472" operator="containsText" text="CUMPLE">
      <formula>NOT(ISERROR(SEARCH("CUMPLE",AL11)))</formula>
    </cfRule>
  </conditionalFormatting>
  <conditionalFormatting sqref="AL11:AM11 AM12:AM262">
    <cfRule type="cellIs" dxfId="1649" priority="469" operator="equal">
      <formula>"ARTIFICIALIDAD"</formula>
    </cfRule>
    <cfRule type="cellIs" dxfId="1648" priority="470" operator="equal">
      <formula>"CUMPLE"</formula>
    </cfRule>
    <cfRule type="cellIs" dxfId="1647" priority="471" operator="equal">
      <formula>"NO CUMPLE"</formula>
    </cfRule>
  </conditionalFormatting>
  <conditionalFormatting sqref="AT11:AU11 AU12:AU262">
    <cfRule type="containsText" dxfId="1646" priority="468" operator="containsText" text="CUMPLE">
      <formula>NOT(ISERROR(SEARCH("CUMPLE",AT11)))</formula>
    </cfRule>
  </conditionalFormatting>
  <conditionalFormatting sqref="AT11:AU11 AU12:AU262">
    <cfRule type="cellIs" dxfId="1645" priority="465" operator="equal">
      <formula>"ARTIFICIALIDAD"</formula>
    </cfRule>
    <cfRule type="cellIs" dxfId="1644" priority="466" operator="equal">
      <formula>"CUMPLE"</formula>
    </cfRule>
    <cfRule type="cellIs" dxfId="1643" priority="467" operator="equal">
      <formula>"NO CUMPLE"</formula>
    </cfRule>
  </conditionalFormatting>
  <conditionalFormatting sqref="BB11:BC11 BC12:BC264">
    <cfRule type="containsText" dxfId="1642" priority="464" operator="containsText" text="CUMPLE">
      <formula>NOT(ISERROR(SEARCH("CUMPLE",BB11)))</formula>
    </cfRule>
  </conditionalFormatting>
  <conditionalFormatting sqref="BB11:BC11 BC12:BC264">
    <cfRule type="cellIs" dxfId="1641" priority="461" operator="equal">
      <formula>"ARTIFICIALIDAD"</formula>
    </cfRule>
    <cfRule type="cellIs" dxfId="1640" priority="462" operator="equal">
      <formula>"CUMPLE"</formula>
    </cfRule>
    <cfRule type="cellIs" dxfId="1639" priority="463" operator="equal">
      <formula>"NO CUMPLE"</formula>
    </cfRule>
  </conditionalFormatting>
  <conditionalFormatting sqref="CO11:CW11 CO12:CT23">
    <cfRule type="containsText" dxfId="1638" priority="456" operator="containsText" text="500">
      <formula>NOT(ISERROR(SEARCH("500",CO11)))</formula>
    </cfRule>
    <cfRule type="containsText" dxfId="1637" priority="457" operator="containsText" text="500,00">
      <formula>NOT(ISERROR(SEARCH("500,00",CO11)))</formula>
    </cfRule>
  </conditionalFormatting>
  <conditionalFormatting sqref="BZ12:BZ23">
    <cfRule type="containsText" dxfId="1636" priority="455" operator="containsText" text="CUMPLE">
      <formula>NOT(ISERROR(SEARCH("CUMPLE",BZ12)))</formula>
    </cfRule>
  </conditionalFormatting>
  <conditionalFormatting sqref="BZ12:BZ23">
    <cfRule type="cellIs" dxfId="1635" priority="448" operator="equal">
      <formula>"ARTIFICIALIDAD"</formula>
    </cfRule>
    <cfRule type="cellIs" dxfId="1634" priority="449" operator="equal">
      <formula>"CUMPLE"</formula>
    </cfRule>
    <cfRule type="cellIs" dxfId="1633" priority="450" operator="equal">
      <formula>"NO CUMPLE"</formula>
    </cfRule>
  </conditionalFormatting>
  <conditionalFormatting sqref="BZ11:CA11 CA12:CA264">
    <cfRule type="containsText" dxfId="1632" priority="454" operator="containsText" text="CUMPLE">
      <formula>NOT(ISERROR(SEARCH("CUMPLE",BZ11)))</formula>
    </cfRule>
  </conditionalFormatting>
  <conditionalFormatting sqref="BZ11:CA11 CA12:CA264">
    <cfRule type="cellIs" dxfId="1631" priority="451" operator="equal">
      <formula>"ARTIFICIALIDAD"</formula>
    </cfRule>
    <cfRule type="cellIs" dxfId="1630" priority="452" operator="equal">
      <formula>"CUMPLE"</formula>
    </cfRule>
    <cfRule type="cellIs" dxfId="1629" priority="453" operator="equal">
      <formula>"NO CUMPLE"</formula>
    </cfRule>
  </conditionalFormatting>
  <conditionalFormatting sqref="BR12:BR23">
    <cfRule type="containsText" dxfId="1628" priority="447" operator="containsText" text="CUMPLE">
      <formula>NOT(ISERROR(SEARCH("CUMPLE",BR12)))</formula>
    </cfRule>
  </conditionalFormatting>
  <conditionalFormatting sqref="BR12:BR23">
    <cfRule type="cellIs" dxfId="1627" priority="440" operator="equal">
      <formula>"ARTIFICIALIDAD"</formula>
    </cfRule>
    <cfRule type="cellIs" dxfId="1626" priority="441" operator="equal">
      <formula>"CUMPLE"</formula>
    </cfRule>
    <cfRule type="cellIs" dxfId="1625" priority="442" operator="equal">
      <formula>"NO CUMPLE"</formula>
    </cfRule>
  </conditionalFormatting>
  <conditionalFormatting sqref="BR11:BS11 BS12:BS262">
    <cfRule type="containsText" dxfId="1624" priority="446" operator="containsText" text="CUMPLE">
      <formula>NOT(ISERROR(SEARCH("CUMPLE",BR11)))</formula>
    </cfRule>
  </conditionalFormatting>
  <conditionalFormatting sqref="BR11:BS11 BS12:BS262">
    <cfRule type="cellIs" dxfId="1623" priority="443" operator="equal">
      <formula>"ARTIFICIALIDAD"</formula>
    </cfRule>
    <cfRule type="cellIs" dxfId="1622" priority="444" operator="equal">
      <formula>"CUMPLE"</formula>
    </cfRule>
    <cfRule type="cellIs" dxfId="1621" priority="445" operator="equal">
      <formula>"NO CUMPLE"</formula>
    </cfRule>
  </conditionalFormatting>
  <conditionalFormatting sqref="BJ12:BJ23">
    <cfRule type="containsText" dxfId="1620" priority="439" operator="containsText" text="CUMPLE">
      <formula>NOT(ISERROR(SEARCH("CUMPLE",BJ12)))</formula>
    </cfRule>
  </conditionalFormatting>
  <conditionalFormatting sqref="BJ12:BJ23">
    <cfRule type="cellIs" dxfId="1619" priority="432" operator="equal">
      <formula>"ARTIFICIALIDAD"</formula>
    </cfRule>
    <cfRule type="cellIs" dxfId="1618" priority="433" operator="equal">
      <formula>"CUMPLE"</formula>
    </cfRule>
    <cfRule type="cellIs" dxfId="1617" priority="434" operator="equal">
      <formula>"NO CUMPLE"</formula>
    </cfRule>
  </conditionalFormatting>
  <conditionalFormatting sqref="BJ11:BK11 BK12:BK264">
    <cfRule type="containsText" dxfId="1616" priority="438" operator="containsText" text="CUMPLE">
      <formula>NOT(ISERROR(SEARCH("CUMPLE",BJ11)))</formula>
    </cfRule>
  </conditionalFormatting>
  <conditionalFormatting sqref="BJ11:BK11 BK12:BK264">
    <cfRule type="cellIs" dxfId="1615" priority="435" operator="equal">
      <formula>"ARTIFICIALIDAD"</formula>
    </cfRule>
    <cfRule type="cellIs" dxfId="1614" priority="436" operator="equal">
      <formula>"CUMPLE"</formula>
    </cfRule>
    <cfRule type="cellIs" dxfId="1613" priority="437" operator="equal">
      <formula>"NO CUMPLE"</formula>
    </cfRule>
  </conditionalFormatting>
  <conditionalFormatting sqref="CU207:CW218">
    <cfRule type="containsText" dxfId="1612" priority="430" operator="containsText" text="500">
      <formula>NOT(ISERROR(SEARCH("500",CU207)))</formula>
    </cfRule>
    <cfRule type="containsText" dxfId="1611" priority="431" operator="containsText" text="500,00">
      <formula>NOT(ISERROR(SEARCH("500,00",CU207)))</formula>
    </cfRule>
  </conditionalFormatting>
  <conditionalFormatting sqref="V207:V218 AD207:AD218 AL207:AL218 AT207:AT218 BB207:BB218 N206:N218">
    <cfRule type="containsText" dxfId="1610" priority="429" operator="containsText" text="CUMPLE">
      <formula>NOT(ISERROR(SEARCH("CUMPLE",N206)))</formula>
    </cfRule>
  </conditionalFormatting>
  <conditionalFormatting sqref="CO206:CO218">
    <cfRule type="containsText" dxfId="1609" priority="428" operator="containsText" text="500">
      <formula>NOT(ISERROR(SEARCH("500",CO206)))</formula>
    </cfRule>
  </conditionalFormatting>
  <conditionalFormatting sqref="N207:N218 V207:V218 AD207:AD218 AL207:AL218 AT207:AT218 BB207:BB218">
    <cfRule type="cellIs" dxfId="1608" priority="402" operator="equal">
      <formula>"ARTIFICIALIDAD"</formula>
    </cfRule>
    <cfRule type="cellIs" dxfId="1607" priority="403" operator="equal">
      <formula>"CUMPLE"</formula>
    </cfRule>
    <cfRule type="cellIs" dxfId="1606" priority="404" operator="equal">
      <formula>"NO CUMPLE"</formula>
    </cfRule>
  </conditionalFormatting>
  <conditionalFormatting sqref="N206">
    <cfRule type="cellIs" dxfId="1605" priority="425" operator="equal">
      <formula>"ARTIFICIALIDAD"</formula>
    </cfRule>
    <cfRule type="cellIs" dxfId="1604" priority="426" operator="equal">
      <formula>"CUMPLE"</formula>
    </cfRule>
    <cfRule type="cellIs" dxfId="1603" priority="427" operator="equal">
      <formula>"NO CUMPLE"</formula>
    </cfRule>
  </conditionalFormatting>
  <conditionalFormatting sqref="V206">
    <cfRule type="containsText" dxfId="1602" priority="424" operator="containsText" text="CUMPLE">
      <formula>NOT(ISERROR(SEARCH("CUMPLE",V206)))</formula>
    </cfRule>
  </conditionalFormatting>
  <conditionalFormatting sqref="V206">
    <cfRule type="cellIs" dxfId="1601" priority="421" operator="equal">
      <formula>"ARTIFICIALIDAD"</formula>
    </cfRule>
    <cfRule type="cellIs" dxfId="1600" priority="422" operator="equal">
      <formula>"CUMPLE"</formula>
    </cfRule>
    <cfRule type="cellIs" dxfId="1599" priority="423" operator="equal">
      <formula>"NO CUMPLE"</formula>
    </cfRule>
  </conditionalFormatting>
  <conditionalFormatting sqref="AD206">
    <cfRule type="containsText" dxfId="1598" priority="420" operator="containsText" text="CUMPLE">
      <formula>NOT(ISERROR(SEARCH("CUMPLE",AD206)))</formula>
    </cfRule>
  </conditionalFormatting>
  <conditionalFormatting sqref="AD206">
    <cfRule type="cellIs" dxfId="1597" priority="417" operator="equal">
      <formula>"ARTIFICIALIDAD"</formula>
    </cfRule>
    <cfRule type="cellIs" dxfId="1596" priority="418" operator="equal">
      <formula>"CUMPLE"</formula>
    </cfRule>
    <cfRule type="cellIs" dxfId="1595" priority="419" operator="equal">
      <formula>"NO CUMPLE"</formula>
    </cfRule>
  </conditionalFormatting>
  <conditionalFormatting sqref="AL206">
    <cfRule type="containsText" dxfId="1594" priority="416" operator="containsText" text="CUMPLE">
      <formula>NOT(ISERROR(SEARCH("CUMPLE",AL206)))</formula>
    </cfRule>
  </conditionalFormatting>
  <conditionalFormatting sqref="AL206">
    <cfRule type="cellIs" dxfId="1593" priority="413" operator="equal">
      <formula>"ARTIFICIALIDAD"</formula>
    </cfRule>
    <cfRule type="cellIs" dxfId="1592" priority="414" operator="equal">
      <formula>"CUMPLE"</formula>
    </cfRule>
    <cfRule type="cellIs" dxfId="1591" priority="415" operator="equal">
      <formula>"NO CUMPLE"</formula>
    </cfRule>
  </conditionalFormatting>
  <conditionalFormatting sqref="AT206">
    <cfRule type="containsText" dxfId="1590" priority="412" operator="containsText" text="CUMPLE">
      <formula>NOT(ISERROR(SEARCH("CUMPLE",AT206)))</formula>
    </cfRule>
  </conditionalFormatting>
  <conditionalFormatting sqref="AT206">
    <cfRule type="cellIs" dxfId="1589" priority="409" operator="equal">
      <formula>"ARTIFICIALIDAD"</formula>
    </cfRule>
    <cfRule type="cellIs" dxfId="1588" priority="410" operator="equal">
      <formula>"CUMPLE"</formula>
    </cfRule>
    <cfRule type="cellIs" dxfId="1587" priority="411" operator="equal">
      <formula>"NO CUMPLE"</formula>
    </cfRule>
  </conditionalFormatting>
  <conditionalFormatting sqref="BB206">
    <cfRule type="containsText" dxfId="1586" priority="408" operator="containsText" text="CUMPLE">
      <formula>NOT(ISERROR(SEARCH("CUMPLE",BB206)))</formula>
    </cfRule>
  </conditionalFormatting>
  <conditionalFormatting sqref="BB206">
    <cfRule type="cellIs" dxfId="1585" priority="405" operator="equal">
      <formula>"ARTIFICIALIDAD"</formula>
    </cfRule>
    <cfRule type="cellIs" dxfId="1584" priority="406" operator="equal">
      <formula>"CUMPLE"</formula>
    </cfRule>
    <cfRule type="cellIs" dxfId="1583" priority="407" operator="equal">
      <formula>"NO CUMPLE"</formula>
    </cfRule>
  </conditionalFormatting>
  <conditionalFormatting sqref="CO206:CW206 CO207:CT218">
    <cfRule type="containsText" dxfId="1582" priority="400" operator="containsText" text="500">
      <formula>NOT(ISERROR(SEARCH("500",CO206)))</formula>
    </cfRule>
    <cfRule type="containsText" dxfId="1581" priority="401" operator="containsText" text="500,00">
      <formula>NOT(ISERROR(SEARCH("500,00",CO206)))</formula>
    </cfRule>
  </conditionalFormatting>
  <conditionalFormatting sqref="BZ207:BZ218">
    <cfRule type="containsText" dxfId="1580" priority="399" operator="containsText" text="CUMPLE">
      <formula>NOT(ISERROR(SEARCH("CUMPLE",BZ207)))</formula>
    </cfRule>
  </conditionalFormatting>
  <conditionalFormatting sqref="BZ207:BZ218">
    <cfRule type="cellIs" dxfId="1579" priority="392" operator="equal">
      <formula>"ARTIFICIALIDAD"</formula>
    </cfRule>
    <cfRule type="cellIs" dxfId="1578" priority="393" operator="equal">
      <formula>"CUMPLE"</formula>
    </cfRule>
    <cfRule type="cellIs" dxfId="1577" priority="394" operator="equal">
      <formula>"NO CUMPLE"</formula>
    </cfRule>
  </conditionalFormatting>
  <conditionalFormatting sqref="BZ206">
    <cfRule type="containsText" dxfId="1576" priority="398" operator="containsText" text="CUMPLE">
      <formula>NOT(ISERROR(SEARCH("CUMPLE",BZ206)))</formula>
    </cfRule>
  </conditionalFormatting>
  <conditionalFormatting sqref="BZ206">
    <cfRule type="cellIs" dxfId="1575" priority="395" operator="equal">
      <formula>"ARTIFICIALIDAD"</formula>
    </cfRule>
    <cfRule type="cellIs" dxfId="1574" priority="396" operator="equal">
      <formula>"CUMPLE"</formula>
    </cfRule>
    <cfRule type="cellIs" dxfId="1573" priority="397" operator="equal">
      <formula>"NO CUMPLE"</formula>
    </cfRule>
  </conditionalFormatting>
  <conditionalFormatting sqref="BR207:BR218">
    <cfRule type="containsText" dxfId="1572" priority="391" operator="containsText" text="CUMPLE">
      <formula>NOT(ISERROR(SEARCH("CUMPLE",BR207)))</formula>
    </cfRule>
  </conditionalFormatting>
  <conditionalFormatting sqref="BR207:BR218">
    <cfRule type="cellIs" dxfId="1571" priority="384" operator="equal">
      <formula>"ARTIFICIALIDAD"</formula>
    </cfRule>
    <cfRule type="cellIs" dxfId="1570" priority="385" operator="equal">
      <formula>"CUMPLE"</formula>
    </cfRule>
    <cfRule type="cellIs" dxfId="1569" priority="386" operator="equal">
      <formula>"NO CUMPLE"</formula>
    </cfRule>
  </conditionalFormatting>
  <conditionalFormatting sqref="BR206">
    <cfRule type="containsText" dxfId="1568" priority="390" operator="containsText" text="CUMPLE">
      <formula>NOT(ISERROR(SEARCH("CUMPLE",BR206)))</formula>
    </cfRule>
  </conditionalFormatting>
  <conditionalFormatting sqref="BR206">
    <cfRule type="cellIs" dxfId="1567" priority="387" operator="equal">
      <formula>"ARTIFICIALIDAD"</formula>
    </cfRule>
    <cfRule type="cellIs" dxfId="1566" priority="388" operator="equal">
      <formula>"CUMPLE"</formula>
    </cfRule>
    <cfRule type="cellIs" dxfId="1565" priority="389" operator="equal">
      <formula>"NO CUMPLE"</formula>
    </cfRule>
  </conditionalFormatting>
  <conditionalFormatting sqref="BJ207:BJ218">
    <cfRule type="containsText" dxfId="1564" priority="383" operator="containsText" text="CUMPLE">
      <formula>NOT(ISERROR(SEARCH("CUMPLE",BJ207)))</formula>
    </cfRule>
  </conditionalFormatting>
  <conditionalFormatting sqref="BJ207:BJ218">
    <cfRule type="cellIs" dxfId="1563" priority="376" operator="equal">
      <formula>"ARTIFICIALIDAD"</formula>
    </cfRule>
    <cfRule type="cellIs" dxfId="1562" priority="377" operator="equal">
      <formula>"CUMPLE"</formula>
    </cfRule>
    <cfRule type="cellIs" dxfId="1561" priority="378" operator="equal">
      <formula>"NO CUMPLE"</formula>
    </cfRule>
  </conditionalFormatting>
  <conditionalFormatting sqref="BJ206">
    <cfRule type="containsText" dxfId="1560" priority="382" operator="containsText" text="CUMPLE">
      <formula>NOT(ISERROR(SEARCH("CUMPLE",BJ206)))</formula>
    </cfRule>
  </conditionalFormatting>
  <conditionalFormatting sqref="BJ206">
    <cfRule type="cellIs" dxfId="1559" priority="379" operator="equal">
      <formula>"ARTIFICIALIDAD"</formula>
    </cfRule>
    <cfRule type="cellIs" dxfId="1558" priority="380" operator="equal">
      <formula>"CUMPLE"</formula>
    </cfRule>
    <cfRule type="cellIs" dxfId="1557" priority="381" operator="equal">
      <formula>"NO CUMPLE"</formula>
    </cfRule>
  </conditionalFormatting>
  <conditionalFormatting sqref="CU194:CW205">
    <cfRule type="containsText" dxfId="1556" priority="374" operator="containsText" text="500">
      <formula>NOT(ISERROR(SEARCH("500",CU194)))</formula>
    </cfRule>
    <cfRule type="containsText" dxfId="1555" priority="375" operator="containsText" text="500,00">
      <formula>NOT(ISERROR(SEARCH("500,00",CU194)))</formula>
    </cfRule>
  </conditionalFormatting>
  <conditionalFormatting sqref="V194:V205 AD194:AD205 AL194:AL205 AT194:AT205 BB194:BB205 N193:N205">
    <cfRule type="containsText" dxfId="1554" priority="373" operator="containsText" text="CUMPLE">
      <formula>NOT(ISERROR(SEARCH("CUMPLE",N193)))</formula>
    </cfRule>
  </conditionalFormatting>
  <conditionalFormatting sqref="CO193:CO205">
    <cfRule type="containsText" dxfId="1553" priority="372" operator="containsText" text="500">
      <formula>NOT(ISERROR(SEARCH("500",CO193)))</formula>
    </cfRule>
  </conditionalFormatting>
  <conditionalFormatting sqref="N194:N205 V194:V205 AD194:AD205 AL194:AL205 AT194:AT205 BB194:BB205">
    <cfRule type="cellIs" dxfId="1552" priority="346" operator="equal">
      <formula>"ARTIFICIALIDAD"</formula>
    </cfRule>
    <cfRule type="cellIs" dxfId="1551" priority="347" operator="equal">
      <formula>"CUMPLE"</formula>
    </cfRule>
    <cfRule type="cellIs" dxfId="1550" priority="348" operator="equal">
      <formula>"NO CUMPLE"</formula>
    </cfRule>
  </conditionalFormatting>
  <conditionalFormatting sqref="N193">
    <cfRule type="cellIs" dxfId="1549" priority="369" operator="equal">
      <formula>"ARTIFICIALIDAD"</formula>
    </cfRule>
    <cfRule type="cellIs" dxfId="1548" priority="370" operator="equal">
      <formula>"CUMPLE"</formula>
    </cfRule>
    <cfRule type="cellIs" dxfId="1547" priority="371" operator="equal">
      <formula>"NO CUMPLE"</formula>
    </cfRule>
  </conditionalFormatting>
  <conditionalFormatting sqref="V193">
    <cfRule type="containsText" dxfId="1546" priority="368" operator="containsText" text="CUMPLE">
      <formula>NOT(ISERROR(SEARCH("CUMPLE",V193)))</formula>
    </cfRule>
  </conditionalFormatting>
  <conditionalFormatting sqref="V193">
    <cfRule type="cellIs" dxfId="1545" priority="365" operator="equal">
      <formula>"ARTIFICIALIDAD"</formula>
    </cfRule>
    <cfRule type="cellIs" dxfId="1544" priority="366" operator="equal">
      <formula>"CUMPLE"</formula>
    </cfRule>
    <cfRule type="cellIs" dxfId="1543" priority="367" operator="equal">
      <formula>"NO CUMPLE"</formula>
    </cfRule>
  </conditionalFormatting>
  <conditionalFormatting sqref="AD193">
    <cfRule type="containsText" dxfId="1542" priority="364" operator="containsText" text="CUMPLE">
      <formula>NOT(ISERROR(SEARCH("CUMPLE",AD193)))</formula>
    </cfRule>
  </conditionalFormatting>
  <conditionalFormatting sqref="AD193">
    <cfRule type="cellIs" dxfId="1541" priority="361" operator="equal">
      <formula>"ARTIFICIALIDAD"</formula>
    </cfRule>
    <cfRule type="cellIs" dxfId="1540" priority="362" operator="equal">
      <formula>"CUMPLE"</formula>
    </cfRule>
    <cfRule type="cellIs" dxfId="1539" priority="363" operator="equal">
      <formula>"NO CUMPLE"</formula>
    </cfRule>
  </conditionalFormatting>
  <conditionalFormatting sqref="AL193">
    <cfRule type="containsText" dxfId="1538" priority="360" operator="containsText" text="CUMPLE">
      <formula>NOT(ISERROR(SEARCH("CUMPLE",AL193)))</formula>
    </cfRule>
  </conditionalFormatting>
  <conditionalFormatting sqref="AL193">
    <cfRule type="cellIs" dxfId="1537" priority="357" operator="equal">
      <formula>"ARTIFICIALIDAD"</formula>
    </cfRule>
    <cfRule type="cellIs" dxfId="1536" priority="358" operator="equal">
      <formula>"CUMPLE"</formula>
    </cfRule>
    <cfRule type="cellIs" dxfId="1535" priority="359" operator="equal">
      <formula>"NO CUMPLE"</formula>
    </cfRule>
  </conditionalFormatting>
  <conditionalFormatting sqref="AT193">
    <cfRule type="containsText" dxfId="1534" priority="356" operator="containsText" text="CUMPLE">
      <formula>NOT(ISERROR(SEARCH("CUMPLE",AT193)))</formula>
    </cfRule>
  </conditionalFormatting>
  <conditionalFormatting sqref="AT193">
    <cfRule type="cellIs" dxfId="1533" priority="353" operator="equal">
      <formula>"ARTIFICIALIDAD"</formula>
    </cfRule>
    <cfRule type="cellIs" dxfId="1532" priority="354" operator="equal">
      <formula>"CUMPLE"</formula>
    </cfRule>
    <cfRule type="cellIs" dxfId="1531" priority="355" operator="equal">
      <formula>"NO CUMPLE"</formula>
    </cfRule>
  </conditionalFormatting>
  <conditionalFormatting sqref="BB193">
    <cfRule type="containsText" dxfId="1530" priority="352" operator="containsText" text="CUMPLE">
      <formula>NOT(ISERROR(SEARCH("CUMPLE",BB193)))</formula>
    </cfRule>
  </conditionalFormatting>
  <conditionalFormatting sqref="BB193">
    <cfRule type="cellIs" dxfId="1529" priority="349" operator="equal">
      <formula>"ARTIFICIALIDAD"</formula>
    </cfRule>
    <cfRule type="cellIs" dxfId="1528" priority="350" operator="equal">
      <formula>"CUMPLE"</formula>
    </cfRule>
    <cfRule type="cellIs" dxfId="1527" priority="351" operator="equal">
      <formula>"NO CUMPLE"</formula>
    </cfRule>
  </conditionalFormatting>
  <conditionalFormatting sqref="CO193:CW193 CO194:CT205">
    <cfRule type="containsText" dxfId="1526" priority="344" operator="containsText" text="500">
      <formula>NOT(ISERROR(SEARCH("500",CO193)))</formula>
    </cfRule>
    <cfRule type="containsText" dxfId="1525" priority="345" operator="containsText" text="500,00">
      <formula>NOT(ISERROR(SEARCH("500,00",CO193)))</formula>
    </cfRule>
  </conditionalFormatting>
  <conditionalFormatting sqref="BZ194:BZ205">
    <cfRule type="containsText" dxfId="1524" priority="343" operator="containsText" text="CUMPLE">
      <formula>NOT(ISERROR(SEARCH("CUMPLE",BZ194)))</formula>
    </cfRule>
  </conditionalFormatting>
  <conditionalFormatting sqref="BZ194:BZ205">
    <cfRule type="cellIs" dxfId="1523" priority="336" operator="equal">
      <formula>"ARTIFICIALIDAD"</formula>
    </cfRule>
    <cfRule type="cellIs" dxfId="1522" priority="337" operator="equal">
      <formula>"CUMPLE"</formula>
    </cfRule>
    <cfRule type="cellIs" dxfId="1521" priority="338" operator="equal">
      <formula>"NO CUMPLE"</formula>
    </cfRule>
  </conditionalFormatting>
  <conditionalFormatting sqref="BZ193">
    <cfRule type="containsText" dxfId="1520" priority="342" operator="containsText" text="CUMPLE">
      <formula>NOT(ISERROR(SEARCH("CUMPLE",BZ193)))</formula>
    </cfRule>
  </conditionalFormatting>
  <conditionalFormatting sqref="BZ193">
    <cfRule type="cellIs" dxfId="1519" priority="339" operator="equal">
      <formula>"ARTIFICIALIDAD"</formula>
    </cfRule>
    <cfRule type="cellIs" dxfId="1518" priority="340" operator="equal">
      <formula>"CUMPLE"</formula>
    </cfRule>
    <cfRule type="cellIs" dxfId="1517" priority="341" operator="equal">
      <formula>"NO CUMPLE"</formula>
    </cfRule>
  </conditionalFormatting>
  <conditionalFormatting sqref="BR194:BR205">
    <cfRule type="containsText" dxfId="1516" priority="335" operator="containsText" text="CUMPLE">
      <formula>NOT(ISERROR(SEARCH("CUMPLE",BR194)))</formula>
    </cfRule>
  </conditionalFormatting>
  <conditionalFormatting sqref="BR194:BR205">
    <cfRule type="cellIs" dxfId="1515" priority="328" operator="equal">
      <formula>"ARTIFICIALIDAD"</formula>
    </cfRule>
    <cfRule type="cellIs" dxfId="1514" priority="329" operator="equal">
      <formula>"CUMPLE"</formula>
    </cfRule>
    <cfRule type="cellIs" dxfId="1513" priority="330" operator="equal">
      <formula>"NO CUMPLE"</formula>
    </cfRule>
  </conditionalFormatting>
  <conditionalFormatting sqref="BR193">
    <cfRule type="containsText" dxfId="1512" priority="334" operator="containsText" text="CUMPLE">
      <formula>NOT(ISERROR(SEARCH("CUMPLE",BR193)))</formula>
    </cfRule>
  </conditionalFormatting>
  <conditionalFormatting sqref="BR193">
    <cfRule type="cellIs" dxfId="1511" priority="331" operator="equal">
      <formula>"ARTIFICIALIDAD"</formula>
    </cfRule>
    <cfRule type="cellIs" dxfId="1510" priority="332" operator="equal">
      <formula>"CUMPLE"</formula>
    </cfRule>
    <cfRule type="cellIs" dxfId="1509" priority="333" operator="equal">
      <formula>"NO CUMPLE"</formula>
    </cfRule>
  </conditionalFormatting>
  <conditionalFormatting sqref="BJ194:BJ205">
    <cfRule type="containsText" dxfId="1508" priority="327" operator="containsText" text="CUMPLE">
      <formula>NOT(ISERROR(SEARCH("CUMPLE",BJ194)))</formula>
    </cfRule>
  </conditionalFormatting>
  <conditionalFormatting sqref="BJ194:BJ205">
    <cfRule type="cellIs" dxfId="1507" priority="320" operator="equal">
      <formula>"ARTIFICIALIDAD"</formula>
    </cfRule>
    <cfRule type="cellIs" dxfId="1506" priority="321" operator="equal">
      <formula>"CUMPLE"</formula>
    </cfRule>
    <cfRule type="cellIs" dxfId="1505" priority="322" operator="equal">
      <formula>"NO CUMPLE"</formula>
    </cfRule>
  </conditionalFormatting>
  <conditionalFormatting sqref="BJ193">
    <cfRule type="containsText" dxfId="1504" priority="326" operator="containsText" text="CUMPLE">
      <formula>NOT(ISERROR(SEARCH("CUMPLE",BJ193)))</formula>
    </cfRule>
  </conditionalFormatting>
  <conditionalFormatting sqref="BJ193">
    <cfRule type="cellIs" dxfId="1503" priority="323" operator="equal">
      <formula>"ARTIFICIALIDAD"</formula>
    </cfRule>
    <cfRule type="cellIs" dxfId="1502" priority="324" operator="equal">
      <formula>"CUMPLE"</formula>
    </cfRule>
    <cfRule type="cellIs" dxfId="1501" priority="325" operator="equal">
      <formula>"NO CUMPLE"</formula>
    </cfRule>
  </conditionalFormatting>
  <conditionalFormatting sqref="CU181:CW192">
    <cfRule type="containsText" dxfId="1500" priority="318" operator="containsText" text="500">
      <formula>NOT(ISERROR(SEARCH("500",CU181)))</formula>
    </cfRule>
    <cfRule type="containsText" dxfId="1499" priority="319" operator="containsText" text="500,00">
      <formula>NOT(ISERROR(SEARCH("500,00",CU181)))</formula>
    </cfRule>
  </conditionalFormatting>
  <conditionalFormatting sqref="V181:V192 AD181:AD192 AL181:AL192 AT181:AT192 BB181:BB192 N180:N192">
    <cfRule type="containsText" dxfId="1498" priority="317" operator="containsText" text="CUMPLE">
      <formula>NOT(ISERROR(SEARCH("CUMPLE",N180)))</formula>
    </cfRule>
  </conditionalFormatting>
  <conditionalFormatting sqref="CO180:CO192">
    <cfRule type="containsText" dxfId="1497" priority="316" operator="containsText" text="500">
      <formula>NOT(ISERROR(SEARCH("500",CO180)))</formula>
    </cfRule>
  </conditionalFormatting>
  <conditionalFormatting sqref="N181:N192 V181:V192 AD181:AD192 AL181:AL192 AT181:AT192 BB181:BB192">
    <cfRule type="cellIs" dxfId="1496" priority="290" operator="equal">
      <formula>"ARTIFICIALIDAD"</formula>
    </cfRule>
    <cfRule type="cellIs" dxfId="1495" priority="291" operator="equal">
      <formula>"CUMPLE"</formula>
    </cfRule>
    <cfRule type="cellIs" dxfId="1494" priority="292" operator="equal">
      <formula>"NO CUMPLE"</formula>
    </cfRule>
  </conditionalFormatting>
  <conditionalFormatting sqref="N180">
    <cfRule type="cellIs" dxfId="1493" priority="313" operator="equal">
      <formula>"ARTIFICIALIDAD"</formula>
    </cfRule>
    <cfRule type="cellIs" dxfId="1492" priority="314" operator="equal">
      <formula>"CUMPLE"</formula>
    </cfRule>
    <cfRule type="cellIs" dxfId="1491" priority="315" operator="equal">
      <formula>"NO CUMPLE"</formula>
    </cfRule>
  </conditionalFormatting>
  <conditionalFormatting sqref="V180">
    <cfRule type="containsText" dxfId="1490" priority="312" operator="containsText" text="CUMPLE">
      <formula>NOT(ISERROR(SEARCH("CUMPLE",V180)))</formula>
    </cfRule>
  </conditionalFormatting>
  <conditionalFormatting sqref="V180">
    <cfRule type="cellIs" dxfId="1489" priority="309" operator="equal">
      <formula>"ARTIFICIALIDAD"</formula>
    </cfRule>
    <cfRule type="cellIs" dxfId="1488" priority="310" operator="equal">
      <formula>"CUMPLE"</formula>
    </cfRule>
    <cfRule type="cellIs" dxfId="1487" priority="311" operator="equal">
      <formula>"NO CUMPLE"</formula>
    </cfRule>
  </conditionalFormatting>
  <conditionalFormatting sqref="AD180">
    <cfRule type="containsText" dxfId="1486" priority="308" operator="containsText" text="CUMPLE">
      <formula>NOT(ISERROR(SEARCH("CUMPLE",AD180)))</formula>
    </cfRule>
  </conditionalFormatting>
  <conditionalFormatting sqref="AD180">
    <cfRule type="cellIs" dxfId="1485" priority="305" operator="equal">
      <formula>"ARTIFICIALIDAD"</formula>
    </cfRule>
    <cfRule type="cellIs" dxfId="1484" priority="306" operator="equal">
      <formula>"CUMPLE"</formula>
    </cfRule>
    <cfRule type="cellIs" dxfId="1483" priority="307" operator="equal">
      <formula>"NO CUMPLE"</formula>
    </cfRule>
  </conditionalFormatting>
  <conditionalFormatting sqref="AL180">
    <cfRule type="containsText" dxfId="1482" priority="304" operator="containsText" text="CUMPLE">
      <formula>NOT(ISERROR(SEARCH("CUMPLE",AL180)))</formula>
    </cfRule>
  </conditionalFormatting>
  <conditionalFormatting sqref="AL180">
    <cfRule type="cellIs" dxfId="1481" priority="301" operator="equal">
      <formula>"ARTIFICIALIDAD"</formula>
    </cfRule>
    <cfRule type="cellIs" dxfId="1480" priority="302" operator="equal">
      <formula>"CUMPLE"</formula>
    </cfRule>
    <cfRule type="cellIs" dxfId="1479" priority="303" operator="equal">
      <formula>"NO CUMPLE"</formula>
    </cfRule>
  </conditionalFormatting>
  <conditionalFormatting sqref="AT180">
    <cfRule type="containsText" dxfId="1478" priority="300" operator="containsText" text="CUMPLE">
      <formula>NOT(ISERROR(SEARCH("CUMPLE",AT180)))</formula>
    </cfRule>
  </conditionalFormatting>
  <conditionalFormatting sqref="AT180">
    <cfRule type="cellIs" dxfId="1477" priority="297" operator="equal">
      <formula>"ARTIFICIALIDAD"</formula>
    </cfRule>
    <cfRule type="cellIs" dxfId="1476" priority="298" operator="equal">
      <formula>"CUMPLE"</formula>
    </cfRule>
    <cfRule type="cellIs" dxfId="1475" priority="299" operator="equal">
      <formula>"NO CUMPLE"</formula>
    </cfRule>
  </conditionalFormatting>
  <conditionalFormatting sqref="BB180">
    <cfRule type="containsText" dxfId="1474" priority="296" operator="containsText" text="CUMPLE">
      <formula>NOT(ISERROR(SEARCH("CUMPLE",BB180)))</formula>
    </cfRule>
  </conditionalFormatting>
  <conditionalFormatting sqref="BB180">
    <cfRule type="cellIs" dxfId="1473" priority="293" operator="equal">
      <formula>"ARTIFICIALIDAD"</formula>
    </cfRule>
    <cfRule type="cellIs" dxfId="1472" priority="294" operator="equal">
      <formula>"CUMPLE"</formula>
    </cfRule>
    <cfRule type="cellIs" dxfId="1471" priority="295" operator="equal">
      <formula>"NO CUMPLE"</formula>
    </cfRule>
  </conditionalFormatting>
  <conditionalFormatting sqref="CO180:CW180 CO181:CT192">
    <cfRule type="containsText" dxfId="1470" priority="288" operator="containsText" text="500">
      <formula>NOT(ISERROR(SEARCH("500",CO180)))</formula>
    </cfRule>
    <cfRule type="containsText" dxfId="1469" priority="289" operator="containsText" text="500,00">
      <formula>NOT(ISERROR(SEARCH("500,00",CO180)))</formula>
    </cfRule>
  </conditionalFormatting>
  <conditionalFormatting sqref="BZ181:BZ192">
    <cfRule type="containsText" dxfId="1468" priority="287" operator="containsText" text="CUMPLE">
      <formula>NOT(ISERROR(SEARCH("CUMPLE",BZ181)))</formula>
    </cfRule>
  </conditionalFormatting>
  <conditionalFormatting sqref="BZ181:BZ192">
    <cfRule type="cellIs" dxfId="1467" priority="280" operator="equal">
      <formula>"ARTIFICIALIDAD"</formula>
    </cfRule>
    <cfRule type="cellIs" dxfId="1466" priority="281" operator="equal">
      <formula>"CUMPLE"</formula>
    </cfRule>
    <cfRule type="cellIs" dxfId="1465" priority="282" operator="equal">
      <formula>"NO CUMPLE"</formula>
    </cfRule>
  </conditionalFormatting>
  <conditionalFormatting sqref="BZ180">
    <cfRule type="containsText" dxfId="1464" priority="286" operator="containsText" text="CUMPLE">
      <formula>NOT(ISERROR(SEARCH("CUMPLE",BZ180)))</formula>
    </cfRule>
  </conditionalFormatting>
  <conditionalFormatting sqref="BZ180">
    <cfRule type="cellIs" dxfId="1463" priority="283" operator="equal">
      <formula>"ARTIFICIALIDAD"</formula>
    </cfRule>
    <cfRule type="cellIs" dxfId="1462" priority="284" operator="equal">
      <formula>"CUMPLE"</formula>
    </cfRule>
    <cfRule type="cellIs" dxfId="1461" priority="285" operator="equal">
      <formula>"NO CUMPLE"</formula>
    </cfRule>
  </conditionalFormatting>
  <conditionalFormatting sqref="BR181:BR192">
    <cfRule type="containsText" dxfId="1460" priority="279" operator="containsText" text="CUMPLE">
      <formula>NOT(ISERROR(SEARCH("CUMPLE",BR181)))</formula>
    </cfRule>
  </conditionalFormatting>
  <conditionalFormatting sqref="BR181:BR192">
    <cfRule type="cellIs" dxfId="1459" priority="272" operator="equal">
      <formula>"ARTIFICIALIDAD"</formula>
    </cfRule>
    <cfRule type="cellIs" dxfId="1458" priority="273" operator="equal">
      <formula>"CUMPLE"</formula>
    </cfRule>
    <cfRule type="cellIs" dxfId="1457" priority="274" operator="equal">
      <formula>"NO CUMPLE"</formula>
    </cfRule>
  </conditionalFormatting>
  <conditionalFormatting sqref="BR180">
    <cfRule type="containsText" dxfId="1456" priority="278" operator="containsText" text="CUMPLE">
      <formula>NOT(ISERROR(SEARCH("CUMPLE",BR180)))</formula>
    </cfRule>
  </conditionalFormatting>
  <conditionalFormatting sqref="BR180">
    <cfRule type="cellIs" dxfId="1455" priority="275" operator="equal">
      <formula>"ARTIFICIALIDAD"</formula>
    </cfRule>
    <cfRule type="cellIs" dxfId="1454" priority="276" operator="equal">
      <formula>"CUMPLE"</formula>
    </cfRule>
    <cfRule type="cellIs" dxfId="1453" priority="277" operator="equal">
      <formula>"NO CUMPLE"</formula>
    </cfRule>
  </conditionalFormatting>
  <conditionalFormatting sqref="BJ181:BJ192">
    <cfRule type="containsText" dxfId="1452" priority="271" operator="containsText" text="CUMPLE">
      <formula>NOT(ISERROR(SEARCH("CUMPLE",BJ181)))</formula>
    </cfRule>
  </conditionalFormatting>
  <conditionalFormatting sqref="BJ181:BJ192">
    <cfRule type="cellIs" dxfId="1451" priority="264" operator="equal">
      <formula>"ARTIFICIALIDAD"</formula>
    </cfRule>
    <cfRule type="cellIs" dxfId="1450" priority="265" operator="equal">
      <formula>"CUMPLE"</formula>
    </cfRule>
    <cfRule type="cellIs" dxfId="1449" priority="266" operator="equal">
      <formula>"NO CUMPLE"</formula>
    </cfRule>
  </conditionalFormatting>
  <conditionalFormatting sqref="BJ180">
    <cfRule type="containsText" dxfId="1448" priority="270" operator="containsText" text="CUMPLE">
      <formula>NOT(ISERROR(SEARCH("CUMPLE",BJ180)))</formula>
    </cfRule>
  </conditionalFormatting>
  <conditionalFormatting sqref="BJ180">
    <cfRule type="cellIs" dxfId="1447" priority="267" operator="equal">
      <formula>"ARTIFICIALIDAD"</formula>
    </cfRule>
    <cfRule type="cellIs" dxfId="1446" priority="268" operator="equal">
      <formula>"CUMPLE"</formula>
    </cfRule>
    <cfRule type="cellIs" dxfId="1445" priority="269" operator="equal">
      <formula>"NO CUMPLE"</formula>
    </cfRule>
  </conditionalFormatting>
  <conditionalFormatting sqref="CU168:CW179">
    <cfRule type="containsText" dxfId="1444" priority="262" operator="containsText" text="500">
      <formula>NOT(ISERROR(SEARCH("500",CU168)))</formula>
    </cfRule>
    <cfRule type="containsText" dxfId="1443" priority="263" operator="containsText" text="500,00">
      <formula>NOT(ISERROR(SEARCH("500,00",CU168)))</formula>
    </cfRule>
  </conditionalFormatting>
  <conditionalFormatting sqref="V168:V179 AD168:AD179 AL168:AL179 AT168:AT179 BB168:BB179 N167:N179">
    <cfRule type="containsText" dxfId="1442" priority="261" operator="containsText" text="CUMPLE">
      <formula>NOT(ISERROR(SEARCH("CUMPLE",N167)))</formula>
    </cfRule>
  </conditionalFormatting>
  <conditionalFormatting sqref="CO167:CO179">
    <cfRule type="containsText" dxfId="1441" priority="260" operator="containsText" text="500">
      <formula>NOT(ISERROR(SEARCH("500",CO167)))</formula>
    </cfRule>
  </conditionalFormatting>
  <conditionalFormatting sqref="N168:N179 V168:V179 AD168:AD179 AL168:AL179 AT168:AT179 BB168:BB179">
    <cfRule type="cellIs" dxfId="1440" priority="234" operator="equal">
      <formula>"ARTIFICIALIDAD"</formula>
    </cfRule>
    <cfRule type="cellIs" dxfId="1439" priority="235" operator="equal">
      <formula>"CUMPLE"</formula>
    </cfRule>
    <cfRule type="cellIs" dxfId="1438" priority="236" operator="equal">
      <formula>"NO CUMPLE"</formula>
    </cfRule>
  </conditionalFormatting>
  <conditionalFormatting sqref="N167">
    <cfRule type="cellIs" dxfId="1437" priority="257" operator="equal">
      <formula>"ARTIFICIALIDAD"</formula>
    </cfRule>
    <cfRule type="cellIs" dxfId="1436" priority="258" operator="equal">
      <formula>"CUMPLE"</formula>
    </cfRule>
    <cfRule type="cellIs" dxfId="1435" priority="259" operator="equal">
      <formula>"NO CUMPLE"</formula>
    </cfRule>
  </conditionalFormatting>
  <conditionalFormatting sqref="V167">
    <cfRule type="containsText" dxfId="1434" priority="256" operator="containsText" text="CUMPLE">
      <formula>NOT(ISERROR(SEARCH("CUMPLE",V167)))</formula>
    </cfRule>
  </conditionalFormatting>
  <conditionalFormatting sqref="V167">
    <cfRule type="cellIs" dxfId="1433" priority="253" operator="equal">
      <formula>"ARTIFICIALIDAD"</formula>
    </cfRule>
    <cfRule type="cellIs" dxfId="1432" priority="254" operator="equal">
      <formula>"CUMPLE"</formula>
    </cfRule>
    <cfRule type="cellIs" dxfId="1431" priority="255" operator="equal">
      <formula>"NO CUMPLE"</formula>
    </cfRule>
  </conditionalFormatting>
  <conditionalFormatting sqref="AD167">
    <cfRule type="containsText" dxfId="1430" priority="252" operator="containsText" text="CUMPLE">
      <formula>NOT(ISERROR(SEARCH("CUMPLE",AD167)))</formula>
    </cfRule>
  </conditionalFormatting>
  <conditionalFormatting sqref="AD167">
    <cfRule type="cellIs" dxfId="1429" priority="249" operator="equal">
      <formula>"ARTIFICIALIDAD"</formula>
    </cfRule>
    <cfRule type="cellIs" dxfId="1428" priority="250" operator="equal">
      <formula>"CUMPLE"</formula>
    </cfRule>
    <cfRule type="cellIs" dxfId="1427" priority="251" operator="equal">
      <formula>"NO CUMPLE"</formula>
    </cfRule>
  </conditionalFormatting>
  <conditionalFormatting sqref="AL167">
    <cfRule type="containsText" dxfId="1426" priority="248" operator="containsText" text="CUMPLE">
      <formula>NOT(ISERROR(SEARCH("CUMPLE",AL167)))</formula>
    </cfRule>
  </conditionalFormatting>
  <conditionalFormatting sqref="AL167">
    <cfRule type="cellIs" dxfId="1425" priority="245" operator="equal">
      <formula>"ARTIFICIALIDAD"</formula>
    </cfRule>
    <cfRule type="cellIs" dxfId="1424" priority="246" operator="equal">
      <formula>"CUMPLE"</formula>
    </cfRule>
    <cfRule type="cellIs" dxfId="1423" priority="247" operator="equal">
      <formula>"NO CUMPLE"</formula>
    </cfRule>
  </conditionalFormatting>
  <conditionalFormatting sqref="AT167">
    <cfRule type="containsText" dxfId="1422" priority="244" operator="containsText" text="CUMPLE">
      <formula>NOT(ISERROR(SEARCH("CUMPLE",AT167)))</formula>
    </cfRule>
  </conditionalFormatting>
  <conditionalFormatting sqref="AT167">
    <cfRule type="cellIs" dxfId="1421" priority="241" operator="equal">
      <formula>"ARTIFICIALIDAD"</formula>
    </cfRule>
    <cfRule type="cellIs" dxfId="1420" priority="242" operator="equal">
      <formula>"CUMPLE"</formula>
    </cfRule>
    <cfRule type="cellIs" dxfId="1419" priority="243" operator="equal">
      <formula>"NO CUMPLE"</formula>
    </cfRule>
  </conditionalFormatting>
  <conditionalFormatting sqref="BB167">
    <cfRule type="containsText" dxfId="1418" priority="240" operator="containsText" text="CUMPLE">
      <formula>NOT(ISERROR(SEARCH("CUMPLE",BB167)))</formula>
    </cfRule>
  </conditionalFormatting>
  <conditionalFormatting sqref="BB167">
    <cfRule type="cellIs" dxfId="1417" priority="237" operator="equal">
      <formula>"ARTIFICIALIDAD"</formula>
    </cfRule>
    <cfRule type="cellIs" dxfId="1416" priority="238" operator="equal">
      <formula>"CUMPLE"</formula>
    </cfRule>
    <cfRule type="cellIs" dxfId="1415" priority="239" operator="equal">
      <formula>"NO CUMPLE"</formula>
    </cfRule>
  </conditionalFormatting>
  <conditionalFormatting sqref="CO167:CW167 CO168:CT179">
    <cfRule type="containsText" dxfId="1414" priority="232" operator="containsText" text="500">
      <formula>NOT(ISERROR(SEARCH("500",CO167)))</formula>
    </cfRule>
    <cfRule type="containsText" dxfId="1413" priority="233" operator="containsText" text="500,00">
      <formula>NOT(ISERROR(SEARCH("500,00",CO167)))</formula>
    </cfRule>
  </conditionalFormatting>
  <conditionalFormatting sqref="BZ168:BZ179">
    <cfRule type="containsText" dxfId="1412" priority="231" operator="containsText" text="CUMPLE">
      <formula>NOT(ISERROR(SEARCH("CUMPLE",BZ168)))</formula>
    </cfRule>
  </conditionalFormatting>
  <conditionalFormatting sqref="BZ168:BZ179">
    <cfRule type="cellIs" dxfId="1411" priority="224" operator="equal">
      <formula>"ARTIFICIALIDAD"</formula>
    </cfRule>
    <cfRule type="cellIs" dxfId="1410" priority="225" operator="equal">
      <formula>"CUMPLE"</formula>
    </cfRule>
    <cfRule type="cellIs" dxfId="1409" priority="226" operator="equal">
      <formula>"NO CUMPLE"</formula>
    </cfRule>
  </conditionalFormatting>
  <conditionalFormatting sqref="BZ167">
    <cfRule type="containsText" dxfId="1408" priority="230" operator="containsText" text="CUMPLE">
      <formula>NOT(ISERROR(SEARCH("CUMPLE",BZ167)))</formula>
    </cfRule>
  </conditionalFormatting>
  <conditionalFormatting sqref="BZ167">
    <cfRule type="cellIs" dxfId="1407" priority="227" operator="equal">
      <formula>"ARTIFICIALIDAD"</formula>
    </cfRule>
    <cfRule type="cellIs" dxfId="1406" priority="228" operator="equal">
      <formula>"CUMPLE"</formula>
    </cfRule>
    <cfRule type="cellIs" dxfId="1405" priority="229" operator="equal">
      <formula>"NO CUMPLE"</formula>
    </cfRule>
  </conditionalFormatting>
  <conditionalFormatting sqref="BR168:BR179">
    <cfRule type="containsText" dxfId="1404" priority="223" operator="containsText" text="CUMPLE">
      <formula>NOT(ISERROR(SEARCH("CUMPLE",BR168)))</formula>
    </cfRule>
  </conditionalFormatting>
  <conditionalFormatting sqref="BR168:BR179">
    <cfRule type="cellIs" dxfId="1403" priority="216" operator="equal">
      <formula>"ARTIFICIALIDAD"</formula>
    </cfRule>
    <cfRule type="cellIs" dxfId="1402" priority="217" operator="equal">
      <formula>"CUMPLE"</formula>
    </cfRule>
    <cfRule type="cellIs" dxfId="1401" priority="218" operator="equal">
      <formula>"NO CUMPLE"</formula>
    </cfRule>
  </conditionalFormatting>
  <conditionalFormatting sqref="BR167">
    <cfRule type="containsText" dxfId="1400" priority="222" operator="containsText" text="CUMPLE">
      <formula>NOT(ISERROR(SEARCH("CUMPLE",BR167)))</formula>
    </cfRule>
  </conditionalFormatting>
  <conditionalFormatting sqref="BR167">
    <cfRule type="cellIs" dxfId="1399" priority="219" operator="equal">
      <formula>"ARTIFICIALIDAD"</formula>
    </cfRule>
    <cfRule type="cellIs" dxfId="1398" priority="220" operator="equal">
      <formula>"CUMPLE"</formula>
    </cfRule>
    <cfRule type="cellIs" dxfId="1397" priority="221" operator="equal">
      <formula>"NO CUMPLE"</formula>
    </cfRule>
  </conditionalFormatting>
  <conditionalFormatting sqref="BJ168:BJ179">
    <cfRule type="containsText" dxfId="1396" priority="215" operator="containsText" text="CUMPLE">
      <formula>NOT(ISERROR(SEARCH("CUMPLE",BJ168)))</formula>
    </cfRule>
  </conditionalFormatting>
  <conditionalFormatting sqref="BJ168:BJ179">
    <cfRule type="cellIs" dxfId="1395" priority="208" operator="equal">
      <formula>"ARTIFICIALIDAD"</formula>
    </cfRule>
    <cfRule type="cellIs" dxfId="1394" priority="209" operator="equal">
      <formula>"CUMPLE"</formula>
    </cfRule>
    <cfRule type="cellIs" dxfId="1393" priority="210" operator="equal">
      <formula>"NO CUMPLE"</formula>
    </cfRule>
  </conditionalFormatting>
  <conditionalFormatting sqref="BJ167">
    <cfRule type="containsText" dxfId="1392" priority="214" operator="containsText" text="CUMPLE">
      <formula>NOT(ISERROR(SEARCH("CUMPLE",BJ167)))</formula>
    </cfRule>
  </conditionalFormatting>
  <conditionalFormatting sqref="BJ167">
    <cfRule type="cellIs" dxfId="1391" priority="211" operator="equal">
      <formula>"ARTIFICIALIDAD"</formula>
    </cfRule>
    <cfRule type="cellIs" dxfId="1390" priority="212" operator="equal">
      <formula>"CUMPLE"</formula>
    </cfRule>
    <cfRule type="cellIs" dxfId="1389" priority="213" operator="equal">
      <formula>"NO CUMPLE"</formula>
    </cfRule>
  </conditionalFormatting>
  <conditionalFormatting sqref="CU155:CW166">
    <cfRule type="containsText" dxfId="1388" priority="206" operator="containsText" text="500">
      <formula>NOT(ISERROR(SEARCH("500",CU155)))</formula>
    </cfRule>
    <cfRule type="containsText" dxfId="1387" priority="207" operator="containsText" text="500,00">
      <formula>NOT(ISERROR(SEARCH("500,00",CU155)))</formula>
    </cfRule>
  </conditionalFormatting>
  <conditionalFormatting sqref="V155:V166 AD155:AD166 AL155:AL166 AT155:AT166 BB155:BB166 N154:N166">
    <cfRule type="containsText" dxfId="1386" priority="205" operator="containsText" text="CUMPLE">
      <formula>NOT(ISERROR(SEARCH("CUMPLE",N154)))</formula>
    </cfRule>
  </conditionalFormatting>
  <conditionalFormatting sqref="CO154:CO166">
    <cfRule type="containsText" dxfId="1385" priority="204" operator="containsText" text="500">
      <formula>NOT(ISERROR(SEARCH("500",CO154)))</formula>
    </cfRule>
  </conditionalFormatting>
  <conditionalFormatting sqref="N155:N166 V155:V166 AD155:AD166 AL155:AL166 AT155:AT166 BB155:BB166">
    <cfRule type="cellIs" dxfId="1384" priority="178" operator="equal">
      <formula>"ARTIFICIALIDAD"</formula>
    </cfRule>
    <cfRule type="cellIs" dxfId="1383" priority="179" operator="equal">
      <formula>"CUMPLE"</formula>
    </cfRule>
    <cfRule type="cellIs" dxfId="1382" priority="180" operator="equal">
      <formula>"NO CUMPLE"</formula>
    </cfRule>
  </conditionalFormatting>
  <conditionalFormatting sqref="N154">
    <cfRule type="cellIs" dxfId="1381" priority="201" operator="equal">
      <formula>"ARTIFICIALIDAD"</formula>
    </cfRule>
    <cfRule type="cellIs" dxfId="1380" priority="202" operator="equal">
      <formula>"CUMPLE"</formula>
    </cfRule>
    <cfRule type="cellIs" dxfId="1379" priority="203" operator="equal">
      <formula>"NO CUMPLE"</formula>
    </cfRule>
  </conditionalFormatting>
  <conditionalFormatting sqref="V154">
    <cfRule type="containsText" dxfId="1378" priority="200" operator="containsText" text="CUMPLE">
      <formula>NOT(ISERROR(SEARCH("CUMPLE",V154)))</formula>
    </cfRule>
  </conditionalFormatting>
  <conditionalFormatting sqref="V154">
    <cfRule type="cellIs" dxfId="1377" priority="197" operator="equal">
      <formula>"ARTIFICIALIDAD"</formula>
    </cfRule>
    <cfRule type="cellIs" dxfId="1376" priority="198" operator="equal">
      <formula>"CUMPLE"</formula>
    </cfRule>
    <cfRule type="cellIs" dxfId="1375" priority="199" operator="equal">
      <formula>"NO CUMPLE"</formula>
    </cfRule>
  </conditionalFormatting>
  <conditionalFormatting sqref="AD154">
    <cfRule type="containsText" dxfId="1374" priority="196" operator="containsText" text="CUMPLE">
      <formula>NOT(ISERROR(SEARCH("CUMPLE",AD154)))</formula>
    </cfRule>
  </conditionalFormatting>
  <conditionalFormatting sqref="AD154">
    <cfRule type="cellIs" dxfId="1373" priority="193" operator="equal">
      <formula>"ARTIFICIALIDAD"</formula>
    </cfRule>
    <cfRule type="cellIs" dxfId="1372" priority="194" operator="equal">
      <formula>"CUMPLE"</formula>
    </cfRule>
    <cfRule type="cellIs" dxfId="1371" priority="195" operator="equal">
      <formula>"NO CUMPLE"</formula>
    </cfRule>
  </conditionalFormatting>
  <conditionalFormatting sqref="AL154">
    <cfRule type="containsText" dxfId="1370" priority="192" operator="containsText" text="CUMPLE">
      <formula>NOT(ISERROR(SEARCH("CUMPLE",AL154)))</formula>
    </cfRule>
  </conditionalFormatting>
  <conditionalFormatting sqref="AL154">
    <cfRule type="cellIs" dxfId="1369" priority="189" operator="equal">
      <formula>"ARTIFICIALIDAD"</formula>
    </cfRule>
    <cfRule type="cellIs" dxfId="1368" priority="190" operator="equal">
      <formula>"CUMPLE"</formula>
    </cfRule>
    <cfRule type="cellIs" dxfId="1367" priority="191" operator="equal">
      <formula>"NO CUMPLE"</formula>
    </cfRule>
  </conditionalFormatting>
  <conditionalFormatting sqref="AT154">
    <cfRule type="containsText" dxfId="1366" priority="188" operator="containsText" text="CUMPLE">
      <formula>NOT(ISERROR(SEARCH("CUMPLE",AT154)))</formula>
    </cfRule>
  </conditionalFormatting>
  <conditionalFormatting sqref="AT154">
    <cfRule type="cellIs" dxfId="1365" priority="185" operator="equal">
      <formula>"ARTIFICIALIDAD"</formula>
    </cfRule>
    <cfRule type="cellIs" dxfId="1364" priority="186" operator="equal">
      <formula>"CUMPLE"</formula>
    </cfRule>
    <cfRule type="cellIs" dxfId="1363" priority="187" operator="equal">
      <formula>"NO CUMPLE"</formula>
    </cfRule>
  </conditionalFormatting>
  <conditionalFormatting sqref="BB154">
    <cfRule type="containsText" dxfId="1362" priority="184" operator="containsText" text="CUMPLE">
      <formula>NOT(ISERROR(SEARCH("CUMPLE",BB154)))</formula>
    </cfRule>
  </conditionalFormatting>
  <conditionalFormatting sqref="BB154">
    <cfRule type="cellIs" dxfId="1361" priority="181" operator="equal">
      <formula>"ARTIFICIALIDAD"</formula>
    </cfRule>
    <cfRule type="cellIs" dxfId="1360" priority="182" operator="equal">
      <formula>"CUMPLE"</formula>
    </cfRule>
    <cfRule type="cellIs" dxfId="1359" priority="183" operator="equal">
      <formula>"NO CUMPLE"</formula>
    </cfRule>
  </conditionalFormatting>
  <conditionalFormatting sqref="CO154:CW154 CO155:CT166">
    <cfRule type="containsText" dxfId="1358" priority="176" operator="containsText" text="500">
      <formula>NOT(ISERROR(SEARCH("500",CO154)))</formula>
    </cfRule>
    <cfRule type="containsText" dxfId="1357" priority="177" operator="containsText" text="500,00">
      <formula>NOT(ISERROR(SEARCH("500,00",CO154)))</formula>
    </cfRule>
  </conditionalFormatting>
  <conditionalFormatting sqref="BZ155:BZ166">
    <cfRule type="containsText" dxfId="1356" priority="175" operator="containsText" text="CUMPLE">
      <formula>NOT(ISERROR(SEARCH("CUMPLE",BZ155)))</formula>
    </cfRule>
  </conditionalFormatting>
  <conditionalFormatting sqref="BZ155:BZ166">
    <cfRule type="cellIs" dxfId="1355" priority="168" operator="equal">
      <formula>"ARTIFICIALIDAD"</formula>
    </cfRule>
    <cfRule type="cellIs" dxfId="1354" priority="169" operator="equal">
      <formula>"CUMPLE"</formula>
    </cfRule>
    <cfRule type="cellIs" dxfId="1353" priority="170" operator="equal">
      <formula>"NO CUMPLE"</formula>
    </cfRule>
  </conditionalFormatting>
  <conditionalFormatting sqref="BZ154">
    <cfRule type="containsText" dxfId="1352" priority="174" operator="containsText" text="CUMPLE">
      <formula>NOT(ISERROR(SEARCH("CUMPLE",BZ154)))</formula>
    </cfRule>
  </conditionalFormatting>
  <conditionalFormatting sqref="BZ154">
    <cfRule type="cellIs" dxfId="1351" priority="171" operator="equal">
      <formula>"ARTIFICIALIDAD"</formula>
    </cfRule>
    <cfRule type="cellIs" dxfId="1350" priority="172" operator="equal">
      <formula>"CUMPLE"</formula>
    </cfRule>
    <cfRule type="cellIs" dxfId="1349" priority="173" operator="equal">
      <formula>"NO CUMPLE"</formula>
    </cfRule>
  </conditionalFormatting>
  <conditionalFormatting sqref="BR155:BR166">
    <cfRule type="containsText" dxfId="1348" priority="167" operator="containsText" text="CUMPLE">
      <formula>NOT(ISERROR(SEARCH("CUMPLE",BR155)))</formula>
    </cfRule>
  </conditionalFormatting>
  <conditionalFormatting sqref="BR155:BR166">
    <cfRule type="cellIs" dxfId="1347" priority="160" operator="equal">
      <formula>"ARTIFICIALIDAD"</formula>
    </cfRule>
    <cfRule type="cellIs" dxfId="1346" priority="161" operator="equal">
      <formula>"CUMPLE"</formula>
    </cfRule>
    <cfRule type="cellIs" dxfId="1345" priority="162" operator="equal">
      <formula>"NO CUMPLE"</formula>
    </cfRule>
  </conditionalFormatting>
  <conditionalFormatting sqref="BR154">
    <cfRule type="containsText" dxfId="1344" priority="166" operator="containsText" text="CUMPLE">
      <formula>NOT(ISERROR(SEARCH("CUMPLE",BR154)))</formula>
    </cfRule>
  </conditionalFormatting>
  <conditionalFormatting sqref="BR154">
    <cfRule type="cellIs" dxfId="1343" priority="163" operator="equal">
      <formula>"ARTIFICIALIDAD"</formula>
    </cfRule>
    <cfRule type="cellIs" dxfId="1342" priority="164" operator="equal">
      <formula>"CUMPLE"</formula>
    </cfRule>
    <cfRule type="cellIs" dxfId="1341" priority="165" operator="equal">
      <formula>"NO CUMPLE"</formula>
    </cfRule>
  </conditionalFormatting>
  <conditionalFormatting sqref="BJ155:BJ166">
    <cfRule type="containsText" dxfId="1340" priority="159" operator="containsText" text="CUMPLE">
      <formula>NOT(ISERROR(SEARCH("CUMPLE",BJ155)))</formula>
    </cfRule>
  </conditionalFormatting>
  <conditionalFormatting sqref="BJ155:BJ166">
    <cfRule type="cellIs" dxfId="1339" priority="152" operator="equal">
      <formula>"ARTIFICIALIDAD"</formula>
    </cfRule>
    <cfRule type="cellIs" dxfId="1338" priority="153" operator="equal">
      <formula>"CUMPLE"</formula>
    </cfRule>
    <cfRule type="cellIs" dxfId="1337" priority="154" operator="equal">
      <formula>"NO CUMPLE"</formula>
    </cfRule>
  </conditionalFormatting>
  <conditionalFormatting sqref="BJ154">
    <cfRule type="containsText" dxfId="1336" priority="158" operator="containsText" text="CUMPLE">
      <formula>NOT(ISERROR(SEARCH("CUMPLE",BJ154)))</formula>
    </cfRule>
  </conditionalFormatting>
  <conditionalFormatting sqref="BJ154">
    <cfRule type="cellIs" dxfId="1335" priority="155" operator="equal">
      <formula>"ARTIFICIALIDAD"</formula>
    </cfRule>
    <cfRule type="cellIs" dxfId="1334" priority="156" operator="equal">
      <formula>"CUMPLE"</formula>
    </cfRule>
    <cfRule type="cellIs" dxfId="1333" priority="157" operator="equal">
      <formula>"NO CUMPLE"</formula>
    </cfRule>
  </conditionalFormatting>
  <conditionalFormatting sqref="CU142:CW153">
    <cfRule type="containsText" dxfId="1332" priority="150" operator="containsText" text="500">
      <formula>NOT(ISERROR(SEARCH("500",CU142)))</formula>
    </cfRule>
    <cfRule type="containsText" dxfId="1331" priority="151" operator="containsText" text="500,00">
      <formula>NOT(ISERROR(SEARCH("500,00",CU142)))</formula>
    </cfRule>
  </conditionalFormatting>
  <conditionalFormatting sqref="V142:V153 AD142:AD153 AL142:AL153 AT142:AT153 BB142:BB153 N141:N153">
    <cfRule type="containsText" dxfId="1330" priority="149" operator="containsText" text="CUMPLE">
      <formula>NOT(ISERROR(SEARCH("CUMPLE",N141)))</formula>
    </cfRule>
  </conditionalFormatting>
  <conditionalFormatting sqref="CO141:CO153">
    <cfRule type="containsText" dxfId="1329" priority="148" operator="containsText" text="500">
      <formula>NOT(ISERROR(SEARCH("500",CO141)))</formula>
    </cfRule>
  </conditionalFormatting>
  <conditionalFormatting sqref="N142:N153 V142:V153 AD142:AD153 AL142:AL153 AT142:AT153 BB142:BB153">
    <cfRule type="cellIs" dxfId="1328" priority="122" operator="equal">
      <formula>"ARTIFICIALIDAD"</formula>
    </cfRule>
    <cfRule type="cellIs" dxfId="1327" priority="123" operator="equal">
      <formula>"CUMPLE"</formula>
    </cfRule>
    <cfRule type="cellIs" dxfId="1326" priority="124" operator="equal">
      <formula>"NO CUMPLE"</formula>
    </cfRule>
  </conditionalFormatting>
  <conditionalFormatting sqref="N141">
    <cfRule type="cellIs" dxfId="1325" priority="145" operator="equal">
      <formula>"ARTIFICIALIDAD"</formula>
    </cfRule>
    <cfRule type="cellIs" dxfId="1324" priority="146" operator="equal">
      <formula>"CUMPLE"</formula>
    </cfRule>
    <cfRule type="cellIs" dxfId="1323" priority="147" operator="equal">
      <formula>"NO CUMPLE"</formula>
    </cfRule>
  </conditionalFormatting>
  <conditionalFormatting sqref="V141">
    <cfRule type="containsText" dxfId="1322" priority="144" operator="containsText" text="CUMPLE">
      <formula>NOT(ISERROR(SEARCH("CUMPLE",V141)))</formula>
    </cfRule>
  </conditionalFormatting>
  <conditionalFormatting sqref="V141">
    <cfRule type="cellIs" dxfId="1321" priority="141" operator="equal">
      <formula>"ARTIFICIALIDAD"</formula>
    </cfRule>
    <cfRule type="cellIs" dxfId="1320" priority="142" operator="equal">
      <formula>"CUMPLE"</formula>
    </cfRule>
    <cfRule type="cellIs" dxfId="1319" priority="143" operator="equal">
      <formula>"NO CUMPLE"</formula>
    </cfRule>
  </conditionalFormatting>
  <conditionalFormatting sqref="AD141">
    <cfRule type="containsText" dxfId="1318" priority="140" operator="containsText" text="CUMPLE">
      <formula>NOT(ISERROR(SEARCH("CUMPLE",AD141)))</formula>
    </cfRule>
  </conditionalFormatting>
  <conditionalFormatting sqref="AD141">
    <cfRule type="cellIs" dxfId="1317" priority="137" operator="equal">
      <formula>"ARTIFICIALIDAD"</formula>
    </cfRule>
    <cfRule type="cellIs" dxfId="1316" priority="138" operator="equal">
      <formula>"CUMPLE"</formula>
    </cfRule>
    <cfRule type="cellIs" dxfId="1315" priority="139" operator="equal">
      <formula>"NO CUMPLE"</formula>
    </cfRule>
  </conditionalFormatting>
  <conditionalFormatting sqref="AL141">
    <cfRule type="containsText" dxfId="1314" priority="136" operator="containsText" text="CUMPLE">
      <formula>NOT(ISERROR(SEARCH("CUMPLE",AL141)))</formula>
    </cfRule>
  </conditionalFormatting>
  <conditionalFormatting sqref="AL141">
    <cfRule type="cellIs" dxfId="1313" priority="133" operator="equal">
      <formula>"ARTIFICIALIDAD"</formula>
    </cfRule>
    <cfRule type="cellIs" dxfId="1312" priority="134" operator="equal">
      <formula>"CUMPLE"</formula>
    </cfRule>
    <cfRule type="cellIs" dxfId="1311" priority="135" operator="equal">
      <formula>"NO CUMPLE"</formula>
    </cfRule>
  </conditionalFormatting>
  <conditionalFormatting sqref="AT141">
    <cfRule type="containsText" dxfId="1310" priority="132" operator="containsText" text="CUMPLE">
      <formula>NOT(ISERROR(SEARCH("CUMPLE",AT141)))</formula>
    </cfRule>
  </conditionalFormatting>
  <conditionalFormatting sqref="AT141">
    <cfRule type="cellIs" dxfId="1309" priority="129" operator="equal">
      <formula>"ARTIFICIALIDAD"</formula>
    </cfRule>
    <cfRule type="cellIs" dxfId="1308" priority="130" operator="equal">
      <formula>"CUMPLE"</formula>
    </cfRule>
    <cfRule type="cellIs" dxfId="1307" priority="131" operator="equal">
      <formula>"NO CUMPLE"</formula>
    </cfRule>
  </conditionalFormatting>
  <conditionalFormatting sqref="BB141">
    <cfRule type="containsText" dxfId="1306" priority="128" operator="containsText" text="CUMPLE">
      <formula>NOT(ISERROR(SEARCH("CUMPLE",BB141)))</formula>
    </cfRule>
  </conditionalFormatting>
  <conditionalFormatting sqref="BB141">
    <cfRule type="cellIs" dxfId="1305" priority="125" operator="equal">
      <formula>"ARTIFICIALIDAD"</formula>
    </cfRule>
    <cfRule type="cellIs" dxfId="1304" priority="126" operator="equal">
      <formula>"CUMPLE"</formula>
    </cfRule>
    <cfRule type="cellIs" dxfId="1303" priority="127" operator="equal">
      <formula>"NO CUMPLE"</formula>
    </cfRule>
  </conditionalFormatting>
  <conditionalFormatting sqref="CO141:CW141 CO142:CT153">
    <cfRule type="containsText" dxfId="1302" priority="120" operator="containsText" text="500">
      <formula>NOT(ISERROR(SEARCH("500",CO141)))</formula>
    </cfRule>
    <cfRule type="containsText" dxfId="1301" priority="121" operator="containsText" text="500,00">
      <formula>NOT(ISERROR(SEARCH("500,00",CO141)))</formula>
    </cfRule>
  </conditionalFormatting>
  <conditionalFormatting sqref="BZ142:BZ153">
    <cfRule type="containsText" dxfId="1300" priority="119" operator="containsText" text="CUMPLE">
      <formula>NOT(ISERROR(SEARCH("CUMPLE",BZ142)))</formula>
    </cfRule>
  </conditionalFormatting>
  <conditionalFormatting sqref="BZ142:BZ153">
    <cfRule type="cellIs" dxfId="1299" priority="112" operator="equal">
      <formula>"ARTIFICIALIDAD"</formula>
    </cfRule>
    <cfRule type="cellIs" dxfId="1298" priority="113" operator="equal">
      <formula>"CUMPLE"</formula>
    </cfRule>
    <cfRule type="cellIs" dxfId="1297" priority="114" operator="equal">
      <formula>"NO CUMPLE"</formula>
    </cfRule>
  </conditionalFormatting>
  <conditionalFormatting sqref="BZ141">
    <cfRule type="containsText" dxfId="1296" priority="118" operator="containsText" text="CUMPLE">
      <formula>NOT(ISERROR(SEARCH("CUMPLE",BZ141)))</formula>
    </cfRule>
  </conditionalFormatting>
  <conditionalFormatting sqref="BZ141">
    <cfRule type="cellIs" dxfId="1295" priority="115" operator="equal">
      <formula>"ARTIFICIALIDAD"</formula>
    </cfRule>
    <cfRule type="cellIs" dxfId="1294" priority="116" operator="equal">
      <formula>"CUMPLE"</formula>
    </cfRule>
    <cfRule type="cellIs" dxfId="1293" priority="117" operator="equal">
      <formula>"NO CUMPLE"</formula>
    </cfRule>
  </conditionalFormatting>
  <conditionalFormatting sqref="BR142:BR153">
    <cfRule type="containsText" dxfId="1292" priority="111" operator="containsText" text="CUMPLE">
      <formula>NOT(ISERROR(SEARCH("CUMPLE",BR142)))</formula>
    </cfRule>
  </conditionalFormatting>
  <conditionalFormatting sqref="BR142:BR153">
    <cfRule type="cellIs" dxfId="1291" priority="104" operator="equal">
      <formula>"ARTIFICIALIDAD"</formula>
    </cfRule>
    <cfRule type="cellIs" dxfId="1290" priority="105" operator="equal">
      <formula>"CUMPLE"</formula>
    </cfRule>
    <cfRule type="cellIs" dxfId="1289" priority="106" operator="equal">
      <formula>"NO CUMPLE"</formula>
    </cfRule>
  </conditionalFormatting>
  <conditionalFormatting sqref="BR141">
    <cfRule type="containsText" dxfId="1288" priority="110" operator="containsText" text="CUMPLE">
      <formula>NOT(ISERROR(SEARCH("CUMPLE",BR141)))</formula>
    </cfRule>
  </conditionalFormatting>
  <conditionalFormatting sqref="BR141">
    <cfRule type="cellIs" dxfId="1287" priority="107" operator="equal">
      <formula>"ARTIFICIALIDAD"</formula>
    </cfRule>
    <cfRule type="cellIs" dxfId="1286" priority="108" operator="equal">
      <formula>"CUMPLE"</formula>
    </cfRule>
    <cfRule type="cellIs" dxfId="1285" priority="109" operator="equal">
      <formula>"NO CUMPLE"</formula>
    </cfRule>
  </conditionalFormatting>
  <conditionalFormatting sqref="BJ142:BJ153">
    <cfRule type="containsText" dxfId="1284" priority="103" operator="containsText" text="CUMPLE">
      <formula>NOT(ISERROR(SEARCH("CUMPLE",BJ142)))</formula>
    </cfRule>
  </conditionalFormatting>
  <conditionalFormatting sqref="BJ142:BJ153">
    <cfRule type="cellIs" dxfId="1283" priority="96" operator="equal">
      <formula>"ARTIFICIALIDAD"</formula>
    </cfRule>
    <cfRule type="cellIs" dxfId="1282" priority="97" operator="equal">
      <formula>"CUMPLE"</formula>
    </cfRule>
    <cfRule type="cellIs" dxfId="1281" priority="98" operator="equal">
      <formula>"NO CUMPLE"</formula>
    </cfRule>
  </conditionalFormatting>
  <conditionalFormatting sqref="BJ141">
    <cfRule type="containsText" dxfId="1280" priority="102" operator="containsText" text="CUMPLE">
      <formula>NOT(ISERROR(SEARCH("CUMPLE",BJ141)))</formula>
    </cfRule>
  </conditionalFormatting>
  <conditionalFormatting sqref="BJ141">
    <cfRule type="cellIs" dxfId="1279" priority="99" operator="equal">
      <formula>"ARTIFICIALIDAD"</formula>
    </cfRule>
    <cfRule type="cellIs" dxfId="1278" priority="100" operator="equal">
      <formula>"CUMPLE"</formula>
    </cfRule>
    <cfRule type="cellIs" dxfId="1277" priority="101" operator="equal">
      <formula>"NO CUMPLE"</formula>
    </cfRule>
  </conditionalFormatting>
  <conditionalFormatting sqref="CU129:CW140">
    <cfRule type="containsText" dxfId="1276" priority="94" operator="containsText" text="500">
      <formula>NOT(ISERROR(SEARCH("500",CU129)))</formula>
    </cfRule>
    <cfRule type="containsText" dxfId="1275" priority="95" operator="containsText" text="500,00">
      <formula>NOT(ISERROR(SEARCH("500,00",CU129)))</formula>
    </cfRule>
  </conditionalFormatting>
  <conditionalFormatting sqref="V129:V140 AD129:AD140 AL129:AL140 AT129:AT140 BB129:BB140 N128:N140">
    <cfRule type="containsText" dxfId="1274" priority="93" operator="containsText" text="CUMPLE">
      <formula>NOT(ISERROR(SEARCH("CUMPLE",N128)))</formula>
    </cfRule>
  </conditionalFormatting>
  <conditionalFormatting sqref="CO128:CO140">
    <cfRule type="containsText" dxfId="1273" priority="92" operator="containsText" text="500">
      <formula>NOT(ISERROR(SEARCH("500",CO128)))</formula>
    </cfRule>
  </conditionalFormatting>
  <conditionalFormatting sqref="N129:N140 V129:V140 AD129:AD140 AL129:AL140 AT129:AT140 BB129:BB140">
    <cfRule type="cellIs" dxfId="1272" priority="66" operator="equal">
      <formula>"ARTIFICIALIDAD"</formula>
    </cfRule>
    <cfRule type="cellIs" dxfId="1271" priority="67" operator="equal">
      <formula>"CUMPLE"</formula>
    </cfRule>
    <cfRule type="cellIs" dxfId="1270" priority="68" operator="equal">
      <formula>"NO CUMPLE"</formula>
    </cfRule>
  </conditionalFormatting>
  <conditionalFormatting sqref="N128">
    <cfRule type="cellIs" dxfId="1269" priority="89" operator="equal">
      <formula>"ARTIFICIALIDAD"</formula>
    </cfRule>
    <cfRule type="cellIs" dxfId="1268" priority="90" operator="equal">
      <formula>"CUMPLE"</formula>
    </cfRule>
    <cfRule type="cellIs" dxfId="1267" priority="91" operator="equal">
      <formula>"NO CUMPLE"</formula>
    </cfRule>
  </conditionalFormatting>
  <conditionalFormatting sqref="V128">
    <cfRule type="containsText" dxfId="1266" priority="88" operator="containsText" text="CUMPLE">
      <formula>NOT(ISERROR(SEARCH("CUMPLE",V128)))</formula>
    </cfRule>
  </conditionalFormatting>
  <conditionalFormatting sqref="V128">
    <cfRule type="cellIs" dxfId="1265" priority="85" operator="equal">
      <formula>"ARTIFICIALIDAD"</formula>
    </cfRule>
    <cfRule type="cellIs" dxfId="1264" priority="86" operator="equal">
      <formula>"CUMPLE"</formula>
    </cfRule>
    <cfRule type="cellIs" dxfId="1263" priority="87" operator="equal">
      <formula>"NO CUMPLE"</formula>
    </cfRule>
  </conditionalFormatting>
  <conditionalFormatting sqref="AD128">
    <cfRule type="containsText" dxfId="1262" priority="84" operator="containsText" text="CUMPLE">
      <formula>NOT(ISERROR(SEARCH("CUMPLE",AD128)))</formula>
    </cfRule>
  </conditionalFormatting>
  <conditionalFormatting sqref="AD128">
    <cfRule type="cellIs" dxfId="1261" priority="81" operator="equal">
      <formula>"ARTIFICIALIDAD"</formula>
    </cfRule>
    <cfRule type="cellIs" dxfId="1260" priority="82" operator="equal">
      <formula>"CUMPLE"</formula>
    </cfRule>
    <cfRule type="cellIs" dxfId="1259" priority="83" operator="equal">
      <formula>"NO CUMPLE"</formula>
    </cfRule>
  </conditionalFormatting>
  <conditionalFormatting sqref="AL128">
    <cfRule type="containsText" dxfId="1258" priority="80" operator="containsText" text="CUMPLE">
      <formula>NOT(ISERROR(SEARCH("CUMPLE",AL128)))</formula>
    </cfRule>
  </conditionalFormatting>
  <conditionalFormatting sqref="AL128">
    <cfRule type="cellIs" dxfId="1257" priority="77" operator="equal">
      <formula>"ARTIFICIALIDAD"</formula>
    </cfRule>
    <cfRule type="cellIs" dxfId="1256" priority="78" operator="equal">
      <formula>"CUMPLE"</formula>
    </cfRule>
    <cfRule type="cellIs" dxfId="1255" priority="79" operator="equal">
      <formula>"NO CUMPLE"</formula>
    </cfRule>
  </conditionalFormatting>
  <conditionalFormatting sqref="AT128">
    <cfRule type="containsText" dxfId="1254" priority="76" operator="containsText" text="CUMPLE">
      <formula>NOT(ISERROR(SEARCH("CUMPLE",AT128)))</formula>
    </cfRule>
  </conditionalFormatting>
  <conditionalFormatting sqref="AT128">
    <cfRule type="cellIs" dxfId="1253" priority="73" operator="equal">
      <formula>"ARTIFICIALIDAD"</formula>
    </cfRule>
    <cfRule type="cellIs" dxfId="1252" priority="74" operator="equal">
      <formula>"CUMPLE"</formula>
    </cfRule>
    <cfRule type="cellIs" dxfId="1251" priority="75" operator="equal">
      <formula>"NO CUMPLE"</formula>
    </cfRule>
  </conditionalFormatting>
  <conditionalFormatting sqref="BB128">
    <cfRule type="containsText" dxfId="1250" priority="72" operator="containsText" text="CUMPLE">
      <formula>NOT(ISERROR(SEARCH("CUMPLE",BB128)))</formula>
    </cfRule>
  </conditionalFormatting>
  <conditionalFormatting sqref="BB128">
    <cfRule type="cellIs" dxfId="1249" priority="69" operator="equal">
      <formula>"ARTIFICIALIDAD"</formula>
    </cfRule>
    <cfRule type="cellIs" dxfId="1248" priority="70" operator="equal">
      <formula>"CUMPLE"</formula>
    </cfRule>
    <cfRule type="cellIs" dxfId="1247" priority="71" operator="equal">
      <formula>"NO CUMPLE"</formula>
    </cfRule>
  </conditionalFormatting>
  <conditionalFormatting sqref="CO128:CW128 CO129:CT140">
    <cfRule type="containsText" dxfId="1246" priority="64" operator="containsText" text="500">
      <formula>NOT(ISERROR(SEARCH("500",CO128)))</formula>
    </cfRule>
    <cfRule type="containsText" dxfId="1245" priority="65" operator="containsText" text="500,00">
      <formula>NOT(ISERROR(SEARCH("500,00",CO128)))</formula>
    </cfRule>
  </conditionalFormatting>
  <conditionalFormatting sqref="BZ129:BZ140">
    <cfRule type="containsText" dxfId="1244" priority="63" operator="containsText" text="CUMPLE">
      <formula>NOT(ISERROR(SEARCH("CUMPLE",BZ129)))</formula>
    </cfRule>
  </conditionalFormatting>
  <conditionalFormatting sqref="BZ129:BZ140">
    <cfRule type="cellIs" dxfId="1243" priority="56" operator="equal">
      <formula>"ARTIFICIALIDAD"</formula>
    </cfRule>
    <cfRule type="cellIs" dxfId="1242" priority="57" operator="equal">
      <formula>"CUMPLE"</formula>
    </cfRule>
    <cfRule type="cellIs" dxfId="1241" priority="58" operator="equal">
      <formula>"NO CUMPLE"</formula>
    </cfRule>
  </conditionalFormatting>
  <conditionalFormatting sqref="BZ128">
    <cfRule type="containsText" dxfId="1240" priority="62" operator="containsText" text="CUMPLE">
      <formula>NOT(ISERROR(SEARCH("CUMPLE",BZ128)))</formula>
    </cfRule>
  </conditionalFormatting>
  <conditionalFormatting sqref="BZ128">
    <cfRule type="cellIs" dxfId="1239" priority="59" operator="equal">
      <formula>"ARTIFICIALIDAD"</formula>
    </cfRule>
    <cfRule type="cellIs" dxfId="1238" priority="60" operator="equal">
      <formula>"CUMPLE"</formula>
    </cfRule>
    <cfRule type="cellIs" dxfId="1237" priority="61" operator="equal">
      <formula>"NO CUMPLE"</formula>
    </cfRule>
  </conditionalFormatting>
  <conditionalFormatting sqref="BR129:BR140">
    <cfRule type="containsText" dxfId="1236" priority="55" operator="containsText" text="CUMPLE">
      <formula>NOT(ISERROR(SEARCH("CUMPLE",BR129)))</formula>
    </cfRule>
  </conditionalFormatting>
  <conditionalFormatting sqref="BR129:BR140">
    <cfRule type="cellIs" dxfId="1235" priority="48" operator="equal">
      <formula>"ARTIFICIALIDAD"</formula>
    </cfRule>
    <cfRule type="cellIs" dxfId="1234" priority="49" operator="equal">
      <formula>"CUMPLE"</formula>
    </cfRule>
    <cfRule type="cellIs" dxfId="1233" priority="50" operator="equal">
      <formula>"NO CUMPLE"</formula>
    </cfRule>
  </conditionalFormatting>
  <conditionalFormatting sqref="BR128">
    <cfRule type="containsText" dxfId="1232" priority="54" operator="containsText" text="CUMPLE">
      <formula>NOT(ISERROR(SEARCH("CUMPLE",BR128)))</formula>
    </cfRule>
  </conditionalFormatting>
  <conditionalFormatting sqref="BR128">
    <cfRule type="cellIs" dxfId="1231" priority="51" operator="equal">
      <formula>"ARTIFICIALIDAD"</formula>
    </cfRule>
    <cfRule type="cellIs" dxfId="1230" priority="52" operator="equal">
      <formula>"CUMPLE"</formula>
    </cfRule>
    <cfRule type="cellIs" dxfId="1229" priority="53" operator="equal">
      <formula>"NO CUMPLE"</formula>
    </cfRule>
  </conditionalFormatting>
  <conditionalFormatting sqref="BJ129:BJ140">
    <cfRule type="containsText" dxfId="1228" priority="47" operator="containsText" text="CUMPLE">
      <formula>NOT(ISERROR(SEARCH("CUMPLE",BJ129)))</formula>
    </cfRule>
  </conditionalFormatting>
  <conditionalFormatting sqref="BJ129:BJ140">
    <cfRule type="cellIs" dxfId="1227" priority="40" operator="equal">
      <formula>"ARTIFICIALIDAD"</formula>
    </cfRule>
    <cfRule type="cellIs" dxfId="1226" priority="41" operator="equal">
      <formula>"CUMPLE"</formula>
    </cfRule>
    <cfRule type="cellIs" dxfId="1225" priority="42" operator="equal">
      <formula>"NO CUMPLE"</formula>
    </cfRule>
  </conditionalFormatting>
  <conditionalFormatting sqref="BJ128">
    <cfRule type="containsText" dxfId="1224" priority="46" operator="containsText" text="CUMPLE">
      <formula>NOT(ISERROR(SEARCH("CUMPLE",BJ128)))</formula>
    </cfRule>
  </conditionalFormatting>
  <conditionalFormatting sqref="BJ128">
    <cfRule type="cellIs" dxfId="1223" priority="43" operator="equal">
      <formula>"ARTIFICIALIDAD"</formula>
    </cfRule>
    <cfRule type="cellIs" dxfId="1222" priority="44" operator="equal">
      <formula>"CUMPLE"</formula>
    </cfRule>
    <cfRule type="cellIs" dxfId="1221" priority="45" operator="equal">
      <formula>"NO CUMPLE"</formula>
    </cfRule>
  </conditionalFormatting>
  <conditionalFormatting sqref="CU124:CW127">
    <cfRule type="containsText" dxfId="1220" priority="38" operator="containsText" text="500">
      <formula>NOT(ISERROR(SEARCH("500",CU124)))</formula>
    </cfRule>
    <cfRule type="containsText" dxfId="1219" priority="39" operator="containsText" text="500,00">
      <formula>NOT(ISERROR(SEARCH("500,00",CU124)))</formula>
    </cfRule>
  </conditionalFormatting>
  <conditionalFormatting sqref="N124:N127 BB124:BB127 AT124:AT127 AL124:AL127 AD124:AD127 V124:V127">
    <cfRule type="containsText" dxfId="1218" priority="37" operator="containsText" text="CUMPLE">
      <formula>NOT(ISERROR(SEARCH("CUMPLE",N124)))</formula>
    </cfRule>
  </conditionalFormatting>
  <conditionalFormatting sqref="CO124:CO127">
    <cfRule type="containsText" dxfId="1217" priority="36" operator="containsText" text="500">
      <formula>NOT(ISERROR(SEARCH("500",CO124)))</formula>
    </cfRule>
  </conditionalFormatting>
  <conditionalFormatting sqref="BB124:BB127 AT124:AT127 AL124:AL127 AD124:AD127 V124:V127 N124:N127">
    <cfRule type="cellIs" dxfId="1216" priority="33" operator="equal">
      <formula>"ARTIFICIALIDAD"</formula>
    </cfRule>
    <cfRule type="cellIs" dxfId="1215" priority="34" operator="equal">
      <formula>"CUMPLE"</formula>
    </cfRule>
    <cfRule type="cellIs" dxfId="1214" priority="35" operator="equal">
      <formula>"NO CUMPLE"</formula>
    </cfRule>
  </conditionalFormatting>
  <conditionalFormatting sqref="CO124:CT127">
    <cfRule type="containsText" dxfId="1213" priority="31" operator="containsText" text="500">
      <formula>NOT(ISERROR(SEARCH("500",CO124)))</formula>
    </cfRule>
    <cfRule type="containsText" dxfId="1212" priority="32" operator="containsText" text="500,00">
      <formula>NOT(ISERROR(SEARCH("500,00",CO124)))</formula>
    </cfRule>
  </conditionalFormatting>
  <conditionalFormatting sqref="BZ124:BZ127">
    <cfRule type="containsText" dxfId="1211" priority="30" operator="containsText" text="CUMPLE">
      <formula>NOT(ISERROR(SEARCH("CUMPLE",BZ124)))</formula>
    </cfRule>
  </conditionalFormatting>
  <conditionalFormatting sqref="BZ124:BZ127">
    <cfRule type="cellIs" dxfId="1210" priority="27" operator="equal">
      <formula>"ARTIFICIALIDAD"</formula>
    </cfRule>
    <cfRule type="cellIs" dxfId="1209" priority="28" operator="equal">
      <formula>"CUMPLE"</formula>
    </cfRule>
    <cfRule type="cellIs" dxfId="1208" priority="29" operator="equal">
      <formula>"NO CUMPLE"</formula>
    </cfRule>
  </conditionalFormatting>
  <conditionalFormatting sqref="BR124:BR127">
    <cfRule type="containsText" dxfId="1207" priority="26" operator="containsText" text="CUMPLE">
      <formula>NOT(ISERROR(SEARCH("CUMPLE",BR124)))</formula>
    </cfRule>
  </conditionalFormatting>
  <conditionalFormatting sqref="BR124:BR127">
    <cfRule type="cellIs" dxfId="1206" priority="23" operator="equal">
      <formula>"ARTIFICIALIDAD"</formula>
    </cfRule>
    <cfRule type="cellIs" dxfId="1205" priority="24" operator="equal">
      <formula>"CUMPLE"</formula>
    </cfRule>
    <cfRule type="cellIs" dxfId="1204" priority="25" operator="equal">
      <formula>"NO CUMPLE"</formula>
    </cfRule>
  </conditionalFormatting>
  <conditionalFormatting sqref="BJ124:BJ127">
    <cfRule type="containsText" dxfId="1203" priority="22" operator="containsText" text="CUMPLE">
      <formula>NOT(ISERROR(SEARCH("CUMPLE",BJ124)))</formula>
    </cfRule>
  </conditionalFormatting>
  <conditionalFormatting sqref="BJ124:BJ127">
    <cfRule type="cellIs" dxfId="1202" priority="19" operator="equal">
      <formula>"ARTIFICIALIDAD"</formula>
    </cfRule>
    <cfRule type="cellIs" dxfId="1201" priority="20" operator="equal">
      <formula>"CUMPLE"</formula>
    </cfRule>
    <cfRule type="cellIs" dxfId="1200" priority="21" operator="equal">
      <formula>"NO CUMPLE"</formula>
    </cfRule>
  </conditionalFormatting>
  <conditionalFormatting sqref="BJ9:BK9">
    <cfRule type="containsText" dxfId="1199" priority="18" operator="containsText" text="CUMPLE">
      <formula>NOT(ISERROR(SEARCH("CUMPLE",BJ9)))</formula>
    </cfRule>
  </conditionalFormatting>
  <conditionalFormatting sqref="BJ9:BK9">
    <cfRule type="containsText" dxfId="1198" priority="17" operator="containsText" text="no cumple">
      <formula>NOT(ISERROR(SEARCH("no cumple",BJ9)))</formula>
    </cfRule>
  </conditionalFormatting>
  <conditionalFormatting sqref="BS10">
    <cfRule type="containsText" dxfId="1197" priority="16" operator="containsText" text="CUMPLE">
      <formula>NOT(ISERROR(SEARCH("CUMPLE",BS10)))</formula>
    </cfRule>
  </conditionalFormatting>
  <conditionalFormatting sqref="BS10">
    <cfRule type="containsText" dxfId="1196" priority="15" operator="containsText" text="no cumple">
      <formula>NOT(ISERROR(SEARCH("no cumple",BS10)))</formula>
    </cfRule>
  </conditionalFormatting>
  <conditionalFormatting sqref="BK10">
    <cfRule type="containsText" dxfId="1195" priority="14" operator="containsText" text="CUMPLE">
      <formula>NOT(ISERROR(SEARCH("CUMPLE",BK10)))</formula>
    </cfRule>
  </conditionalFormatting>
  <conditionalFormatting sqref="BK10">
    <cfRule type="containsText" dxfId="1194" priority="13" operator="containsText" text="no cumple">
      <formula>NOT(ISERROR(SEARCH("no cumple",BK10)))</formula>
    </cfRule>
  </conditionalFormatting>
  <conditionalFormatting sqref="BC10">
    <cfRule type="containsText" dxfId="1193" priority="12" operator="containsText" text="CUMPLE">
      <formula>NOT(ISERROR(SEARCH("CUMPLE",BC10)))</formula>
    </cfRule>
  </conditionalFormatting>
  <conditionalFormatting sqref="BC10">
    <cfRule type="containsText" dxfId="1192" priority="11" operator="containsText" text="no cumple">
      <formula>NOT(ISERROR(SEARCH("no cumple",BC10)))</formula>
    </cfRule>
  </conditionalFormatting>
  <conditionalFormatting sqref="AU10">
    <cfRule type="containsText" dxfId="1191" priority="10" operator="containsText" text="CUMPLE">
      <formula>NOT(ISERROR(SEARCH("CUMPLE",AU10)))</formula>
    </cfRule>
  </conditionalFormatting>
  <conditionalFormatting sqref="AU10">
    <cfRule type="containsText" dxfId="1190" priority="9" operator="containsText" text="no cumple">
      <formula>NOT(ISERROR(SEARCH("no cumple",AU10)))</formula>
    </cfRule>
  </conditionalFormatting>
  <conditionalFormatting sqref="AM10">
    <cfRule type="containsText" dxfId="1189" priority="8" operator="containsText" text="CUMPLE">
      <formula>NOT(ISERROR(SEARCH("CUMPLE",AM10)))</formula>
    </cfRule>
  </conditionalFormatting>
  <conditionalFormatting sqref="AM10">
    <cfRule type="containsText" dxfId="1188" priority="7" operator="containsText" text="no cumple">
      <formula>NOT(ISERROR(SEARCH("no cumple",AM10)))</formula>
    </cfRule>
  </conditionalFormatting>
  <conditionalFormatting sqref="AE10">
    <cfRule type="containsText" dxfId="1187" priority="5" operator="containsText" text="no cumple">
      <formula>NOT(ISERROR(SEARCH("no cumple",AE10)))</formula>
    </cfRule>
  </conditionalFormatting>
  <conditionalFormatting sqref="AE10">
    <cfRule type="containsText" dxfId="1186" priority="6" operator="containsText" text="CUMPLE">
      <formula>NOT(ISERROR(SEARCH("CUMPLE",AE10)))</formula>
    </cfRule>
  </conditionalFormatting>
  <conditionalFormatting sqref="W10">
    <cfRule type="containsText" dxfId="1185" priority="3" operator="containsText" text="no cumple">
      <formula>NOT(ISERROR(SEARCH("no cumple",W10)))</formula>
    </cfRule>
  </conditionalFormatting>
  <conditionalFormatting sqref="W10">
    <cfRule type="containsText" dxfId="1184" priority="4" operator="containsText" text="CUMPLE">
      <formula>NOT(ISERROR(SEARCH("CUMPLE",W10)))</formula>
    </cfRule>
  </conditionalFormatting>
  <conditionalFormatting sqref="O10">
    <cfRule type="containsText" dxfId="1183" priority="1" operator="containsText" text="no cumple">
      <formula>NOT(ISERROR(SEARCH("no cumple",O10)))</formula>
    </cfRule>
  </conditionalFormatting>
  <conditionalFormatting sqref="O10">
    <cfRule type="containsText" dxfId="1182" priority="2" operator="containsText" text="CUMPLE">
      <formula>NOT(ISERROR(SEARCH("CUMPLE",O10)))</formula>
    </cfRule>
  </conditionalFormatting>
  <printOptions horizontalCentered="1" verticalCentered="1"/>
  <pageMargins left="0.70866141732283472" right="0.70866141732283472" top="0.55118110236220474" bottom="0.55118110236220474" header="0.31496062992125984" footer="0.31496062992125984"/>
  <pageSetup scale="47" orientation="landscape" r:id="rId1"/>
  <headerFooter>
    <oddFooter>Página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287F1B-1A4A-4414-82DA-FC0DFC0FC064}">
  <dimension ref="A1:CY284"/>
  <sheetViews>
    <sheetView showGridLines="0" view="pageBreakPreview" topLeftCell="A84" zoomScale="59" zoomScaleNormal="44" zoomScaleSheetLayoutView="59" workbookViewId="0">
      <selection activeCell="CA99" sqref="CA99"/>
    </sheetView>
  </sheetViews>
  <sheetFormatPr baseColWidth="10" defaultRowHeight="15" x14ac:dyDescent="0.2"/>
  <cols>
    <col min="1" max="1" width="8.85546875" style="5" customWidth="1"/>
    <col min="2" max="2" width="14.28515625" style="5" customWidth="1"/>
    <col min="3" max="3" width="26.28515625" style="5" customWidth="1"/>
    <col min="4" max="5" width="16.28515625" style="5" customWidth="1"/>
    <col min="6" max="6" width="11.7109375" style="5" customWidth="1"/>
    <col min="7" max="7" width="10" style="5" customWidth="1"/>
    <col min="8" max="8" width="20.5703125" style="29" customWidth="1"/>
    <col min="9" max="9" width="24" style="29" customWidth="1"/>
    <col min="10" max="10" width="18.85546875" style="135" hidden="1" customWidth="1"/>
    <col min="11" max="11" width="13.42578125" style="135" hidden="1" customWidth="1"/>
    <col min="12" max="12" width="19.5703125" style="29" hidden="1" customWidth="1"/>
    <col min="13" max="13" width="27.42578125" style="29" hidden="1" customWidth="1"/>
    <col min="14" max="17" width="12.5703125" style="6" hidden="1" customWidth="1"/>
    <col min="18" max="18" width="21.5703125" style="142" hidden="1" customWidth="1"/>
    <col min="19" max="19" width="14" style="142" hidden="1" customWidth="1"/>
    <col min="20" max="20" width="19.85546875" style="142" hidden="1" customWidth="1"/>
    <col min="21" max="21" width="24.5703125" style="142" hidden="1" customWidth="1"/>
    <col min="22" max="23" width="12.5703125" style="6" hidden="1" customWidth="1"/>
    <col min="24" max="24" width="14.85546875" style="6" hidden="1" customWidth="1"/>
    <col min="25" max="25" width="12.5703125" style="6" hidden="1" customWidth="1"/>
    <col min="26" max="26" width="18.140625" style="6" hidden="1" customWidth="1"/>
    <col min="27" max="27" width="16.28515625" style="6" hidden="1" customWidth="1"/>
    <col min="28" max="28" width="18.7109375" style="29" hidden="1" customWidth="1"/>
    <col min="29" max="29" width="21.28515625" style="6" hidden="1" customWidth="1"/>
    <col min="30" max="31" width="15.7109375" style="6" hidden="1" customWidth="1"/>
    <col min="32" max="32" width="17" style="6" hidden="1" customWidth="1"/>
    <col min="33" max="33" width="12.5703125" style="6" hidden="1" customWidth="1"/>
    <col min="34" max="34" width="15.85546875" style="19" hidden="1" customWidth="1"/>
    <col min="35" max="35" width="13.42578125" style="6" hidden="1" customWidth="1"/>
    <col min="36" max="37" width="16.85546875" style="6" hidden="1" customWidth="1"/>
    <col min="38" max="41" width="12.5703125" style="6" hidden="1" customWidth="1"/>
    <col min="42" max="42" width="16.28515625" style="6" hidden="1" customWidth="1"/>
    <col min="43" max="43" width="11.140625" style="6" hidden="1" customWidth="1"/>
    <col min="44" max="44" width="15.5703125" style="6" hidden="1" customWidth="1"/>
    <col min="45" max="45" width="16.7109375" style="6" hidden="1" customWidth="1"/>
    <col min="46" max="49" width="12.5703125" style="6" hidden="1" customWidth="1"/>
    <col min="50" max="50" width="17" style="87" hidden="1" customWidth="1"/>
    <col min="51" max="51" width="15.85546875" style="79" hidden="1" customWidth="1"/>
    <col min="52" max="52" width="20.28515625" style="163" hidden="1" customWidth="1"/>
    <col min="53" max="53" width="21.85546875" style="6" hidden="1" customWidth="1"/>
    <col min="54" max="57" width="12.5703125" style="6" hidden="1" customWidth="1"/>
    <col min="58" max="58" width="19.28515625" style="29" hidden="1" customWidth="1"/>
    <col min="59" max="59" width="17.28515625" style="215" hidden="1" customWidth="1"/>
    <col min="60" max="60" width="21.5703125" style="29" hidden="1" customWidth="1"/>
    <col min="61" max="61" width="22.42578125" style="29" hidden="1" customWidth="1"/>
    <col min="62" max="62" width="17.7109375" style="6" hidden="1" customWidth="1"/>
    <col min="63" max="63" width="17" style="6" hidden="1" customWidth="1"/>
    <col min="64" max="65" width="12.5703125" style="6" hidden="1" customWidth="1"/>
    <col min="66" max="68" width="21.140625" style="163" customWidth="1"/>
    <col min="69" max="69" width="24.5703125" style="163" customWidth="1"/>
    <col min="70" max="71" width="16" style="6" customWidth="1"/>
    <col min="72" max="73" width="12.5703125" style="6" customWidth="1"/>
    <col min="74" max="77" width="20.7109375" style="29" customWidth="1"/>
    <col min="78" max="81" width="12.5703125" style="6" customWidth="1"/>
    <col min="82" max="82" width="3.28515625" style="5" customWidth="1"/>
    <col min="83" max="83" width="22.85546875" style="5" customWidth="1"/>
    <col min="84" max="84" width="18.85546875" style="5" customWidth="1"/>
    <col min="85" max="85" width="19.28515625" style="5" customWidth="1"/>
    <col min="86" max="86" width="18.140625" style="24" customWidth="1"/>
    <col min="87" max="87" width="22.5703125" style="24" customWidth="1"/>
    <col min="88" max="90" width="19.5703125" style="24" customWidth="1"/>
    <col min="91" max="91" width="19.5703125" style="5" customWidth="1"/>
    <col min="92" max="92" width="13.42578125" style="5" customWidth="1"/>
    <col min="93" max="101" width="20.28515625" style="5" customWidth="1"/>
    <col min="102" max="102" width="28.42578125" style="26" customWidth="1"/>
    <col min="103" max="103" width="34.5703125" style="5" customWidth="1"/>
    <col min="104" max="16384" width="11.42578125" style="5"/>
  </cols>
  <sheetData>
    <row r="1" spans="1:103" ht="19.5" customHeight="1" x14ac:dyDescent="0.2">
      <c r="A1" s="376"/>
      <c r="C1" s="106"/>
      <c r="D1" s="106"/>
      <c r="E1" s="106"/>
      <c r="F1" s="381" t="s">
        <v>3</v>
      </c>
      <c r="G1" s="381"/>
      <c r="H1" s="381"/>
      <c r="I1" s="381"/>
      <c r="J1" s="381"/>
      <c r="K1" s="381"/>
      <c r="L1" s="381"/>
      <c r="M1" s="381"/>
      <c r="N1" s="381"/>
      <c r="O1" s="381"/>
      <c r="P1" s="381"/>
      <c r="Q1" s="381"/>
      <c r="R1" s="381"/>
      <c r="S1" s="381"/>
      <c r="T1" s="381"/>
      <c r="U1" s="381"/>
      <c r="V1" s="381"/>
      <c r="W1" s="381"/>
      <c r="X1" s="381"/>
      <c r="Y1" s="381"/>
      <c r="Z1" s="381"/>
      <c r="AA1" s="381"/>
      <c r="AB1" s="381"/>
      <c r="AC1" s="381"/>
      <c r="AD1" s="381"/>
      <c r="AE1" s="381"/>
      <c r="AF1" s="381"/>
      <c r="AG1" s="381"/>
      <c r="AH1" s="381"/>
      <c r="AI1" s="381"/>
      <c r="AJ1" s="381"/>
      <c r="AK1" s="381"/>
      <c r="AL1" s="381"/>
      <c r="AM1" s="381"/>
      <c r="AN1" s="381"/>
      <c r="AO1" s="381"/>
      <c r="AP1" s="381"/>
      <c r="AQ1" s="381"/>
      <c r="AR1" s="381"/>
      <c r="AS1" s="381"/>
      <c r="AT1" s="381"/>
      <c r="AU1" s="381"/>
      <c r="AV1" s="381"/>
      <c r="AW1" s="381"/>
      <c r="AX1" s="381"/>
      <c r="AY1" s="381"/>
      <c r="AZ1" s="381"/>
      <c r="BA1" s="381"/>
      <c r="BB1" s="381"/>
      <c r="BC1" s="381"/>
      <c r="BD1" s="381"/>
      <c r="BE1" s="381"/>
      <c r="BF1" s="381"/>
      <c r="BG1" s="381"/>
      <c r="BH1" s="381"/>
      <c r="BI1" s="381"/>
      <c r="BJ1" s="381"/>
      <c r="BK1" s="381"/>
      <c r="BL1" s="381"/>
      <c r="BM1" s="381"/>
      <c r="BN1" s="381"/>
      <c r="BO1" s="381"/>
      <c r="BP1" s="381"/>
      <c r="BQ1" s="381"/>
      <c r="BR1" s="381"/>
      <c r="BS1" s="381"/>
      <c r="BT1" s="381"/>
      <c r="BU1" s="381"/>
      <c r="BV1" s="382"/>
      <c r="BW1" s="197" t="s">
        <v>0</v>
      </c>
      <c r="BX1" s="198">
        <v>2</v>
      </c>
      <c r="BY1" s="199"/>
      <c r="BZ1" s="106"/>
      <c r="CA1" s="106"/>
      <c r="CB1" s="106"/>
      <c r="CC1" s="106"/>
      <c r="CD1" s="106"/>
      <c r="CE1" s="106"/>
      <c r="CF1" s="106"/>
      <c r="CG1" s="106"/>
      <c r="CH1" s="106"/>
      <c r="CI1" s="106"/>
      <c r="CJ1" s="106"/>
      <c r="CK1" s="106"/>
      <c r="CL1" s="106"/>
      <c r="CM1" s="106"/>
      <c r="CN1" s="106"/>
      <c r="CO1" s="106"/>
      <c r="CP1" s="106"/>
      <c r="CQ1" s="106"/>
      <c r="CR1" s="106"/>
      <c r="CS1" s="106"/>
      <c r="CT1" s="1"/>
      <c r="CU1" s="61"/>
      <c r="CV1" s="61"/>
      <c r="CW1" s="61"/>
    </row>
    <row r="2" spans="1:103" ht="27" customHeight="1" x14ac:dyDescent="0.2">
      <c r="A2" s="377"/>
      <c r="B2" s="107"/>
      <c r="C2" s="106"/>
      <c r="D2" s="106"/>
      <c r="E2" s="106"/>
      <c r="F2" s="381"/>
      <c r="G2" s="381"/>
      <c r="H2" s="381"/>
      <c r="I2" s="381"/>
      <c r="J2" s="381"/>
      <c r="K2" s="381"/>
      <c r="L2" s="381"/>
      <c r="M2" s="381"/>
      <c r="N2" s="381"/>
      <c r="O2" s="381"/>
      <c r="P2" s="381"/>
      <c r="Q2" s="381"/>
      <c r="R2" s="381"/>
      <c r="S2" s="381"/>
      <c r="T2" s="381"/>
      <c r="U2" s="381"/>
      <c r="V2" s="381"/>
      <c r="W2" s="381"/>
      <c r="X2" s="381"/>
      <c r="Y2" s="381"/>
      <c r="Z2" s="381"/>
      <c r="AA2" s="381"/>
      <c r="AB2" s="381"/>
      <c r="AC2" s="381"/>
      <c r="AD2" s="381"/>
      <c r="AE2" s="381"/>
      <c r="AF2" s="381"/>
      <c r="AG2" s="381"/>
      <c r="AH2" s="381"/>
      <c r="AI2" s="381"/>
      <c r="AJ2" s="381"/>
      <c r="AK2" s="381"/>
      <c r="AL2" s="381"/>
      <c r="AM2" s="381"/>
      <c r="AN2" s="381"/>
      <c r="AO2" s="381"/>
      <c r="AP2" s="381"/>
      <c r="AQ2" s="381"/>
      <c r="AR2" s="381"/>
      <c r="AS2" s="381"/>
      <c r="AT2" s="381"/>
      <c r="AU2" s="381"/>
      <c r="AV2" s="381"/>
      <c r="AW2" s="381"/>
      <c r="AX2" s="381"/>
      <c r="AY2" s="381"/>
      <c r="AZ2" s="381"/>
      <c r="BA2" s="381"/>
      <c r="BB2" s="381"/>
      <c r="BC2" s="381"/>
      <c r="BD2" s="381"/>
      <c r="BE2" s="381"/>
      <c r="BF2" s="381"/>
      <c r="BG2" s="381"/>
      <c r="BH2" s="381"/>
      <c r="BI2" s="381"/>
      <c r="BJ2" s="381"/>
      <c r="BK2" s="381"/>
      <c r="BL2" s="381"/>
      <c r="BM2" s="381"/>
      <c r="BN2" s="381"/>
      <c r="BO2" s="381"/>
      <c r="BP2" s="381"/>
      <c r="BQ2" s="381"/>
      <c r="BR2" s="381"/>
      <c r="BS2" s="381"/>
      <c r="BT2" s="381"/>
      <c r="BU2" s="381"/>
      <c r="BV2" s="382"/>
      <c r="BW2" s="200" t="s">
        <v>1</v>
      </c>
      <c r="BX2" s="201">
        <v>43326</v>
      </c>
      <c r="BY2" s="202"/>
      <c r="BZ2" s="106"/>
      <c r="CA2" s="106"/>
      <c r="CB2" s="106"/>
      <c r="CC2" s="106"/>
      <c r="CD2" s="106"/>
      <c r="CE2" s="106"/>
      <c r="CF2" s="106"/>
      <c r="CG2" s="106"/>
      <c r="CH2" s="106"/>
      <c r="CI2" s="106"/>
      <c r="CJ2" s="106"/>
      <c r="CK2" s="106"/>
      <c r="CL2" s="106"/>
      <c r="CM2" s="106"/>
      <c r="CN2" s="106"/>
      <c r="CO2" s="106"/>
      <c r="CP2" s="106"/>
      <c r="CQ2" s="106"/>
      <c r="CR2" s="106"/>
      <c r="CS2" s="106"/>
      <c r="CT2" s="2"/>
      <c r="CU2" s="61"/>
      <c r="CV2" s="61"/>
      <c r="CW2" s="61"/>
    </row>
    <row r="3" spans="1:103" ht="35.25" customHeight="1" thickBot="1" x14ac:dyDescent="0.25">
      <c r="A3" s="378"/>
      <c r="B3" s="107"/>
      <c r="C3" s="106"/>
      <c r="D3" s="106"/>
      <c r="E3" s="106"/>
      <c r="F3" s="381"/>
      <c r="G3" s="381"/>
      <c r="H3" s="381"/>
      <c r="I3" s="381"/>
      <c r="J3" s="381"/>
      <c r="K3" s="381"/>
      <c r="L3" s="381"/>
      <c r="M3" s="381"/>
      <c r="N3" s="381"/>
      <c r="O3" s="381"/>
      <c r="P3" s="381"/>
      <c r="Q3" s="381"/>
      <c r="R3" s="381"/>
      <c r="S3" s="381"/>
      <c r="T3" s="381"/>
      <c r="U3" s="381"/>
      <c r="V3" s="381"/>
      <c r="W3" s="381"/>
      <c r="X3" s="381"/>
      <c r="Y3" s="381"/>
      <c r="Z3" s="381"/>
      <c r="AA3" s="381"/>
      <c r="AB3" s="381"/>
      <c r="AC3" s="381"/>
      <c r="AD3" s="381"/>
      <c r="AE3" s="381"/>
      <c r="AF3" s="381"/>
      <c r="AG3" s="381"/>
      <c r="AH3" s="381"/>
      <c r="AI3" s="381"/>
      <c r="AJ3" s="381"/>
      <c r="AK3" s="381"/>
      <c r="AL3" s="381"/>
      <c r="AM3" s="381"/>
      <c r="AN3" s="381"/>
      <c r="AO3" s="381"/>
      <c r="AP3" s="381"/>
      <c r="AQ3" s="381"/>
      <c r="AR3" s="381"/>
      <c r="AS3" s="381"/>
      <c r="AT3" s="381"/>
      <c r="AU3" s="381"/>
      <c r="AV3" s="381"/>
      <c r="AW3" s="381"/>
      <c r="AX3" s="381"/>
      <c r="AY3" s="381"/>
      <c r="AZ3" s="381"/>
      <c r="BA3" s="381"/>
      <c r="BB3" s="381"/>
      <c r="BC3" s="381"/>
      <c r="BD3" s="381"/>
      <c r="BE3" s="381"/>
      <c r="BF3" s="381"/>
      <c r="BG3" s="381"/>
      <c r="BH3" s="381"/>
      <c r="BI3" s="381"/>
      <c r="BJ3" s="381"/>
      <c r="BK3" s="381"/>
      <c r="BL3" s="381"/>
      <c r="BM3" s="381"/>
      <c r="BN3" s="381"/>
      <c r="BO3" s="381"/>
      <c r="BP3" s="381"/>
      <c r="BQ3" s="381"/>
      <c r="BR3" s="381"/>
      <c r="BS3" s="381"/>
      <c r="BT3" s="381"/>
      <c r="BU3" s="381"/>
      <c r="BV3" s="382"/>
      <c r="BW3" s="203" t="s">
        <v>2</v>
      </c>
      <c r="BX3" s="204" t="s">
        <v>7</v>
      </c>
      <c r="BY3" s="205"/>
      <c r="BZ3" s="106"/>
      <c r="CA3" s="106"/>
      <c r="CB3" s="106"/>
      <c r="CC3" s="106"/>
      <c r="CD3" s="106"/>
      <c r="CE3" s="106"/>
      <c r="CF3" s="106"/>
      <c r="CG3" s="106"/>
      <c r="CH3" s="106"/>
      <c r="CI3" s="106"/>
      <c r="CJ3" s="106"/>
      <c r="CK3" s="106"/>
      <c r="CL3" s="106"/>
      <c r="CM3" s="106"/>
      <c r="CN3" s="106"/>
      <c r="CO3" s="106"/>
      <c r="CP3" s="106"/>
      <c r="CQ3" s="106"/>
      <c r="CR3" s="106"/>
      <c r="CS3" s="106"/>
      <c r="CT3" s="3"/>
      <c r="CU3" s="61"/>
      <c r="CV3" s="61"/>
      <c r="CW3" s="61" t="s">
        <v>32</v>
      </c>
    </row>
    <row r="4" spans="1:103" ht="8.25" customHeight="1" thickBot="1" x14ac:dyDescent="0.25"/>
    <row r="5" spans="1:103" s="158" customFormat="1" ht="30" customHeight="1" thickBot="1" x14ac:dyDescent="0.25">
      <c r="A5" s="388" t="s">
        <v>38</v>
      </c>
      <c r="B5" s="389"/>
      <c r="C5" s="389"/>
      <c r="D5" s="389"/>
      <c r="E5" s="389"/>
      <c r="F5" s="389"/>
      <c r="G5" s="389"/>
      <c r="H5" s="389"/>
      <c r="I5" s="389"/>
      <c r="J5" s="389"/>
      <c r="K5" s="389"/>
      <c r="L5" s="389"/>
      <c r="M5" s="389"/>
      <c r="N5" s="389"/>
      <c r="O5" s="389"/>
      <c r="P5" s="389"/>
      <c r="Q5" s="389"/>
      <c r="R5" s="389"/>
      <c r="S5" s="389"/>
      <c r="T5" s="389"/>
      <c r="U5" s="389"/>
      <c r="V5" s="389"/>
      <c r="W5" s="389"/>
      <c r="X5" s="389"/>
      <c r="Y5" s="389"/>
      <c r="Z5" s="389"/>
      <c r="AA5" s="389"/>
      <c r="AB5" s="389"/>
      <c r="AC5" s="389"/>
      <c r="AD5" s="389"/>
      <c r="AE5" s="389"/>
      <c r="AF5" s="389"/>
      <c r="AG5" s="389"/>
      <c r="AH5" s="389"/>
      <c r="AI5" s="389"/>
      <c r="AJ5" s="389"/>
      <c r="AK5" s="389"/>
      <c r="AL5" s="389"/>
      <c r="AM5" s="389"/>
      <c r="AN5" s="389"/>
      <c r="AO5" s="389"/>
      <c r="AP5" s="389"/>
      <c r="AQ5" s="389"/>
      <c r="AR5" s="389"/>
      <c r="AS5" s="389"/>
      <c r="AT5" s="389"/>
      <c r="AU5" s="389"/>
      <c r="AV5" s="389"/>
      <c r="AW5" s="389"/>
      <c r="AX5" s="389"/>
      <c r="AY5" s="389"/>
      <c r="AZ5" s="389"/>
      <c r="BA5" s="389"/>
      <c r="BB5" s="389"/>
      <c r="BC5" s="389"/>
      <c r="BD5" s="389"/>
      <c r="BE5" s="389"/>
      <c r="BF5" s="389"/>
      <c r="BG5" s="389"/>
      <c r="BH5" s="389"/>
      <c r="BI5" s="389"/>
      <c r="BJ5" s="389"/>
      <c r="BK5" s="389"/>
      <c r="BL5" s="389"/>
      <c r="BM5" s="389"/>
      <c r="BN5" s="389"/>
      <c r="BO5" s="389"/>
      <c r="BP5" s="389"/>
      <c r="BQ5" s="389"/>
      <c r="BR5" s="389"/>
      <c r="BS5" s="389"/>
      <c r="BT5" s="389"/>
      <c r="BU5" s="389"/>
      <c r="BV5" s="389"/>
      <c r="BW5" s="389"/>
      <c r="BX5" s="389"/>
      <c r="BY5" s="389"/>
      <c r="BZ5" s="155"/>
      <c r="CA5" s="155"/>
      <c r="CB5" s="155"/>
      <c r="CC5" s="155"/>
      <c r="CD5" s="155"/>
      <c r="CE5" s="155"/>
      <c r="CF5" s="155"/>
      <c r="CG5" s="155"/>
      <c r="CH5" s="155"/>
      <c r="CI5" s="155"/>
      <c r="CJ5" s="155"/>
      <c r="CK5" s="155"/>
      <c r="CL5" s="155"/>
      <c r="CM5" s="155"/>
      <c r="CN5" s="155"/>
      <c r="CO5" s="155"/>
      <c r="CP5" s="155"/>
      <c r="CQ5" s="155"/>
      <c r="CR5" s="155"/>
      <c r="CS5" s="155"/>
      <c r="CT5" s="155"/>
      <c r="CU5" s="156"/>
      <c r="CV5" s="156"/>
      <c r="CW5" s="156"/>
      <c r="CX5" s="157"/>
    </row>
    <row r="6" spans="1:103" s="158" customFormat="1" ht="30" customHeight="1" thickBot="1" x14ac:dyDescent="0.25">
      <c r="A6" s="379"/>
      <c r="B6" s="380"/>
      <c r="C6" s="380"/>
      <c r="D6" s="380"/>
      <c r="E6" s="380"/>
      <c r="F6" s="380"/>
      <c r="G6" s="380"/>
      <c r="H6" s="380"/>
      <c r="I6" s="380"/>
      <c r="J6" s="380"/>
      <c r="K6" s="380"/>
      <c r="L6" s="380"/>
      <c r="M6" s="380"/>
      <c r="N6" s="380"/>
      <c r="O6" s="380"/>
      <c r="P6" s="380"/>
      <c r="Q6" s="380"/>
      <c r="R6" s="380"/>
      <c r="S6" s="380"/>
      <c r="T6" s="380"/>
      <c r="U6" s="380"/>
      <c r="V6" s="380"/>
      <c r="W6" s="380"/>
      <c r="X6" s="380"/>
      <c r="Y6" s="380"/>
      <c r="Z6" s="380"/>
      <c r="AA6" s="380"/>
      <c r="AB6" s="380"/>
      <c r="AC6" s="380"/>
      <c r="AD6" s="380"/>
      <c r="AE6" s="380"/>
      <c r="AF6" s="380"/>
      <c r="AG6" s="380"/>
      <c r="AH6" s="380"/>
      <c r="AI6" s="380"/>
      <c r="AJ6" s="380"/>
      <c r="AK6" s="380"/>
      <c r="AL6" s="380"/>
      <c r="AM6" s="380"/>
      <c r="AN6" s="380"/>
      <c r="AO6" s="380"/>
      <c r="AP6" s="380"/>
      <c r="AQ6" s="380"/>
      <c r="AR6" s="380"/>
      <c r="AS6" s="380"/>
      <c r="AT6" s="380"/>
      <c r="AU6" s="380"/>
      <c r="AV6" s="380"/>
      <c r="AW6" s="380"/>
      <c r="AX6" s="380"/>
      <c r="AY6" s="380"/>
      <c r="AZ6" s="380"/>
      <c r="BA6" s="380"/>
      <c r="BB6" s="380"/>
      <c r="BC6" s="380"/>
      <c r="BD6" s="380"/>
      <c r="BE6" s="380"/>
      <c r="BF6" s="192"/>
      <c r="BG6" s="216"/>
      <c r="BH6" s="192"/>
      <c r="BI6" s="192"/>
      <c r="BJ6" s="213"/>
      <c r="BK6" s="213"/>
      <c r="BL6" s="213"/>
      <c r="BM6" s="213"/>
      <c r="BN6" s="195"/>
      <c r="BO6" s="195"/>
      <c r="BP6" s="195"/>
      <c r="BQ6" s="195"/>
      <c r="BR6" s="213"/>
      <c r="BS6" s="213"/>
      <c r="BT6" s="213"/>
      <c r="BU6" s="213"/>
      <c r="BV6" s="192"/>
      <c r="BW6" s="192"/>
      <c r="BX6" s="192"/>
      <c r="BY6" s="192"/>
      <c r="BZ6" s="213"/>
      <c r="CA6" s="213"/>
      <c r="CB6" s="213"/>
      <c r="CC6" s="213"/>
      <c r="CH6" s="160"/>
      <c r="CI6" s="160"/>
      <c r="CJ6" s="160"/>
      <c r="CK6" s="160"/>
      <c r="CL6" s="160"/>
      <c r="CX6" s="157"/>
    </row>
    <row r="7" spans="1:103" s="158" customFormat="1" ht="30" customHeight="1" thickBot="1" x14ac:dyDescent="0.25">
      <c r="A7" s="374" t="s">
        <v>557</v>
      </c>
      <c r="B7" s="375"/>
      <c r="C7" s="375"/>
      <c r="D7" s="375"/>
      <c r="E7" s="375"/>
      <c r="F7" s="375"/>
      <c r="G7" s="375"/>
      <c r="H7" s="375"/>
      <c r="I7" s="375"/>
      <c r="J7" s="375"/>
      <c r="K7" s="375"/>
      <c r="L7" s="375"/>
      <c r="M7" s="375"/>
      <c r="N7" s="375"/>
      <c r="O7" s="375"/>
      <c r="P7" s="375"/>
      <c r="Q7" s="375"/>
      <c r="R7" s="375"/>
      <c r="S7" s="375"/>
      <c r="T7" s="375"/>
      <c r="U7" s="375"/>
      <c r="V7" s="375"/>
      <c r="W7" s="375"/>
      <c r="X7" s="375"/>
      <c r="Y7" s="375"/>
      <c r="Z7" s="375"/>
      <c r="AA7" s="375"/>
      <c r="AB7" s="375"/>
      <c r="AC7" s="375"/>
      <c r="AD7" s="375"/>
      <c r="AE7" s="375"/>
      <c r="AF7" s="375"/>
      <c r="AG7" s="375"/>
      <c r="AH7" s="375"/>
      <c r="AI7" s="375"/>
      <c r="AJ7" s="375"/>
      <c r="AK7" s="375"/>
      <c r="AL7" s="375"/>
      <c r="AM7" s="375"/>
      <c r="AN7" s="375"/>
      <c r="AO7" s="375"/>
      <c r="AP7" s="375"/>
      <c r="AQ7" s="375"/>
      <c r="AR7" s="375"/>
      <c r="AS7" s="375"/>
      <c r="AT7" s="375"/>
      <c r="AU7" s="375"/>
      <c r="AV7" s="375"/>
      <c r="AW7" s="375"/>
      <c r="AX7" s="375"/>
      <c r="AY7" s="375"/>
      <c r="AZ7" s="375"/>
      <c r="BA7" s="375"/>
      <c r="BB7" s="375"/>
      <c r="BC7" s="375"/>
      <c r="BD7" s="375"/>
      <c r="BE7" s="375"/>
      <c r="BF7" s="375"/>
      <c r="BG7" s="375"/>
      <c r="BH7" s="375"/>
      <c r="BI7" s="375"/>
      <c r="BJ7" s="375"/>
      <c r="BK7" s="375"/>
      <c r="BL7" s="375"/>
      <c r="BM7" s="375"/>
      <c r="BN7" s="375"/>
      <c r="BO7" s="375"/>
      <c r="BP7" s="375"/>
      <c r="BQ7" s="375"/>
      <c r="BR7" s="375"/>
      <c r="BS7" s="375"/>
      <c r="BT7" s="375"/>
      <c r="BU7" s="375"/>
      <c r="BV7" s="375"/>
      <c r="BW7" s="375"/>
      <c r="BX7" s="375"/>
      <c r="BY7" s="375"/>
      <c r="BZ7" s="161"/>
      <c r="CA7" s="161"/>
      <c r="CB7" s="161"/>
      <c r="CC7" s="161"/>
      <c r="CD7" s="161"/>
      <c r="CE7" s="161"/>
      <c r="CF7" s="161"/>
      <c r="CG7" s="161"/>
      <c r="CH7" s="161"/>
      <c r="CI7" s="161"/>
      <c r="CJ7" s="161"/>
      <c r="CK7" s="161"/>
      <c r="CL7" s="161"/>
      <c r="CM7" s="161"/>
      <c r="CN7" s="161"/>
      <c r="CO7" s="161"/>
      <c r="CP7" s="161"/>
      <c r="CQ7" s="161"/>
      <c r="CR7" s="161"/>
      <c r="CS7" s="161"/>
      <c r="CT7" s="161"/>
      <c r="CU7" s="162"/>
      <c r="CV7" s="162"/>
      <c r="CW7" s="162"/>
      <c r="CX7" s="157"/>
    </row>
    <row r="8" spans="1:103" ht="12" hidden="1" customHeight="1" thickBot="1" x14ac:dyDescent="0.25">
      <c r="A8" s="211"/>
      <c r="B8" s="210"/>
      <c r="C8" s="210"/>
      <c r="D8" s="210"/>
      <c r="E8" s="210"/>
      <c r="F8" s="210"/>
      <c r="G8" s="210"/>
      <c r="H8" s="129"/>
      <c r="I8" s="129"/>
      <c r="J8" s="384">
        <v>1</v>
      </c>
      <c r="K8" s="384"/>
      <c r="L8" s="384"/>
      <c r="M8" s="384"/>
      <c r="N8" s="384"/>
      <c r="O8" s="384"/>
      <c r="P8" s="384"/>
      <c r="Q8" s="384"/>
      <c r="R8" s="384">
        <v>2</v>
      </c>
      <c r="S8" s="384"/>
      <c r="T8" s="384"/>
      <c r="U8" s="384"/>
      <c r="V8" s="384"/>
      <c r="W8" s="384"/>
      <c r="X8" s="384"/>
      <c r="Y8" s="384"/>
      <c r="Z8" s="383">
        <v>3</v>
      </c>
      <c r="AA8" s="384"/>
      <c r="AB8" s="384"/>
      <c r="AC8" s="384"/>
      <c r="AD8" s="384"/>
      <c r="AE8" s="384"/>
      <c r="AF8" s="384"/>
      <c r="AG8" s="385"/>
      <c r="AH8" s="383">
        <v>4</v>
      </c>
      <c r="AI8" s="384"/>
      <c r="AJ8" s="384"/>
      <c r="AK8" s="384"/>
      <c r="AL8" s="384"/>
      <c r="AM8" s="384"/>
      <c r="AN8" s="384"/>
      <c r="AO8" s="385"/>
      <c r="AP8" s="383">
        <v>5</v>
      </c>
      <c r="AQ8" s="384"/>
      <c r="AR8" s="384"/>
      <c r="AS8" s="384"/>
      <c r="AT8" s="384"/>
      <c r="AU8" s="384"/>
      <c r="AV8" s="384"/>
      <c r="AW8" s="385"/>
      <c r="AX8" s="383">
        <v>6</v>
      </c>
      <c r="AY8" s="384"/>
      <c r="AZ8" s="384"/>
      <c r="BA8" s="384"/>
      <c r="BB8" s="384"/>
      <c r="BC8" s="384"/>
      <c r="BD8" s="384"/>
      <c r="BE8" s="385"/>
      <c r="BF8" s="383">
        <v>7</v>
      </c>
      <c r="BG8" s="384"/>
      <c r="BH8" s="384"/>
      <c r="BI8" s="384"/>
      <c r="BJ8" s="384"/>
      <c r="BK8" s="384"/>
      <c r="BL8" s="384"/>
      <c r="BM8" s="385"/>
      <c r="BN8" s="383">
        <v>8</v>
      </c>
      <c r="BO8" s="384"/>
      <c r="BP8" s="384"/>
      <c r="BQ8" s="384"/>
      <c r="BR8" s="384"/>
      <c r="BS8" s="384"/>
      <c r="BT8" s="384"/>
      <c r="BU8" s="385"/>
      <c r="BV8" s="383">
        <v>9</v>
      </c>
      <c r="BW8" s="384"/>
      <c r="BX8" s="384"/>
      <c r="BY8" s="384"/>
      <c r="BZ8" s="384"/>
      <c r="CA8" s="384"/>
      <c r="CB8" s="384"/>
      <c r="CC8" s="385"/>
      <c r="CD8" s="210"/>
      <c r="CE8" s="210"/>
      <c r="CF8" s="210"/>
      <c r="CG8" s="210"/>
      <c r="CH8" s="63"/>
      <c r="CI8" s="63"/>
      <c r="CJ8" s="63"/>
      <c r="CK8" s="63"/>
      <c r="CL8" s="63"/>
      <c r="CM8" s="210"/>
      <c r="CN8" s="210"/>
      <c r="CO8" s="210"/>
      <c r="CP8" s="210"/>
      <c r="CQ8" s="210"/>
      <c r="CR8" s="210"/>
      <c r="CS8" s="210"/>
      <c r="CT8" s="210"/>
      <c r="CU8" s="55"/>
      <c r="CV8" s="55"/>
      <c r="CW8" s="55"/>
    </row>
    <row r="9" spans="1:103" s="190" customFormat="1" ht="33.75" customHeight="1" x14ac:dyDescent="0.2">
      <c r="A9" s="387" t="s">
        <v>12</v>
      </c>
      <c r="B9" s="387" t="s">
        <v>40</v>
      </c>
      <c r="C9" s="387" t="s">
        <v>41</v>
      </c>
      <c r="D9" s="387" t="s">
        <v>42</v>
      </c>
      <c r="E9" s="387" t="s">
        <v>43</v>
      </c>
      <c r="F9" s="386" t="s">
        <v>30</v>
      </c>
      <c r="G9" s="386" t="s">
        <v>28</v>
      </c>
      <c r="H9" s="398" t="s">
        <v>549</v>
      </c>
      <c r="I9" s="398" t="s">
        <v>550</v>
      </c>
      <c r="J9" s="391" t="s">
        <v>551</v>
      </c>
      <c r="K9" s="391"/>
      <c r="L9" s="391"/>
      <c r="M9" s="391"/>
      <c r="N9" s="391"/>
      <c r="O9" s="391"/>
      <c r="P9" s="391"/>
      <c r="Q9" s="391"/>
      <c r="R9" s="400" t="s">
        <v>552</v>
      </c>
      <c r="S9" s="400"/>
      <c r="T9" s="400"/>
      <c r="U9" s="400"/>
      <c r="V9" s="400"/>
      <c r="W9" s="400"/>
      <c r="X9" s="400"/>
      <c r="Y9" s="400"/>
      <c r="Z9" s="391" t="s">
        <v>553</v>
      </c>
      <c r="AA9" s="391"/>
      <c r="AB9" s="391"/>
      <c r="AC9" s="391"/>
      <c r="AD9" s="391"/>
      <c r="AE9" s="391"/>
      <c r="AF9" s="391"/>
      <c r="AG9" s="391"/>
      <c r="AH9" s="391" t="s">
        <v>554</v>
      </c>
      <c r="AI9" s="391"/>
      <c r="AJ9" s="391"/>
      <c r="AK9" s="391"/>
      <c r="AL9" s="391"/>
      <c r="AM9" s="391"/>
      <c r="AN9" s="391"/>
      <c r="AO9" s="391"/>
      <c r="AP9" s="391" t="s">
        <v>555</v>
      </c>
      <c r="AQ9" s="391"/>
      <c r="AR9" s="391"/>
      <c r="AS9" s="391"/>
      <c r="AT9" s="391"/>
      <c r="AU9" s="391"/>
      <c r="AV9" s="391"/>
      <c r="AW9" s="391"/>
      <c r="AX9" s="391" t="s">
        <v>556</v>
      </c>
      <c r="AY9" s="391"/>
      <c r="AZ9" s="391"/>
      <c r="BA9" s="391"/>
      <c r="BB9" s="391"/>
      <c r="BC9" s="391"/>
      <c r="BD9" s="391"/>
      <c r="BE9" s="391"/>
      <c r="BF9" s="391" t="s">
        <v>558</v>
      </c>
      <c r="BG9" s="391"/>
      <c r="BH9" s="391"/>
      <c r="BI9" s="391"/>
      <c r="BJ9" s="391"/>
      <c r="BK9" s="391"/>
      <c r="BL9" s="391"/>
      <c r="BM9" s="391"/>
      <c r="BN9" s="391" t="s">
        <v>559</v>
      </c>
      <c r="BO9" s="391"/>
      <c r="BP9" s="391"/>
      <c r="BQ9" s="391"/>
      <c r="BR9" s="391"/>
      <c r="BS9" s="391"/>
      <c r="BT9" s="391"/>
      <c r="BU9" s="391"/>
      <c r="BV9" s="391" t="s">
        <v>560</v>
      </c>
      <c r="BW9" s="391"/>
      <c r="BX9" s="391"/>
      <c r="BY9" s="391"/>
      <c r="BZ9" s="391"/>
      <c r="CA9" s="391"/>
      <c r="CB9" s="391"/>
      <c r="CC9" s="391"/>
      <c r="CD9" s="187"/>
      <c r="CE9" s="392" t="s">
        <v>22</v>
      </c>
      <c r="CF9" s="393"/>
      <c r="CG9" s="393"/>
      <c r="CH9" s="393"/>
      <c r="CI9" s="393"/>
      <c r="CJ9" s="393"/>
      <c r="CK9" s="393"/>
      <c r="CL9" s="393"/>
      <c r="CM9" s="394"/>
      <c r="CN9" s="188"/>
      <c r="CO9" s="395" t="s">
        <v>24</v>
      </c>
      <c r="CP9" s="396"/>
      <c r="CQ9" s="396"/>
      <c r="CR9" s="396"/>
      <c r="CS9" s="396"/>
      <c r="CT9" s="396"/>
      <c r="CU9" s="396"/>
      <c r="CV9" s="396"/>
      <c r="CW9" s="396"/>
      <c r="CX9" s="189"/>
    </row>
    <row r="10" spans="1:103" s="7" customFormat="1" ht="61.5" customHeight="1" x14ac:dyDescent="0.2">
      <c r="A10" s="390"/>
      <c r="B10" s="390" t="s">
        <v>39</v>
      </c>
      <c r="C10" s="390"/>
      <c r="D10" s="390"/>
      <c r="E10" s="390"/>
      <c r="F10" s="387"/>
      <c r="G10" s="387"/>
      <c r="H10" s="399"/>
      <c r="I10" s="399"/>
      <c r="J10" s="212" t="s">
        <v>13</v>
      </c>
      <c r="K10" s="212" t="s">
        <v>5</v>
      </c>
      <c r="L10" s="212" t="s">
        <v>14</v>
      </c>
      <c r="M10" s="212" t="s">
        <v>6</v>
      </c>
      <c r="N10" s="209" t="s">
        <v>15</v>
      </c>
      <c r="O10" s="206" t="s">
        <v>561</v>
      </c>
      <c r="P10" s="209" t="s">
        <v>562</v>
      </c>
      <c r="Q10" s="209" t="s">
        <v>21</v>
      </c>
      <c r="R10" s="143" t="s">
        <v>13</v>
      </c>
      <c r="S10" s="143" t="s">
        <v>5</v>
      </c>
      <c r="T10" s="143" t="s">
        <v>14</v>
      </c>
      <c r="U10" s="143" t="s">
        <v>6</v>
      </c>
      <c r="V10" s="15" t="s">
        <v>15</v>
      </c>
      <c r="W10" s="206" t="s">
        <v>561</v>
      </c>
      <c r="X10" s="209" t="s">
        <v>562</v>
      </c>
      <c r="Y10" s="15" t="s">
        <v>21</v>
      </c>
      <c r="Z10" s="15" t="s">
        <v>13</v>
      </c>
      <c r="AA10" s="15" t="s">
        <v>5</v>
      </c>
      <c r="AB10" s="30" t="s">
        <v>14</v>
      </c>
      <c r="AC10" s="15" t="s">
        <v>6</v>
      </c>
      <c r="AD10" s="15" t="s">
        <v>15</v>
      </c>
      <c r="AE10" s="206" t="s">
        <v>561</v>
      </c>
      <c r="AF10" s="209" t="s">
        <v>562</v>
      </c>
      <c r="AG10" s="15" t="s">
        <v>21</v>
      </c>
      <c r="AH10" s="23" t="s">
        <v>13</v>
      </c>
      <c r="AI10" s="15" t="s">
        <v>5</v>
      </c>
      <c r="AJ10" s="17" t="s">
        <v>14</v>
      </c>
      <c r="AK10" s="15" t="s">
        <v>6</v>
      </c>
      <c r="AL10" s="15" t="s">
        <v>15</v>
      </c>
      <c r="AM10" s="206" t="s">
        <v>561</v>
      </c>
      <c r="AN10" s="209" t="s">
        <v>562</v>
      </c>
      <c r="AO10" s="15" t="s">
        <v>21</v>
      </c>
      <c r="AP10" s="15" t="s">
        <v>13</v>
      </c>
      <c r="AQ10" s="15" t="s">
        <v>5</v>
      </c>
      <c r="AR10" s="17" t="s">
        <v>14</v>
      </c>
      <c r="AS10" s="15" t="s">
        <v>6</v>
      </c>
      <c r="AT10" s="15" t="s">
        <v>15</v>
      </c>
      <c r="AU10" s="206" t="s">
        <v>561</v>
      </c>
      <c r="AV10" s="209" t="s">
        <v>562</v>
      </c>
      <c r="AW10" s="15" t="s">
        <v>21</v>
      </c>
      <c r="AX10" s="164" t="s">
        <v>13</v>
      </c>
      <c r="AY10" s="165" t="s">
        <v>5</v>
      </c>
      <c r="AZ10" s="166" t="s">
        <v>14</v>
      </c>
      <c r="BA10" s="15" t="s">
        <v>6</v>
      </c>
      <c r="BB10" s="15" t="s">
        <v>15</v>
      </c>
      <c r="BC10" s="206" t="s">
        <v>561</v>
      </c>
      <c r="BD10" s="209" t="s">
        <v>562</v>
      </c>
      <c r="BE10" s="15" t="s">
        <v>21</v>
      </c>
      <c r="BF10" s="30" t="s">
        <v>13</v>
      </c>
      <c r="BG10" s="217" t="s">
        <v>5</v>
      </c>
      <c r="BH10" s="30" t="s">
        <v>14</v>
      </c>
      <c r="BI10" s="30" t="s">
        <v>6</v>
      </c>
      <c r="BJ10" s="15" t="s">
        <v>15</v>
      </c>
      <c r="BK10" s="206" t="s">
        <v>561</v>
      </c>
      <c r="BL10" s="209" t="s">
        <v>562</v>
      </c>
      <c r="BM10" s="15" t="s">
        <v>21</v>
      </c>
      <c r="BN10" s="166" t="s">
        <v>13</v>
      </c>
      <c r="BO10" s="166" t="s">
        <v>5</v>
      </c>
      <c r="BP10" s="166" t="s">
        <v>14</v>
      </c>
      <c r="BQ10" s="166" t="s">
        <v>6</v>
      </c>
      <c r="BR10" s="15" t="s">
        <v>15</v>
      </c>
      <c r="BS10" s="206" t="s">
        <v>561</v>
      </c>
      <c r="BT10" s="209" t="s">
        <v>562</v>
      </c>
      <c r="BU10" s="15" t="s">
        <v>21</v>
      </c>
      <c r="BV10" s="30" t="s">
        <v>13</v>
      </c>
      <c r="BW10" s="30" t="s">
        <v>5</v>
      </c>
      <c r="BX10" s="30" t="s">
        <v>14</v>
      </c>
      <c r="BY10" s="30" t="s">
        <v>6</v>
      </c>
      <c r="BZ10" s="15" t="s">
        <v>15</v>
      </c>
      <c r="CA10" s="206" t="s">
        <v>561</v>
      </c>
      <c r="CB10" s="209" t="s">
        <v>562</v>
      </c>
      <c r="CC10" s="15" t="s">
        <v>21</v>
      </c>
      <c r="CD10" s="18"/>
      <c r="CE10" s="209" t="str">
        <f>+J9</f>
        <v>ARPA MEDICAL SAS.</v>
      </c>
      <c r="CF10" s="209" t="str">
        <f>+R9</f>
        <v>ASSUT MEDICAL LTDA</v>
      </c>
      <c r="CG10" s="209" t="str">
        <f>+Z9</f>
        <v>DISCOLMETS SAS</v>
      </c>
      <c r="CH10" s="64" t="str">
        <f>+AH9</f>
        <v>JOHNSON &amp; JOHNSON MEDTECH COLOMBIA SAS</v>
      </c>
      <c r="CI10" s="64" t="str">
        <f>+AP9</f>
        <v>LABORATORIOS GOTHAPLAST LTDA</v>
      </c>
      <c r="CJ10" s="64" t="str">
        <f>+AX9</f>
        <v xml:space="preserve">                   LIFE SUMINISTROS MEDICOS S.A.S                                                                                                                                          </v>
      </c>
      <c r="CK10" s="64" t="str">
        <f>+BF9</f>
        <v>MEDTRONIC COLOMBIA S.A</v>
      </c>
      <c r="CL10" s="64" t="str">
        <f>+BN9</f>
        <v>PROMED QUIRURGICOS E.U</v>
      </c>
      <c r="CM10" s="209" t="str">
        <f>+BV9</f>
        <v xml:space="preserve">UCIPHARMA S.A </v>
      </c>
      <c r="CN10" s="209" t="s">
        <v>23</v>
      </c>
      <c r="CO10" s="209" t="str">
        <f t="shared" ref="CO10:CW10" si="0">+CE10</f>
        <v>ARPA MEDICAL SAS.</v>
      </c>
      <c r="CP10" s="209" t="str">
        <f t="shared" si="0"/>
        <v>ASSUT MEDICAL LTDA</v>
      </c>
      <c r="CQ10" s="209" t="str">
        <f t="shared" si="0"/>
        <v>DISCOLMETS SAS</v>
      </c>
      <c r="CR10" s="209" t="str">
        <f t="shared" si="0"/>
        <v>JOHNSON &amp; JOHNSON MEDTECH COLOMBIA SAS</v>
      </c>
      <c r="CS10" s="209" t="str">
        <f t="shared" si="0"/>
        <v>LABORATORIOS GOTHAPLAST LTDA</v>
      </c>
      <c r="CT10" s="209" t="str">
        <f t="shared" si="0"/>
        <v xml:space="preserve">                   LIFE SUMINISTROS MEDICOS S.A.S                                                                                                                                          </v>
      </c>
      <c r="CU10" s="90" t="str">
        <f>+CK10</f>
        <v>MEDTRONIC COLOMBIA S.A</v>
      </c>
      <c r="CV10" s="209" t="str">
        <f t="shared" si="0"/>
        <v>PROMED QUIRURGICOS E.U</v>
      </c>
      <c r="CW10" s="209" t="str">
        <f t="shared" si="0"/>
        <v xml:space="preserve">UCIPHARMA S.A </v>
      </c>
      <c r="CX10" s="209" t="s">
        <v>27</v>
      </c>
      <c r="CY10" s="209" t="s">
        <v>35</v>
      </c>
    </row>
    <row r="11" spans="1:103" s="59" customFormat="1" ht="72" x14ac:dyDescent="0.2">
      <c r="A11" s="122">
        <v>1</v>
      </c>
      <c r="B11" s="123" t="s">
        <v>44</v>
      </c>
      <c r="C11" s="124" t="s">
        <v>45</v>
      </c>
      <c r="D11" s="125" t="s">
        <v>46</v>
      </c>
      <c r="E11" s="126">
        <v>6</v>
      </c>
      <c r="F11" s="127">
        <v>1</v>
      </c>
      <c r="G11" s="125" t="s">
        <v>31</v>
      </c>
      <c r="H11" s="53">
        <v>60000</v>
      </c>
      <c r="I11" s="53">
        <f>+H11*E11</f>
        <v>360000</v>
      </c>
      <c r="J11" s="136">
        <v>49000</v>
      </c>
      <c r="K11" s="136">
        <v>0</v>
      </c>
      <c r="L11" s="43">
        <f>J11+K11</f>
        <v>49000</v>
      </c>
      <c r="M11" s="52">
        <f>L11*$E11</f>
        <v>294000</v>
      </c>
      <c r="N11" s="42" t="str">
        <f>+IF(L11=0,"NO OFERTADO",IF(L11&gt;$H11,"NO CUMPLE",IF(((L11-$H11)/$H11)&lt;=-20%,"ARTIFICIALIDAD",IF(AND($H11=$H11,((L11-$H11)/$H11)&gt;-20%),"CUMPLE"))))</f>
        <v>CUMPLE</v>
      </c>
      <c r="O11" s="42" t="s">
        <v>566</v>
      </c>
      <c r="P11" s="42" t="s">
        <v>10</v>
      </c>
      <c r="Q11" s="42" t="str">
        <f>+IF(P11="CUMPLE","SI",IF(P11="NO CUMPLE","NO"))</f>
        <v>SI</v>
      </c>
      <c r="R11" s="144">
        <v>65000</v>
      </c>
      <c r="S11" s="144">
        <v>0</v>
      </c>
      <c r="T11" s="144">
        <f t="shared" ref="T11:T74" si="1">R11+S11</f>
        <v>65000</v>
      </c>
      <c r="U11" s="145">
        <f>T11*$E11</f>
        <v>390000</v>
      </c>
      <c r="V11" s="42" t="str">
        <f>+IF(T11=0,"NO OFERTADO",IF(T11&gt;$H11,"NO CUMPLE",IF(((T11-$H11)/$H11)&lt;=-20%,"ARTIFICIALIDAD",IF(AND($H11=$H11,((T11-$H11)/$H11)&gt;-20%),"CUMPLE"))))</f>
        <v>NO CUMPLE</v>
      </c>
      <c r="W11" s="42" t="str">
        <f>+IFERROR(VLOOKUP(A11,'[1]ASSUT MEDICAL LTDA'!$A$11:$L$124,7,0)," ")</f>
        <v>Cumple</v>
      </c>
      <c r="X11" s="42" t="s">
        <v>33</v>
      </c>
      <c r="Y11" s="42" t="str">
        <f>+IF(X11="CUMPLE","SI",IF(X11="NO CUMPLE","NO"))</f>
        <v>NO</v>
      </c>
      <c r="Z11" s="43">
        <v>58253</v>
      </c>
      <c r="AA11" s="43">
        <v>0</v>
      </c>
      <c r="AB11" s="43">
        <f t="shared" ref="AB11:AB74" si="2">Z11+AA11</f>
        <v>58253</v>
      </c>
      <c r="AC11" s="41">
        <f>AB11*$E11</f>
        <v>349518</v>
      </c>
      <c r="AD11" s="42" t="str">
        <f>+IF(AB11=0,"NO OFERTADO",IF(AB11&gt;$H11,"NO CUMPLE",IF(((AB11-$H11)/$H11)&lt;=-20%,"ARTIFICIALIDAD",IF(AND($H11=$H11,((AB11-$H11)/$H11)&gt;-20%),"CUMPLE"))))</f>
        <v>CUMPLE</v>
      </c>
      <c r="AE11" s="42" t="str">
        <f>+IFERROR(VLOOKUP(A11,'[1]COLOMBIANA DE MEDICAMENTOS Y TE'!$A$33:$H$178,8,0)," ")</f>
        <v>Cumple</v>
      </c>
      <c r="AF11" s="42" t="s">
        <v>10</v>
      </c>
      <c r="AG11" s="42" t="str">
        <f>+IF(AF11="CUMPLE","SI",IF(AF11="NO CUMPLE","NO"))</f>
        <v>SI</v>
      </c>
      <c r="AH11" s="43">
        <v>54650</v>
      </c>
      <c r="AI11" s="43">
        <v>0</v>
      </c>
      <c r="AJ11" s="51">
        <f>+AH11+AI11</f>
        <v>54650</v>
      </c>
      <c r="AK11" s="41">
        <f>AJ11*$E11</f>
        <v>327900</v>
      </c>
      <c r="AL11" s="42" t="str">
        <f>+IF(AJ11=0,"NO OFERTADO",IF(AJ11&gt;$H11,"NO CUMPLE",IF(((AJ11-$H11)/$H11)&lt;=-20%,"ARTIFICIALIDAD",IF(AND($H11=$H11,((AJ11-$H11)/$H11)&gt;-20%),"CUMPLE"))))</f>
        <v>CUMPLE</v>
      </c>
      <c r="AM11" s="42" t="str">
        <f>+IFERROR(VLOOKUP(A11,'[1]JOHNSON &amp; JOHNSON MEDTECH COLOM'!$A$11:$J$240,7,0)," ")</f>
        <v>Cumple</v>
      </c>
      <c r="AN11" s="42" t="s">
        <v>10</v>
      </c>
      <c r="AO11" s="42" t="str">
        <f>+IF(AN11="CUMPLE","SI",IF(AN11="NO CUMPLE","NO"))</f>
        <v>SI</v>
      </c>
      <c r="AP11" s="43"/>
      <c r="AQ11" s="43"/>
      <c r="AR11" s="40">
        <f>+AP11+AQ11</f>
        <v>0</v>
      </c>
      <c r="AS11" s="41">
        <f>AR11*$E11</f>
        <v>0</v>
      </c>
      <c r="AT11" s="42" t="str">
        <f>+IF(AR11=0,"NO OFERTADO",IF(AR11&gt;$H11,"NO CUMPLE",IF(((AR11-$H11)/$H11)&lt;=-20%,"ARTIFICIALIDAD",IF(AND($H11=$H11,((AR11-$H11)/$H11)&gt;-20%),"CUMPLE"))))</f>
        <v>NO OFERTADO</v>
      </c>
      <c r="AU11" s="42"/>
      <c r="AV11" s="42" t="s">
        <v>33</v>
      </c>
      <c r="AW11" s="42" t="str">
        <f>+IF(AV11="CUMPLE","SI",IF(AV11="NO CUMPLE","NO"))</f>
        <v>NO</v>
      </c>
      <c r="AX11" s="43"/>
      <c r="AY11" s="43"/>
      <c r="AZ11" s="144">
        <f t="shared" ref="AZ11:AZ74" si="3">AX11+AY11</f>
        <v>0</v>
      </c>
      <c r="BA11" s="41">
        <f>AZ11*$E11</f>
        <v>0</v>
      </c>
      <c r="BB11" s="42" t="str">
        <f>+IF(AZ11=0,"NO OFERTADO",IF(AZ11&gt;$H11,"NO CUMPLE",IF(((AZ11-$H11)/$H11)&lt;=-20%,"ARTIFICIALIDAD",IF(AND($H11=$H11,((AZ11-$H11)/$H11)&gt;-20%),"CUMPLE"))))</f>
        <v>NO OFERTADO</v>
      </c>
      <c r="BC11" s="42" t="str">
        <f>+IFERROR(VLOOKUP(A11,'[1]LIFE SUMINISTROS MEDICOS S.A.S.'!$A$32:$O$78,8,0)," ")</f>
        <v xml:space="preserve"> </v>
      </c>
      <c r="BD11" s="42" t="s">
        <v>33</v>
      </c>
      <c r="BE11" s="42" t="str">
        <f>+IF(BD11="CUMPLE","SI",IF(BD11="NO CUMPLE","NO"))</f>
        <v>NO</v>
      </c>
      <c r="BF11" s="214">
        <f>+IFERROR(VLOOKUP(A11,[2]PriceList!$A$2:$I$252,8,0)," ")</f>
        <v>0</v>
      </c>
      <c r="BG11" s="218">
        <f>+IFERROR(VLOOKUP(A11,[2]PriceList!$A$2:$I$252,9,0)," ")</f>
        <v>0</v>
      </c>
      <c r="BH11" s="43">
        <f t="shared" ref="BH11:BH74" si="4">BF11+BG11</f>
        <v>0</v>
      </c>
      <c r="BI11" s="52">
        <f>BH11*$F11</f>
        <v>0</v>
      </c>
      <c r="BJ11" s="42" t="str">
        <f>+IF(BH11=0,"NO OFERTADO",IF(BH11&gt;$H11,"NO CUMPLE",IF(((BH11-$H11)/$H11)&lt;=-20%,"ARTIFICIALIDAD",IF(AND($H11=$H11,((BH11-$H11)/$H11)&gt;-20%),"CUMPLE"))))</f>
        <v>NO OFERTADO</v>
      </c>
      <c r="BK11" s="42" t="str">
        <f>+IFERROR(VLOOKUP(A11,'[1]MEDTRONIC COLOMBIA S.A.'!$A$11:$O$73,8,0)," ")</f>
        <v xml:space="preserve"> </v>
      </c>
      <c r="BL11" s="42" t="s">
        <v>33</v>
      </c>
      <c r="BM11" s="42" t="str">
        <f>+IF(BL11="CUMPLE","SI",IF(BL11="NO CUMPLE","NO"))</f>
        <v>NO</v>
      </c>
      <c r="BN11" s="196">
        <v>0</v>
      </c>
      <c r="BO11" s="196">
        <v>0</v>
      </c>
      <c r="BP11" s="144">
        <f t="shared" ref="BP11:BP74" si="5">BN11+BO11</f>
        <v>0</v>
      </c>
      <c r="BQ11" s="145">
        <f t="shared" ref="BQ11:BQ74" si="6">BP11*$F11</f>
        <v>0</v>
      </c>
      <c r="BR11" s="42" t="str">
        <f>+IF(BP11=0,"NO OFERTADO",IF(BP11&gt;$H11,"NO CUMPLE",IF(((BP11-$H11)/$H11)&lt;=-20%,"ARTIFICIALIDAD",IF(AND($H11=$H11,((BP11-$H11)/$H11)&gt;-20%),"CUMPLE"))))</f>
        <v>NO OFERTADO</v>
      </c>
      <c r="BS11" s="42" t="str">
        <f>+IFERROR(VLOOKUP(A11,'[1]PROMED QUIRURGICOS EU'!$A$11:$O$26,8,0)," ")</f>
        <v xml:space="preserve"> </v>
      </c>
      <c r="BT11" s="42" t="s">
        <v>33</v>
      </c>
      <c r="BU11" s="42" t="str">
        <f>+IF(BT11="CUMPLE","SI",IF(BT11="NO CUMPLE","NO"))</f>
        <v>NO</v>
      </c>
      <c r="BV11" s="191"/>
      <c r="BW11" s="191"/>
      <c r="BX11" s="43">
        <f t="shared" ref="BX11:BX74" si="7">BV11+BW11</f>
        <v>0</v>
      </c>
      <c r="BY11" s="52">
        <f t="shared" ref="BY11:BY74" si="8">BX11*$F11</f>
        <v>0</v>
      </c>
      <c r="BZ11" s="42" t="str">
        <f>+IF(BX11=0,"NO OFERTADO",IF(BX11&gt;$H11,"NO CUMPLE",IF(((BX11-$H11)/$H11)&lt;=-20%,"ARTIFICIALIDAD",IF(AND($H11=$H11,((BX11-$H11)/$H11)&gt;-20%),"CUMPLE"))))</f>
        <v>NO OFERTADO</v>
      </c>
      <c r="CA11" s="42" t="str">
        <f>+IFERROR(VLOOKUP(A11,'[1]UCIPHARMA S. A'!$A$11:$N$28,8,0)," ")</f>
        <v xml:space="preserve"> </v>
      </c>
      <c r="CB11" s="42" t="s">
        <v>33</v>
      </c>
      <c r="CC11" s="42" t="str">
        <f>+IF(CB11="CUMPLE","SI",IF(CB11="NO CUMPLE","NO"))</f>
        <v>NO</v>
      </c>
      <c r="CD11" s="56"/>
      <c r="CE11" s="57">
        <f t="shared" ref="CE11:CE74" si="9">IF(L11=0,"",IF(Q11="NO","",L11))</f>
        <v>49000</v>
      </c>
      <c r="CF11" s="57" t="str">
        <f t="shared" ref="CF11:CF74" si="10">IF(T11=0,"",IF(Y11="NO","",T11))</f>
        <v/>
      </c>
      <c r="CG11" s="57">
        <f t="shared" ref="CG11:CG74" si="11">IF(AB11=0,"",IF(AG11="NO","",AB11))</f>
        <v>58253</v>
      </c>
      <c r="CH11" s="65">
        <f t="shared" ref="CH11:CH74" si="12">IF(AJ11=0,"",IF(AO11="NO","",AJ11))</f>
        <v>54650</v>
      </c>
      <c r="CI11" s="65" t="str">
        <f t="shared" ref="CI11:CI74" si="13">IF(AR11="0","",IF(AW11="NO","",AR11))</f>
        <v/>
      </c>
      <c r="CJ11" s="65" t="str">
        <f t="shared" ref="CJ11:CJ74" si="14">IF(AZ11=0,"",IF(BE11="NO","",AZ11))</f>
        <v/>
      </c>
      <c r="CK11" s="65" t="str">
        <f>IF(BH11=0,"",IF(BM11="NO","",BH11))</f>
        <v/>
      </c>
      <c r="CL11" s="65" t="str">
        <f>IF(BQ11=0,"",IF(BU11="NO","",BQ11))</f>
        <v/>
      </c>
      <c r="CM11" s="57" t="str">
        <f>IF(BY11=0,"",IF(CC11="NO","",BY11))</f>
        <v/>
      </c>
      <c r="CN11" s="57">
        <f>MIN(CE11,CF11,CG11,CH11,CI11,CJ11,CK11,CL11,CM11)</f>
        <v>49000</v>
      </c>
      <c r="CO11" s="58">
        <f>500*(CN11/CE11)</f>
        <v>500</v>
      </c>
      <c r="CP11" s="58" t="e">
        <f>500*(CN11/CF11)</f>
        <v>#VALUE!</v>
      </c>
      <c r="CQ11" s="58">
        <f>500*(CN11/CG11)</f>
        <v>420.57919763788988</v>
      </c>
      <c r="CR11" s="58">
        <f>500*(CN11/CH11)</f>
        <v>448.30741079597436</v>
      </c>
      <c r="CS11" s="58" t="e">
        <f>500*(CN11/CI11)</f>
        <v>#VALUE!</v>
      </c>
      <c r="CT11" s="58" t="e">
        <f>500*(CN11/CJ11)</f>
        <v>#VALUE!</v>
      </c>
      <c r="CU11" s="62" t="e">
        <f>500*(CN11/CK11)</f>
        <v>#VALUE!</v>
      </c>
      <c r="CV11" s="58" t="e">
        <f>500*(CN11/CL11)</f>
        <v>#VALUE!</v>
      </c>
      <c r="CW11" s="58" t="e">
        <f>500*(CN11/CM11)</f>
        <v>#VALUE!</v>
      </c>
      <c r="CX11" s="207" t="s">
        <v>551</v>
      </c>
      <c r="CY11" s="91"/>
    </row>
    <row r="12" spans="1:103" s="59" customFormat="1" ht="60" x14ac:dyDescent="0.2">
      <c r="A12" s="122">
        <f t="shared" ref="A12:A75" si="15">+A11+1</f>
        <v>2</v>
      </c>
      <c r="B12" s="123" t="s">
        <v>47</v>
      </c>
      <c r="C12" s="124" t="s">
        <v>48</v>
      </c>
      <c r="D12" s="123" t="s">
        <v>46</v>
      </c>
      <c r="E12" s="126">
        <v>18.333333333333332</v>
      </c>
      <c r="F12" s="122">
        <v>1</v>
      </c>
      <c r="G12" s="123" t="s">
        <v>31</v>
      </c>
      <c r="H12" s="53">
        <v>12000</v>
      </c>
      <c r="I12" s="53">
        <f t="shared" ref="I12:I75" si="16">+H12*E12</f>
        <v>220000</v>
      </c>
      <c r="J12" s="136">
        <v>11700</v>
      </c>
      <c r="K12" s="136">
        <v>0</v>
      </c>
      <c r="L12" s="43">
        <f t="shared" ref="L12:L23" si="17">J12+K12</f>
        <v>11700</v>
      </c>
      <c r="M12" s="52">
        <f t="shared" ref="M12:M75" si="18">L12*$E12</f>
        <v>214500</v>
      </c>
      <c r="N12" s="42" t="str">
        <f t="shared" ref="N12:N16" si="19">+IF(L12=0,"NO OFERTADO",IF(L12&gt;$H12,"NO CUMPLE",IF(((L12-$H12)/$H12)&lt;=-20%,"ARTIFICIALIDAD",IF(AND($H12=$H12,((L12-$H12)/$H12)&gt;-20%),"CUMPLE"))))</f>
        <v>CUMPLE</v>
      </c>
      <c r="O12" s="42" t="s">
        <v>566</v>
      </c>
      <c r="P12" s="42" t="s">
        <v>10</v>
      </c>
      <c r="Q12" s="42" t="str">
        <f t="shared" ref="Q12:Q23" si="20">+IF(P12="CUMPLE","SI",IF(P12="NO CUMPLE","NO"))</f>
        <v>SI</v>
      </c>
      <c r="R12" s="144">
        <v>7000</v>
      </c>
      <c r="S12" s="144">
        <v>0</v>
      </c>
      <c r="T12" s="144">
        <f t="shared" si="1"/>
        <v>7000</v>
      </c>
      <c r="U12" s="145">
        <f t="shared" ref="U12:U75" si="21">T12*$E12</f>
        <v>128333.33333333333</v>
      </c>
      <c r="V12" s="42" t="str">
        <f t="shared" ref="V12:V13" si="22">+IF(T12=0,"NO OFERTADO",IF(T12&gt;$H12,"NO CUMPLE",IF(((T12-$H12)/$H12)&lt;=-20%,"ARTIFICIALIDAD",IF(AND($H12=$H12,((T12-$H12)/$H12)&gt;-20%),"CUMPLE"))))</f>
        <v>ARTIFICIALIDAD</v>
      </c>
      <c r="W12" s="42" t="str">
        <f>+IFERROR(VLOOKUP(A12,'[1]ASSUT MEDICAL LTDA'!$A$11:$L$124,7,0)," ")</f>
        <v>Cumple</v>
      </c>
      <c r="X12" s="42" t="s">
        <v>10</v>
      </c>
      <c r="Y12" s="42" t="str">
        <f t="shared" ref="Y12:Y13" si="23">+IF(X12="CUMPLE","SI",IF(X12="NO CUMPLE","NO"))</f>
        <v>SI</v>
      </c>
      <c r="Z12" s="43">
        <v>13735</v>
      </c>
      <c r="AA12" s="43">
        <v>0</v>
      </c>
      <c r="AB12" s="43">
        <f t="shared" si="2"/>
        <v>13735</v>
      </c>
      <c r="AC12" s="41">
        <f t="shared" ref="AC12:AC75" si="24">AB12*$E12</f>
        <v>251808.33333333331</v>
      </c>
      <c r="AD12" s="42" t="str">
        <f t="shared" ref="AD12:AD23" si="25">+IF(AB12=0,"NO OFERTADO",IF(AB12&gt;$H12,"NO CUMPLE",IF(((AB12-$H12)/$H12)&lt;=-20%,"ARTIFICIALIDAD",IF(AND($H12=$H12,((AB12-$H12)/$H12)&gt;-20%),"CUMPLE"))))</f>
        <v>NO CUMPLE</v>
      </c>
      <c r="AE12" s="42" t="str">
        <f>+IFERROR(VLOOKUP(A12,'[1]COLOMBIANA DE MEDICAMENTOS Y TE'!$A$33:$H$178,8,0)," ")</f>
        <v>Cumple</v>
      </c>
      <c r="AF12" s="42" t="s">
        <v>33</v>
      </c>
      <c r="AG12" s="42" t="str">
        <f t="shared" ref="AG12:AG23" si="26">+IF(AF12="CUMPLE","SI",IF(AF12="NO CUMPLE","NO"))</f>
        <v>NO</v>
      </c>
      <c r="AH12" s="60">
        <v>5902</v>
      </c>
      <c r="AI12" s="60">
        <v>0</v>
      </c>
      <c r="AJ12" s="51">
        <f t="shared" ref="AJ12:AJ23" si="27">+AH12+AI12</f>
        <v>5902</v>
      </c>
      <c r="AK12" s="41">
        <f t="shared" ref="AK12:AK75" si="28">AJ12*$E12</f>
        <v>108203.33333333333</v>
      </c>
      <c r="AL12" s="42" t="str">
        <f t="shared" ref="AL12:AL23" si="29">+IF(AJ12=0,"NO OFERTADO",IF(AJ12&gt;$H12,"NO CUMPLE",IF(((AJ12-$H12)/$H12)&lt;=-20%,"ARTIFICIALIDAD",IF(AND($H12=$H12,((AJ12-$H12)/$H12)&gt;-20%),"CUMPLE"))))</f>
        <v>ARTIFICIALIDAD</v>
      </c>
      <c r="AM12" s="42" t="str">
        <f>+IFERROR(VLOOKUP(A12,'[1]JOHNSON &amp; JOHNSON MEDTECH COLOM'!$A$11:$J$240,7,0)," ")</f>
        <v>Cumple</v>
      </c>
      <c r="AN12" s="42" t="s">
        <v>10</v>
      </c>
      <c r="AO12" s="42" t="str">
        <f t="shared" ref="AO12:AO23" si="30">+IF(AN12="CUMPLE","SI",IF(AN12="NO CUMPLE","NO"))</f>
        <v>SI</v>
      </c>
      <c r="AP12" s="60"/>
      <c r="AQ12" s="60"/>
      <c r="AR12" s="40">
        <f t="shared" ref="AR12:AR23" si="31">+AP12+AQ12</f>
        <v>0</v>
      </c>
      <c r="AS12" s="41">
        <f t="shared" ref="AS12:AS75" si="32">AR12*$E12</f>
        <v>0</v>
      </c>
      <c r="AT12" s="42" t="str">
        <f t="shared" ref="AT12:AT23" si="33">+IF(AR12=0,"NO OFERTADO",IF(AR12&gt;$H12,"NO CUMPLE",IF(((AR12-$H12)/$H12)&lt;=-20%,"ARTIFICIALIDAD",IF(AND($H12=$H12,((AR12-$H12)/$H12)&gt;-20%),"CUMPLE"))))</f>
        <v>NO OFERTADO</v>
      </c>
      <c r="AU12" s="42"/>
      <c r="AV12" s="42" t="s">
        <v>33</v>
      </c>
      <c r="AW12" s="42" t="str">
        <f t="shared" ref="AW12:AW23" si="34">+IF(AV12="CUMPLE","SI",IF(AV12="NO CUMPLE","NO"))</f>
        <v>NO</v>
      </c>
      <c r="AX12" s="167">
        <v>8636</v>
      </c>
      <c r="AY12" s="167">
        <v>0</v>
      </c>
      <c r="AZ12" s="144">
        <f t="shared" si="3"/>
        <v>8636</v>
      </c>
      <c r="BA12" s="41">
        <f t="shared" ref="BA12:BA75" si="35">AZ12*$E12</f>
        <v>158326.66666666666</v>
      </c>
      <c r="BB12" s="42" t="str">
        <f t="shared" ref="BB12:BB23" si="36">+IF(AZ12=0,"NO OFERTADO",IF(AZ12&gt;$H12,"NO CUMPLE",IF(((AZ12-$H12)/$H12)&lt;=-20%,"ARTIFICIALIDAD",IF(AND($H12=$H12,((AZ12-$H12)/$H12)&gt;-20%),"CUMPLE"))))</f>
        <v>ARTIFICIALIDAD</v>
      </c>
      <c r="BC12" s="42" t="str">
        <f>+IFERROR(VLOOKUP(A12,'[1]LIFE SUMINISTROS MEDICOS S.A.S.'!$A$32:$O$78,8,0)," ")</f>
        <v>No cumple</v>
      </c>
      <c r="BD12" s="42" t="s">
        <v>10</v>
      </c>
      <c r="BE12" s="42" t="str">
        <f t="shared" ref="BE12:BE23" si="37">+IF(BD12="CUMPLE","SI",IF(BD12="NO CUMPLE","NO"))</f>
        <v>SI</v>
      </c>
      <c r="BF12" s="214">
        <f>+IFERROR(VLOOKUP(A12,[2]PriceList!$A$2:$I$252,8,0)," ")</f>
        <v>0</v>
      </c>
      <c r="BG12" s="218">
        <f>+IFERROR(VLOOKUP(A12,[2]PriceList!$A$2:$I$252,9,0)," ")</f>
        <v>0</v>
      </c>
      <c r="BH12" s="43">
        <f t="shared" si="4"/>
        <v>0</v>
      </c>
      <c r="BI12" s="52">
        <f t="shared" ref="BI12:BI23" si="38">BH12*$F12</f>
        <v>0</v>
      </c>
      <c r="BJ12" s="42" t="str">
        <f t="shared" ref="BJ12:BJ23" si="39">+IF(BH12=0,"NO OFERTADO",IF(BH12&gt;$H12,"NO CUMPLE",IF(((BH12-$H12)/$H12)&lt;=-20%,"ARTIFICIALIDAD",IF(AND($H12=$H12,((BH12-$H12)/$H12)&gt;-20%),"CUMPLE"))))</f>
        <v>NO OFERTADO</v>
      </c>
      <c r="BK12" s="42" t="str">
        <f>+IFERROR(VLOOKUP(A12,'[1]MEDTRONIC COLOMBIA S.A.'!$A$11:$O$73,8,0)," ")</f>
        <v xml:space="preserve"> </v>
      </c>
      <c r="BL12" s="42" t="s">
        <v>33</v>
      </c>
      <c r="BM12" s="42" t="str">
        <f t="shared" ref="BM12:BM23" si="40">+IF(BL12="CUMPLE","SI",IF(BL12="NO CUMPLE","NO"))</f>
        <v>NO</v>
      </c>
      <c r="BN12" s="196">
        <v>0</v>
      </c>
      <c r="BO12" s="196">
        <v>0</v>
      </c>
      <c r="BP12" s="144">
        <f t="shared" si="5"/>
        <v>0</v>
      </c>
      <c r="BQ12" s="145">
        <f t="shared" si="6"/>
        <v>0</v>
      </c>
      <c r="BR12" s="42" t="str">
        <f t="shared" ref="BR12:BR23" si="41">+IF(BP12=0,"NO OFERTADO",IF(BP12&gt;$H12,"NO CUMPLE",IF(((BP12-$H12)/$H12)&lt;=-20%,"ARTIFICIALIDAD",IF(AND($H12=$H12,((BP12-$H12)/$H12)&gt;-20%),"CUMPLE"))))</f>
        <v>NO OFERTADO</v>
      </c>
      <c r="BS12" s="42" t="str">
        <f>+IFERROR(VLOOKUP(A12,'[1]PROMED QUIRURGICOS EU'!$A$11:$O$26,8,0)," ")</f>
        <v xml:space="preserve"> </v>
      </c>
      <c r="BT12" s="42" t="s">
        <v>33</v>
      </c>
      <c r="BU12" s="42" t="str">
        <f t="shared" ref="BU12:BU23" si="42">+IF(BT12="CUMPLE","SI",IF(BT12="NO CUMPLE","NO"))</f>
        <v>NO</v>
      </c>
      <c r="BV12" s="191"/>
      <c r="BW12" s="191"/>
      <c r="BX12" s="43">
        <f t="shared" si="7"/>
        <v>0</v>
      </c>
      <c r="BY12" s="52">
        <f t="shared" si="8"/>
        <v>0</v>
      </c>
      <c r="BZ12" s="42" t="str">
        <f t="shared" ref="BZ12:BZ23" si="43">+IF(BX12=0,"NO OFERTADO",IF(BX12&gt;$H12,"NO CUMPLE",IF(((BX12-$H12)/$H12)&lt;=-20%,"ARTIFICIALIDAD",IF(AND($H12=$H12,((BX12-$H12)/$H12)&gt;-20%),"CUMPLE"))))</f>
        <v>NO OFERTADO</v>
      </c>
      <c r="CA12" s="42" t="str">
        <f>+IFERROR(VLOOKUP(A12,'[1]UCIPHARMA S. A'!$A$11:$N$28,8,0)," ")</f>
        <v xml:space="preserve"> </v>
      </c>
      <c r="CB12" s="42" t="s">
        <v>33</v>
      </c>
      <c r="CC12" s="42" t="str">
        <f t="shared" ref="CC12:CC23" si="44">+IF(CB12="CUMPLE","SI",IF(CB12="NO CUMPLE","NO"))</f>
        <v>NO</v>
      </c>
      <c r="CD12" s="56"/>
      <c r="CE12" s="57">
        <f t="shared" si="9"/>
        <v>11700</v>
      </c>
      <c r="CF12" s="57">
        <f t="shared" si="10"/>
        <v>7000</v>
      </c>
      <c r="CG12" s="57" t="str">
        <f t="shared" si="11"/>
        <v/>
      </c>
      <c r="CH12" s="65">
        <f t="shared" si="12"/>
        <v>5902</v>
      </c>
      <c r="CI12" s="65" t="str">
        <f t="shared" si="13"/>
        <v/>
      </c>
      <c r="CJ12" s="65">
        <f t="shared" si="14"/>
        <v>8636</v>
      </c>
      <c r="CK12" s="65" t="str">
        <f t="shared" ref="CK12:CK23" si="45">IF(BH12=0,"",IF(BM12="NO","",BH12))</f>
        <v/>
      </c>
      <c r="CL12" s="65" t="str">
        <f t="shared" ref="CL12:CL23" si="46">IF(BQ12=0,"",IF(BU12="NO","",BQ12))</f>
        <v/>
      </c>
      <c r="CM12" s="57" t="str">
        <f t="shared" ref="CM12:CM75" si="47">IF(BY12=0,"",IF(CC12="NO","",BY12))</f>
        <v/>
      </c>
      <c r="CN12" s="57">
        <f t="shared" ref="CN12:CN23" si="48">MIN(CE12,CF12,CG12,CH12,CI12,CJ12,CK12,CL12,CM12)</f>
        <v>5902</v>
      </c>
      <c r="CO12" s="58">
        <f t="shared" ref="CO12:CO23" si="49">500*(CN12/CE12)</f>
        <v>252.22222222222223</v>
      </c>
      <c r="CP12" s="58">
        <f t="shared" ref="CP12:CP23" si="50">500*(CN12/CF12)</f>
        <v>421.57142857142861</v>
      </c>
      <c r="CQ12" s="58" t="e">
        <f t="shared" ref="CQ12:CQ23" si="51">500*(CN12/CG12)</f>
        <v>#VALUE!</v>
      </c>
      <c r="CR12" s="58">
        <f t="shared" ref="CR12:CR23" si="52">500*(CN12/CH12)</f>
        <v>500</v>
      </c>
      <c r="CS12" s="58" t="e">
        <f t="shared" ref="CS12:CS15" si="53">500*(CN12/CI12)</f>
        <v>#VALUE!</v>
      </c>
      <c r="CT12" s="58">
        <f t="shared" ref="CT12:CT23" si="54">500*(CN12/CJ12)</f>
        <v>341.70912459471981</v>
      </c>
      <c r="CU12" s="62" t="e">
        <f t="shared" ref="CU12:CU23" si="55">500*(CN12/CK12)</f>
        <v>#VALUE!</v>
      </c>
      <c r="CV12" s="58" t="e">
        <f t="shared" ref="CV12:CV23" si="56">500*(CN12/CL12)</f>
        <v>#VALUE!</v>
      </c>
      <c r="CW12" s="58" t="e">
        <f t="shared" ref="CW12:CW23" si="57">500*(CN12/CM12)</f>
        <v>#VALUE!</v>
      </c>
      <c r="CX12" s="56" t="s">
        <v>554</v>
      </c>
      <c r="CY12" s="91"/>
    </row>
    <row r="13" spans="1:103" s="59" customFormat="1" ht="60" x14ac:dyDescent="0.2">
      <c r="A13" s="122">
        <f t="shared" si="15"/>
        <v>3</v>
      </c>
      <c r="B13" s="123" t="s">
        <v>49</v>
      </c>
      <c r="C13" s="124" t="s">
        <v>50</v>
      </c>
      <c r="D13" s="123" t="s">
        <v>46</v>
      </c>
      <c r="E13" s="126">
        <v>336</v>
      </c>
      <c r="F13" s="122">
        <v>1</v>
      </c>
      <c r="G13" s="123" t="s">
        <v>31</v>
      </c>
      <c r="H13" s="53">
        <v>12120</v>
      </c>
      <c r="I13" s="53">
        <f t="shared" si="16"/>
        <v>4072320</v>
      </c>
      <c r="J13" s="136">
        <v>11700</v>
      </c>
      <c r="K13" s="136">
        <v>0</v>
      </c>
      <c r="L13" s="43">
        <f t="shared" si="17"/>
        <v>11700</v>
      </c>
      <c r="M13" s="52">
        <f t="shared" si="18"/>
        <v>3931200</v>
      </c>
      <c r="N13" s="42" t="str">
        <f t="shared" si="19"/>
        <v>CUMPLE</v>
      </c>
      <c r="O13" s="42" t="s">
        <v>566</v>
      </c>
      <c r="P13" s="42" t="s">
        <v>10</v>
      </c>
      <c r="Q13" s="42" t="str">
        <f t="shared" si="20"/>
        <v>SI</v>
      </c>
      <c r="R13" s="144">
        <v>8400</v>
      </c>
      <c r="S13" s="144">
        <v>0</v>
      </c>
      <c r="T13" s="144">
        <f t="shared" si="1"/>
        <v>8400</v>
      </c>
      <c r="U13" s="145">
        <f t="shared" si="21"/>
        <v>2822400</v>
      </c>
      <c r="V13" s="42" t="str">
        <f t="shared" si="22"/>
        <v>ARTIFICIALIDAD</v>
      </c>
      <c r="W13" s="42" t="str">
        <f>+IFERROR(VLOOKUP(A13,'[1]ASSUT MEDICAL LTDA'!$A$11:$L$124,7,0)," ")</f>
        <v>No cumple</v>
      </c>
      <c r="X13" s="42" t="s">
        <v>10</v>
      </c>
      <c r="Y13" s="42" t="str">
        <f t="shared" si="23"/>
        <v>SI</v>
      </c>
      <c r="Z13" s="43">
        <v>11373</v>
      </c>
      <c r="AA13" s="43">
        <v>0</v>
      </c>
      <c r="AB13" s="43">
        <f t="shared" si="2"/>
        <v>11373</v>
      </c>
      <c r="AC13" s="41">
        <f t="shared" si="24"/>
        <v>3821328</v>
      </c>
      <c r="AD13" s="42" t="str">
        <f t="shared" si="25"/>
        <v>CUMPLE</v>
      </c>
      <c r="AE13" s="42" t="str">
        <f>+IFERROR(VLOOKUP(A13,'[1]COLOMBIANA DE MEDICAMENTOS Y TE'!$A$33:$H$178,8,0)," ")</f>
        <v>Cumple</v>
      </c>
      <c r="AF13" s="42" t="s">
        <v>10</v>
      </c>
      <c r="AG13" s="42" t="str">
        <f t="shared" si="26"/>
        <v>SI</v>
      </c>
      <c r="AH13" s="60">
        <v>6012</v>
      </c>
      <c r="AI13" s="60">
        <v>0</v>
      </c>
      <c r="AJ13" s="51">
        <f t="shared" si="27"/>
        <v>6012</v>
      </c>
      <c r="AK13" s="41">
        <f t="shared" si="28"/>
        <v>2020032</v>
      </c>
      <c r="AL13" s="42" t="str">
        <f t="shared" si="29"/>
        <v>ARTIFICIALIDAD</v>
      </c>
      <c r="AM13" s="42" t="str">
        <f>+IFERROR(VLOOKUP(A13,'[1]JOHNSON &amp; JOHNSON MEDTECH COLOM'!$A$11:$J$240,7,0)," ")</f>
        <v>Cumple</v>
      </c>
      <c r="AN13" s="42" t="s">
        <v>10</v>
      </c>
      <c r="AO13" s="42" t="str">
        <f t="shared" si="30"/>
        <v>SI</v>
      </c>
      <c r="AP13" s="60"/>
      <c r="AQ13" s="60"/>
      <c r="AR13" s="40">
        <f t="shared" si="31"/>
        <v>0</v>
      </c>
      <c r="AS13" s="41">
        <f t="shared" si="32"/>
        <v>0</v>
      </c>
      <c r="AT13" s="42" t="str">
        <f t="shared" si="33"/>
        <v>NO OFERTADO</v>
      </c>
      <c r="AU13" s="42"/>
      <c r="AV13" s="42" t="s">
        <v>33</v>
      </c>
      <c r="AW13" s="42" t="str">
        <f t="shared" si="34"/>
        <v>NO</v>
      </c>
      <c r="AX13" s="167"/>
      <c r="AY13" s="167"/>
      <c r="AZ13" s="144">
        <f t="shared" si="3"/>
        <v>0</v>
      </c>
      <c r="BA13" s="41">
        <f t="shared" si="35"/>
        <v>0</v>
      </c>
      <c r="BB13" s="42" t="str">
        <f t="shared" si="36"/>
        <v>NO OFERTADO</v>
      </c>
      <c r="BC13" s="42" t="str">
        <f>+IFERROR(VLOOKUP(A13,'[1]LIFE SUMINISTROS MEDICOS S.A.S.'!$A$32:$O$78,8,0)," ")</f>
        <v xml:space="preserve"> </v>
      </c>
      <c r="BD13" s="42" t="s">
        <v>33</v>
      </c>
      <c r="BE13" s="42" t="str">
        <f t="shared" si="37"/>
        <v>NO</v>
      </c>
      <c r="BF13" s="214">
        <f>+IFERROR(VLOOKUP(A13,[2]PriceList!$A$2:$I$252,8,0)," ")</f>
        <v>7340</v>
      </c>
      <c r="BG13" s="218">
        <f>+IFERROR(VLOOKUP(A13,[2]PriceList!$A$2:$I$252,9,0)," ")</f>
        <v>0</v>
      </c>
      <c r="BH13" s="43">
        <f t="shared" si="4"/>
        <v>7340</v>
      </c>
      <c r="BI13" s="52">
        <f t="shared" si="38"/>
        <v>7340</v>
      </c>
      <c r="BJ13" s="42" t="str">
        <f t="shared" si="39"/>
        <v>ARTIFICIALIDAD</v>
      </c>
      <c r="BK13" s="42" t="str">
        <f>+IFERROR(VLOOKUP(A13,'[1]MEDTRONIC COLOMBIA S.A.'!$A$11:$O$73,8,0)," ")</f>
        <v>Cumple</v>
      </c>
      <c r="BL13" s="42" t="s">
        <v>10</v>
      </c>
      <c r="BM13" s="42" t="str">
        <f t="shared" si="40"/>
        <v>SI</v>
      </c>
      <c r="BN13" s="196">
        <v>0</v>
      </c>
      <c r="BO13" s="196">
        <v>0</v>
      </c>
      <c r="BP13" s="144">
        <f t="shared" si="5"/>
        <v>0</v>
      </c>
      <c r="BQ13" s="145">
        <f t="shared" si="6"/>
        <v>0</v>
      </c>
      <c r="BR13" s="42" t="str">
        <f t="shared" si="41"/>
        <v>NO OFERTADO</v>
      </c>
      <c r="BS13" s="42" t="str">
        <f>+IFERROR(VLOOKUP(A13,'[1]PROMED QUIRURGICOS EU'!$A$11:$O$26,8,0)," ")</f>
        <v xml:space="preserve"> </v>
      </c>
      <c r="BT13" s="42" t="s">
        <v>33</v>
      </c>
      <c r="BU13" s="42" t="str">
        <f t="shared" si="42"/>
        <v>NO</v>
      </c>
      <c r="BV13" s="191"/>
      <c r="BW13" s="191"/>
      <c r="BX13" s="43">
        <f t="shared" si="7"/>
        <v>0</v>
      </c>
      <c r="BY13" s="52">
        <f t="shared" si="8"/>
        <v>0</v>
      </c>
      <c r="BZ13" s="42" t="str">
        <f t="shared" si="43"/>
        <v>NO OFERTADO</v>
      </c>
      <c r="CA13" s="42" t="str">
        <f>+IFERROR(VLOOKUP(A13,'[1]UCIPHARMA S. A'!$A$11:$N$28,8,0)," ")</f>
        <v xml:space="preserve"> </v>
      </c>
      <c r="CB13" s="42" t="s">
        <v>33</v>
      </c>
      <c r="CC13" s="42" t="str">
        <f t="shared" si="44"/>
        <v>NO</v>
      </c>
      <c r="CD13" s="56"/>
      <c r="CE13" s="57">
        <f t="shared" si="9"/>
        <v>11700</v>
      </c>
      <c r="CF13" s="57">
        <f t="shared" si="10"/>
        <v>8400</v>
      </c>
      <c r="CG13" s="57">
        <f t="shared" si="11"/>
        <v>11373</v>
      </c>
      <c r="CH13" s="65">
        <f t="shared" si="12"/>
        <v>6012</v>
      </c>
      <c r="CI13" s="65" t="str">
        <f t="shared" si="13"/>
        <v/>
      </c>
      <c r="CJ13" s="65" t="str">
        <f t="shared" si="14"/>
        <v/>
      </c>
      <c r="CK13" s="65">
        <f t="shared" si="45"/>
        <v>7340</v>
      </c>
      <c r="CL13" s="65" t="str">
        <f t="shared" si="46"/>
        <v/>
      </c>
      <c r="CM13" s="57" t="str">
        <f t="shared" si="47"/>
        <v/>
      </c>
      <c r="CN13" s="57">
        <f t="shared" si="48"/>
        <v>6012</v>
      </c>
      <c r="CO13" s="58">
        <f t="shared" si="49"/>
        <v>256.92307692307691</v>
      </c>
      <c r="CP13" s="58">
        <f t="shared" si="50"/>
        <v>357.85714285714289</v>
      </c>
      <c r="CQ13" s="58">
        <f t="shared" si="51"/>
        <v>264.31020838828806</v>
      </c>
      <c r="CR13" s="58">
        <f t="shared" si="52"/>
        <v>500</v>
      </c>
      <c r="CS13" s="58" t="e">
        <f t="shared" si="53"/>
        <v>#VALUE!</v>
      </c>
      <c r="CT13" s="58" t="e">
        <f t="shared" si="54"/>
        <v>#VALUE!</v>
      </c>
      <c r="CU13" s="62">
        <f t="shared" si="55"/>
        <v>409.5367847411444</v>
      </c>
      <c r="CV13" s="58" t="e">
        <f t="shared" si="56"/>
        <v>#VALUE!</v>
      </c>
      <c r="CW13" s="58" t="e">
        <f t="shared" si="57"/>
        <v>#VALUE!</v>
      </c>
      <c r="CX13" s="56" t="s">
        <v>554</v>
      </c>
      <c r="CY13" s="91"/>
    </row>
    <row r="14" spans="1:103" s="59" customFormat="1" ht="60" x14ac:dyDescent="0.2">
      <c r="A14" s="122">
        <f t="shared" si="15"/>
        <v>4</v>
      </c>
      <c r="B14" s="123" t="s">
        <v>51</v>
      </c>
      <c r="C14" s="124" t="s">
        <v>52</v>
      </c>
      <c r="D14" s="123" t="s">
        <v>46</v>
      </c>
      <c r="E14" s="126">
        <v>487.66666666666669</v>
      </c>
      <c r="F14" s="122">
        <v>1</v>
      </c>
      <c r="G14" s="123" t="s">
        <v>31</v>
      </c>
      <c r="H14" s="53">
        <v>9068</v>
      </c>
      <c r="I14" s="53">
        <f t="shared" si="16"/>
        <v>4422161.333333334</v>
      </c>
      <c r="J14" s="136">
        <v>11300</v>
      </c>
      <c r="K14" s="136">
        <v>0</v>
      </c>
      <c r="L14" s="43">
        <f t="shared" si="17"/>
        <v>11300</v>
      </c>
      <c r="M14" s="52">
        <f t="shared" si="18"/>
        <v>5510633.333333334</v>
      </c>
      <c r="N14" s="42" t="str">
        <f t="shared" si="19"/>
        <v>NO CUMPLE</v>
      </c>
      <c r="O14" s="42" t="s">
        <v>566</v>
      </c>
      <c r="P14" s="42" t="s">
        <v>33</v>
      </c>
      <c r="Q14" s="42" t="str">
        <f t="shared" si="20"/>
        <v>NO</v>
      </c>
      <c r="R14" s="144">
        <v>9000</v>
      </c>
      <c r="S14" s="144">
        <v>0</v>
      </c>
      <c r="T14" s="144">
        <f t="shared" si="1"/>
        <v>9000</v>
      </c>
      <c r="U14" s="145">
        <f t="shared" si="21"/>
        <v>4389000</v>
      </c>
      <c r="V14" s="42" t="str">
        <f>+IF(T14=0,"NO OFERTADO",IF(T14&gt;$H14,"NO CUMPLE",IF(((T14-$H14)/$H14)&lt;=-20%,"ARTIFICIALIDAD",IF(AND($H14=$H14,((T14-$H14)/$H14)&gt;-20%),"CUMPLE"))))</f>
        <v>CUMPLE</v>
      </c>
      <c r="W14" s="42" t="str">
        <f>+IFERROR(VLOOKUP(A14,'[1]ASSUT MEDICAL LTDA'!$A$11:$L$124,7,0)," ")</f>
        <v>No cumple</v>
      </c>
      <c r="X14" s="42" t="s">
        <v>10</v>
      </c>
      <c r="Y14" s="42" t="str">
        <f>+IF(X14="CUMPLE","SI",IF(X14="NO CUMPLE","NO"))</f>
        <v>SI</v>
      </c>
      <c r="Z14" s="43">
        <v>10964</v>
      </c>
      <c r="AA14" s="43">
        <v>0</v>
      </c>
      <c r="AB14" s="43">
        <f t="shared" si="2"/>
        <v>10964</v>
      </c>
      <c r="AC14" s="41">
        <f t="shared" si="24"/>
        <v>5346777.333333334</v>
      </c>
      <c r="AD14" s="42" t="str">
        <f t="shared" si="25"/>
        <v>NO CUMPLE</v>
      </c>
      <c r="AE14" s="42" t="str">
        <f>+IFERROR(VLOOKUP(A14,'[1]COLOMBIANA DE MEDICAMENTOS Y TE'!$A$33:$H$178,8,0)," ")</f>
        <v>Cumple</v>
      </c>
      <c r="AF14" s="42" t="s">
        <v>33</v>
      </c>
      <c r="AG14" s="42" t="str">
        <f t="shared" si="26"/>
        <v>NO</v>
      </c>
      <c r="AH14" s="60">
        <v>7542</v>
      </c>
      <c r="AI14" s="60">
        <v>0</v>
      </c>
      <c r="AJ14" s="51">
        <f t="shared" si="27"/>
        <v>7542</v>
      </c>
      <c r="AK14" s="41">
        <f t="shared" si="28"/>
        <v>3677982</v>
      </c>
      <c r="AL14" s="42" t="str">
        <f t="shared" si="29"/>
        <v>CUMPLE</v>
      </c>
      <c r="AM14" s="42" t="str">
        <f>+IFERROR(VLOOKUP(A14,'[1]JOHNSON &amp; JOHNSON MEDTECH COLOM'!$A$11:$J$240,7,0)," ")</f>
        <v>Cumple</v>
      </c>
      <c r="AN14" s="42" t="s">
        <v>10</v>
      </c>
      <c r="AO14" s="42" t="str">
        <f t="shared" si="30"/>
        <v>SI</v>
      </c>
      <c r="AP14" s="60"/>
      <c r="AQ14" s="60"/>
      <c r="AR14" s="40">
        <f t="shared" si="31"/>
        <v>0</v>
      </c>
      <c r="AS14" s="41">
        <f t="shared" si="32"/>
        <v>0</v>
      </c>
      <c r="AT14" s="42" t="str">
        <f t="shared" si="33"/>
        <v>NO OFERTADO</v>
      </c>
      <c r="AU14" s="42"/>
      <c r="AV14" s="42" t="s">
        <v>33</v>
      </c>
      <c r="AW14" s="42" t="str">
        <f t="shared" si="34"/>
        <v>NO</v>
      </c>
      <c r="AX14" s="167"/>
      <c r="AY14" s="167"/>
      <c r="AZ14" s="144">
        <f t="shared" si="3"/>
        <v>0</v>
      </c>
      <c r="BA14" s="41">
        <f t="shared" si="35"/>
        <v>0</v>
      </c>
      <c r="BB14" s="42" t="str">
        <f t="shared" si="36"/>
        <v>NO OFERTADO</v>
      </c>
      <c r="BC14" s="42" t="str">
        <f>+IFERROR(VLOOKUP(A14,'[1]LIFE SUMINISTROS MEDICOS S.A.S.'!$A$32:$O$78,8,0)," ")</f>
        <v xml:space="preserve"> </v>
      </c>
      <c r="BD14" s="42" t="s">
        <v>33</v>
      </c>
      <c r="BE14" s="42" t="str">
        <f t="shared" si="37"/>
        <v>NO</v>
      </c>
      <c r="BF14" s="214">
        <f>+IFERROR(VLOOKUP(A14,[2]PriceList!$A$2:$I$252,8,0)," ")</f>
        <v>7280</v>
      </c>
      <c r="BG14" s="218">
        <f>+IFERROR(VLOOKUP(A14,[2]PriceList!$A$2:$I$252,9,0)," ")</f>
        <v>0</v>
      </c>
      <c r="BH14" s="43">
        <f t="shared" si="4"/>
        <v>7280</v>
      </c>
      <c r="BI14" s="52">
        <f t="shared" si="38"/>
        <v>7280</v>
      </c>
      <c r="BJ14" s="42" t="str">
        <f t="shared" si="39"/>
        <v>CUMPLE</v>
      </c>
      <c r="BK14" s="42" t="str">
        <f>+IFERROR(VLOOKUP(A14,'[1]MEDTRONIC COLOMBIA S.A.'!$A$11:$O$73,8,0)," ")</f>
        <v>Cumple</v>
      </c>
      <c r="BL14" s="42" t="s">
        <v>10</v>
      </c>
      <c r="BM14" s="42" t="str">
        <f t="shared" si="40"/>
        <v>SI</v>
      </c>
      <c r="BN14" s="196">
        <v>0</v>
      </c>
      <c r="BO14" s="196">
        <v>0</v>
      </c>
      <c r="BP14" s="144">
        <f t="shared" si="5"/>
        <v>0</v>
      </c>
      <c r="BQ14" s="145">
        <f t="shared" si="6"/>
        <v>0</v>
      </c>
      <c r="BR14" s="42" t="str">
        <f t="shared" si="41"/>
        <v>NO OFERTADO</v>
      </c>
      <c r="BS14" s="42" t="str">
        <f>+IFERROR(VLOOKUP(A14,'[1]PROMED QUIRURGICOS EU'!$A$11:$O$26,8,0)," ")</f>
        <v xml:space="preserve"> </v>
      </c>
      <c r="BT14" s="42" t="s">
        <v>33</v>
      </c>
      <c r="BU14" s="42" t="str">
        <f t="shared" si="42"/>
        <v>NO</v>
      </c>
      <c r="BV14" s="191"/>
      <c r="BW14" s="191"/>
      <c r="BX14" s="43">
        <f t="shared" si="7"/>
        <v>0</v>
      </c>
      <c r="BY14" s="52">
        <f t="shared" si="8"/>
        <v>0</v>
      </c>
      <c r="BZ14" s="42" t="str">
        <f t="shared" si="43"/>
        <v>NO OFERTADO</v>
      </c>
      <c r="CA14" s="42" t="str">
        <f>+IFERROR(VLOOKUP(A14,'[1]UCIPHARMA S. A'!$A$11:$N$28,8,0)," ")</f>
        <v xml:space="preserve"> </v>
      </c>
      <c r="CB14" s="42" t="s">
        <v>33</v>
      </c>
      <c r="CC14" s="42" t="str">
        <f t="shared" si="44"/>
        <v>NO</v>
      </c>
      <c r="CD14" s="56"/>
      <c r="CE14" s="57" t="str">
        <f t="shared" si="9"/>
        <v/>
      </c>
      <c r="CF14" s="57">
        <f t="shared" si="10"/>
        <v>9000</v>
      </c>
      <c r="CG14" s="57" t="str">
        <f t="shared" si="11"/>
        <v/>
      </c>
      <c r="CH14" s="65">
        <f t="shared" si="12"/>
        <v>7542</v>
      </c>
      <c r="CI14" s="65" t="str">
        <f t="shared" si="13"/>
        <v/>
      </c>
      <c r="CJ14" s="65" t="str">
        <f t="shared" si="14"/>
        <v/>
      </c>
      <c r="CK14" s="65">
        <f t="shared" si="45"/>
        <v>7280</v>
      </c>
      <c r="CL14" s="65" t="str">
        <f t="shared" si="46"/>
        <v/>
      </c>
      <c r="CM14" s="57" t="str">
        <f t="shared" si="47"/>
        <v/>
      </c>
      <c r="CN14" s="57">
        <f t="shared" si="48"/>
        <v>7280</v>
      </c>
      <c r="CO14" s="58" t="e">
        <f t="shared" si="49"/>
        <v>#VALUE!</v>
      </c>
      <c r="CP14" s="58">
        <f t="shared" si="50"/>
        <v>404.44444444444446</v>
      </c>
      <c r="CQ14" s="58" t="e">
        <f t="shared" si="51"/>
        <v>#VALUE!</v>
      </c>
      <c r="CR14" s="58">
        <f t="shared" si="52"/>
        <v>482.6306019623442</v>
      </c>
      <c r="CS14" s="58" t="e">
        <f t="shared" si="53"/>
        <v>#VALUE!</v>
      </c>
      <c r="CT14" s="58" t="e">
        <f t="shared" si="54"/>
        <v>#VALUE!</v>
      </c>
      <c r="CU14" s="62">
        <f t="shared" si="55"/>
        <v>500</v>
      </c>
      <c r="CV14" s="58" t="e">
        <f t="shared" si="56"/>
        <v>#VALUE!</v>
      </c>
      <c r="CW14" s="58" t="e">
        <f t="shared" si="57"/>
        <v>#VALUE!</v>
      </c>
      <c r="CX14" s="208" t="s">
        <v>558</v>
      </c>
      <c r="CY14" s="91"/>
    </row>
    <row r="15" spans="1:103" s="59" customFormat="1" ht="60" x14ac:dyDescent="0.2">
      <c r="A15" s="122">
        <f t="shared" si="15"/>
        <v>5</v>
      </c>
      <c r="B15" s="123" t="s">
        <v>53</v>
      </c>
      <c r="C15" s="124" t="s">
        <v>54</v>
      </c>
      <c r="D15" s="123" t="s">
        <v>46</v>
      </c>
      <c r="E15" s="126">
        <v>337</v>
      </c>
      <c r="F15" s="122">
        <v>1</v>
      </c>
      <c r="G15" s="123" t="s">
        <v>31</v>
      </c>
      <c r="H15" s="53">
        <v>12120</v>
      </c>
      <c r="I15" s="53">
        <f t="shared" si="16"/>
        <v>4084440</v>
      </c>
      <c r="J15" s="136">
        <v>11700</v>
      </c>
      <c r="K15" s="136">
        <v>0</v>
      </c>
      <c r="L15" s="43">
        <f t="shared" si="17"/>
        <v>11700</v>
      </c>
      <c r="M15" s="52">
        <f t="shared" si="18"/>
        <v>3942900</v>
      </c>
      <c r="N15" s="42" t="str">
        <f t="shared" si="19"/>
        <v>CUMPLE</v>
      </c>
      <c r="O15" s="42" t="s">
        <v>567</v>
      </c>
      <c r="P15" s="42" t="s">
        <v>10</v>
      </c>
      <c r="Q15" s="42" t="str">
        <f t="shared" si="20"/>
        <v>SI</v>
      </c>
      <c r="R15" s="144">
        <v>0</v>
      </c>
      <c r="S15" s="144">
        <v>0</v>
      </c>
      <c r="T15" s="144">
        <f t="shared" si="1"/>
        <v>0</v>
      </c>
      <c r="U15" s="145">
        <f t="shared" si="21"/>
        <v>0</v>
      </c>
      <c r="V15" s="42" t="str">
        <f t="shared" ref="V15:V23" si="58">+IF(T15=0,"NO OFERTADO",IF(T15&gt;$H15,"NO CUMPLE",IF(((T15-$H15)/$H15)&lt;=-20%,"ARTIFICIALIDAD",IF(AND($H15=$H15,((T15-$H15)/$H15)&gt;-20%),"CUMPLE"))))</f>
        <v>NO OFERTADO</v>
      </c>
      <c r="W15" s="42" t="str">
        <f>+IFERROR(VLOOKUP(A15,'[1]ASSUT MEDICAL LTDA'!$A$11:$L$124,7,0)," ")</f>
        <v xml:space="preserve"> </v>
      </c>
      <c r="X15" s="42" t="s">
        <v>33</v>
      </c>
      <c r="Y15" s="42" t="str">
        <f t="shared" ref="Y15:Y23" si="59">+IF(X15="CUMPLE","SI",IF(X15="NO CUMPLE","NO"))</f>
        <v>NO</v>
      </c>
      <c r="Z15" s="43">
        <v>11373</v>
      </c>
      <c r="AA15" s="43">
        <v>0</v>
      </c>
      <c r="AB15" s="43">
        <f t="shared" si="2"/>
        <v>11373</v>
      </c>
      <c r="AC15" s="41">
        <f t="shared" si="24"/>
        <v>3832701</v>
      </c>
      <c r="AD15" s="42" t="str">
        <f t="shared" si="25"/>
        <v>CUMPLE</v>
      </c>
      <c r="AE15" s="42" t="str">
        <f>+IFERROR(VLOOKUP(A15,'[1]COLOMBIANA DE MEDICAMENTOS Y TE'!$A$33:$H$178,8,0)," ")</f>
        <v>No cumple</v>
      </c>
      <c r="AF15" s="42" t="s">
        <v>10</v>
      </c>
      <c r="AG15" s="42" t="str">
        <f t="shared" si="26"/>
        <v>SI</v>
      </c>
      <c r="AH15" s="60">
        <v>6012</v>
      </c>
      <c r="AI15" s="60">
        <v>0</v>
      </c>
      <c r="AJ15" s="51">
        <f t="shared" si="27"/>
        <v>6012</v>
      </c>
      <c r="AK15" s="41">
        <f t="shared" si="28"/>
        <v>2026044</v>
      </c>
      <c r="AL15" s="42" t="str">
        <f t="shared" si="29"/>
        <v>ARTIFICIALIDAD</v>
      </c>
      <c r="AM15" s="42" t="str">
        <f>+IFERROR(VLOOKUP(A15,'[1]JOHNSON &amp; JOHNSON MEDTECH COLOM'!$A$11:$J$240,7,0)," ")</f>
        <v>Cumple</v>
      </c>
      <c r="AN15" s="42" t="s">
        <v>10</v>
      </c>
      <c r="AO15" s="42" t="str">
        <f t="shared" si="30"/>
        <v>SI</v>
      </c>
      <c r="AP15" s="60"/>
      <c r="AQ15" s="60"/>
      <c r="AR15" s="40">
        <f t="shared" si="31"/>
        <v>0</v>
      </c>
      <c r="AS15" s="41">
        <f t="shared" si="32"/>
        <v>0</v>
      </c>
      <c r="AT15" s="42" t="str">
        <f t="shared" si="33"/>
        <v>NO OFERTADO</v>
      </c>
      <c r="AU15" s="42"/>
      <c r="AV15" s="42" t="s">
        <v>33</v>
      </c>
      <c r="AW15" s="42" t="str">
        <f t="shared" si="34"/>
        <v>NO</v>
      </c>
      <c r="AX15" s="167"/>
      <c r="AY15" s="167"/>
      <c r="AZ15" s="144">
        <f t="shared" si="3"/>
        <v>0</v>
      </c>
      <c r="BA15" s="41">
        <f t="shared" si="35"/>
        <v>0</v>
      </c>
      <c r="BB15" s="42" t="str">
        <f t="shared" si="36"/>
        <v>NO OFERTADO</v>
      </c>
      <c r="BC15" s="42" t="str">
        <f>+IFERROR(VLOOKUP(A15,'[1]LIFE SUMINISTROS MEDICOS S.A.S.'!$A$32:$O$78,8,0)," ")</f>
        <v xml:space="preserve"> </v>
      </c>
      <c r="BD15" s="42" t="s">
        <v>33</v>
      </c>
      <c r="BE15" s="42" t="str">
        <f t="shared" si="37"/>
        <v>NO</v>
      </c>
      <c r="BF15" s="214">
        <f>+IFERROR(VLOOKUP(A15,[2]PriceList!$A$2:$I$252,8,0)," ")</f>
        <v>0</v>
      </c>
      <c r="BG15" s="218">
        <f>+IFERROR(VLOOKUP(A15,[2]PriceList!$A$2:$I$252,9,0)," ")</f>
        <v>0</v>
      </c>
      <c r="BH15" s="43">
        <f t="shared" si="4"/>
        <v>0</v>
      </c>
      <c r="BI15" s="52">
        <f t="shared" si="38"/>
        <v>0</v>
      </c>
      <c r="BJ15" s="42" t="str">
        <f t="shared" si="39"/>
        <v>NO OFERTADO</v>
      </c>
      <c r="BK15" s="42" t="str">
        <f>+IFERROR(VLOOKUP(A15,'[1]MEDTRONIC COLOMBIA S.A.'!$A$11:$O$73,8,0)," ")</f>
        <v xml:space="preserve"> </v>
      </c>
      <c r="BL15" s="42" t="s">
        <v>33</v>
      </c>
      <c r="BM15" s="42" t="str">
        <f t="shared" si="40"/>
        <v>NO</v>
      </c>
      <c r="BN15" s="196">
        <v>0</v>
      </c>
      <c r="BO15" s="196">
        <v>0</v>
      </c>
      <c r="BP15" s="144">
        <f t="shared" si="5"/>
        <v>0</v>
      </c>
      <c r="BQ15" s="145">
        <f t="shared" si="6"/>
        <v>0</v>
      </c>
      <c r="BR15" s="42" t="str">
        <f t="shared" si="41"/>
        <v>NO OFERTADO</v>
      </c>
      <c r="BS15" s="42" t="str">
        <f>+IFERROR(VLOOKUP(A15,'[1]PROMED QUIRURGICOS EU'!$A$11:$O$26,8,0)," ")</f>
        <v xml:space="preserve"> </v>
      </c>
      <c r="BT15" s="42" t="s">
        <v>33</v>
      </c>
      <c r="BU15" s="42" t="str">
        <f t="shared" si="42"/>
        <v>NO</v>
      </c>
      <c r="BV15" s="191"/>
      <c r="BW15" s="191"/>
      <c r="BX15" s="43">
        <f t="shared" si="7"/>
        <v>0</v>
      </c>
      <c r="BY15" s="52">
        <f t="shared" si="8"/>
        <v>0</v>
      </c>
      <c r="BZ15" s="42" t="str">
        <f t="shared" si="43"/>
        <v>NO OFERTADO</v>
      </c>
      <c r="CA15" s="42" t="str">
        <f>+IFERROR(VLOOKUP(A15,'[1]UCIPHARMA S. A'!$A$11:$N$28,8,0)," ")</f>
        <v xml:space="preserve"> </v>
      </c>
      <c r="CB15" s="42" t="s">
        <v>33</v>
      </c>
      <c r="CC15" s="42" t="str">
        <f t="shared" si="44"/>
        <v>NO</v>
      </c>
      <c r="CD15" s="56"/>
      <c r="CE15" s="57">
        <f t="shared" si="9"/>
        <v>11700</v>
      </c>
      <c r="CF15" s="57" t="str">
        <f t="shared" si="10"/>
        <v/>
      </c>
      <c r="CG15" s="57">
        <f t="shared" si="11"/>
        <v>11373</v>
      </c>
      <c r="CH15" s="65">
        <f t="shared" si="12"/>
        <v>6012</v>
      </c>
      <c r="CI15" s="65" t="str">
        <f t="shared" si="13"/>
        <v/>
      </c>
      <c r="CJ15" s="65" t="str">
        <f t="shared" si="14"/>
        <v/>
      </c>
      <c r="CK15" s="65" t="str">
        <f t="shared" si="45"/>
        <v/>
      </c>
      <c r="CL15" s="65" t="str">
        <f t="shared" si="46"/>
        <v/>
      </c>
      <c r="CM15" s="57" t="str">
        <f t="shared" si="47"/>
        <v/>
      </c>
      <c r="CN15" s="57">
        <f t="shared" si="48"/>
        <v>6012</v>
      </c>
      <c r="CO15" s="58">
        <f t="shared" si="49"/>
        <v>256.92307692307691</v>
      </c>
      <c r="CP15" s="58" t="e">
        <f t="shared" si="50"/>
        <v>#VALUE!</v>
      </c>
      <c r="CQ15" s="58">
        <f t="shared" si="51"/>
        <v>264.31020838828806</v>
      </c>
      <c r="CR15" s="58">
        <f t="shared" si="52"/>
        <v>500</v>
      </c>
      <c r="CS15" s="58" t="e">
        <f t="shared" si="53"/>
        <v>#VALUE!</v>
      </c>
      <c r="CT15" s="58" t="e">
        <f t="shared" si="54"/>
        <v>#VALUE!</v>
      </c>
      <c r="CU15" s="62" t="e">
        <f t="shared" si="55"/>
        <v>#VALUE!</v>
      </c>
      <c r="CV15" s="58" t="e">
        <f t="shared" si="56"/>
        <v>#VALUE!</v>
      </c>
      <c r="CW15" s="58" t="e">
        <f t="shared" si="57"/>
        <v>#VALUE!</v>
      </c>
      <c r="CX15" s="56" t="s">
        <v>554</v>
      </c>
      <c r="CY15" s="91"/>
    </row>
    <row r="16" spans="1:103" s="59" customFormat="1" ht="60" x14ac:dyDescent="0.2">
      <c r="A16" s="122">
        <f t="shared" si="15"/>
        <v>6</v>
      </c>
      <c r="B16" s="123" t="s">
        <v>55</v>
      </c>
      <c r="C16" s="124" t="s">
        <v>56</v>
      </c>
      <c r="D16" s="123" t="s">
        <v>46</v>
      </c>
      <c r="E16" s="126">
        <v>352</v>
      </c>
      <c r="F16" s="122">
        <v>1</v>
      </c>
      <c r="G16" s="123" t="s">
        <v>31</v>
      </c>
      <c r="H16" s="53">
        <v>12120</v>
      </c>
      <c r="I16" s="53">
        <f t="shared" si="16"/>
        <v>4266240</v>
      </c>
      <c r="J16" s="136">
        <v>11700</v>
      </c>
      <c r="K16" s="136">
        <v>0</v>
      </c>
      <c r="L16" s="43">
        <f t="shared" si="17"/>
        <v>11700</v>
      </c>
      <c r="M16" s="52">
        <f t="shared" si="18"/>
        <v>4118400</v>
      </c>
      <c r="N16" s="42" t="str">
        <f t="shared" si="19"/>
        <v>CUMPLE</v>
      </c>
      <c r="O16" s="42" t="s">
        <v>566</v>
      </c>
      <c r="P16" s="42" t="s">
        <v>10</v>
      </c>
      <c r="Q16" s="42" t="str">
        <f t="shared" si="20"/>
        <v>SI</v>
      </c>
      <c r="R16" s="144">
        <v>7950</v>
      </c>
      <c r="S16" s="144">
        <v>0</v>
      </c>
      <c r="T16" s="144">
        <f t="shared" si="1"/>
        <v>7950</v>
      </c>
      <c r="U16" s="145">
        <f t="shared" si="21"/>
        <v>2798400</v>
      </c>
      <c r="V16" s="42" t="str">
        <f t="shared" si="58"/>
        <v>ARTIFICIALIDAD</v>
      </c>
      <c r="W16" s="42" t="str">
        <f>+IFERROR(VLOOKUP(A16,'[1]ASSUT MEDICAL LTDA'!$A$11:$L$124,7,0)," ")</f>
        <v>No cumple</v>
      </c>
      <c r="X16" s="42" t="s">
        <v>10</v>
      </c>
      <c r="Y16" s="42" t="str">
        <f t="shared" si="59"/>
        <v>SI</v>
      </c>
      <c r="Z16" s="43">
        <v>11373</v>
      </c>
      <c r="AA16" s="43">
        <v>0</v>
      </c>
      <c r="AB16" s="43">
        <f t="shared" si="2"/>
        <v>11373</v>
      </c>
      <c r="AC16" s="41">
        <f t="shared" si="24"/>
        <v>4003296</v>
      </c>
      <c r="AD16" s="42" t="str">
        <f t="shared" si="25"/>
        <v>CUMPLE</v>
      </c>
      <c r="AE16" s="42" t="str">
        <f>+IFERROR(VLOOKUP(A16,'[1]COLOMBIANA DE MEDICAMENTOS Y TE'!$A$33:$H$178,8,0)," ")</f>
        <v>Cumple</v>
      </c>
      <c r="AF16" s="42" t="s">
        <v>10</v>
      </c>
      <c r="AG16" s="42" t="str">
        <f t="shared" si="26"/>
        <v>SI</v>
      </c>
      <c r="AH16" s="60">
        <v>6012</v>
      </c>
      <c r="AI16" s="60">
        <v>0</v>
      </c>
      <c r="AJ16" s="51">
        <f t="shared" si="27"/>
        <v>6012</v>
      </c>
      <c r="AK16" s="41">
        <f t="shared" si="28"/>
        <v>2116224</v>
      </c>
      <c r="AL16" s="42" t="str">
        <f t="shared" si="29"/>
        <v>ARTIFICIALIDAD</v>
      </c>
      <c r="AM16" s="42" t="str">
        <f>+IFERROR(VLOOKUP(A16,'[1]JOHNSON &amp; JOHNSON MEDTECH COLOM'!$A$11:$J$240,7,0)," ")</f>
        <v>Cumple</v>
      </c>
      <c r="AN16" s="42" t="s">
        <v>10</v>
      </c>
      <c r="AO16" s="42" t="str">
        <f t="shared" si="30"/>
        <v>SI</v>
      </c>
      <c r="AP16" s="60"/>
      <c r="AQ16" s="60"/>
      <c r="AR16" s="40">
        <f t="shared" si="31"/>
        <v>0</v>
      </c>
      <c r="AS16" s="41">
        <f t="shared" si="32"/>
        <v>0</v>
      </c>
      <c r="AT16" s="42" t="str">
        <f t="shared" si="33"/>
        <v>NO OFERTADO</v>
      </c>
      <c r="AU16" s="42"/>
      <c r="AV16" s="42" t="s">
        <v>33</v>
      </c>
      <c r="AW16" s="42" t="str">
        <f t="shared" si="34"/>
        <v>NO</v>
      </c>
      <c r="AX16" s="167"/>
      <c r="AY16" s="167"/>
      <c r="AZ16" s="144">
        <f t="shared" si="3"/>
        <v>0</v>
      </c>
      <c r="BA16" s="41">
        <f t="shared" si="35"/>
        <v>0</v>
      </c>
      <c r="BB16" s="42" t="str">
        <f t="shared" si="36"/>
        <v>NO OFERTADO</v>
      </c>
      <c r="BC16" s="42" t="str">
        <f>+IFERROR(VLOOKUP(A16,'[1]LIFE SUMINISTROS MEDICOS S.A.S.'!$A$32:$O$78,8,0)," ")</f>
        <v xml:space="preserve"> </v>
      </c>
      <c r="BD16" s="42" t="s">
        <v>33</v>
      </c>
      <c r="BE16" s="42" t="str">
        <f t="shared" si="37"/>
        <v>NO</v>
      </c>
      <c r="BF16" s="214">
        <f>+IFERROR(VLOOKUP(A16,[2]PriceList!$A$2:$I$252,8,0)," ")</f>
        <v>7800</v>
      </c>
      <c r="BG16" s="218">
        <f>+IFERROR(VLOOKUP(A16,[2]PriceList!$A$2:$I$252,9,0)," ")</f>
        <v>0</v>
      </c>
      <c r="BH16" s="43">
        <f t="shared" si="4"/>
        <v>7800</v>
      </c>
      <c r="BI16" s="52">
        <f t="shared" si="38"/>
        <v>7800</v>
      </c>
      <c r="BJ16" s="42" t="str">
        <f t="shared" si="39"/>
        <v>ARTIFICIALIDAD</v>
      </c>
      <c r="BK16" s="42" t="str">
        <f>+IFERROR(VLOOKUP(A16,'[1]MEDTRONIC COLOMBIA S.A.'!$A$11:$O$73,8,0)," ")</f>
        <v>Cumple</v>
      </c>
      <c r="BL16" s="42" t="s">
        <v>10</v>
      </c>
      <c r="BM16" s="42" t="str">
        <f t="shared" si="40"/>
        <v>SI</v>
      </c>
      <c r="BN16" s="196">
        <v>0</v>
      </c>
      <c r="BO16" s="196">
        <v>0</v>
      </c>
      <c r="BP16" s="144">
        <f t="shared" si="5"/>
        <v>0</v>
      </c>
      <c r="BQ16" s="145">
        <f t="shared" si="6"/>
        <v>0</v>
      </c>
      <c r="BR16" s="42" t="str">
        <f t="shared" si="41"/>
        <v>NO OFERTADO</v>
      </c>
      <c r="BS16" s="42" t="str">
        <f>+IFERROR(VLOOKUP(A16,'[1]PROMED QUIRURGICOS EU'!$A$11:$O$26,8,0)," ")</f>
        <v xml:space="preserve"> </v>
      </c>
      <c r="BT16" s="42" t="s">
        <v>33</v>
      </c>
      <c r="BU16" s="42" t="str">
        <f t="shared" si="42"/>
        <v>NO</v>
      </c>
      <c r="BV16" s="191"/>
      <c r="BW16" s="191"/>
      <c r="BX16" s="43">
        <f t="shared" si="7"/>
        <v>0</v>
      </c>
      <c r="BY16" s="52">
        <f t="shared" si="8"/>
        <v>0</v>
      </c>
      <c r="BZ16" s="42" t="str">
        <f t="shared" si="43"/>
        <v>NO OFERTADO</v>
      </c>
      <c r="CA16" s="42" t="str">
        <f>+IFERROR(VLOOKUP(A16,'[1]UCIPHARMA S. A'!$A$11:$N$28,8,0)," ")</f>
        <v xml:space="preserve"> </v>
      </c>
      <c r="CB16" s="42" t="s">
        <v>33</v>
      </c>
      <c r="CC16" s="42" t="str">
        <f t="shared" si="44"/>
        <v>NO</v>
      </c>
      <c r="CD16" s="56"/>
      <c r="CE16" s="57">
        <f t="shared" si="9"/>
        <v>11700</v>
      </c>
      <c r="CF16" s="57">
        <f t="shared" si="10"/>
        <v>7950</v>
      </c>
      <c r="CG16" s="57">
        <f t="shared" si="11"/>
        <v>11373</v>
      </c>
      <c r="CH16" s="65">
        <f t="shared" si="12"/>
        <v>6012</v>
      </c>
      <c r="CI16" s="65" t="str">
        <f t="shared" si="13"/>
        <v/>
      </c>
      <c r="CJ16" s="65" t="str">
        <f t="shared" si="14"/>
        <v/>
      </c>
      <c r="CK16" s="65">
        <f t="shared" si="45"/>
        <v>7800</v>
      </c>
      <c r="CL16" s="65" t="str">
        <f t="shared" si="46"/>
        <v/>
      </c>
      <c r="CM16" s="57" t="str">
        <f t="shared" si="47"/>
        <v/>
      </c>
      <c r="CN16" s="57">
        <f t="shared" si="48"/>
        <v>6012</v>
      </c>
      <c r="CO16" s="58">
        <f t="shared" si="49"/>
        <v>256.92307692307691</v>
      </c>
      <c r="CP16" s="58">
        <f t="shared" si="50"/>
        <v>378.11320754716979</v>
      </c>
      <c r="CQ16" s="58">
        <f t="shared" si="51"/>
        <v>264.31020838828806</v>
      </c>
      <c r="CR16" s="58">
        <f t="shared" si="52"/>
        <v>500</v>
      </c>
      <c r="CS16" s="58" t="e">
        <f>500*(CN16/CI16)</f>
        <v>#VALUE!</v>
      </c>
      <c r="CT16" s="58" t="e">
        <f t="shared" si="54"/>
        <v>#VALUE!</v>
      </c>
      <c r="CU16" s="62">
        <f t="shared" si="55"/>
        <v>385.38461538461536</v>
      </c>
      <c r="CV16" s="58" t="e">
        <f t="shared" si="56"/>
        <v>#VALUE!</v>
      </c>
      <c r="CW16" s="58" t="e">
        <f t="shared" si="57"/>
        <v>#VALUE!</v>
      </c>
      <c r="CX16" s="56" t="s">
        <v>554</v>
      </c>
      <c r="CY16" s="91"/>
    </row>
    <row r="17" spans="1:103" s="59" customFormat="1" ht="47.25" x14ac:dyDescent="0.2">
      <c r="A17" s="122">
        <f t="shared" si="15"/>
        <v>7</v>
      </c>
      <c r="B17" s="123" t="s">
        <v>57</v>
      </c>
      <c r="C17" s="124" t="s">
        <v>58</v>
      </c>
      <c r="D17" s="123" t="s">
        <v>46</v>
      </c>
      <c r="E17" s="126">
        <v>47</v>
      </c>
      <c r="F17" s="122">
        <v>1</v>
      </c>
      <c r="G17" s="123" t="s">
        <v>31</v>
      </c>
      <c r="H17" s="53">
        <v>12120</v>
      </c>
      <c r="I17" s="53">
        <f t="shared" si="16"/>
        <v>569640</v>
      </c>
      <c r="J17" s="136">
        <v>11700</v>
      </c>
      <c r="K17" s="136">
        <v>0</v>
      </c>
      <c r="L17" s="43">
        <f t="shared" si="17"/>
        <v>11700</v>
      </c>
      <c r="M17" s="52">
        <f t="shared" si="18"/>
        <v>549900</v>
      </c>
      <c r="N17" s="42" t="str">
        <f>+IF(L17=0,"NO OFERTADO",IF(L17&gt;$H17,"NO CUMPLE",IF(((L17-$H17)/$H17)&lt;=-20%,"ARTIFICIALIDAD",IF(AND($H17=$H17,((L17-$H17)/$H17)&gt;-20%),"CUMPLE"))))</f>
        <v>CUMPLE</v>
      </c>
      <c r="O17" s="42" t="s">
        <v>566</v>
      </c>
      <c r="P17" s="42" t="s">
        <v>10</v>
      </c>
      <c r="Q17" s="42" t="str">
        <f t="shared" si="20"/>
        <v>SI</v>
      </c>
      <c r="R17" s="144">
        <v>7450</v>
      </c>
      <c r="S17" s="144">
        <v>0</v>
      </c>
      <c r="T17" s="144">
        <f t="shared" si="1"/>
        <v>7450</v>
      </c>
      <c r="U17" s="145">
        <f t="shared" si="21"/>
        <v>350150</v>
      </c>
      <c r="V17" s="42" t="str">
        <f t="shared" si="58"/>
        <v>ARTIFICIALIDAD</v>
      </c>
      <c r="W17" s="42" t="str">
        <f>+IFERROR(VLOOKUP(A17,'[1]ASSUT MEDICAL LTDA'!$A$11:$L$124,7,0)," ")</f>
        <v>Cumple</v>
      </c>
      <c r="X17" s="42" t="s">
        <v>10</v>
      </c>
      <c r="Y17" s="42" t="str">
        <f t="shared" si="59"/>
        <v>SI</v>
      </c>
      <c r="Z17" s="43">
        <v>10964</v>
      </c>
      <c r="AA17" s="43">
        <v>0</v>
      </c>
      <c r="AB17" s="43">
        <f t="shared" si="2"/>
        <v>10964</v>
      </c>
      <c r="AC17" s="41">
        <f t="shared" si="24"/>
        <v>515308</v>
      </c>
      <c r="AD17" s="42" t="str">
        <f t="shared" si="25"/>
        <v>CUMPLE</v>
      </c>
      <c r="AE17" s="42" t="str">
        <f>+IFERROR(VLOOKUP(A17,'[1]COLOMBIANA DE MEDICAMENTOS Y TE'!$A$33:$H$178,8,0)," ")</f>
        <v>Cumple</v>
      </c>
      <c r="AF17" s="42" t="s">
        <v>10</v>
      </c>
      <c r="AG17" s="42" t="str">
        <f t="shared" si="26"/>
        <v>SI</v>
      </c>
      <c r="AH17" s="60">
        <v>8252</v>
      </c>
      <c r="AI17" s="60">
        <v>0</v>
      </c>
      <c r="AJ17" s="51">
        <f t="shared" si="27"/>
        <v>8252</v>
      </c>
      <c r="AK17" s="41">
        <f t="shared" si="28"/>
        <v>387844</v>
      </c>
      <c r="AL17" s="42" t="str">
        <f t="shared" si="29"/>
        <v>ARTIFICIALIDAD</v>
      </c>
      <c r="AM17" s="42" t="str">
        <f>+IFERROR(VLOOKUP(A17,'[1]JOHNSON &amp; JOHNSON MEDTECH COLOM'!$A$11:$J$240,7,0)," ")</f>
        <v>Cumple</v>
      </c>
      <c r="AN17" s="42" t="s">
        <v>10</v>
      </c>
      <c r="AO17" s="42" t="str">
        <f t="shared" si="30"/>
        <v>SI</v>
      </c>
      <c r="AP17" s="60"/>
      <c r="AQ17" s="60"/>
      <c r="AR17" s="40">
        <f t="shared" si="31"/>
        <v>0</v>
      </c>
      <c r="AS17" s="41">
        <f t="shared" si="32"/>
        <v>0</v>
      </c>
      <c r="AT17" s="42" t="str">
        <f t="shared" si="33"/>
        <v>NO OFERTADO</v>
      </c>
      <c r="AU17" s="42"/>
      <c r="AV17" s="42" t="s">
        <v>33</v>
      </c>
      <c r="AW17" s="42" t="str">
        <f t="shared" si="34"/>
        <v>NO</v>
      </c>
      <c r="AX17" s="167">
        <v>9350</v>
      </c>
      <c r="AY17" s="167">
        <v>0</v>
      </c>
      <c r="AZ17" s="144">
        <f t="shared" si="3"/>
        <v>9350</v>
      </c>
      <c r="BA17" s="41">
        <f t="shared" si="35"/>
        <v>439450</v>
      </c>
      <c r="BB17" s="42" t="str">
        <f t="shared" si="36"/>
        <v>ARTIFICIALIDAD</v>
      </c>
      <c r="BC17" s="42" t="str">
        <f>+IFERROR(VLOOKUP(A17,'[1]LIFE SUMINISTROS MEDICOS S.A.S.'!$A$32:$O$78,8,0)," ")</f>
        <v>No cumple</v>
      </c>
      <c r="BD17" s="42" t="s">
        <v>10</v>
      </c>
      <c r="BE17" s="42" t="str">
        <f t="shared" si="37"/>
        <v>SI</v>
      </c>
      <c r="BF17" s="214">
        <f>+IFERROR(VLOOKUP(A17,[2]PriceList!$A$2:$I$252,8,0)," ")</f>
        <v>7780</v>
      </c>
      <c r="BG17" s="218">
        <f>+IFERROR(VLOOKUP(A17,[2]PriceList!$A$2:$I$252,9,0)," ")</f>
        <v>0</v>
      </c>
      <c r="BH17" s="43">
        <f t="shared" si="4"/>
        <v>7780</v>
      </c>
      <c r="BI17" s="52">
        <f t="shared" si="38"/>
        <v>7780</v>
      </c>
      <c r="BJ17" s="42" t="str">
        <f t="shared" si="39"/>
        <v>ARTIFICIALIDAD</v>
      </c>
      <c r="BK17" s="42" t="str">
        <f>+IFERROR(VLOOKUP(A17,'[1]MEDTRONIC COLOMBIA S.A.'!$A$11:$O$73,8,0)," ")</f>
        <v>Cumple</v>
      </c>
      <c r="BL17" s="42" t="s">
        <v>10</v>
      </c>
      <c r="BM17" s="42" t="str">
        <f t="shared" si="40"/>
        <v>SI</v>
      </c>
      <c r="BN17" s="196">
        <v>0</v>
      </c>
      <c r="BO17" s="196">
        <v>0</v>
      </c>
      <c r="BP17" s="144">
        <f t="shared" si="5"/>
        <v>0</v>
      </c>
      <c r="BQ17" s="145">
        <f t="shared" si="6"/>
        <v>0</v>
      </c>
      <c r="BR17" s="42" t="str">
        <f t="shared" si="41"/>
        <v>NO OFERTADO</v>
      </c>
      <c r="BS17" s="42" t="str">
        <f>+IFERROR(VLOOKUP(A17,'[1]PROMED QUIRURGICOS EU'!$A$11:$O$26,8,0)," ")</f>
        <v xml:space="preserve"> </v>
      </c>
      <c r="BT17" s="42" t="s">
        <v>33</v>
      </c>
      <c r="BU17" s="42" t="str">
        <f t="shared" si="42"/>
        <v>NO</v>
      </c>
      <c r="BV17" s="191"/>
      <c r="BW17" s="191"/>
      <c r="BX17" s="43">
        <f t="shared" si="7"/>
        <v>0</v>
      </c>
      <c r="BY17" s="52">
        <f t="shared" si="8"/>
        <v>0</v>
      </c>
      <c r="BZ17" s="42" t="str">
        <f t="shared" si="43"/>
        <v>NO OFERTADO</v>
      </c>
      <c r="CA17" s="42" t="str">
        <f>+IFERROR(VLOOKUP(A17,'[1]UCIPHARMA S. A'!$A$11:$N$28,8,0)," ")</f>
        <v xml:space="preserve"> </v>
      </c>
      <c r="CB17" s="42" t="s">
        <v>33</v>
      </c>
      <c r="CC17" s="42" t="str">
        <f t="shared" si="44"/>
        <v>NO</v>
      </c>
      <c r="CD17" s="56"/>
      <c r="CE17" s="57">
        <f t="shared" si="9"/>
        <v>11700</v>
      </c>
      <c r="CF17" s="57">
        <f t="shared" si="10"/>
        <v>7450</v>
      </c>
      <c r="CG17" s="57">
        <f t="shared" si="11"/>
        <v>10964</v>
      </c>
      <c r="CH17" s="65">
        <f t="shared" si="12"/>
        <v>8252</v>
      </c>
      <c r="CI17" s="65" t="str">
        <f t="shared" si="13"/>
        <v/>
      </c>
      <c r="CJ17" s="65">
        <f t="shared" si="14"/>
        <v>9350</v>
      </c>
      <c r="CK17" s="65">
        <f t="shared" si="45"/>
        <v>7780</v>
      </c>
      <c r="CL17" s="65" t="str">
        <f t="shared" si="46"/>
        <v/>
      </c>
      <c r="CM17" s="57" t="str">
        <f t="shared" si="47"/>
        <v/>
      </c>
      <c r="CN17" s="57">
        <f t="shared" si="48"/>
        <v>7450</v>
      </c>
      <c r="CO17" s="58">
        <f t="shared" si="49"/>
        <v>318.37606837606836</v>
      </c>
      <c r="CP17" s="58">
        <f t="shared" si="50"/>
        <v>500</v>
      </c>
      <c r="CQ17" s="58">
        <f t="shared" si="51"/>
        <v>339.74826705581904</v>
      </c>
      <c r="CR17" s="58">
        <f t="shared" si="52"/>
        <v>451.40571982549687</v>
      </c>
      <c r="CS17" s="58" t="e">
        <f t="shared" ref="CS17:CS23" si="60">500*(CN17/CI17)</f>
        <v>#VALUE!</v>
      </c>
      <c r="CT17" s="58">
        <f t="shared" si="54"/>
        <v>398.39572192513367</v>
      </c>
      <c r="CU17" s="62">
        <f t="shared" si="55"/>
        <v>478.79177377892029</v>
      </c>
      <c r="CV17" s="58" t="e">
        <f t="shared" si="56"/>
        <v>#VALUE!</v>
      </c>
      <c r="CW17" s="58" t="e">
        <f t="shared" si="57"/>
        <v>#VALUE!</v>
      </c>
      <c r="CX17" s="56" t="s">
        <v>552</v>
      </c>
      <c r="CY17" s="91"/>
    </row>
    <row r="18" spans="1:103" s="59" customFormat="1" ht="60" x14ac:dyDescent="0.2">
      <c r="A18" s="122">
        <f t="shared" si="15"/>
        <v>8</v>
      </c>
      <c r="B18" s="123" t="s">
        <v>59</v>
      </c>
      <c r="C18" s="124" t="s">
        <v>60</v>
      </c>
      <c r="D18" s="123" t="s">
        <v>46</v>
      </c>
      <c r="E18" s="126">
        <v>131</v>
      </c>
      <c r="F18" s="122">
        <v>1</v>
      </c>
      <c r="G18" s="123" t="s">
        <v>31</v>
      </c>
      <c r="H18" s="53">
        <v>12000</v>
      </c>
      <c r="I18" s="53">
        <f t="shared" si="16"/>
        <v>1572000</v>
      </c>
      <c r="J18" s="136">
        <v>11700</v>
      </c>
      <c r="K18" s="136">
        <v>0</v>
      </c>
      <c r="L18" s="43">
        <f t="shared" si="17"/>
        <v>11700</v>
      </c>
      <c r="M18" s="52">
        <f t="shared" si="18"/>
        <v>1532700</v>
      </c>
      <c r="N18" s="42" t="str">
        <f t="shared" ref="N18:N23" si="61">+IF(L18=0,"NO OFERTADO",IF(L18&gt;$H18,"NO CUMPLE",IF(((L18-$H18)/$H18)&lt;=-20%,"ARTIFICIALIDAD",IF(AND($H18=$H18,((L18-$H18)/$H18)&gt;-20%),"CUMPLE"))))</f>
        <v>CUMPLE</v>
      </c>
      <c r="O18" s="42" t="s">
        <v>566</v>
      </c>
      <c r="P18" s="42" t="s">
        <v>10</v>
      </c>
      <c r="Q18" s="42" t="str">
        <f t="shared" si="20"/>
        <v>SI</v>
      </c>
      <c r="R18" s="144">
        <v>6650</v>
      </c>
      <c r="S18" s="144">
        <v>0</v>
      </c>
      <c r="T18" s="144">
        <f t="shared" si="1"/>
        <v>6650</v>
      </c>
      <c r="U18" s="145">
        <f t="shared" si="21"/>
        <v>871150</v>
      </c>
      <c r="V18" s="42" t="str">
        <f t="shared" si="58"/>
        <v>ARTIFICIALIDAD</v>
      </c>
      <c r="W18" s="42" t="str">
        <f>+IFERROR(VLOOKUP(A18,'[1]ASSUT MEDICAL LTDA'!$A$11:$L$124,7,0)," ")</f>
        <v>Cumple</v>
      </c>
      <c r="X18" s="42" t="s">
        <v>10</v>
      </c>
      <c r="Y18" s="42" t="str">
        <f t="shared" si="59"/>
        <v>SI</v>
      </c>
      <c r="Z18" s="43">
        <v>11372</v>
      </c>
      <c r="AA18" s="43">
        <v>0</v>
      </c>
      <c r="AB18" s="43">
        <f t="shared" si="2"/>
        <v>11372</v>
      </c>
      <c r="AC18" s="41">
        <f t="shared" si="24"/>
        <v>1489732</v>
      </c>
      <c r="AD18" s="42" t="str">
        <f t="shared" si="25"/>
        <v>CUMPLE</v>
      </c>
      <c r="AE18" s="42" t="str">
        <f>+IFERROR(VLOOKUP(A18,'[1]COLOMBIANA DE MEDICAMENTOS Y TE'!$A$33:$H$178,8,0)," ")</f>
        <v>Cumple</v>
      </c>
      <c r="AF18" s="42" t="s">
        <v>10</v>
      </c>
      <c r="AG18" s="42" t="str">
        <f t="shared" si="26"/>
        <v>SI</v>
      </c>
      <c r="AH18" s="60">
        <v>5629</v>
      </c>
      <c r="AI18" s="60">
        <v>0</v>
      </c>
      <c r="AJ18" s="51">
        <f t="shared" si="27"/>
        <v>5629</v>
      </c>
      <c r="AK18" s="41">
        <f t="shared" si="28"/>
        <v>737399</v>
      </c>
      <c r="AL18" s="42" t="str">
        <f t="shared" si="29"/>
        <v>ARTIFICIALIDAD</v>
      </c>
      <c r="AM18" s="42" t="str">
        <f>+IFERROR(VLOOKUP(A18,'[1]JOHNSON &amp; JOHNSON MEDTECH COLOM'!$A$11:$J$240,7,0)," ")</f>
        <v>Cumple</v>
      </c>
      <c r="AN18" s="42" t="s">
        <v>10</v>
      </c>
      <c r="AO18" s="42" t="str">
        <f t="shared" si="30"/>
        <v>SI</v>
      </c>
      <c r="AP18" s="60"/>
      <c r="AQ18" s="60"/>
      <c r="AR18" s="40">
        <f t="shared" si="31"/>
        <v>0</v>
      </c>
      <c r="AS18" s="41">
        <f t="shared" si="32"/>
        <v>0</v>
      </c>
      <c r="AT18" s="42" t="str">
        <f t="shared" si="33"/>
        <v>NO OFERTADO</v>
      </c>
      <c r="AU18" s="42"/>
      <c r="AV18" s="42" t="s">
        <v>33</v>
      </c>
      <c r="AW18" s="42" t="str">
        <f t="shared" si="34"/>
        <v>NO</v>
      </c>
      <c r="AX18" s="167"/>
      <c r="AY18" s="167"/>
      <c r="AZ18" s="144">
        <f t="shared" si="3"/>
        <v>0</v>
      </c>
      <c r="BA18" s="41">
        <f t="shared" si="35"/>
        <v>0</v>
      </c>
      <c r="BB18" s="42" t="str">
        <f t="shared" si="36"/>
        <v>NO OFERTADO</v>
      </c>
      <c r="BC18" s="42" t="str">
        <f>+IFERROR(VLOOKUP(A18,'[1]LIFE SUMINISTROS MEDICOS S.A.S.'!$A$32:$O$78,8,0)," ")</f>
        <v xml:space="preserve"> </v>
      </c>
      <c r="BD18" s="42" t="s">
        <v>33</v>
      </c>
      <c r="BE18" s="42" t="str">
        <f t="shared" si="37"/>
        <v>NO</v>
      </c>
      <c r="BF18" s="214">
        <f>+IFERROR(VLOOKUP(A18,[2]PriceList!$A$2:$I$252,8,0)," ")</f>
        <v>0</v>
      </c>
      <c r="BG18" s="218">
        <f>+IFERROR(VLOOKUP(A18,[2]PriceList!$A$2:$I$252,9,0)," ")</f>
        <v>0</v>
      </c>
      <c r="BH18" s="43">
        <f t="shared" si="4"/>
        <v>0</v>
      </c>
      <c r="BI18" s="52">
        <f t="shared" si="38"/>
        <v>0</v>
      </c>
      <c r="BJ18" s="42" t="str">
        <f t="shared" si="39"/>
        <v>NO OFERTADO</v>
      </c>
      <c r="BK18" s="42" t="str">
        <f>+IFERROR(VLOOKUP(A18,'[1]MEDTRONIC COLOMBIA S.A.'!$A$11:$O$73,8,0)," ")</f>
        <v xml:space="preserve"> </v>
      </c>
      <c r="BL18" s="42" t="s">
        <v>33</v>
      </c>
      <c r="BM18" s="42" t="str">
        <f t="shared" si="40"/>
        <v>NO</v>
      </c>
      <c r="BN18" s="196">
        <v>0</v>
      </c>
      <c r="BO18" s="196">
        <v>0</v>
      </c>
      <c r="BP18" s="144">
        <f t="shared" si="5"/>
        <v>0</v>
      </c>
      <c r="BQ18" s="145">
        <f t="shared" si="6"/>
        <v>0</v>
      </c>
      <c r="BR18" s="42" t="str">
        <f t="shared" si="41"/>
        <v>NO OFERTADO</v>
      </c>
      <c r="BS18" s="42" t="str">
        <f>+IFERROR(VLOOKUP(A18,'[1]PROMED QUIRURGICOS EU'!$A$11:$O$26,8,0)," ")</f>
        <v xml:space="preserve"> </v>
      </c>
      <c r="BT18" s="42" t="s">
        <v>33</v>
      </c>
      <c r="BU18" s="42" t="str">
        <f t="shared" si="42"/>
        <v>NO</v>
      </c>
      <c r="BV18" s="191"/>
      <c r="BW18" s="191"/>
      <c r="BX18" s="43">
        <f t="shared" si="7"/>
        <v>0</v>
      </c>
      <c r="BY18" s="52">
        <f t="shared" si="8"/>
        <v>0</v>
      </c>
      <c r="BZ18" s="42" t="str">
        <f t="shared" si="43"/>
        <v>NO OFERTADO</v>
      </c>
      <c r="CA18" s="42" t="str">
        <f>+IFERROR(VLOOKUP(A18,'[1]UCIPHARMA S. A'!$A$11:$N$28,8,0)," ")</f>
        <v xml:space="preserve"> </v>
      </c>
      <c r="CB18" s="42" t="s">
        <v>33</v>
      </c>
      <c r="CC18" s="42" t="str">
        <f t="shared" si="44"/>
        <v>NO</v>
      </c>
      <c r="CD18" s="56"/>
      <c r="CE18" s="57">
        <f t="shared" si="9"/>
        <v>11700</v>
      </c>
      <c r="CF18" s="57">
        <f t="shared" si="10"/>
        <v>6650</v>
      </c>
      <c r="CG18" s="57">
        <f t="shared" si="11"/>
        <v>11372</v>
      </c>
      <c r="CH18" s="65">
        <f t="shared" si="12"/>
        <v>5629</v>
      </c>
      <c r="CI18" s="65" t="str">
        <f t="shared" si="13"/>
        <v/>
      </c>
      <c r="CJ18" s="65" t="str">
        <f t="shared" si="14"/>
        <v/>
      </c>
      <c r="CK18" s="65" t="str">
        <f t="shared" si="45"/>
        <v/>
      </c>
      <c r="CL18" s="65" t="str">
        <f t="shared" si="46"/>
        <v/>
      </c>
      <c r="CM18" s="57" t="str">
        <f t="shared" si="47"/>
        <v/>
      </c>
      <c r="CN18" s="57">
        <f t="shared" si="48"/>
        <v>5629</v>
      </c>
      <c r="CO18" s="58">
        <f t="shared" si="49"/>
        <v>240.55555555555554</v>
      </c>
      <c r="CP18" s="58">
        <f t="shared" si="50"/>
        <v>423.23308270676688</v>
      </c>
      <c r="CQ18" s="58">
        <f t="shared" si="51"/>
        <v>247.4938445304256</v>
      </c>
      <c r="CR18" s="58">
        <f t="shared" si="52"/>
        <v>500</v>
      </c>
      <c r="CS18" s="58" t="e">
        <f t="shared" si="60"/>
        <v>#VALUE!</v>
      </c>
      <c r="CT18" s="58" t="e">
        <f t="shared" si="54"/>
        <v>#VALUE!</v>
      </c>
      <c r="CU18" s="62" t="e">
        <f t="shared" si="55"/>
        <v>#VALUE!</v>
      </c>
      <c r="CV18" s="58" t="e">
        <f t="shared" si="56"/>
        <v>#VALUE!</v>
      </c>
      <c r="CW18" s="58" t="e">
        <f t="shared" si="57"/>
        <v>#VALUE!</v>
      </c>
      <c r="CX18" s="56" t="s">
        <v>554</v>
      </c>
      <c r="CY18" s="91"/>
    </row>
    <row r="19" spans="1:103" s="59" customFormat="1" ht="60" x14ac:dyDescent="0.2">
      <c r="A19" s="122">
        <f t="shared" si="15"/>
        <v>9</v>
      </c>
      <c r="B19" s="123" t="s">
        <v>61</v>
      </c>
      <c r="C19" s="124" t="s">
        <v>62</v>
      </c>
      <c r="D19" s="123" t="s">
        <v>46</v>
      </c>
      <c r="E19" s="126">
        <v>370</v>
      </c>
      <c r="F19" s="122">
        <v>1</v>
      </c>
      <c r="G19" s="123" t="s">
        <v>31</v>
      </c>
      <c r="H19" s="53">
        <v>12120</v>
      </c>
      <c r="I19" s="53">
        <f t="shared" si="16"/>
        <v>4484400</v>
      </c>
      <c r="J19" s="136">
        <v>11700</v>
      </c>
      <c r="K19" s="136">
        <v>0</v>
      </c>
      <c r="L19" s="43">
        <f t="shared" si="17"/>
        <v>11700</v>
      </c>
      <c r="M19" s="52">
        <f t="shared" si="18"/>
        <v>4329000</v>
      </c>
      <c r="N19" s="42" t="str">
        <f t="shared" si="61"/>
        <v>CUMPLE</v>
      </c>
      <c r="O19" s="42" t="s">
        <v>566</v>
      </c>
      <c r="P19" s="42" t="s">
        <v>10</v>
      </c>
      <c r="Q19" s="42" t="str">
        <f t="shared" si="20"/>
        <v>SI</v>
      </c>
      <c r="R19" s="144">
        <v>7150</v>
      </c>
      <c r="S19" s="144">
        <v>0</v>
      </c>
      <c r="T19" s="144">
        <f t="shared" si="1"/>
        <v>7150</v>
      </c>
      <c r="U19" s="145">
        <f t="shared" si="21"/>
        <v>2645500</v>
      </c>
      <c r="V19" s="42" t="str">
        <f t="shared" si="58"/>
        <v>ARTIFICIALIDAD</v>
      </c>
      <c r="W19" s="42" t="str">
        <f>+IFERROR(VLOOKUP(A19,'[1]ASSUT MEDICAL LTDA'!$A$11:$L$124,7,0)," ")</f>
        <v>Cumple</v>
      </c>
      <c r="X19" s="42" t="s">
        <v>10</v>
      </c>
      <c r="Y19" s="42" t="str">
        <f t="shared" si="59"/>
        <v>SI</v>
      </c>
      <c r="Z19" s="43">
        <v>11373</v>
      </c>
      <c r="AA19" s="43">
        <v>0</v>
      </c>
      <c r="AB19" s="43">
        <f t="shared" si="2"/>
        <v>11373</v>
      </c>
      <c r="AC19" s="41">
        <f t="shared" si="24"/>
        <v>4208010</v>
      </c>
      <c r="AD19" s="42" t="str">
        <f t="shared" si="25"/>
        <v>CUMPLE</v>
      </c>
      <c r="AE19" s="42" t="str">
        <f>+IFERROR(VLOOKUP(A19,'[1]COLOMBIANA DE MEDICAMENTOS Y TE'!$A$33:$H$178,8,0)," ")</f>
        <v>Cumple</v>
      </c>
      <c r="AF19" s="42" t="s">
        <v>10</v>
      </c>
      <c r="AG19" s="42" t="str">
        <f t="shared" si="26"/>
        <v>SI</v>
      </c>
      <c r="AH19" s="60">
        <v>5902</v>
      </c>
      <c r="AI19" s="60">
        <v>0</v>
      </c>
      <c r="AJ19" s="51">
        <f t="shared" si="27"/>
        <v>5902</v>
      </c>
      <c r="AK19" s="41">
        <f t="shared" si="28"/>
        <v>2183740</v>
      </c>
      <c r="AL19" s="42" t="str">
        <f t="shared" si="29"/>
        <v>ARTIFICIALIDAD</v>
      </c>
      <c r="AM19" s="42" t="str">
        <f>+IFERROR(VLOOKUP(A19,'[1]JOHNSON &amp; JOHNSON MEDTECH COLOM'!$A$11:$J$240,7,0)," ")</f>
        <v>Cumple</v>
      </c>
      <c r="AN19" s="42" t="s">
        <v>10</v>
      </c>
      <c r="AO19" s="42" t="str">
        <f t="shared" si="30"/>
        <v>SI</v>
      </c>
      <c r="AP19" s="60"/>
      <c r="AQ19" s="60"/>
      <c r="AR19" s="40">
        <f t="shared" si="31"/>
        <v>0</v>
      </c>
      <c r="AS19" s="41">
        <f t="shared" si="32"/>
        <v>0</v>
      </c>
      <c r="AT19" s="42" t="str">
        <f t="shared" si="33"/>
        <v>NO OFERTADO</v>
      </c>
      <c r="AU19" s="42"/>
      <c r="AV19" s="42" t="s">
        <v>33</v>
      </c>
      <c r="AW19" s="42" t="str">
        <f t="shared" si="34"/>
        <v>NO</v>
      </c>
      <c r="AX19" s="167">
        <v>8831</v>
      </c>
      <c r="AY19" s="167">
        <v>0</v>
      </c>
      <c r="AZ19" s="144">
        <f t="shared" si="3"/>
        <v>8831</v>
      </c>
      <c r="BA19" s="41">
        <f t="shared" si="35"/>
        <v>3267470</v>
      </c>
      <c r="BB19" s="42" t="str">
        <f t="shared" si="36"/>
        <v>ARTIFICIALIDAD</v>
      </c>
      <c r="BC19" s="42" t="str">
        <f>+IFERROR(VLOOKUP(A19,'[1]LIFE SUMINISTROS MEDICOS S.A.S.'!$A$32:$O$78,8,0)," ")</f>
        <v>No cumple</v>
      </c>
      <c r="BD19" s="42" t="s">
        <v>10</v>
      </c>
      <c r="BE19" s="42" t="str">
        <f t="shared" si="37"/>
        <v>SI</v>
      </c>
      <c r="BF19" s="214">
        <f>+IFERROR(VLOOKUP(A19,[2]PriceList!$A$2:$I$252,8,0)," ")</f>
        <v>8120</v>
      </c>
      <c r="BG19" s="218">
        <f>+IFERROR(VLOOKUP(A19,[2]PriceList!$A$2:$I$252,9,0)," ")</f>
        <v>0</v>
      </c>
      <c r="BH19" s="43">
        <f t="shared" si="4"/>
        <v>8120</v>
      </c>
      <c r="BI19" s="52">
        <f t="shared" si="38"/>
        <v>8120</v>
      </c>
      <c r="BJ19" s="42" t="str">
        <f t="shared" si="39"/>
        <v>ARTIFICIALIDAD</v>
      </c>
      <c r="BK19" s="42" t="str">
        <f>+IFERROR(VLOOKUP(A19,'[1]MEDTRONIC COLOMBIA S.A.'!$A$11:$O$73,8,0)," ")</f>
        <v>Cumple</v>
      </c>
      <c r="BL19" s="42" t="s">
        <v>10</v>
      </c>
      <c r="BM19" s="42" t="str">
        <f t="shared" si="40"/>
        <v>SI</v>
      </c>
      <c r="BN19" s="196">
        <v>0</v>
      </c>
      <c r="BO19" s="196">
        <v>0</v>
      </c>
      <c r="BP19" s="144">
        <f t="shared" si="5"/>
        <v>0</v>
      </c>
      <c r="BQ19" s="145">
        <f t="shared" si="6"/>
        <v>0</v>
      </c>
      <c r="BR19" s="42" t="str">
        <f t="shared" si="41"/>
        <v>NO OFERTADO</v>
      </c>
      <c r="BS19" s="42" t="str">
        <f>+IFERROR(VLOOKUP(A19,'[1]PROMED QUIRURGICOS EU'!$A$11:$O$26,8,0)," ")</f>
        <v xml:space="preserve"> </v>
      </c>
      <c r="BT19" s="42" t="s">
        <v>33</v>
      </c>
      <c r="BU19" s="42" t="str">
        <f t="shared" si="42"/>
        <v>NO</v>
      </c>
      <c r="BV19" s="191"/>
      <c r="BW19" s="191"/>
      <c r="BX19" s="43">
        <f t="shared" si="7"/>
        <v>0</v>
      </c>
      <c r="BY19" s="52">
        <f t="shared" si="8"/>
        <v>0</v>
      </c>
      <c r="BZ19" s="42" t="str">
        <f t="shared" si="43"/>
        <v>NO OFERTADO</v>
      </c>
      <c r="CA19" s="42" t="str">
        <f>+IFERROR(VLOOKUP(A19,'[1]UCIPHARMA S. A'!$A$11:$N$28,8,0)," ")</f>
        <v xml:space="preserve"> </v>
      </c>
      <c r="CB19" s="42" t="s">
        <v>33</v>
      </c>
      <c r="CC19" s="42" t="str">
        <f t="shared" si="44"/>
        <v>NO</v>
      </c>
      <c r="CD19" s="56"/>
      <c r="CE19" s="57">
        <f t="shared" si="9"/>
        <v>11700</v>
      </c>
      <c r="CF19" s="57">
        <f t="shared" si="10"/>
        <v>7150</v>
      </c>
      <c r="CG19" s="57">
        <f t="shared" si="11"/>
        <v>11373</v>
      </c>
      <c r="CH19" s="65">
        <f t="shared" si="12"/>
        <v>5902</v>
      </c>
      <c r="CI19" s="65" t="str">
        <f t="shared" si="13"/>
        <v/>
      </c>
      <c r="CJ19" s="65">
        <f t="shared" si="14"/>
        <v>8831</v>
      </c>
      <c r="CK19" s="65">
        <f t="shared" si="45"/>
        <v>8120</v>
      </c>
      <c r="CL19" s="65" t="str">
        <f t="shared" si="46"/>
        <v/>
      </c>
      <c r="CM19" s="57" t="str">
        <f t="shared" si="47"/>
        <v/>
      </c>
      <c r="CN19" s="57">
        <f t="shared" si="48"/>
        <v>5902</v>
      </c>
      <c r="CO19" s="58">
        <f t="shared" si="49"/>
        <v>252.22222222222223</v>
      </c>
      <c r="CP19" s="58">
        <f t="shared" si="50"/>
        <v>412.72727272727275</v>
      </c>
      <c r="CQ19" s="58">
        <f t="shared" si="51"/>
        <v>259.47419326474983</v>
      </c>
      <c r="CR19" s="58">
        <f t="shared" si="52"/>
        <v>500</v>
      </c>
      <c r="CS19" s="58" t="e">
        <f t="shared" si="60"/>
        <v>#VALUE!</v>
      </c>
      <c r="CT19" s="58">
        <f t="shared" si="54"/>
        <v>334.16374136564377</v>
      </c>
      <c r="CU19" s="62">
        <f t="shared" si="55"/>
        <v>363.42364532019707</v>
      </c>
      <c r="CV19" s="58" t="e">
        <f t="shared" si="56"/>
        <v>#VALUE!</v>
      </c>
      <c r="CW19" s="58" t="e">
        <f t="shared" si="57"/>
        <v>#VALUE!</v>
      </c>
      <c r="CX19" s="56" t="s">
        <v>554</v>
      </c>
      <c r="CY19" s="91"/>
    </row>
    <row r="20" spans="1:103" s="59" customFormat="1" ht="48" x14ac:dyDescent="0.2">
      <c r="A20" s="122">
        <f t="shared" si="15"/>
        <v>10</v>
      </c>
      <c r="B20" s="123" t="s">
        <v>63</v>
      </c>
      <c r="C20" s="124" t="s">
        <v>64</v>
      </c>
      <c r="D20" s="123" t="s">
        <v>46</v>
      </c>
      <c r="E20" s="126">
        <v>11</v>
      </c>
      <c r="F20" s="122">
        <v>1</v>
      </c>
      <c r="G20" s="123" t="s">
        <v>31</v>
      </c>
      <c r="H20" s="53">
        <v>36000</v>
      </c>
      <c r="I20" s="53">
        <f t="shared" si="16"/>
        <v>396000</v>
      </c>
      <c r="J20" s="136"/>
      <c r="K20" s="136">
        <v>0</v>
      </c>
      <c r="L20" s="43">
        <f t="shared" si="17"/>
        <v>0</v>
      </c>
      <c r="M20" s="52">
        <f t="shared" si="18"/>
        <v>0</v>
      </c>
      <c r="N20" s="42" t="str">
        <f t="shared" si="61"/>
        <v>NO OFERTADO</v>
      </c>
      <c r="O20" s="42" t="s">
        <v>568</v>
      </c>
      <c r="P20" s="42" t="s">
        <v>33</v>
      </c>
      <c r="Q20" s="42" t="str">
        <f t="shared" si="20"/>
        <v>NO</v>
      </c>
      <c r="R20" s="144">
        <v>22150</v>
      </c>
      <c r="S20" s="144">
        <v>0</v>
      </c>
      <c r="T20" s="144">
        <f t="shared" si="1"/>
        <v>22150</v>
      </c>
      <c r="U20" s="145">
        <f t="shared" si="21"/>
        <v>243650</v>
      </c>
      <c r="V20" s="42" t="str">
        <f t="shared" si="58"/>
        <v>ARTIFICIALIDAD</v>
      </c>
      <c r="W20" s="42" t="str">
        <f>+IFERROR(VLOOKUP(A20,'[1]ASSUT MEDICAL LTDA'!$A$11:$L$124,7,0)," ")</f>
        <v>Cumple</v>
      </c>
      <c r="X20" s="42" t="s">
        <v>10</v>
      </c>
      <c r="Y20" s="42" t="str">
        <f t="shared" si="59"/>
        <v>SI</v>
      </c>
      <c r="Z20" s="43">
        <v>89412</v>
      </c>
      <c r="AA20" s="43">
        <v>0</v>
      </c>
      <c r="AB20" s="43">
        <f t="shared" si="2"/>
        <v>89412</v>
      </c>
      <c r="AC20" s="41">
        <f t="shared" si="24"/>
        <v>983532</v>
      </c>
      <c r="AD20" s="42" t="str">
        <f t="shared" si="25"/>
        <v>NO CUMPLE</v>
      </c>
      <c r="AE20" s="42" t="str">
        <f>+IFERROR(VLOOKUP(A20,'[1]COLOMBIANA DE MEDICAMENTOS Y TE'!$A$33:$H$178,8,0)," ")</f>
        <v>No cumple</v>
      </c>
      <c r="AF20" s="42" t="s">
        <v>33</v>
      </c>
      <c r="AG20" s="42" t="str">
        <f t="shared" si="26"/>
        <v>NO</v>
      </c>
      <c r="AH20" s="60">
        <v>12242</v>
      </c>
      <c r="AI20" s="60">
        <v>0</v>
      </c>
      <c r="AJ20" s="51">
        <f t="shared" si="27"/>
        <v>12242</v>
      </c>
      <c r="AK20" s="41">
        <f t="shared" si="28"/>
        <v>134662</v>
      </c>
      <c r="AL20" s="42" t="str">
        <f t="shared" si="29"/>
        <v>ARTIFICIALIDAD</v>
      </c>
      <c r="AM20" s="42" t="str">
        <f>+IFERROR(VLOOKUP(A20,'[1]JOHNSON &amp; JOHNSON MEDTECH COLOM'!$A$11:$J$240,7,0)," ")</f>
        <v>Cumple</v>
      </c>
      <c r="AN20" s="42" t="s">
        <v>10</v>
      </c>
      <c r="AO20" s="42" t="str">
        <f t="shared" si="30"/>
        <v>SI</v>
      </c>
      <c r="AP20" s="60"/>
      <c r="AQ20" s="60"/>
      <c r="AR20" s="40">
        <f t="shared" si="31"/>
        <v>0</v>
      </c>
      <c r="AS20" s="41">
        <f t="shared" si="32"/>
        <v>0</v>
      </c>
      <c r="AT20" s="42" t="str">
        <f t="shared" si="33"/>
        <v>NO OFERTADO</v>
      </c>
      <c r="AU20" s="42"/>
      <c r="AV20" s="42" t="s">
        <v>33</v>
      </c>
      <c r="AW20" s="42" t="str">
        <f t="shared" si="34"/>
        <v>NO</v>
      </c>
      <c r="AX20" s="167">
        <v>27402</v>
      </c>
      <c r="AY20" s="167">
        <v>0</v>
      </c>
      <c r="AZ20" s="144">
        <f t="shared" si="3"/>
        <v>27402</v>
      </c>
      <c r="BA20" s="41">
        <f t="shared" si="35"/>
        <v>301422</v>
      </c>
      <c r="BB20" s="42" t="str">
        <f t="shared" si="36"/>
        <v>ARTIFICIALIDAD</v>
      </c>
      <c r="BC20" s="42" t="str">
        <f>+IFERROR(VLOOKUP(A20,'[1]LIFE SUMINISTROS MEDICOS S.A.S.'!$A$32:$O$78,8,0)," ")</f>
        <v>No cumple</v>
      </c>
      <c r="BD20" s="42" t="s">
        <v>10</v>
      </c>
      <c r="BE20" s="42" t="str">
        <f t="shared" si="37"/>
        <v>SI</v>
      </c>
      <c r="BF20" s="214">
        <f>+IFERROR(VLOOKUP(A20,[2]PriceList!$A$2:$I$252,8,0)," ")</f>
        <v>0</v>
      </c>
      <c r="BG20" s="218">
        <f>+IFERROR(VLOOKUP(A20,[2]PriceList!$A$2:$I$252,9,0)," ")</f>
        <v>0</v>
      </c>
      <c r="BH20" s="43">
        <f t="shared" si="4"/>
        <v>0</v>
      </c>
      <c r="BI20" s="52">
        <f t="shared" si="38"/>
        <v>0</v>
      </c>
      <c r="BJ20" s="42" t="str">
        <f t="shared" si="39"/>
        <v>NO OFERTADO</v>
      </c>
      <c r="BK20" s="42" t="str">
        <f>+IFERROR(VLOOKUP(A20,'[1]MEDTRONIC COLOMBIA S.A.'!$A$11:$O$73,8,0)," ")</f>
        <v xml:space="preserve"> </v>
      </c>
      <c r="BL20" s="42" t="s">
        <v>33</v>
      </c>
      <c r="BM20" s="42" t="str">
        <f t="shared" si="40"/>
        <v>NO</v>
      </c>
      <c r="BN20" s="196">
        <v>0</v>
      </c>
      <c r="BO20" s="196">
        <v>0</v>
      </c>
      <c r="BP20" s="144">
        <f t="shared" si="5"/>
        <v>0</v>
      </c>
      <c r="BQ20" s="145">
        <f t="shared" si="6"/>
        <v>0</v>
      </c>
      <c r="BR20" s="42" t="str">
        <f t="shared" si="41"/>
        <v>NO OFERTADO</v>
      </c>
      <c r="BS20" s="42" t="str">
        <f>+IFERROR(VLOOKUP(A20,'[1]PROMED QUIRURGICOS EU'!$A$11:$O$26,8,0)," ")</f>
        <v xml:space="preserve"> </v>
      </c>
      <c r="BT20" s="42" t="s">
        <v>33</v>
      </c>
      <c r="BU20" s="42" t="str">
        <f t="shared" si="42"/>
        <v>NO</v>
      </c>
      <c r="BV20" s="191"/>
      <c r="BW20" s="191"/>
      <c r="BX20" s="43">
        <f t="shared" si="7"/>
        <v>0</v>
      </c>
      <c r="BY20" s="52">
        <f t="shared" si="8"/>
        <v>0</v>
      </c>
      <c r="BZ20" s="42" t="str">
        <f t="shared" si="43"/>
        <v>NO OFERTADO</v>
      </c>
      <c r="CA20" s="42" t="str">
        <f>+IFERROR(VLOOKUP(A20,'[1]UCIPHARMA S. A'!$A$11:$N$28,8,0)," ")</f>
        <v xml:space="preserve"> </v>
      </c>
      <c r="CB20" s="42" t="s">
        <v>33</v>
      </c>
      <c r="CC20" s="42" t="str">
        <f t="shared" si="44"/>
        <v>NO</v>
      </c>
      <c r="CD20" s="56"/>
      <c r="CE20" s="57" t="str">
        <f t="shared" si="9"/>
        <v/>
      </c>
      <c r="CF20" s="57">
        <f t="shared" si="10"/>
        <v>22150</v>
      </c>
      <c r="CG20" s="57" t="str">
        <f t="shared" si="11"/>
        <v/>
      </c>
      <c r="CH20" s="65">
        <f t="shared" si="12"/>
        <v>12242</v>
      </c>
      <c r="CI20" s="65" t="str">
        <f t="shared" si="13"/>
        <v/>
      </c>
      <c r="CJ20" s="65">
        <f t="shared" si="14"/>
        <v>27402</v>
      </c>
      <c r="CK20" s="65" t="str">
        <f t="shared" si="45"/>
        <v/>
      </c>
      <c r="CL20" s="65" t="str">
        <f t="shared" si="46"/>
        <v/>
      </c>
      <c r="CM20" s="57" t="str">
        <f t="shared" si="47"/>
        <v/>
      </c>
      <c r="CN20" s="57">
        <f t="shared" si="48"/>
        <v>12242</v>
      </c>
      <c r="CO20" s="58" t="e">
        <f t="shared" si="49"/>
        <v>#VALUE!</v>
      </c>
      <c r="CP20" s="58">
        <f t="shared" si="50"/>
        <v>276.34311512415348</v>
      </c>
      <c r="CQ20" s="58" t="e">
        <f t="shared" si="51"/>
        <v>#VALUE!</v>
      </c>
      <c r="CR20" s="58">
        <f t="shared" si="52"/>
        <v>500</v>
      </c>
      <c r="CS20" s="58" t="e">
        <f t="shared" si="60"/>
        <v>#VALUE!</v>
      </c>
      <c r="CT20" s="58">
        <f t="shared" si="54"/>
        <v>223.37785563097583</v>
      </c>
      <c r="CU20" s="62" t="e">
        <f t="shared" si="55"/>
        <v>#VALUE!</v>
      </c>
      <c r="CV20" s="58" t="e">
        <f t="shared" si="56"/>
        <v>#VALUE!</v>
      </c>
      <c r="CW20" s="58" t="e">
        <f t="shared" si="57"/>
        <v>#VALUE!</v>
      </c>
      <c r="CX20" s="56" t="s">
        <v>554</v>
      </c>
      <c r="CY20" s="91"/>
    </row>
    <row r="21" spans="1:103" s="59" customFormat="1" ht="48" x14ac:dyDescent="0.2">
      <c r="A21" s="122">
        <f t="shared" si="15"/>
        <v>11</v>
      </c>
      <c r="B21" s="123" t="s">
        <v>65</v>
      </c>
      <c r="C21" s="124" t="s">
        <v>66</v>
      </c>
      <c r="D21" s="123" t="s">
        <v>46</v>
      </c>
      <c r="E21" s="126">
        <v>23.666666666666668</v>
      </c>
      <c r="F21" s="122">
        <v>1</v>
      </c>
      <c r="G21" s="123" t="s">
        <v>31</v>
      </c>
      <c r="H21" s="53">
        <v>9730</v>
      </c>
      <c r="I21" s="53">
        <f t="shared" si="16"/>
        <v>230276.66666666669</v>
      </c>
      <c r="J21" s="136">
        <v>10100</v>
      </c>
      <c r="K21" s="136">
        <v>0</v>
      </c>
      <c r="L21" s="43">
        <f t="shared" si="17"/>
        <v>10100</v>
      </c>
      <c r="M21" s="52">
        <f t="shared" si="18"/>
        <v>239033.33333333334</v>
      </c>
      <c r="N21" s="42" t="str">
        <f t="shared" si="61"/>
        <v>NO CUMPLE</v>
      </c>
      <c r="O21" s="42" t="s">
        <v>566</v>
      </c>
      <c r="P21" s="42" t="s">
        <v>33</v>
      </c>
      <c r="Q21" s="42" t="str">
        <f t="shared" si="20"/>
        <v>NO</v>
      </c>
      <c r="R21" s="144">
        <v>7150</v>
      </c>
      <c r="S21" s="144">
        <v>0</v>
      </c>
      <c r="T21" s="144">
        <f t="shared" si="1"/>
        <v>7150</v>
      </c>
      <c r="U21" s="145">
        <f t="shared" si="21"/>
        <v>169216.66666666669</v>
      </c>
      <c r="V21" s="42" t="str">
        <f t="shared" si="58"/>
        <v>ARTIFICIALIDAD</v>
      </c>
      <c r="W21" s="42" t="str">
        <f>+IFERROR(VLOOKUP(A21,'[1]ASSUT MEDICAL LTDA'!$A$11:$L$124,7,0)," ")</f>
        <v>Cumple</v>
      </c>
      <c r="X21" s="42" t="s">
        <v>10</v>
      </c>
      <c r="Y21" s="42" t="str">
        <f t="shared" si="59"/>
        <v>SI</v>
      </c>
      <c r="Z21" s="43">
        <v>10964</v>
      </c>
      <c r="AA21" s="43">
        <v>0</v>
      </c>
      <c r="AB21" s="43">
        <f t="shared" si="2"/>
        <v>10964</v>
      </c>
      <c r="AC21" s="41">
        <f t="shared" si="24"/>
        <v>259481.33333333334</v>
      </c>
      <c r="AD21" s="42" t="str">
        <f t="shared" si="25"/>
        <v>NO CUMPLE</v>
      </c>
      <c r="AE21" s="42" t="str">
        <f>+IFERROR(VLOOKUP(A21,'[1]COLOMBIANA DE MEDICAMENTOS Y TE'!$A$33:$H$178,8,0)," ")</f>
        <v>Cumple</v>
      </c>
      <c r="AF21" s="42" t="s">
        <v>33</v>
      </c>
      <c r="AG21" s="42" t="str">
        <f t="shared" si="26"/>
        <v>NO</v>
      </c>
      <c r="AH21" s="60">
        <v>6503</v>
      </c>
      <c r="AI21" s="60">
        <v>0</v>
      </c>
      <c r="AJ21" s="51">
        <f t="shared" si="27"/>
        <v>6503</v>
      </c>
      <c r="AK21" s="41">
        <f t="shared" si="28"/>
        <v>153904.33333333334</v>
      </c>
      <c r="AL21" s="42" t="str">
        <f t="shared" si="29"/>
        <v>ARTIFICIALIDAD</v>
      </c>
      <c r="AM21" s="42" t="str">
        <f>+IFERROR(VLOOKUP(A21,'[1]JOHNSON &amp; JOHNSON MEDTECH COLOM'!$A$11:$J$240,7,0)," ")</f>
        <v>Cumple</v>
      </c>
      <c r="AN21" s="42" t="s">
        <v>10</v>
      </c>
      <c r="AO21" s="42" t="str">
        <f t="shared" si="30"/>
        <v>SI</v>
      </c>
      <c r="AP21" s="60"/>
      <c r="AQ21" s="60"/>
      <c r="AR21" s="40">
        <f t="shared" si="31"/>
        <v>0</v>
      </c>
      <c r="AS21" s="41">
        <f t="shared" si="32"/>
        <v>0</v>
      </c>
      <c r="AT21" s="42" t="str">
        <f t="shared" si="33"/>
        <v>NO OFERTADO</v>
      </c>
      <c r="AU21" s="42"/>
      <c r="AV21" s="42" t="s">
        <v>33</v>
      </c>
      <c r="AW21" s="42" t="str">
        <f t="shared" si="34"/>
        <v>NO</v>
      </c>
      <c r="AX21" s="167">
        <v>8831</v>
      </c>
      <c r="AY21" s="167">
        <v>0</v>
      </c>
      <c r="AZ21" s="144">
        <f t="shared" si="3"/>
        <v>8831</v>
      </c>
      <c r="BA21" s="41">
        <f t="shared" si="35"/>
        <v>209000.33333333334</v>
      </c>
      <c r="BB21" s="42" t="str">
        <f t="shared" si="36"/>
        <v>CUMPLE</v>
      </c>
      <c r="BC21" s="42" t="str">
        <f>+IFERROR(VLOOKUP(A21,'[1]LIFE SUMINISTROS MEDICOS S.A.S.'!$A$32:$O$78,8,0)," ")</f>
        <v>No cumple</v>
      </c>
      <c r="BD21" s="42" t="s">
        <v>10</v>
      </c>
      <c r="BE21" s="42" t="str">
        <f t="shared" si="37"/>
        <v>SI</v>
      </c>
      <c r="BF21" s="214">
        <f>+IFERROR(VLOOKUP(A21,[2]PriceList!$A$2:$I$252,8,0)," ")</f>
        <v>8200</v>
      </c>
      <c r="BG21" s="218">
        <f>+IFERROR(VLOOKUP(A21,[2]PriceList!$A$2:$I$252,9,0)," ")</f>
        <v>0</v>
      </c>
      <c r="BH21" s="43">
        <f t="shared" si="4"/>
        <v>8200</v>
      </c>
      <c r="BI21" s="52">
        <f t="shared" si="38"/>
        <v>8200</v>
      </c>
      <c r="BJ21" s="42" t="str">
        <f t="shared" si="39"/>
        <v>CUMPLE</v>
      </c>
      <c r="BK21" s="42" t="str">
        <f>+IFERROR(VLOOKUP(A21,'[1]MEDTRONIC COLOMBIA S.A.'!$A$11:$O$73,8,0)," ")</f>
        <v>Cumple</v>
      </c>
      <c r="BL21" s="42" t="s">
        <v>10</v>
      </c>
      <c r="BM21" s="42" t="str">
        <f t="shared" si="40"/>
        <v>SI</v>
      </c>
      <c r="BN21" s="196">
        <v>0</v>
      </c>
      <c r="BO21" s="196">
        <v>0</v>
      </c>
      <c r="BP21" s="144">
        <f t="shared" si="5"/>
        <v>0</v>
      </c>
      <c r="BQ21" s="145">
        <f t="shared" si="6"/>
        <v>0</v>
      </c>
      <c r="BR21" s="42" t="str">
        <f t="shared" si="41"/>
        <v>NO OFERTADO</v>
      </c>
      <c r="BS21" s="42" t="str">
        <f>+IFERROR(VLOOKUP(A21,'[1]PROMED QUIRURGICOS EU'!$A$11:$O$26,8,0)," ")</f>
        <v xml:space="preserve"> </v>
      </c>
      <c r="BT21" s="42" t="s">
        <v>33</v>
      </c>
      <c r="BU21" s="42" t="str">
        <f t="shared" si="42"/>
        <v>NO</v>
      </c>
      <c r="BV21" s="191"/>
      <c r="BW21" s="191"/>
      <c r="BX21" s="43">
        <f t="shared" si="7"/>
        <v>0</v>
      </c>
      <c r="BY21" s="52">
        <f t="shared" si="8"/>
        <v>0</v>
      </c>
      <c r="BZ21" s="42" t="str">
        <f t="shared" si="43"/>
        <v>NO OFERTADO</v>
      </c>
      <c r="CA21" s="42" t="str">
        <f>+IFERROR(VLOOKUP(A21,'[1]UCIPHARMA S. A'!$A$11:$N$28,8,0)," ")</f>
        <v xml:space="preserve"> </v>
      </c>
      <c r="CB21" s="42" t="s">
        <v>33</v>
      </c>
      <c r="CC21" s="42" t="str">
        <f t="shared" si="44"/>
        <v>NO</v>
      </c>
      <c r="CD21" s="56"/>
      <c r="CE21" s="57" t="str">
        <f t="shared" si="9"/>
        <v/>
      </c>
      <c r="CF21" s="57">
        <f t="shared" si="10"/>
        <v>7150</v>
      </c>
      <c r="CG21" s="57" t="str">
        <f t="shared" si="11"/>
        <v/>
      </c>
      <c r="CH21" s="65">
        <f t="shared" si="12"/>
        <v>6503</v>
      </c>
      <c r="CI21" s="65" t="str">
        <f t="shared" si="13"/>
        <v/>
      </c>
      <c r="CJ21" s="65">
        <f t="shared" si="14"/>
        <v>8831</v>
      </c>
      <c r="CK21" s="65">
        <f t="shared" si="45"/>
        <v>8200</v>
      </c>
      <c r="CL21" s="65" t="str">
        <f t="shared" si="46"/>
        <v/>
      </c>
      <c r="CM21" s="57" t="str">
        <f t="shared" si="47"/>
        <v/>
      </c>
      <c r="CN21" s="57">
        <f t="shared" si="48"/>
        <v>6503</v>
      </c>
      <c r="CO21" s="58" t="e">
        <f t="shared" si="49"/>
        <v>#VALUE!</v>
      </c>
      <c r="CP21" s="58">
        <f t="shared" si="50"/>
        <v>454.75524475524475</v>
      </c>
      <c r="CQ21" s="58" t="e">
        <f t="shared" si="51"/>
        <v>#VALUE!</v>
      </c>
      <c r="CR21" s="58">
        <f t="shared" si="52"/>
        <v>500</v>
      </c>
      <c r="CS21" s="58" t="e">
        <f t="shared" si="60"/>
        <v>#VALUE!</v>
      </c>
      <c r="CT21" s="58">
        <f t="shared" si="54"/>
        <v>368.19159778054581</v>
      </c>
      <c r="CU21" s="62">
        <f t="shared" si="55"/>
        <v>396.52439024390247</v>
      </c>
      <c r="CV21" s="58" t="e">
        <f t="shared" si="56"/>
        <v>#VALUE!</v>
      </c>
      <c r="CW21" s="58" t="e">
        <f t="shared" si="57"/>
        <v>#VALUE!</v>
      </c>
      <c r="CX21" s="56" t="s">
        <v>554</v>
      </c>
      <c r="CY21" s="91"/>
    </row>
    <row r="22" spans="1:103" s="59" customFormat="1" ht="48" x14ac:dyDescent="0.2">
      <c r="A22" s="122">
        <f t="shared" si="15"/>
        <v>12</v>
      </c>
      <c r="B22" s="123" t="s">
        <v>67</v>
      </c>
      <c r="C22" s="124" t="s">
        <v>68</v>
      </c>
      <c r="D22" s="123" t="s">
        <v>46</v>
      </c>
      <c r="E22" s="126">
        <v>106</v>
      </c>
      <c r="F22" s="122">
        <v>1</v>
      </c>
      <c r="G22" s="123" t="s">
        <v>31</v>
      </c>
      <c r="H22" s="53">
        <v>36000</v>
      </c>
      <c r="I22" s="53">
        <f t="shared" si="16"/>
        <v>3816000</v>
      </c>
      <c r="J22" s="136">
        <v>36000</v>
      </c>
      <c r="K22" s="136">
        <v>0</v>
      </c>
      <c r="L22" s="43">
        <f t="shared" si="17"/>
        <v>36000</v>
      </c>
      <c r="M22" s="52">
        <f t="shared" si="18"/>
        <v>3816000</v>
      </c>
      <c r="N22" s="42" t="str">
        <f t="shared" si="61"/>
        <v>CUMPLE</v>
      </c>
      <c r="O22" s="42" t="s">
        <v>566</v>
      </c>
      <c r="P22" s="42" t="s">
        <v>10</v>
      </c>
      <c r="Q22" s="42" t="str">
        <f t="shared" si="20"/>
        <v>SI</v>
      </c>
      <c r="R22" s="144">
        <v>24350</v>
      </c>
      <c r="S22" s="144">
        <v>0</v>
      </c>
      <c r="T22" s="144">
        <f t="shared" si="1"/>
        <v>24350</v>
      </c>
      <c r="U22" s="145">
        <f t="shared" si="21"/>
        <v>2581100</v>
      </c>
      <c r="V22" s="42" t="str">
        <f t="shared" si="58"/>
        <v>ARTIFICIALIDAD</v>
      </c>
      <c r="W22" s="42" t="str">
        <f>+IFERROR(VLOOKUP(A22,'[1]ASSUT MEDICAL LTDA'!$A$11:$L$124,7,0)," ")</f>
        <v>Cumple</v>
      </c>
      <c r="X22" s="42" t="s">
        <v>10</v>
      </c>
      <c r="Y22" s="42" t="str">
        <f t="shared" si="59"/>
        <v>SI</v>
      </c>
      <c r="Z22" s="43">
        <v>53663</v>
      </c>
      <c r="AA22" s="43">
        <v>0</v>
      </c>
      <c r="AB22" s="43">
        <f t="shared" si="2"/>
        <v>53663</v>
      </c>
      <c r="AC22" s="41">
        <f t="shared" si="24"/>
        <v>5688278</v>
      </c>
      <c r="AD22" s="42" t="str">
        <f t="shared" si="25"/>
        <v>NO CUMPLE</v>
      </c>
      <c r="AE22" s="42" t="str">
        <f>+IFERROR(VLOOKUP(A22,'[1]COLOMBIANA DE MEDICAMENTOS Y TE'!$A$33:$H$178,8,0)," ")</f>
        <v>No cumple</v>
      </c>
      <c r="AF22" s="42" t="s">
        <v>33</v>
      </c>
      <c r="AG22" s="42" t="str">
        <f t="shared" si="26"/>
        <v>NO</v>
      </c>
      <c r="AH22" s="60">
        <v>32790</v>
      </c>
      <c r="AI22" s="60">
        <v>0</v>
      </c>
      <c r="AJ22" s="51">
        <f t="shared" si="27"/>
        <v>32790</v>
      </c>
      <c r="AK22" s="41">
        <f t="shared" si="28"/>
        <v>3475740</v>
      </c>
      <c r="AL22" s="42" t="str">
        <f t="shared" si="29"/>
        <v>CUMPLE</v>
      </c>
      <c r="AM22" s="42" t="str">
        <f>+IFERROR(VLOOKUP(A22,'[1]JOHNSON &amp; JOHNSON MEDTECH COLOM'!$A$11:$J$240,7,0)," ")</f>
        <v>Cumple</v>
      </c>
      <c r="AN22" s="42" t="s">
        <v>10</v>
      </c>
      <c r="AO22" s="42" t="str">
        <f t="shared" si="30"/>
        <v>SI</v>
      </c>
      <c r="AP22" s="60"/>
      <c r="AQ22" s="60"/>
      <c r="AR22" s="40">
        <f t="shared" si="31"/>
        <v>0</v>
      </c>
      <c r="AS22" s="41">
        <f t="shared" si="32"/>
        <v>0</v>
      </c>
      <c r="AT22" s="42" t="str">
        <f t="shared" si="33"/>
        <v>NO OFERTADO</v>
      </c>
      <c r="AU22" s="42"/>
      <c r="AV22" s="42" t="s">
        <v>33</v>
      </c>
      <c r="AW22" s="42" t="str">
        <f t="shared" si="34"/>
        <v>NO</v>
      </c>
      <c r="AX22" s="167">
        <v>30129</v>
      </c>
      <c r="AY22" s="167">
        <v>0</v>
      </c>
      <c r="AZ22" s="144">
        <f t="shared" si="3"/>
        <v>30129</v>
      </c>
      <c r="BA22" s="41">
        <f t="shared" si="35"/>
        <v>3193674</v>
      </c>
      <c r="BB22" s="42" t="str">
        <f t="shared" si="36"/>
        <v>CUMPLE</v>
      </c>
      <c r="BC22" s="42" t="str">
        <f>+IFERROR(VLOOKUP(A22,'[1]LIFE SUMINISTROS MEDICOS S.A.S.'!$A$32:$O$78,8,0)," ")</f>
        <v>No cumple</v>
      </c>
      <c r="BD22" s="42" t="s">
        <v>10</v>
      </c>
      <c r="BE22" s="42" t="str">
        <f t="shared" si="37"/>
        <v>SI</v>
      </c>
      <c r="BF22" s="214">
        <f>+IFERROR(VLOOKUP(A22,[2]PriceList!$A$2:$I$252,8,0)," ")</f>
        <v>0</v>
      </c>
      <c r="BG22" s="218">
        <f>+IFERROR(VLOOKUP(A22,[2]PriceList!$A$2:$I$252,9,0)," ")</f>
        <v>0</v>
      </c>
      <c r="BH22" s="43">
        <f t="shared" si="4"/>
        <v>0</v>
      </c>
      <c r="BI22" s="52">
        <f t="shared" si="38"/>
        <v>0</v>
      </c>
      <c r="BJ22" s="42" t="str">
        <f t="shared" si="39"/>
        <v>NO OFERTADO</v>
      </c>
      <c r="BK22" s="42" t="str">
        <f>+IFERROR(VLOOKUP(A22,'[1]MEDTRONIC COLOMBIA S.A.'!$A$11:$O$73,8,0)," ")</f>
        <v xml:space="preserve"> </v>
      </c>
      <c r="BL22" s="42" t="s">
        <v>33</v>
      </c>
      <c r="BM22" s="42" t="str">
        <f t="shared" si="40"/>
        <v>NO</v>
      </c>
      <c r="BN22" s="196">
        <v>0</v>
      </c>
      <c r="BO22" s="196">
        <v>0</v>
      </c>
      <c r="BP22" s="144">
        <f t="shared" si="5"/>
        <v>0</v>
      </c>
      <c r="BQ22" s="145">
        <f t="shared" si="6"/>
        <v>0</v>
      </c>
      <c r="BR22" s="42" t="str">
        <f t="shared" si="41"/>
        <v>NO OFERTADO</v>
      </c>
      <c r="BS22" s="42" t="str">
        <f>+IFERROR(VLOOKUP(A22,'[1]PROMED QUIRURGICOS EU'!$A$11:$O$26,8,0)," ")</f>
        <v xml:space="preserve"> </v>
      </c>
      <c r="BT22" s="42" t="s">
        <v>33</v>
      </c>
      <c r="BU22" s="42" t="str">
        <f t="shared" si="42"/>
        <v>NO</v>
      </c>
      <c r="BV22" s="191"/>
      <c r="BW22" s="191"/>
      <c r="BX22" s="43">
        <f t="shared" si="7"/>
        <v>0</v>
      </c>
      <c r="BY22" s="52">
        <f t="shared" si="8"/>
        <v>0</v>
      </c>
      <c r="BZ22" s="42" t="str">
        <f t="shared" si="43"/>
        <v>NO OFERTADO</v>
      </c>
      <c r="CA22" s="42" t="str">
        <f>+IFERROR(VLOOKUP(A22,'[1]UCIPHARMA S. A'!$A$11:$N$28,8,0)," ")</f>
        <v xml:space="preserve"> </v>
      </c>
      <c r="CB22" s="42" t="s">
        <v>33</v>
      </c>
      <c r="CC22" s="42" t="str">
        <f t="shared" si="44"/>
        <v>NO</v>
      </c>
      <c r="CD22" s="56"/>
      <c r="CE22" s="57">
        <f t="shared" si="9"/>
        <v>36000</v>
      </c>
      <c r="CF22" s="57">
        <f t="shared" si="10"/>
        <v>24350</v>
      </c>
      <c r="CG22" s="57" t="str">
        <f t="shared" si="11"/>
        <v/>
      </c>
      <c r="CH22" s="65">
        <f t="shared" si="12"/>
        <v>32790</v>
      </c>
      <c r="CI22" s="65" t="str">
        <f t="shared" si="13"/>
        <v/>
      </c>
      <c r="CJ22" s="65">
        <f t="shared" si="14"/>
        <v>30129</v>
      </c>
      <c r="CK22" s="65" t="str">
        <f t="shared" si="45"/>
        <v/>
      </c>
      <c r="CL22" s="65" t="str">
        <f t="shared" si="46"/>
        <v/>
      </c>
      <c r="CM22" s="57" t="str">
        <f t="shared" si="47"/>
        <v/>
      </c>
      <c r="CN22" s="57">
        <f t="shared" si="48"/>
        <v>24350</v>
      </c>
      <c r="CO22" s="58">
        <f t="shared" si="49"/>
        <v>338.19444444444446</v>
      </c>
      <c r="CP22" s="58">
        <f t="shared" si="50"/>
        <v>500</v>
      </c>
      <c r="CQ22" s="58" t="e">
        <f t="shared" si="51"/>
        <v>#VALUE!</v>
      </c>
      <c r="CR22" s="58">
        <f t="shared" si="52"/>
        <v>371.3022262885026</v>
      </c>
      <c r="CS22" s="58" t="e">
        <f t="shared" si="60"/>
        <v>#VALUE!</v>
      </c>
      <c r="CT22" s="58">
        <f t="shared" si="54"/>
        <v>404.09572172989476</v>
      </c>
      <c r="CU22" s="62" t="e">
        <f t="shared" si="55"/>
        <v>#VALUE!</v>
      </c>
      <c r="CV22" s="58" t="e">
        <f t="shared" si="56"/>
        <v>#VALUE!</v>
      </c>
      <c r="CW22" s="58" t="e">
        <f t="shared" si="57"/>
        <v>#VALUE!</v>
      </c>
      <c r="CX22" s="56" t="s">
        <v>552</v>
      </c>
      <c r="CY22" s="91"/>
    </row>
    <row r="23" spans="1:103" s="59" customFormat="1" ht="47.25" x14ac:dyDescent="0.2">
      <c r="A23" s="122">
        <f t="shared" si="15"/>
        <v>13</v>
      </c>
      <c r="B23" s="123" t="s">
        <v>69</v>
      </c>
      <c r="C23" s="124" t="s">
        <v>70</v>
      </c>
      <c r="D23" s="123" t="s">
        <v>46</v>
      </c>
      <c r="E23" s="126">
        <v>6</v>
      </c>
      <c r="F23" s="122">
        <v>1</v>
      </c>
      <c r="G23" s="123" t="s">
        <v>31</v>
      </c>
      <c r="H23" s="53">
        <v>21952</v>
      </c>
      <c r="I23" s="53">
        <f t="shared" si="16"/>
        <v>131712</v>
      </c>
      <c r="J23" s="136">
        <v>11700</v>
      </c>
      <c r="K23" s="136">
        <v>0</v>
      </c>
      <c r="L23" s="43">
        <f t="shared" si="17"/>
        <v>11700</v>
      </c>
      <c r="M23" s="52">
        <f t="shared" si="18"/>
        <v>70200</v>
      </c>
      <c r="N23" s="42" t="str">
        <f t="shared" si="61"/>
        <v>ARTIFICIALIDAD</v>
      </c>
      <c r="O23" s="42" t="s">
        <v>567</v>
      </c>
      <c r="P23" s="42" t="s">
        <v>10</v>
      </c>
      <c r="Q23" s="42" t="str">
        <f t="shared" si="20"/>
        <v>SI</v>
      </c>
      <c r="R23" s="144">
        <v>0</v>
      </c>
      <c r="S23" s="144">
        <v>0</v>
      </c>
      <c r="T23" s="144">
        <f t="shared" si="1"/>
        <v>0</v>
      </c>
      <c r="U23" s="145">
        <f t="shared" si="21"/>
        <v>0</v>
      </c>
      <c r="V23" s="42" t="str">
        <f t="shared" si="58"/>
        <v>NO OFERTADO</v>
      </c>
      <c r="W23" s="42" t="str">
        <f>+IFERROR(VLOOKUP(A23,'[1]ASSUT MEDICAL LTDA'!$A$11:$L$124,7,0)," ")</f>
        <v xml:space="preserve"> </v>
      </c>
      <c r="X23" s="42" t="s">
        <v>33</v>
      </c>
      <c r="Y23" s="42" t="str">
        <f t="shared" si="59"/>
        <v>NO</v>
      </c>
      <c r="Z23" s="43">
        <v>20060</v>
      </c>
      <c r="AA23" s="43">
        <v>0</v>
      </c>
      <c r="AB23" s="43">
        <f t="shared" si="2"/>
        <v>20060</v>
      </c>
      <c r="AC23" s="41">
        <f t="shared" si="24"/>
        <v>120360</v>
      </c>
      <c r="AD23" s="42" t="str">
        <f t="shared" si="25"/>
        <v>CUMPLE</v>
      </c>
      <c r="AE23" s="42" t="str">
        <f>+IFERROR(VLOOKUP(A23,'[1]COLOMBIANA DE MEDICAMENTOS Y TE'!$A$33:$H$178,8,0)," ")</f>
        <v>No cumple</v>
      </c>
      <c r="AF23" s="42" t="s">
        <v>10</v>
      </c>
      <c r="AG23" s="42" t="str">
        <f t="shared" si="26"/>
        <v>SI</v>
      </c>
      <c r="AH23" s="60">
        <v>7105</v>
      </c>
      <c r="AI23" s="60">
        <v>0</v>
      </c>
      <c r="AJ23" s="51">
        <f t="shared" si="27"/>
        <v>7105</v>
      </c>
      <c r="AK23" s="41">
        <f t="shared" si="28"/>
        <v>42630</v>
      </c>
      <c r="AL23" s="42" t="str">
        <f t="shared" si="29"/>
        <v>ARTIFICIALIDAD</v>
      </c>
      <c r="AM23" s="42" t="str">
        <f>+IFERROR(VLOOKUP(A23,'[1]JOHNSON &amp; JOHNSON MEDTECH COLOM'!$A$11:$J$240,7,0)," ")</f>
        <v>Cumple</v>
      </c>
      <c r="AN23" s="42" t="s">
        <v>10</v>
      </c>
      <c r="AO23" s="42" t="str">
        <f t="shared" si="30"/>
        <v>SI</v>
      </c>
      <c r="AP23" s="60"/>
      <c r="AQ23" s="60"/>
      <c r="AR23" s="40">
        <f t="shared" si="31"/>
        <v>0</v>
      </c>
      <c r="AS23" s="41">
        <f t="shared" si="32"/>
        <v>0</v>
      </c>
      <c r="AT23" s="42" t="str">
        <f t="shared" si="33"/>
        <v>NO OFERTADO</v>
      </c>
      <c r="AU23" s="42"/>
      <c r="AV23" s="42" t="s">
        <v>33</v>
      </c>
      <c r="AW23" s="42" t="str">
        <f t="shared" si="34"/>
        <v>NO</v>
      </c>
      <c r="AX23" s="167"/>
      <c r="AY23" s="167"/>
      <c r="AZ23" s="144">
        <f t="shared" si="3"/>
        <v>0</v>
      </c>
      <c r="BA23" s="41">
        <f t="shared" si="35"/>
        <v>0</v>
      </c>
      <c r="BB23" s="42" t="str">
        <f t="shared" si="36"/>
        <v>NO OFERTADO</v>
      </c>
      <c r="BC23" s="42" t="str">
        <f>+IFERROR(VLOOKUP(A23,'[1]LIFE SUMINISTROS MEDICOS S.A.S.'!$A$32:$O$78,8,0)," ")</f>
        <v xml:space="preserve"> </v>
      </c>
      <c r="BD23" s="42" t="s">
        <v>33</v>
      </c>
      <c r="BE23" s="42" t="str">
        <f t="shared" si="37"/>
        <v>NO</v>
      </c>
      <c r="BF23" s="214">
        <f>+IFERROR(VLOOKUP(A23,[2]PriceList!$A$2:$I$252,8,0)," ")</f>
        <v>0</v>
      </c>
      <c r="BG23" s="218">
        <f>+IFERROR(VLOOKUP(A23,[2]PriceList!$A$2:$I$252,9,0)," ")</f>
        <v>0</v>
      </c>
      <c r="BH23" s="43">
        <f t="shared" si="4"/>
        <v>0</v>
      </c>
      <c r="BI23" s="52">
        <f t="shared" si="38"/>
        <v>0</v>
      </c>
      <c r="BJ23" s="42" t="str">
        <f t="shared" si="39"/>
        <v>NO OFERTADO</v>
      </c>
      <c r="BK23" s="42" t="str">
        <f>+IFERROR(VLOOKUP(A23,'[1]MEDTRONIC COLOMBIA S.A.'!$A$11:$O$73,8,0)," ")</f>
        <v xml:space="preserve"> </v>
      </c>
      <c r="BL23" s="42" t="s">
        <v>33</v>
      </c>
      <c r="BM23" s="42" t="str">
        <f t="shared" si="40"/>
        <v>NO</v>
      </c>
      <c r="BN23" s="196">
        <v>0</v>
      </c>
      <c r="BO23" s="196">
        <v>0</v>
      </c>
      <c r="BP23" s="144">
        <f t="shared" si="5"/>
        <v>0</v>
      </c>
      <c r="BQ23" s="145">
        <f t="shared" si="6"/>
        <v>0</v>
      </c>
      <c r="BR23" s="42" t="str">
        <f t="shared" si="41"/>
        <v>NO OFERTADO</v>
      </c>
      <c r="BS23" s="42" t="str">
        <f>+IFERROR(VLOOKUP(A23,'[1]PROMED QUIRURGICOS EU'!$A$11:$O$26,8,0)," ")</f>
        <v xml:space="preserve"> </v>
      </c>
      <c r="BT23" s="42" t="s">
        <v>33</v>
      </c>
      <c r="BU23" s="42" t="str">
        <f t="shared" si="42"/>
        <v>NO</v>
      </c>
      <c r="BV23" s="191"/>
      <c r="BW23" s="191"/>
      <c r="BX23" s="43">
        <f t="shared" si="7"/>
        <v>0</v>
      </c>
      <c r="BY23" s="52">
        <f t="shared" si="8"/>
        <v>0</v>
      </c>
      <c r="BZ23" s="42" t="str">
        <f t="shared" si="43"/>
        <v>NO OFERTADO</v>
      </c>
      <c r="CA23" s="42" t="str">
        <f>+IFERROR(VLOOKUP(A23,'[1]UCIPHARMA S. A'!$A$11:$N$28,8,0)," ")</f>
        <v xml:space="preserve"> </v>
      </c>
      <c r="CB23" s="42" t="s">
        <v>33</v>
      </c>
      <c r="CC23" s="42" t="str">
        <f t="shared" si="44"/>
        <v>NO</v>
      </c>
      <c r="CD23" s="56"/>
      <c r="CE23" s="57">
        <f t="shared" si="9"/>
        <v>11700</v>
      </c>
      <c r="CF23" s="57" t="str">
        <f t="shared" si="10"/>
        <v/>
      </c>
      <c r="CG23" s="57">
        <f t="shared" si="11"/>
        <v>20060</v>
      </c>
      <c r="CH23" s="65">
        <f t="shared" si="12"/>
        <v>7105</v>
      </c>
      <c r="CI23" s="65" t="str">
        <f t="shared" si="13"/>
        <v/>
      </c>
      <c r="CJ23" s="65" t="str">
        <f t="shared" si="14"/>
        <v/>
      </c>
      <c r="CK23" s="65" t="str">
        <f t="shared" si="45"/>
        <v/>
      </c>
      <c r="CL23" s="65" t="str">
        <f t="shared" si="46"/>
        <v/>
      </c>
      <c r="CM23" s="57" t="str">
        <f t="shared" si="47"/>
        <v/>
      </c>
      <c r="CN23" s="57">
        <f t="shared" si="48"/>
        <v>7105</v>
      </c>
      <c r="CO23" s="58">
        <f t="shared" si="49"/>
        <v>303.63247863247858</v>
      </c>
      <c r="CP23" s="58" t="e">
        <f t="shared" si="50"/>
        <v>#VALUE!</v>
      </c>
      <c r="CQ23" s="58">
        <f t="shared" si="51"/>
        <v>177.09371884346959</v>
      </c>
      <c r="CR23" s="58">
        <f t="shared" si="52"/>
        <v>500</v>
      </c>
      <c r="CS23" s="58" t="e">
        <f t="shared" si="60"/>
        <v>#VALUE!</v>
      </c>
      <c r="CT23" s="58" t="e">
        <f t="shared" si="54"/>
        <v>#VALUE!</v>
      </c>
      <c r="CU23" s="62" t="e">
        <f t="shared" si="55"/>
        <v>#VALUE!</v>
      </c>
      <c r="CV23" s="58" t="e">
        <f t="shared" si="56"/>
        <v>#VALUE!</v>
      </c>
      <c r="CW23" s="58" t="e">
        <f t="shared" si="57"/>
        <v>#VALUE!</v>
      </c>
      <c r="CX23" s="56" t="s">
        <v>554</v>
      </c>
      <c r="CY23" s="91"/>
    </row>
    <row r="24" spans="1:103" s="59" customFormat="1" ht="60" x14ac:dyDescent="0.2">
      <c r="A24" s="122">
        <f t="shared" si="15"/>
        <v>14</v>
      </c>
      <c r="B24" s="123" t="s">
        <v>71</v>
      </c>
      <c r="C24" s="124" t="s">
        <v>72</v>
      </c>
      <c r="D24" s="123" t="s">
        <v>46</v>
      </c>
      <c r="E24" s="126">
        <v>5.666666666666667</v>
      </c>
      <c r="F24" s="122">
        <v>1</v>
      </c>
      <c r="G24" s="123" t="s">
        <v>31</v>
      </c>
      <c r="H24" s="53">
        <v>12000</v>
      </c>
      <c r="I24" s="53">
        <f t="shared" si="16"/>
        <v>68000</v>
      </c>
      <c r="J24" s="136">
        <v>11700</v>
      </c>
      <c r="K24" s="136">
        <v>0</v>
      </c>
      <c r="L24" s="43">
        <f>J24+K24</f>
        <v>11700</v>
      </c>
      <c r="M24" s="52">
        <f t="shared" si="18"/>
        <v>66300</v>
      </c>
      <c r="N24" s="42" t="str">
        <f>+IF(L24=0,"NO OFERTADO",IF(L24&gt;$H24,"NO CUMPLE",IF(((L24-$H24)/$H24)&lt;=-20%,"ARTIFICIALIDAD",IF(AND($H24=$H24,((L24-$H24)/$H24)&gt;-20%),"CUMPLE"))))</f>
        <v>CUMPLE</v>
      </c>
      <c r="O24" s="42" t="s">
        <v>566</v>
      </c>
      <c r="P24" s="42" t="s">
        <v>10</v>
      </c>
      <c r="Q24" s="42" t="str">
        <f>+IF(P24="CUMPLE","SI",IF(P24="NO CUMPLE","NO"))</f>
        <v>SI</v>
      </c>
      <c r="R24" s="144">
        <v>6900</v>
      </c>
      <c r="S24" s="144">
        <v>0</v>
      </c>
      <c r="T24" s="144">
        <f t="shared" si="1"/>
        <v>6900</v>
      </c>
      <c r="U24" s="145">
        <f t="shared" si="21"/>
        <v>39100</v>
      </c>
      <c r="V24" s="42" t="str">
        <f>+IF(T24=0,"NO OFERTADO",IF(T24&gt;$H24,"NO CUMPLE",IF(((T24-$H24)/$H24)&lt;=-20%,"ARTIFICIALIDAD",IF(AND($H24=$H24,((T24-$H24)/$H24)&gt;-20%),"CUMPLE"))))</f>
        <v>ARTIFICIALIDAD</v>
      </c>
      <c r="W24" s="42" t="str">
        <f>+IFERROR(VLOOKUP(A24,'[1]ASSUT MEDICAL LTDA'!$A$11:$L$124,7,0)," ")</f>
        <v>No cumple</v>
      </c>
      <c r="X24" s="42" t="s">
        <v>10</v>
      </c>
      <c r="Y24" s="42" t="str">
        <f>+IF(X24="CUMPLE","SI",IF(X24="NO CUMPLE","NO"))</f>
        <v>SI</v>
      </c>
      <c r="Z24" s="43">
        <v>20060</v>
      </c>
      <c r="AA24" s="43">
        <v>0</v>
      </c>
      <c r="AB24" s="43">
        <f t="shared" si="2"/>
        <v>20060</v>
      </c>
      <c r="AC24" s="41">
        <f t="shared" si="24"/>
        <v>113673.33333333334</v>
      </c>
      <c r="AD24" s="42" t="str">
        <f>+IF(AB24=0,"NO OFERTADO",IF(AB24&gt;$H24,"NO CUMPLE",IF(((AB24-$H24)/$H24)&lt;=-20%,"ARTIFICIALIDAD",IF(AND($H24=$H24,((AB24-$H24)/$H24)&gt;-20%),"CUMPLE"))))</f>
        <v>NO CUMPLE</v>
      </c>
      <c r="AE24" s="42" t="str">
        <f>+IFERROR(VLOOKUP(A24,'[1]COLOMBIANA DE MEDICAMENTOS Y TE'!$A$33:$H$178,8,0)," ")</f>
        <v>No cumple</v>
      </c>
      <c r="AF24" s="42" t="s">
        <v>33</v>
      </c>
      <c r="AG24" s="42" t="str">
        <f>+IF(AF24="CUMPLE","SI",IF(AF24="NO CUMPLE","NO"))</f>
        <v>NO</v>
      </c>
      <c r="AH24" s="43">
        <v>10000</v>
      </c>
      <c r="AI24" s="43">
        <v>0</v>
      </c>
      <c r="AJ24" s="51">
        <f>+AH24+AI24</f>
        <v>10000</v>
      </c>
      <c r="AK24" s="41">
        <f t="shared" si="28"/>
        <v>56666.666666666672</v>
      </c>
      <c r="AL24" s="42" t="str">
        <f>+IF(AJ24=0,"NO OFERTADO",IF(AJ24&gt;$H24,"NO CUMPLE",IF(((AJ24-$H24)/$H24)&lt;=-20%,"ARTIFICIALIDAD",IF(AND($H24=$H24,((AJ24-$H24)/$H24)&gt;-20%),"CUMPLE"))))</f>
        <v>CUMPLE</v>
      </c>
      <c r="AM24" s="42" t="str">
        <f>+IFERROR(VLOOKUP(A24,'[1]JOHNSON &amp; JOHNSON MEDTECH COLOM'!$A$11:$J$240,7,0)," ")</f>
        <v>Cumple</v>
      </c>
      <c r="AN24" s="42" t="s">
        <v>10</v>
      </c>
      <c r="AO24" s="42" t="str">
        <f>+IF(AN24="CUMPLE","SI",IF(AN24="NO CUMPLE","NO"))</f>
        <v>SI</v>
      </c>
      <c r="AP24" s="43"/>
      <c r="AQ24" s="43"/>
      <c r="AR24" s="40">
        <f>+AP24+AQ24</f>
        <v>0</v>
      </c>
      <c r="AS24" s="41">
        <f t="shared" si="32"/>
        <v>0</v>
      </c>
      <c r="AT24" s="42" t="str">
        <f>+IF(AR24=0,"NO OFERTADO",IF(AR24&gt;$H24,"NO CUMPLE",IF(((AR24-$H24)/$H24)&lt;=-20%,"ARTIFICIALIDAD",IF(AND($H24=$H24,((AR24-$H24)/$H24)&gt;-20%),"CUMPLE"))))</f>
        <v>NO OFERTADO</v>
      </c>
      <c r="AU24" s="42"/>
      <c r="AV24" s="42" t="s">
        <v>33</v>
      </c>
      <c r="AW24" s="42" t="str">
        <f>+IF(AV24="CUMPLE","SI",IF(AV24="NO CUMPLE","NO"))</f>
        <v>NO</v>
      </c>
      <c r="AX24" s="43"/>
      <c r="AY24" s="43"/>
      <c r="AZ24" s="144">
        <f t="shared" si="3"/>
        <v>0</v>
      </c>
      <c r="BA24" s="41">
        <f t="shared" si="35"/>
        <v>0</v>
      </c>
      <c r="BB24" s="42" t="str">
        <f>+IF(AZ24=0,"NO OFERTADO",IF(AZ24&gt;$H24,"NO CUMPLE",IF(((AZ24-$H24)/$H24)&lt;=-20%,"ARTIFICIALIDAD",IF(AND($H24=$H24,((AZ24-$H24)/$H24)&gt;-20%),"CUMPLE"))))</f>
        <v>NO OFERTADO</v>
      </c>
      <c r="BC24" s="42" t="str">
        <f>+IFERROR(VLOOKUP(A24,'[1]LIFE SUMINISTROS MEDICOS S.A.S.'!$A$32:$O$78,8,0)," ")</f>
        <v xml:space="preserve"> </v>
      </c>
      <c r="BD24" s="42" t="s">
        <v>33</v>
      </c>
      <c r="BE24" s="42" t="str">
        <f>+IF(BD24="CUMPLE","SI",IF(BD24="NO CUMPLE","NO"))</f>
        <v>NO</v>
      </c>
      <c r="BF24" s="214">
        <f>+IFERROR(VLOOKUP(A24,[2]PriceList!$A$2:$I$252,8,0)," ")</f>
        <v>0</v>
      </c>
      <c r="BG24" s="218">
        <f>+IFERROR(VLOOKUP(A24,[2]PriceList!$A$2:$I$252,9,0)," ")</f>
        <v>0</v>
      </c>
      <c r="BH24" s="43">
        <f t="shared" si="4"/>
        <v>0</v>
      </c>
      <c r="BI24" s="52">
        <f>BH24*$F24</f>
        <v>0</v>
      </c>
      <c r="BJ24" s="42" t="str">
        <f>+IF(BH24=0,"NO OFERTADO",IF(BH24&gt;$H24,"NO CUMPLE",IF(((BH24-$H24)/$H24)&lt;=-20%,"ARTIFICIALIDAD",IF(AND($H24=$H24,((BH24-$H24)/$H24)&gt;-20%),"CUMPLE"))))</f>
        <v>NO OFERTADO</v>
      </c>
      <c r="BK24" s="42" t="str">
        <f>+IFERROR(VLOOKUP(A24,'[1]MEDTRONIC COLOMBIA S.A.'!$A$11:$O$73,8,0)," ")</f>
        <v xml:space="preserve"> </v>
      </c>
      <c r="BL24" s="42" t="s">
        <v>33</v>
      </c>
      <c r="BM24" s="42" t="str">
        <f>+IF(BL24="CUMPLE","SI",IF(BL24="NO CUMPLE","NO"))</f>
        <v>NO</v>
      </c>
      <c r="BN24" s="196">
        <v>0</v>
      </c>
      <c r="BO24" s="196">
        <v>0</v>
      </c>
      <c r="BP24" s="144">
        <f t="shared" si="5"/>
        <v>0</v>
      </c>
      <c r="BQ24" s="145">
        <f t="shared" si="6"/>
        <v>0</v>
      </c>
      <c r="BR24" s="42" t="str">
        <f>+IF(BP24=0,"NO OFERTADO",IF(BP24&gt;$H24,"NO CUMPLE",IF(((BP24-$H24)/$H24)&lt;=-20%,"ARTIFICIALIDAD",IF(AND($H24=$H24,((BP24-$H24)/$H24)&gt;-20%),"CUMPLE"))))</f>
        <v>NO OFERTADO</v>
      </c>
      <c r="BS24" s="42" t="str">
        <f>+IFERROR(VLOOKUP(A24,'[1]PROMED QUIRURGICOS EU'!$A$11:$O$26,8,0)," ")</f>
        <v xml:space="preserve"> </v>
      </c>
      <c r="BT24" s="42" t="s">
        <v>33</v>
      </c>
      <c r="BU24" s="42" t="str">
        <f>+IF(BT24="CUMPLE","SI",IF(BT24="NO CUMPLE","NO"))</f>
        <v>NO</v>
      </c>
      <c r="BV24" s="191"/>
      <c r="BW24" s="191"/>
      <c r="BX24" s="43">
        <f t="shared" si="7"/>
        <v>0</v>
      </c>
      <c r="BY24" s="52">
        <f t="shared" si="8"/>
        <v>0</v>
      </c>
      <c r="BZ24" s="42" t="str">
        <f>+IF(BX24=0,"NO OFERTADO",IF(BX24&gt;$H24,"NO CUMPLE",IF(((BX24-$H24)/$H24)&lt;=-20%,"ARTIFICIALIDAD",IF(AND($H24=$H24,((BX24-$H24)/$H24)&gt;-20%),"CUMPLE"))))</f>
        <v>NO OFERTADO</v>
      </c>
      <c r="CA24" s="42" t="str">
        <f>+IFERROR(VLOOKUP(A24,'[1]UCIPHARMA S. A'!$A$11:$N$28,8,0)," ")</f>
        <v xml:space="preserve"> </v>
      </c>
      <c r="CB24" s="42" t="s">
        <v>33</v>
      </c>
      <c r="CC24" s="42" t="str">
        <f>+IF(CB24="CUMPLE","SI",IF(CB24="NO CUMPLE","NO"))</f>
        <v>NO</v>
      </c>
      <c r="CD24" s="56"/>
      <c r="CE24" s="57">
        <f t="shared" si="9"/>
        <v>11700</v>
      </c>
      <c r="CF24" s="57">
        <f t="shared" si="10"/>
        <v>6900</v>
      </c>
      <c r="CG24" s="57" t="str">
        <f t="shared" si="11"/>
        <v/>
      </c>
      <c r="CH24" s="65">
        <f t="shared" si="12"/>
        <v>10000</v>
      </c>
      <c r="CI24" s="65" t="str">
        <f t="shared" si="13"/>
        <v/>
      </c>
      <c r="CJ24" s="65" t="str">
        <f t="shared" si="14"/>
        <v/>
      </c>
      <c r="CK24" s="65" t="str">
        <f>IF(BH24=0,"",IF(BM24="NO","",BH24))</f>
        <v/>
      </c>
      <c r="CL24" s="65" t="str">
        <f>IF(BQ24=0,"",IF(BU24="NO","",BQ24))</f>
        <v/>
      </c>
      <c r="CM24" s="57" t="str">
        <f t="shared" si="47"/>
        <v/>
      </c>
      <c r="CN24" s="57">
        <f>MIN(CE24,CF24,CG24,CH24,CI24,CJ24,CK24,CL24,CM24)</f>
        <v>6900</v>
      </c>
      <c r="CO24" s="58">
        <f>500*(CN24/CE24)</f>
        <v>294.87179487179486</v>
      </c>
      <c r="CP24" s="58">
        <f>500*(CN24/CF24)</f>
        <v>500</v>
      </c>
      <c r="CQ24" s="58" t="e">
        <f>500*(CN24/CG24)</f>
        <v>#VALUE!</v>
      </c>
      <c r="CR24" s="58">
        <f>500*(CN24/CH24)</f>
        <v>345</v>
      </c>
      <c r="CS24" s="58" t="e">
        <f>500*(CN24/CI24)</f>
        <v>#VALUE!</v>
      </c>
      <c r="CT24" s="58" t="e">
        <f>500*(CN24/CJ24)</f>
        <v>#VALUE!</v>
      </c>
      <c r="CU24" s="62" t="e">
        <f>500*(CN24/CK24)</f>
        <v>#VALUE!</v>
      </c>
      <c r="CV24" s="58" t="e">
        <f>500*(CN24/CL24)</f>
        <v>#VALUE!</v>
      </c>
      <c r="CW24" s="58" t="e">
        <f>500*(CN24/CM24)</f>
        <v>#VALUE!</v>
      </c>
      <c r="CX24" s="56" t="s">
        <v>552</v>
      </c>
      <c r="CY24" s="91"/>
    </row>
    <row r="25" spans="1:103" s="59" customFormat="1" ht="47.25" x14ac:dyDescent="0.2">
      <c r="A25" s="122">
        <f t="shared" si="15"/>
        <v>15</v>
      </c>
      <c r="B25" s="123" t="s">
        <v>73</v>
      </c>
      <c r="C25" s="124" t="s">
        <v>74</v>
      </c>
      <c r="D25" s="123" t="s">
        <v>46</v>
      </c>
      <c r="E25" s="126">
        <v>68</v>
      </c>
      <c r="F25" s="122">
        <v>1</v>
      </c>
      <c r="G25" s="123" t="s">
        <v>31</v>
      </c>
      <c r="H25" s="53">
        <v>36000</v>
      </c>
      <c r="I25" s="53">
        <f t="shared" si="16"/>
        <v>2448000</v>
      </c>
      <c r="J25" s="136">
        <v>36000</v>
      </c>
      <c r="K25" s="136">
        <v>0</v>
      </c>
      <c r="L25" s="43">
        <f t="shared" ref="L25:L36" si="62">J25+K25</f>
        <v>36000</v>
      </c>
      <c r="M25" s="52">
        <f t="shared" si="18"/>
        <v>2448000</v>
      </c>
      <c r="N25" s="42" t="str">
        <f t="shared" ref="N25:N29" si="63">+IF(L25=0,"NO OFERTADO",IF(L25&gt;$H25,"NO CUMPLE",IF(((L25-$H25)/$H25)&lt;=-20%,"ARTIFICIALIDAD",IF(AND($H25=$H25,((L25-$H25)/$H25)&gt;-20%),"CUMPLE"))))</f>
        <v>CUMPLE</v>
      </c>
      <c r="O25" s="42" t="s">
        <v>567</v>
      </c>
      <c r="P25" s="42" t="s">
        <v>10</v>
      </c>
      <c r="Q25" s="42" t="str">
        <f t="shared" ref="Q25:Q36" si="64">+IF(P25="CUMPLE","SI",IF(P25="NO CUMPLE","NO"))</f>
        <v>SI</v>
      </c>
      <c r="R25" s="144">
        <v>24400</v>
      </c>
      <c r="S25" s="144">
        <v>0</v>
      </c>
      <c r="T25" s="144">
        <f t="shared" si="1"/>
        <v>24400</v>
      </c>
      <c r="U25" s="145">
        <f t="shared" si="21"/>
        <v>1659200</v>
      </c>
      <c r="V25" s="42" t="str">
        <f t="shared" ref="V25:V26" si="65">+IF(T25=0,"NO OFERTADO",IF(T25&gt;$H25,"NO CUMPLE",IF(((T25-$H25)/$H25)&lt;=-20%,"ARTIFICIALIDAD",IF(AND($H25=$H25,((T25-$H25)/$H25)&gt;-20%),"CUMPLE"))))</f>
        <v>ARTIFICIALIDAD</v>
      </c>
      <c r="W25" s="42" t="str">
        <f>+IFERROR(VLOOKUP(A25,'[1]ASSUT MEDICAL LTDA'!$A$11:$L$124,7,0)," ")</f>
        <v>Cumple</v>
      </c>
      <c r="X25" s="42" t="s">
        <v>10</v>
      </c>
      <c r="Y25" s="42" t="str">
        <f t="shared" ref="Y25:Y26" si="66">+IF(X25="CUMPLE","SI",IF(X25="NO CUMPLE","NO"))</f>
        <v>SI</v>
      </c>
      <c r="Z25" s="43">
        <v>53663</v>
      </c>
      <c r="AA25" s="43">
        <v>0</v>
      </c>
      <c r="AB25" s="43">
        <f t="shared" si="2"/>
        <v>53663</v>
      </c>
      <c r="AC25" s="41">
        <f t="shared" si="24"/>
        <v>3649084</v>
      </c>
      <c r="AD25" s="42" t="str">
        <f t="shared" ref="AD25:AD36" si="67">+IF(AB25=0,"NO OFERTADO",IF(AB25&gt;$H25,"NO CUMPLE",IF(((AB25-$H25)/$H25)&lt;=-20%,"ARTIFICIALIDAD",IF(AND($H25=$H25,((AB25-$H25)/$H25)&gt;-20%),"CUMPLE"))))</f>
        <v>NO CUMPLE</v>
      </c>
      <c r="AE25" s="42" t="str">
        <f>+IFERROR(VLOOKUP(A25,'[1]COLOMBIANA DE MEDICAMENTOS Y TE'!$A$33:$H$178,8,0)," ")</f>
        <v>No cumple</v>
      </c>
      <c r="AF25" s="42" t="s">
        <v>33</v>
      </c>
      <c r="AG25" s="42" t="str">
        <f t="shared" ref="AG25:AG36" si="68">+IF(AF25="CUMPLE","SI",IF(AF25="NO CUMPLE","NO"))</f>
        <v>NO</v>
      </c>
      <c r="AH25" s="60">
        <v>32790</v>
      </c>
      <c r="AI25" s="60">
        <v>0</v>
      </c>
      <c r="AJ25" s="51">
        <f t="shared" ref="AJ25:AJ36" si="69">+AH25+AI25</f>
        <v>32790</v>
      </c>
      <c r="AK25" s="41">
        <f t="shared" si="28"/>
        <v>2229720</v>
      </c>
      <c r="AL25" s="42" t="str">
        <f t="shared" ref="AL25:AL36" si="70">+IF(AJ25=0,"NO OFERTADO",IF(AJ25&gt;$H25,"NO CUMPLE",IF(((AJ25-$H25)/$H25)&lt;=-20%,"ARTIFICIALIDAD",IF(AND($H25=$H25,((AJ25-$H25)/$H25)&gt;-20%),"CUMPLE"))))</f>
        <v>CUMPLE</v>
      </c>
      <c r="AM25" s="42" t="str">
        <f>+IFERROR(VLOOKUP(A25,'[1]JOHNSON &amp; JOHNSON MEDTECH COLOM'!$A$11:$J$240,7,0)," ")</f>
        <v>Cumple</v>
      </c>
      <c r="AN25" s="42" t="s">
        <v>10</v>
      </c>
      <c r="AO25" s="42" t="str">
        <f t="shared" ref="AO25:AO36" si="71">+IF(AN25="CUMPLE","SI",IF(AN25="NO CUMPLE","NO"))</f>
        <v>SI</v>
      </c>
      <c r="AP25" s="60"/>
      <c r="AQ25" s="60"/>
      <c r="AR25" s="40">
        <f t="shared" ref="AR25:AR36" si="72">+AP25+AQ25</f>
        <v>0</v>
      </c>
      <c r="AS25" s="41">
        <f t="shared" si="32"/>
        <v>0</v>
      </c>
      <c r="AT25" s="42" t="str">
        <f t="shared" ref="AT25:AT36" si="73">+IF(AR25=0,"NO OFERTADO",IF(AR25&gt;$H25,"NO CUMPLE",IF(((AR25-$H25)/$H25)&lt;=-20%,"ARTIFICIALIDAD",IF(AND($H25=$H25,((AR25-$H25)/$H25)&gt;-20%),"CUMPLE"))))</f>
        <v>NO OFERTADO</v>
      </c>
      <c r="AU25" s="42"/>
      <c r="AV25" s="42" t="s">
        <v>33</v>
      </c>
      <c r="AW25" s="42" t="str">
        <f t="shared" ref="AW25:AW36" si="74">+IF(AV25="CUMPLE","SI",IF(AV25="NO CUMPLE","NO"))</f>
        <v>NO</v>
      </c>
      <c r="AX25" s="167"/>
      <c r="AY25" s="167"/>
      <c r="AZ25" s="144">
        <f t="shared" si="3"/>
        <v>0</v>
      </c>
      <c r="BA25" s="41">
        <f t="shared" si="35"/>
        <v>0</v>
      </c>
      <c r="BB25" s="42" t="str">
        <f t="shared" ref="BB25:BB36" si="75">+IF(AZ25=0,"NO OFERTADO",IF(AZ25&gt;$H25,"NO CUMPLE",IF(((AZ25-$H25)/$H25)&lt;=-20%,"ARTIFICIALIDAD",IF(AND($H25=$H25,((AZ25-$H25)/$H25)&gt;-20%),"CUMPLE"))))</f>
        <v>NO OFERTADO</v>
      </c>
      <c r="BC25" s="42" t="str">
        <f>+IFERROR(VLOOKUP(A25,'[1]LIFE SUMINISTROS MEDICOS S.A.S.'!$A$32:$O$78,8,0)," ")</f>
        <v xml:space="preserve"> </v>
      </c>
      <c r="BD25" s="42" t="s">
        <v>33</v>
      </c>
      <c r="BE25" s="42" t="str">
        <f t="shared" ref="BE25:BE36" si="76">+IF(BD25="CUMPLE","SI",IF(BD25="NO CUMPLE","NO"))</f>
        <v>NO</v>
      </c>
      <c r="BF25" s="214">
        <f>+IFERROR(VLOOKUP(A25,[2]PriceList!$A$2:$I$252,8,0)," ")</f>
        <v>0</v>
      </c>
      <c r="BG25" s="218">
        <f>+IFERROR(VLOOKUP(A25,[2]PriceList!$A$2:$I$252,9,0)," ")</f>
        <v>0</v>
      </c>
      <c r="BH25" s="43">
        <f t="shared" si="4"/>
        <v>0</v>
      </c>
      <c r="BI25" s="52">
        <f t="shared" ref="BI25:BI36" si="77">BH25*$F25</f>
        <v>0</v>
      </c>
      <c r="BJ25" s="42" t="str">
        <f t="shared" ref="BJ25:BJ36" si="78">+IF(BH25=0,"NO OFERTADO",IF(BH25&gt;$H25,"NO CUMPLE",IF(((BH25-$H25)/$H25)&lt;=-20%,"ARTIFICIALIDAD",IF(AND($H25=$H25,((BH25-$H25)/$H25)&gt;-20%),"CUMPLE"))))</f>
        <v>NO OFERTADO</v>
      </c>
      <c r="BK25" s="42" t="str">
        <f>+IFERROR(VLOOKUP(A25,'[1]MEDTRONIC COLOMBIA S.A.'!$A$11:$O$73,8,0)," ")</f>
        <v xml:space="preserve"> </v>
      </c>
      <c r="BL25" s="42" t="s">
        <v>33</v>
      </c>
      <c r="BM25" s="42" t="str">
        <f t="shared" ref="BM25:BM36" si="79">+IF(BL25="CUMPLE","SI",IF(BL25="NO CUMPLE","NO"))</f>
        <v>NO</v>
      </c>
      <c r="BN25" s="196">
        <v>0</v>
      </c>
      <c r="BO25" s="196">
        <v>0</v>
      </c>
      <c r="BP25" s="144">
        <f t="shared" si="5"/>
        <v>0</v>
      </c>
      <c r="BQ25" s="145">
        <f t="shared" si="6"/>
        <v>0</v>
      </c>
      <c r="BR25" s="42" t="str">
        <f t="shared" ref="BR25:BR36" si="80">+IF(BP25=0,"NO OFERTADO",IF(BP25&gt;$H25,"NO CUMPLE",IF(((BP25-$H25)/$H25)&lt;=-20%,"ARTIFICIALIDAD",IF(AND($H25=$H25,((BP25-$H25)/$H25)&gt;-20%),"CUMPLE"))))</f>
        <v>NO OFERTADO</v>
      </c>
      <c r="BS25" s="42" t="str">
        <f>+IFERROR(VLOOKUP(A25,'[1]PROMED QUIRURGICOS EU'!$A$11:$O$26,8,0)," ")</f>
        <v xml:space="preserve"> </v>
      </c>
      <c r="BT25" s="42" t="s">
        <v>33</v>
      </c>
      <c r="BU25" s="42" t="str">
        <f t="shared" ref="BU25:BU36" si="81">+IF(BT25="CUMPLE","SI",IF(BT25="NO CUMPLE","NO"))</f>
        <v>NO</v>
      </c>
      <c r="BV25" s="191"/>
      <c r="BW25" s="191"/>
      <c r="BX25" s="43">
        <f t="shared" si="7"/>
        <v>0</v>
      </c>
      <c r="BY25" s="52">
        <f t="shared" si="8"/>
        <v>0</v>
      </c>
      <c r="BZ25" s="42" t="str">
        <f t="shared" ref="BZ25:BZ36" si="82">+IF(BX25=0,"NO OFERTADO",IF(BX25&gt;$H25,"NO CUMPLE",IF(((BX25-$H25)/$H25)&lt;=-20%,"ARTIFICIALIDAD",IF(AND($H25=$H25,((BX25-$H25)/$H25)&gt;-20%),"CUMPLE"))))</f>
        <v>NO OFERTADO</v>
      </c>
      <c r="CA25" s="42" t="str">
        <f>+IFERROR(VLOOKUP(A25,'[1]UCIPHARMA S. A'!$A$11:$N$28,8,0)," ")</f>
        <v xml:space="preserve"> </v>
      </c>
      <c r="CB25" s="42" t="s">
        <v>33</v>
      </c>
      <c r="CC25" s="42" t="str">
        <f t="shared" ref="CC25:CC36" si="83">+IF(CB25="CUMPLE","SI",IF(CB25="NO CUMPLE","NO"))</f>
        <v>NO</v>
      </c>
      <c r="CD25" s="56"/>
      <c r="CE25" s="57">
        <f t="shared" si="9"/>
        <v>36000</v>
      </c>
      <c r="CF25" s="57">
        <f t="shared" si="10"/>
        <v>24400</v>
      </c>
      <c r="CG25" s="57" t="str">
        <f t="shared" si="11"/>
        <v/>
      </c>
      <c r="CH25" s="65">
        <f t="shared" si="12"/>
        <v>32790</v>
      </c>
      <c r="CI25" s="65" t="str">
        <f t="shared" si="13"/>
        <v/>
      </c>
      <c r="CJ25" s="65" t="str">
        <f t="shared" si="14"/>
        <v/>
      </c>
      <c r="CK25" s="65" t="str">
        <f t="shared" ref="CK25:CK36" si="84">IF(BH25=0,"",IF(BM25="NO","",BH25))</f>
        <v/>
      </c>
      <c r="CL25" s="65" t="str">
        <f t="shared" ref="CL25:CL36" si="85">IF(BQ25=0,"",IF(BU25="NO","",BQ25))</f>
        <v/>
      </c>
      <c r="CM25" s="57" t="str">
        <f t="shared" si="47"/>
        <v/>
      </c>
      <c r="CN25" s="57">
        <f t="shared" ref="CN25:CN36" si="86">MIN(CE25,CF25,CG25,CH25,CI25,CJ25,CK25,CL25,CM25)</f>
        <v>24400</v>
      </c>
      <c r="CO25" s="58">
        <f t="shared" ref="CO25:CO36" si="87">500*(CN25/CE25)</f>
        <v>338.88888888888891</v>
      </c>
      <c r="CP25" s="58">
        <f t="shared" ref="CP25:CP36" si="88">500*(CN25/CF25)</f>
        <v>500</v>
      </c>
      <c r="CQ25" s="58" t="e">
        <f t="shared" ref="CQ25:CQ36" si="89">500*(CN25/CG25)</f>
        <v>#VALUE!</v>
      </c>
      <c r="CR25" s="58">
        <f t="shared" ref="CR25:CR36" si="90">500*(CN25/CH25)</f>
        <v>372.06465385788351</v>
      </c>
      <c r="CS25" s="58" t="e">
        <f t="shared" ref="CS25:CS28" si="91">500*(CN25/CI25)</f>
        <v>#VALUE!</v>
      </c>
      <c r="CT25" s="58" t="e">
        <f t="shared" ref="CT25:CT36" si="92">500*(CN25/CJ25)</f>
        <v>#VALUE!</v>
      </c>
      <c r="CU25" s="62" t="e">
        <f t="shared" ref="CU25:CU36" si="93">500*(CN25/CK25)</f>
        <v>#VALUE!</v>
      </c>
      <c r="CV25" s="58" t="e">
        <f t="shared" ref="CV25:CV36" si="94">500*(CN25/CL25)</f>
        <v>#VALUE!</v>
      </c>
      <c r="CW25" s="58" t="e">
        <f t="shared" ref="CW25:CW36" si="95">500*(CN25/CM25)</f>
        <v>#VALUE!</v>
      </c>
      <c r="CX25" s="56" t="s">
        <v>552</v>
      </c>
      <c r="CY25" s="91"/>
    </row>
    <row r="26" spans="1:103" s="59" customFormat="1" ht="47.25" x14ac:dyDescent="0.2">
      <c r="A26" s="122">
        <f t="shared" si="15"/>
        <v>16</v>
      </c>
      <c r="B26" s="123" t="s">
        <v>75</v>
      </c>
      <c r="C26" s="124" t="s">
        <v>76</v>
      </c>
      <c r="D26" s="123" t="s">
        <v>46</v>
      </c>
      <c r="E26" s="126">
        <v>49</v>
      </c>
      <c r="F26" s="122">
        <v>1</v>
      </c>
      <c r="G26" s="123" t="s">
        <v>31</v>
      </c>
      <c r="H26" s="53">
        <v>8300</v>
      </c>
      <c r="I26" s="53">
        <f t="shared" si="16"/>
        <v>406700</v>
      </c>
      <c r="J26" s="136">
        <v>8300</v>
      </c>
      <c r="K26" s="136">
        <v>0</v>
      </c>
      <c r="L26" s="43">
        <f t="shared" si="62"/>
        <v>8300</v>
      </c>
      <c r="M26" s="52">
        <f t="shared" si="18"/>
        <v>406700</v>
      </c>
      <c r="N26" s="42" t="str">
        <f t="shared" si="63"/>
        <v>CUMPLE</v>
      </c>
      <c r="O26" s="42" t="s">
        <v>566</v>
      </c>
      <c r="P26" s="42" t="s">
        <v>10</v>
      </c>
      <c r="Q26" s="42" t="str">
        <f t="shared" si="64"/>
        <v>SI</v>
      </c>
      <c r="R26" s="144">
        <v>0</v>
      </c>
      <c r="S26" s="144">
        <v>0</v>
      </c>
      <c r="T26" s="144">
        <f t="shared" si="1"/>
        <v>0</v>
      </c>
      <c r="U26" s="145">
        <f t="shared" si="21"/>
        <v>0</v>
      </c>
      <c r="V26" s="42" t="str">
        <f t="shared" si="65"/>
        <v>NO OFERTADO</v>
      </c>
      <c r="W26" s="42" t="str">
        <f>+IFERROR(VLOOKUP(A26,'[1]ASSUT MEDICAL LTDA'!$A$11:$L$124,7,0)," ")</f>
        <v xml:space="preserve"> </v>
      </c>
      <c r="X26" s="42" t="s">
        <v>33</v>
      </c>
      <c r="Y26" s="42" t="str">
        <f t="shared" si="66"/>
        <v>NO</v>
      </c>
      <c r="Z26" s="43">
        <v>9000</v>
      </c>
      <c r="AA26" s="43">
        <v>0</v>
      </c>
      <c r="AB26" s="43">
        <f t="shared" si="2"/>
        <v>9000</v>
      </c>
      <c r="AC26" s="41">
        <f t="shared" si="24"/>
        <v>441000</v>
      </c>
      <c r="AD26" s="42" t="str">
        <f t="shared" si="67"/>
        <v>NO CUMPLE</v>
      </c>
      <c r="AE26" s="42" t="str">
        <f>+IFERROR(VLOOKUP(A26,'[1]COLOMBIANA DE MEDICAMENTOS Y TE'!$A$33:$H$178,8,0)," ")</f>
        <v>Cumple</v>
      </c>
      <c r="AF26" s="42" t="s">
        <v>33</v>
      </c>
      <c r="AG26" s="42" t="str">
        <f t="shared" si="68"/>
        <v>NO</v>
      </c>
      <c r="AH26" s="60">
        <v>7651</v>
      </c>
      <c r="AI26" s="60">
        <v>0</v>
      </c>
      <c r="AJ26" s="51">
        <f t="shared" si="69"/>
        <v>7651</v>
      </c>
      <c r="AK26" s="41">
        <f t="shared" si="28"/>
        <v>374899</v>
      </c>
      <c r="AL26" s="42" t="str">
        <f t="shared" si="70"/>
        <v>CUMPLE</v>
      </c>
      <c r="AM26" s="42" t="str">
        <f>+IFERROR(VLOOKUP(A26,'[1]JOHNSON &amp; JOHNSON MEDTECH COLOM'!$A$11:$J$240,7,0)," ")</f>
        <v>Cumple</v>
      </c>
      <c r="AN26" s="42" t="s">
        <v>10</v>
      </c>
      <c r="AO26" s="42" t="str">
        <f t="shared" si="71"/>
        <v>SI</v>
      </c>
      <c r="AP26" s="60"/>
      <c r="AQ26" s="60"/>
      <c r="AR26" s="40">
        <f t="shared" si="72"/>
        <v>0</v>
      </c>
      <c r="AS26" s="41">
        <f t="shared" si="32"/>
        <v>0</v>
      </c>
      <c r="AT26" s="42" t="str">
        <f t="shared" si="73"/>
        <v>NO OFERTADO</v>
      </c>
      <c r="AU26" s="42"/>
      <c r="AV26" s="42" t="s">
        <v>33</v>
      </c>
      <c r="AW26" s="42" t="str">
        <f t="shared" si="74"/>
        <v>NO</v>
      </c>
      <c r="AX26" s="167"/>
      <c r="AY26" s="167"/>
      <c r="AZ26" s="144">
        <f t="shared" si="3"/>
        <v>0</v>
      </c>
      <c r="BA26" s="41">
        <f t="shared" si="35"/>
        <v>0</v>
      </c>
      <c r="BB26" s="42" t="str">
        <f t="shared" si="75"/>
        <v>NO OFERTADO</v>
      </c>
      <c r="BC26" s="42" t="str">
        <f>+IFERROR(VLOOKUP(A26,'[1]LIFE SUMINISTROS MEDICOS S.A.S.'!$A$32:$O$78,8,0)," ")</f>
        <v xml:space="preserve"> </v>
      </c>
      <c r="BD26" s="42" t="s">
        <v>33</v>
      </c>
      <c r="BE26" s="42" t="str">
        <f t="shared" si="76"/>
        <v>NO</v>
      </c>
      <c r="BF26" s="214">
        <f>+IFERROR(VLOOKUP(A26,[2]PriceList!$A$2:$I$252,8,0)," ")</f>
        <v>7443</v>
      </c>
      <c r="BG26" s="218">
        <f>+IFERROR(VLOOKUP(A26,[2]PriceList!$A$2:$I$252,9,0)," ")</f>
        <v>0</v>
      </c>
      <c r="BH26" s="43">
        <f t="shared" si="4"/>
        <v>7443</v>
      </c>
      <c r="BI26" s="52">
        <f t="shared" si="77"/>
        <v>7443</v>
      </c>
      <c r="BJ26" s="42" t="str">
        <f t="shared" si="78"/>
        <v>CUMPLE</v>
      </c>
      <c r="BK26" s="42" t="str">
        <f>+IFERROR(VLOOKUP(A26,'[1]MEDTRONIC COLOMBIA S.A.'!$A$11:$O$73,8,0)," ")</f>
        <v>Cumple</v>
      </c>
      <c r="BL26" s="42" t="s">
        <v>10</v>
      </c>
      <c r="BM26" s="42" t="str">
        <f t="shared" si="79"/>
        <v>SI</v>
      </c>
      <c r="BN26" s="196">
        <v>0</v>
      </c>
      <c r="BO26" s="196">
        <v>0</v>
      </c>
      <c r="BP26" s="144">
        <f t="shared" si="5"/>
        <v>0</v>
      </c>
      <c r="BQ26" s="145">
        <f t="shared" si="6"/>
        <v>0</v>
      </c>
      <c r="BR26" s="42" t="str">
        <f t="shared" si="80"/>
        <v>NO OFERTADO</v>
      </c>
      <c r="BS26" s="42" t="str">
        <f>+IFERROR(VLOOKUP(A26,'[1]PROMED QUIRURGICOS EU'!$A$11:$O$26,8,0)," ")</f>
        <v xml:space="preserve"> </v>
      </c>
      <c r="BT26" s="42" t="s">
        <v>33</v>
      </c>
      <c r="BU26" s="42" t="str">
        <f t="shared" si="81"/>
        <v>NO</v>
      </c>
      <c r="BV26" s="191"/>
      <c r="BW26" s="191"/>
      <c r="BX26" s="43">
        <f t="shared" si="7"/>
        <v>0</v>
      </c>
      <c r="BY26" s="52">
        <f t="shared" si="8"/>
        <v>0</v>
      </c>
      <c r="BZ26" s="42" t="str">
        <f t="shared" si="82"/>
        <v>NO OFERTADO</v>
      </c>
      <c r="CA26" s="42" t="str">
        <f>+IFERROR(VLOOKUP(A26,'[1]UCIPHARMA S. A'!$A$11:$N$28,8,0)," ")</f>
        <v xml:space="preserve"> </v>
      </c>
      <c r="CB26" s="42" t="s">
        <v>33</v>
      </c>
      <c r="CC26" s="42" t="str">
        <f t="shared" si="83"/>
        <v>NO</v>
      </c>
      <c r="CD26" s="56"/>
      <c r="CE26" s="57">
        <f t="shared" si="9"/>
        <v>8300</v>
      </c>
      <c r="CF26" s="57" t="str">
        <f t="shared" si="10"/>
        <v/>
      </c>
      <c r="CG26" s="57" t="str">
        <f t="shared" si="11"/>
        <v/>
      </c>
      <c r="CH26" s="65">
        <f t="shared" si="12"/>
        <v>7651</v>
      </c>
      <c r="CI26" s="65" t="str">
        <f t="shared" si="13"/>
        <v/>
      </c>
      <c r="CJ26" s="65" t="str">
        <f t="shared" si="14"/>
        <v/>
      </c>
      <c r="CK26" s="65">
        <f t="shared" si="84"/>
        <v>7443</v>
      </c>
      <c r="CL26" s="65" t="str">
        <f t="shared" si="85"/>
        <v/>
      </c>
      <c r="CM26" s="57" t="str">
        <f t="shared" si="47"/>
        <v/>
      </c>
      <c r="CN26" s="57">
        <f t="shared" si="86"/>
        <v>7443</v>
      </c>
      <c r="CO26" s="58">
        <f t="shared" si="87"/>
        <v>448.37349397590361</v>
      </c>
      <c r="CP26" s="58" t="e">
        <f t="shared" si="88"/>
        <v>#VALUE!</v>
      </c>
      <c r="CQ26" s="58" t="e">
        <f t="shared" si="89"/>
        <v>#VALUE!</v>
      </c>
      <c r="CR26" s="58">
        <f t="shared" si="90"/>
        <v>486.40700562018037</v>
      </c>
      <c r="CS26" s="58" t="e">
        <f t="shared" si="91"/>
        <v>#VALUE!</v>
      </c>
      <c r="CT26" s="58" t="e">
        <f t="shared" si="92"/>
        <v>#VALUE!</v>
      </c>
      <c r="CU26" s="62">
        <f t="shared" si="93"/>
        <v>500</v>
      </c>
      <c r="CV26" s="58" t="e">
        <f t="shared" si="94"/>
        <v>#VALUE!</v>
      </c>
      <c r="CW26" s="58" t="e">
        <f t="shared" si="95"/>
        <v>#VALUE!</v>
      </c>
      <c r="CX26" s="208" t="s">
        <v>558</v>
      </c>
      <c r="CY26" s="91"/>
    </row>
    <row r="27" spans="1:103" s="59" customFormat="1" ht="47.25" x14ac:dyDescent="0.2">
      <c r="A27" s="122">
        <f t="shared" si="15"/>
        <v>17</v>
      </c>
      <c r="B27" s="123" t="s">
        <v>77</v>
      </c>
      <c r="C27" s="124" t="s">
        <v>78</v>
      </c>
      <c r="D27" s="123" t="s">
        <v>46</v>
      </c>
      <c r="E27" s="126">
        <v>109</v>
      </c>
      <c r="F27" s="122">
        <v>1</v>
      </c>
      <c r="G27" s="123" t="s">
        <v>31</v>
      </c>
      <c r="H27" s="53">
        <v>13440</v>
      </c>
      <c r="I27" s="53">
        <f t="shared" si="16"/>
        <v>1464960</v>
      </c>
      <c r="J27" s="136"/>
      <c r="K27" s="136">
        <v>0</v>
      </c>
      <c r="L27" s="43">
        <f t="shared" si="62"/>
        <v>0</v>
      </c>
      <c r="M27" s="52">
        <f t="shared" si="18"/>
        <v>0</v>
      </c>
      <c r="N27" s="42" t="str">
        <f t="shared" si="63"/>
        <v>NO OFERTADO</v>
      </c>
      <c r="O27" s="42" t="s">
        <v>568</v>
      </c>
      <c r="P27" s="42" t="s">
        <v>33</v>
      </c>
      <c r="Q27" s="42" t="str">
        <f t="shared" si="64"/>
        <v>NO</v>
      </c>
      <c r="R27" s="144">
        <v>0</v>
      </c>
      <c r="S27" s="144">
        <v>0</v>
      </c>
      <c r="T27" s="144">
        <f t="shared" si="1"/>
        <v>0</v>
      </c>
      <c r="U27" s="145">
        <f t="shared" si="21"/>
        <v>0</v>
      </c>
      <c r="V27" s="42" t="str">
        <f>+IF(T27=0,"NO OFERTADO",IF(T27&gt;$H27,"NO CUMPLE",IF(((T27-$H27)/$H27)&lt;=-20%,"ARTIFICIALIDAD",IF(AND($H27=$H27,((T27-$H27)/$H27)&gt;-20%),"CUMPLE"))))</f>
        <v>NO OFERTADO</v>
      </c>
      <c r="W27" s="42" t="str">
        <f>+IFERROR(VLOOKUP(A27,'[1]ASSUT MEDICAL LTDA'!$A$11:$L$124,7,0)," ")</f>
        <v xml:space="preserve"> </v>
      </c>
      <c r="X27" s="42" t="s">
        <v>33</v>
      </c>
      <c r="Y27" s="42" t="str">
        <f>+IF(X27="CUMPLE","SI",IF(X27="NO CUMPLE","NO"))</f>
        <v>NO</v>
      </c>
      <c r="Z27" s="43">
        <v>12741</v>
      </c>
      <c r="AA27" s="43">
        <v>0</v>
      </c>
      <c r="AB27" s="43">
        <f t="shared" si="2"/>
        <v>12741</v>
      </c>
      <c r="AC27" s="41">
        <f t="shared" si="24"/>
        <v>1388769</v>
      </c>
      <c r="AD27" s="42" t="str">
        <f t="shared" si="67"/>
        <v>CUMPLE</v>
      </c>
      <c r="AE27" s="42" t="str">
        <f>+IFERROR(VLOOKUP(A27,'[1]COLOMBIANA DE MEDICAMENTOS Y TE'!$A$33:$H$178,8,0)," ")</f>
        <v>Cumple</v>
      </c>
      <c r="AF27" s="42" t="s">
        <v>10</v>
      </c>
      <c r="AG27" s="42" t="str">
        <f t="shared" si="68"/>
        <v>SI</v>
      </c>
      <c r="AH27" s="60"/>
      <c r="AI27" s="60"/>
      <c r="AJ27" s="51">
        <f t="shared" si="69"/>
        <v>0</v>
      </c>
      <c r="AK27" s="41">
        <f t="shared" si="28"/>
        <v>0</v>
      </c>
      <c r="AL27" s="42" t="str">
        <f t="shared" si="70"/>
        <v>NO OFERTADO</v>
      </c>
      <c r="AM27" s="42" t="str">
        <f>+IFERROR(VLOOKUP(A27,'[1]JOHNSON &amp; JOHNSON MEDTECH COLOM'!$A$11:$J$240,7,0)," ")</f>
        <v xml:space="preserve"> </v>
      </c>
      <c r="AN27" s="42" t="s">
        <v>33</v>
      </c>
      <c r="AO27" s="42" t="str">
        <f t="shared" si="71"/>
        <v>NO</v>
      </c>
      <c r="AP27" s="60"/>
      <c r="AQ27" s="60"/>
      <c r="AR27" s="40">
        <f t="shared" si="72"/>
        <v>0</v>
      </c>
      <c r="AS27" s="41">
        <f t="shared" si="32"/>
        <v>0</v>
      </c>
      <c r="AT27" s="42" t="str">
        <f t="shared" si="73"/>
        <v>NO OFERTADO</v>
      </c>
      <c r="AU27" s="42"/>
      <c r="AV27" s="42" t="s">
        <v>33</v>
      </c>
      <c r="AW27" s="42" t="str">
        <f t="shared" si="74"/>
        <v>NO</v>
      </c>
      <c r="AX27" s="167"/>
      <c r="AY27" s="167"/>
      <c r="AZ27" s="144">
        <f t="shared" si="3"/>
        <v>0</v>
      </c>
      <c r="BA27" s="41">
        <f t="shared" si="35"/>
        <v>0</v>
      </c>
      <c r="BB27" s="42" t="str">
        <f t="shared" si="75"/>
        <v>NO OFERTADO</v>
      </c>
      <c r="BC27" s="42" t="str">
        <f>+IFERROR(VLOOKUP(A27,'[1]LIFE SUMINISTROS MEDICOS S.A.S.'!$A$32:$O$78,8,0)," ")</f>
        <v xml:space="preserve"> </v>
      </c>
      <c r="BD27" s="42" t="s">
        <v>33</v>
      </c>
      <c r="BE27" s="42" t="str">
        <f t="shared" si="76"/>
        <v>NO</v>
      </c>
      <c r="BF27" s="214">
        <f>+IFERROR(VLOOKUP(A27,[2]PriceList!$A$2:$I$252,8,0)," ")</f>
        <v>7890</v>
      </c>
      <c r="BG27" s="218">
        <f>+IFERROR(VLOOKUP(A27,[2]PriceList!$A$2:$I$252,9,0)," ")</f>
        <v>0</v>
      </c>
      <c r="BH27" s="43">
        <f t="shared" si="4"/>
        <v>7890</v>
      </c>
      <c r="BI27" s="52">
        <f t="shared" si="77"/>
        <v>7890</v>
      </c>
      <c r="BJ27" s="42" t="str">
        <f t="shared" si="78"/>
        <v>ARTIFICIALIDAD</v>
      </c>
      <c r="BK27" s="42" t="str">
        <f>+IFERROR(VLOOKUP(A27,'[1]MEDTRONIC COLOMBIA S.A.'!$A$11:$O$73,8,0)," ")</f>
        <v>Cumple</v>
      </c>
      <c r="BL27" s="42" t="s">
        <v>10</v>
      </c>
      <c r="BM27" s="42" t="str">
        <f t="shared" si="79"/>
        <v>SI</v>
      </c>
      <c r="BN27" s="196">
        <v>0</v>
      </c>
      <c r="BO27" s="196">
        <v>0</v>
      </c>
      <c r="BP27" s="144">
        <f t="shared" si="5"/>
        <v>0</v>
      </c>
      <c r="BQ27" s="145">
        <f t="shared" si="6"/>
        <v>0</v>
      </c>
      <c r="BR27" s="42" t="str">
        <f t="shared" si="80"/>
        <v>NO OFERTADO</v>
      </c>
      <c r="BS27" s="42" t="str">
        <f>+IFERROR(VLOOKUP(A27,'[1]PROMED QUIRURGICOS EU'!$A$11:$O$26,8,0)," ")</f>
        <v xml:space="preserve"> </v>
      </c>
      <c r="BT27" s="42" t="s">
        <v>33</v>
      </c>
      <c r="BU27" s="42" t="str">
        <f t="shared" si="81"/>
        <v>NO</v>
      </c>
      <c r="BV27" s="191"/>
      <c r="BW27" s="191"/>
      <c r="BX27" s="43">
        <f t="shared" si="7"/>
        <v>0</v>
      </c>
      <c r="BY27" s="52">
        <f t="shared" si="8"/>
        <v>0</v>
      </c>
      <c r="BZ27" s="42" t="str">
        <f t="shared" si="82"/>
        <v>NO OFERTADO</v>
      </c>
      <c r="CA27" s="42" t="str">
        <f>+IFERROR(VLOOKUP(A27,'[1]UCIPHARMA S. A'!$A$11:$N$28,8,0)," ")</f>
        <v xml:space="preserve"> </v>
      </c>
      <c r="CB27" s="42" t="s">
        <v>33</v>
      </c>
      <c r="CC27" s="42" t="str">
        <f t="shared" si="83"/>
        <v>NO</v>
      </c>
      <c r="CD27" s="56"/>
      <c r="CE27" s="57" t="str">
        <f t="shared" si="9"/>
        <v/>
      </c>
      <c r="CF27" s="57" t="str">
        <f t="shared" si="10"/>
        <v/>
      </c>
      <c r="CG27" s="57">
        <f t="shared" si="11"/>
        <v>12741</v>
      </c>
      <c r="CH27" s="65" t="str">
        <f t="shared" si="12"/>
        <v/>
      </c>
      <c r="CI27" s="65" t="str">
        <f t="shared" si="13"/>
        <v/>
      </c>
      <c r="CJ27" s="65" t="str">
        <f t="shared" si="14"/>
        <v/>
      </c>
      <c r="CK27" s="65">
        <f t="shared" si="84"/>
        <v>7890</v>
      </c>
      <c r="CL27" s="65" t="str">
        <f t="shared" si="85"/>
        <v/>
      </c>
      <c r="CM27" s="57" t="str">
        <f t="shared" si="47"/>
        <v/>
      </c>
      <c r="CN27" s="57">
        <f t="shared" si="86"/>
        <v>7890</v>
      </c>
      <c r="CO27" s="58" t="e">
        <f t="shared" si="87"/>
        <v>#VALUE!</v>
      </c>
      <c r="CP27" s="58" t="e">
        <f t="shared" si="88"/>
        <v>#VALUE!</v>
      </c>
      <c r="CQ27" s="58">
        <f t="shared" si="89"/>
        <v>309.63032728985166</v>
      </c>
      <c r="CR27" s="58" t="e">
        <f t="shared" si="90"/>
        <v>#VALUE!</v>
      </c>
      <c r="CS27" s="58" t="e">
        <f t="shared" si="91"/>
        <v>#VALUE!</v>
      </c>
      <c r="CT27" s="58" t="e">
        <f t="shared" si="92"/>
        <v>#VALUE!</v>
      </c>
      <c r="CU27" s="62">
        <f t="shared" si="93"/>
        <v>500</v>
      </c>
      <c r="CV27" s="58" t="e">
        <f t="shared" si="94"/>
        <v>#VALUE!</v>
      </c>
      <c r="CW27" s="58" t="e">
        <f t="shared" si="95"/>
        <v>#VALUE!</v>
      </c>
      <c r="CX27" s="208" t="s">
        <v>558</v>
      </c>
      <c r="CY27" s="91"/>
    </row>
    <row r="28" spans="1:103" s="59" customFormat="1" ht="60" x14ac:dyDescent="0.2">
      <c r="A28" s="122">
        <f t="shared" si="15"/>
        <v>18</v>
      </c>
      <c r="B28" s="123" t="s">
        <v>79</v>
      </c>
      <c r="C28" s="124" t="s">
        <v>80</v>
      </c>
      <c r="D28" s="123" t="s">
        <v>46</v>
      </c>
      <c r="E28" s="126">
        <v>28</v>
      </c>
      <c r="F28" s="122">
        <v>1</v>
      </c>
      <c r="G28" s="123" t="s">
        <v>31</v>
      </c>
      <c r="H28" s="53">
        <v>94803.792088093629</v>
      </c>
      <c r="I28" s="53">
        <f t="shared" si="16"/>
        <v>2654506.1784666218</v>
      </c>
      <c r="J28" s="136"/>
      <c r="K28" s="136">
        <v>0</v>
      </c>
      <c r="L28" s="43">
        <f t="shared" si="62"/>
        <v>0</v>
      </c>
      <c r="M28" s="52">
        <f t="shared" si="18"/>
        <v>0</v>
      </c>
      <c r="N28" s="42" t="str">
        <f t="shared" si="63"/>
        <v>NO OFERTADO</v>
      </c>
      <c r="O28" s="42" t="s">
        <v>568</v>
      </c>
      <c r="P28" s="42" t="s">
        <v>33</v>
      </c>
      <c r="Q28" s="42" t="str">
        <f t="shared" si="64"/>
        <v>NO</v>
      </c>
      <c r="R28" s="144">
        <v>0</v>
      </c>
      <c r="S28" s="144">
        <v>0</v>
      </c>
      <c r="T28" s="144">
        <f t="shared" si="1"/>
        <v>0</v>
      </c>
      <c r="U28" s="145">
        <f t="shared" si="21"/>
        <v>0</v>
      </c>
      <c r="V28" s="42" t="str">
        <f t="shared" ref="V28:V36" si="96">+IF(T28=0,"NO OFERTADO",IF(T28&gt;$H28,"NO CUMPLE",IF(((T28-$H28)/$H28)&lt;=-20%,"ARTIFICIALIDAD",IF(AND($H28=$H28,((T28-$H28)/$H28)&gt;-20%),"CUMPLE"))))</f>
        <v>NO OFERTADO</v>
      </c>
      <c r="W28" s="42" t="str">
        <f>+IFERROR(VLOOKUP(A28,'[1]ASSUT MEDICAL LTDA'!$A$11:$L$124,7,0)," ")</f>
        <v xml:space="preserve"> </v>
      </c>
      <c r="X28" s="42" t="s">
        <v>33</v>
      </c>
      <c r="Y28" s="42" t="str">
        <f t="shared" ref="Y28:Y36" si="97">+IF(X28="CUMPLE","SI",IF(X28="NO CUMPLE","NO"))</f>
        <v>NO</v>
      </c>
      <c r="Z28" s="43">
        <v>0</v>
      </c>
      <c r="AA28" s="43">
        <v>0</v>
      </c>
      <c r="AB28" s="43">
        <f t="shared" si="2"/>
        <v>0</v>
      </c>
      <c r="AC28" s="41">
        <f t="shared" si="24"/>
        <v>0</v>
      </c>
      <c r="AD28" s="42" t="str">
        <f t="shared" si="67"/>
        <v>NO OFERTADO</v>
      </c>
      <c r="AE28" s="42" t="str">
        <f>+IFERROR(VLOOKUP(A28,'[1]COLOMBIANA DE MEDICAMENTOS Y TE'!$A$33:$H$178,8,0)," ")</f>
        <v xml:space="preserve"> </v>
      </c>
      <c r="AF28" s="42" t="s">
        <v>33</v>
      </c>
      <c r="AG28" s="42" t="str">
        <f t="shared" si="68"/>
        <v>NO</v>
      </c>
      <c r="AH28" s="60"/>
      <c r="AI28" s="60"/>
      <c r="AJ28" s="51">
        <f t="shared" si="69"/>
        <v>0</v>
      </c>
      <c r="AK28" s="41">
        <f t="shared" si="28"/>
        <v>0</v>
      </c>
      <c r="AL28" s="42" t="str">
        <f t="shared" si="70"/>
        <v>NO OFERTADO</v>
      </c>
      <c r="AM28" s="42" t="str">
        <f>+IFERROR(VLOOKUP(A28,'[1]JOHNSON &amp; JOHNSON MEDTECH COLOM'!$A$11:$J$240,7,0)," ")</f>
        <v xml:space="preserve"> </v>
      </c>
      <c r="AN28" s="42" t="s">
        <v>33</v>
      </c>
      <c r="AO28" s="42" t="str">
        <f t="shared" si="71"/>
        <v>NO</v>
      </c>
      <c r="AP28" s="60">
        <v>85020</v>
      </c>
      <c r="AQ28" s="60">
        <v>0</v>
      </c>
      <c r="AR28" s="40">
        <f t="shared" si="72"/>
        <v>85020</v>
      </c>
      <c r="AS28" s="41">
        <f t="shared" si="32"/>
        <v>2380560</v>
      </c>
      <c r="AT28" s="42" t="str">
        <f t="shared" si="73"/>
        <v>CUMPLE</v>
      </c>
      <c r="AU28" s="42" t="s">
        <v>569</v>
      </c>
      <c r="AV28" s="42" t="s">
        <v>10</v>
      </c>
      <c r="AW28" s="42" t="str">
        <f t="shared" si="74"/>
        <v>SI</v>
      </c>
      <c r="AX28" s="167"/>
      <c r="AY28" s="167"/>
      <c r="AZ28" s="144">
        <f t="shared" si="3"/>
        <v>0</v>
      </c>
      <c r="BA28" s="41">
        <f t="shared" si="35"/>
        <v>0</v>
      </c>
      <c r="BB28" s="42" t="str">
        <f t="shared" si="75"/>
        <v>NO OFERTADO</v>
      </c>
      <c r="BC28" s="42" t="str">
        <f>+IFERROR(VLOOKUP(A28,'[1]LIFE SUMINISTROS MEDICOS S.A.S.'!$A$32:$O$78,8,0)," ")</f>
        <v xml:space="preserve"> </v>
      </c>
      <c r="BD28" s="42" t="s">
        <v>33</v>
      </c>
      <c r="BE28" s="42" t="str">
        <f t="shared" si="76"/>
        <v>NO</v>
      </c>
      <c r="BF28" s="214">
        <f>+IFERROR(VLOOKUP(A28,[2]PriceList!$A$2:$I$252,8,0)," ")</f>
        <v>0</v>
      </c>
      <c r="BG28" s="218">
        <f>+IFERROR(VLOOKUP(A28,[2]PriceList!$A$2:$I$252,9,0)," ")</f>
        <v>0</v>
      </c>
      <c r="BH28" s="43">
        <f t="shared" si="4"/>
        <v>0</v>
      </c>
      <c r="BI28" s="52">
        <f t="shared" si="77"/>
        <v>0</v>
      </c>
      <c r="BJ28" s="42" t="str">
        <f t="shared" si="78"/>
        <v>NO OFERTADO</v>
      </c>
      <c r="BK28" s="42" t="str">
        <f>+IFERROR(VLOOKUP(A28,'[1]MEDTRONIC COLOMBIA S.A.'!$A$11:$O$73,8,0)," ")</f>
        <v xml:space="preserve"> </v>
      </c>
      <c r="BL28" s="42" t="s">
        <v>33</v>
      </c>
      <c r="BM28" s="42" t="str">
        <f t="shared" si="79"/>
        <v>NO</v>
      </c>
      <c r="BN28" s="196">
        <v>0</v>
      </c>
      <c r="BO28" s="196">
        <v>0</v>
      </c>
      <c r="BP28" s="144">
        <f t="shared" si="5"/>
        <v>0</v>
      </c>
      <c r="BQ28" s="145">
        <f t="shared" si="6"/>
        <v>0</v>
      </c>
      <c r="BR28" s="42" t="str">
        <f t="shared" si="80"/>
        <v>NO OFERTADO</v>
      </c>
      <c r="BS28" s="42" t="str">
        <f>+IFERROR(VLOOKUP(A28,'[1]PROMED QUIRURGICOS EU'!$A$11:$O$26,8,0)," ")</f>
        <v xml:space="preserve"> </v>
      </c>
      <c r="BT28" s="42" t="s">
        <v>33</v>
      </c>
      <c r="BU28" s="42" t="str">
        <f t="shared" si="81"/>
        <v>NO</v>
      </c>
      <c r="BV28" s="191"/>
      <c r="BW28" s="191"/>
      <c r="BX28" s="43">
        <f t="shared" si="7"/>
        <v>0</v>
      </c>
      <c r="BY28" s="52">
        <f t="shared" si="8"/>
        <v>0</v>
      </c>
      <c r="BZ28" s="42" t="str">
        <f t="shared" si="82"/>
        <v>NO OFERTADO</v>
      </c>
      <c r="CA28" s="42" t="str">
        <f>+IFERROR(VLOOKUP(A28,'[1]UCIPHARMA S. A'!$A$11:$N$28,8,0)," ")</f>
        <v xml:space="preserve"> </v>
      </c>
      <c r="CB28" s="42" t="s">
        <v>33</v>
      </c>
      <c r="CC28" s="42" t="str">
        <f t="shared" si="83"/>
        <v>NO</v>
      </c>
      <c r="CD28" s="56"/>
      <c r="CE28" s="57" t="str">
        <f t="shared" si="9"/>
        <v/>
      </c>
      <c r="CF28" s="57" t="str">
        <f t="shared" si="10"/>
        <v/>
      </c>
      <c r="CG28" s="57" t="str">
        <f t="shared" si="11"/>
        <v/>
      </c>
      <c r="CH28" s="65" t="str">
        <f t="shared" si="12"/>
        <v/>
      </c>
      <c r="CI28" s="65">
        <f t="shared" si="13"/>
        <v>85020</v>
      </c>
      <c r="CJ28" s="65" t="str">
        <f t="shared" si="14"/>
        <v/>
      </c>
      <c r="CK28" s="65" t="str">
        <f t="shared" si="84"/>
        <v/>
      </c>
      <c r="CL28" s="65" t="str">
        <f t="shared" si="85"/>
        <v/>
      </c>
      <c r="CM28" s="57" t="str">
        <f t="shared" si="47"/>
        <v/>
      </c>
      <c r="CN28" s="57">
        <f t="shared" si="86"/>
        <v>85020</v>
      </c>
      <c r="CO28" s="58" t="e">
        <f t="shared" si="87"/>
        <v>#VALUE!</v>
      </c>
      <c r="CP28" s="58" t="e">
        <f t="shared" si="88"/>
        <v>#VALUE!</v>
      </c>
      <c r="CQ28" s="58" t="e">
        <f t="shared" si="89"/>
        <v>#VALUE!</v>
      </c>
      <c r="CR28" s="58" t="e">
        <f t="shared" si="90"/>
        <v>#VALUE!</v>
      </c>
      <c r="CS28" s="58">
        <f t="shared" si="91"/>
        <v>500</v>
      </c>
      <c r="CT28" s="58" t="e">
        <f t="shared" si="92"/>
        <v>#VALUE!</v>
      </c>
      <c r="CU28" s="62" t="e">
        <f t="shared" si="93"/>
        <v>#VALUE!</v>
      </c>
      <c r="CV28" s="58" t="e">
        <f t="shared" si="94"/>
        <v>#VALUE!</v>
      </c>
      <c r="CW28" s="58" t="e">
        <f t="shared" si="95"/>
        <v>#VALUE!</v>
      </c>
      <c r="CX28" s="56" t="s">
        <v>555</v>
      </c>
      <c r="CY28" s="91"/>
    </row>
    <row r="29" spans="1:103" s="59" customFormat="1" ht="47.25" x14ac:dyDescent="0.2">
      <c r="A29" s="122">
        <f t="shared" si="15"/>
        <v>19</v>
      </c>
      <c r="B29" s="123" t="s">
        <v>81</v>
      </c>
      <c r="C29" s="124" t="s">
        <v>82</v>
      </c>
      <c r="D29" s="123" t="s">
        <v>46</v>
      </c>
      <c r="E29" s="126">
        <v>10</v>
      </c>
      <c r="F29" s="122">
        <v>1</v>
      </c>
      <c r="G29" s="123" t="s">
        <v>31</v>
      </c>
      <c r="H29" s="53">
        <v>221482.8</v>
      </c>
      <c r="I29" s="53">
        <f t="shared" si="16"/>
        <v>2214828</v>
      </c>
      <c r="J29" s="136"/>
      <c r="K29" s="136">
        <v>0</v>
      </c>
      <c r="L29" s="43">
        <f t="shared" si="62"/>
        <v>0</v>
      </c>
      <c r="M29" s="52">
        <f t="shared" si="18"/>
        <v>0</v>
      </c>
      <c r="N29" s="42" t="str">
        <f t="shared" si="63"/>
        <v>NO OFERTADO</v>
      </c>
      <c r="O29" s="42" t="s">
        <v>568</v>
      </c>
      <c r="P29" s="42" t="s">
        <v>33</v>
      </c>
      <c r="Q29" s="42" t="str">
        <f t="shared" si="64"/>
        <v>NO</v>
      </c>
      <c r="R29" s="144">
        <v>0</v>
      </c>
      <c r="S29" s="144">
        <v>0</v>
      </c>
      <c r="T29" s="144">
        <f t="shared" si="1"/>
        <v>0</v>
      </c>
      <c r="U29" s="145">
        <f t="shared" si="21"/>
        <v>0</v>
      </c>
      <c r="V29" s="42" t="str">
        <f t="shared" si="96"/>
        <v>NO OFERTADO</v>
      </c>
      <c r="W29" s="42" t="str">
        <f>+IFERROR(VLOOKUP(A29,'[1]ASSUT MEDICAL LTDA'!$A$11:$L$124,7,0)," ")</f>
        <v xml:space="preserve"> </v>
      </c>
      <c r="X29" s="42" t="s">
        <v>33</v>
      </c>
      <c r="Y29" s="42" t="str">
        <f t="shared" si="97"/>
        <v>NO</v>
      </c>
      <c r="Z29" s="43">
        <v>174699</v>
      </c>
      <c r="AA29" s="43">
        <v>33193</v>
      </c>
      <c r="AB29" s="43">
        <f t="shared" si="2"/>
        <v>207892</v>
      </c>
      <c r="AC29" s="41">
        <f t="shared" si="24"/>
        <v>2078920</v>
      </c>
      <c r="AD29" s="42" t="str">
        <f t="shared" si="67"/>
        <v>CUMPLE</v>
      </c>
      <c r="AE29" s="42" t="str">
        <f>+IFERROR(VLOOKUP(A29,'[1]COLOMBIANA DE MEDICAMENTOS Y TE'!$A$33:$H$178,8,0)," ")</f>
        <v>No cumple</v>
      </c>
      <c r="AF29" s="42" t="s">
        <v>10</v>
      </c>
      <c r="AG29" s="42" t="str">
        <f t="shared" si="68"/>
        <v>SI</v>
      </c>
      <c r="AH29" s="60">
        <v>220000</v>
      </c>
      <c r="AI29" s="60">
        <v>0</v>
      </c>
      <c r="AJ29" s="51">
        <f t="shared" si="69"/>
        <v>220000</v>
      </c>
      <c r="AK29" s="41">
        <f t="shared" si="28"/>
        <v>2200000</v>
      </c>
      <c r="AL29" s="42" t="str">
        <f t="shared" si="70"/>
        <v>CUMPLE</v>
      </c>
      <c r="AM29" s="42" t="str">
        <f>+IFERROR(VLOOKUP(A29,'[1]JOHNSON &amp; JOHNSON MEDTECH COLOM'!$A$11:$J$240,7,0)," ")</f>
        <v>Cumple</v>
      </c>
      <c r="AN29" s="42" t="s">
        <v>10</v>
      </c>
      <c r="AO29" s="42" t="str">
        <f t="shared" si="71"/>
        <v>SI</v>
      </c>
      <c r="AP29" s="60"/>
      <c r="AQ29" s="60"/>
      <c r="AR29" s="40">
        <f t="shared" si="72"/>
        <v>0</v>
      </c>
      <c r="AS29" s="41">
        <f t="shared" si="32"/>
        <v>0</v>
      </c>
      <c r="AT29" s="42" t="str">
        <f t="shared" si="73"/>
        <v>NO OFERTADO</v>
      </c>
      <c r="AU29" s="42"/>
      <c r="AV29" s="42" t="s">
        <v>33</v>
      </c>
      <c r="AW29" s="42" t="str">
        <f t="shared" si="74"/>
        <v>NO</v>
      </c>
      <c r="AX29" s="167"/>
      <c r="AY29" s="167"/>
      <c r="AZ29" s="144">
        <f t="shared" si="3"/>
        <v>0</v>
      </c>
      <c r="BA29" s="41">
        <f t="shared" si="35"/>
        <v>0</v>
      </c>
      <c r="BB29" s="42" t="str">
        <f t="shared" si="75"/>
        <v>NO OFERTADO</v>
      </c>
      <c r="BC29" s="42" t="str">
        <f>+IFERROR(VLOOKUP(A29,'[1]LIFE SUMINISTROS MEDICOS S.A.S.'!$A$32:$O$78,8,0)," ")</f>
        <v xml:space="preserve"> </v>
      </c>
      <c r="BD29" s="42" t="s">
        <v>33</v>
      </c>
      <c r="BE29" s="42" t="str">
        <f t="shared" si="76"/>
        <v>NO</v>
      </c>
      <c r="BF29" s="214">
        <f>+IFERROR(VLOOKUP(A29,[2]PriceList!$A$2:$I$252,8,0)," ")</f>
        <v>186000</v>
      </c>
      <c r="BG29" s="218">
        <f>+BF29*19%</f>
        <v>35340</v>
      </c>
      <c r="BH29" s="43">
        <f t="shared" si="4"/>
        <v>221340</v>
      </c>
      <c r="BI29" s="52">
        <f t="shared" si="77"/>
        <v>221340</v>
      </c>
      <c r="BJ29" s="42" t="str">
        <f t="shared" si="78"/>
        <v>CUMPLE</v>
      </c>
      <c r="BK29" s="42" t="str">
        <f>+IFERROR(VLOOKUP(A29,'[1]MEDTRONIC COLOMBIA S.A.'!$A$11:$O$73,8,0)," ")</f>
        <v>Cumple</v>
      </c>
      <c r="BL29" s="42" t="s">
        <v>10</v>
      </c>
      <c r="BM29" s="42" t="str">
        <f t="shared" si="79"/>
        <v>SI</v>
      </c>
      <c r="BN29" s="196">
        <v>0</v>
      </c>
      <c r="BO29" s="196">
        <v>0</v>
      </c>
      <c r="BP29" s="144">
        <f t="shared" si="5"/>
        <v>0</v>
      </c>
      <c r="BQ29" s="145">
        <f t="shared" si="6"/>
        <v>0</v>
      </c>
      <c r="BR29" s="42" t="str">
        <f t="shared" si="80"/>
        <v>NO OFERTADO</v>
      </c>
      <c r="BS29" s="42" t="str">
        <f>+IFERROR(VLOOKUP(A29,'[1]PROMED QUIRURGICOS EU'!$A$11:$O$26,8,0)," ")</f>
        <v xml:space="preserve"> </v>
      </c>
      <c r="BT29" s="42" t="s">
        <v>33</v>
      </c>
      <c r="BU29" s="42" t="str">
        <f t="shared" si="81"/>
        <v>NO</v>
      </c>
      <c r="BV29" s="191"/>
      <c r="BW29" s="191"/>
      <c r="BX29" s="43">
        <f t="shared" si="7"/>
        <v>0</v>
      </c>
      <c r="BY29" s="52">
        <f t="shared" si="8"/>
        <v>0</v>
      </c>
      <c r="BZ29" s="42" t="str">
        <f t="shared" si="82"/>
        <v>NO OFERTADO</v>
      </c>
      <c r="CA29" s="42" t="str">
        <f>+IFERROR(VLOOKUP(A29,'[1]UCIPHARMA S. A'!$A$11:$N$28,8,0)," ")</f>
        <v xml:space="preserve"> </v>
      </c>
      <c r="CB29" s="42" t="s">
        <v>33</v>
      </c>
      <c r="CC29" s="42" t="str">
        <f t="shared" si="83"/>
        <v>NO</v>
      </c>
      <c r="CD29" s="56"/>
      <c r="CE29" s="57" t="str">
        <f t="shared" si="9"/>
        <v/>
      </c>
      <c r="CF29" s="57" t="str">
        <f t="shared" si="10"/>
        <v/>
      </c>
      <c r="CG29" s="57">
        <f t="shared" si="11"/>
        <v>207892</v>
      </c>
      <c r="CH29" s="65">
        <f t="shared" si="12"/>
        <v>220000</v>
      </c>
      <c r="CI29" s="65" t="str">
        <f t="shared" si="13"/>
        <v/>
      </c>
      <c r="CJ29" s="65" t="str">
        <f t="shared" si="14"/>
        <v/>
      </c>
      <c r="CK29" s="65">
        <f t="shared" si="84"/>
        <v>221340</v>
      </c>
      <c r="CL29" s="65" t="str">
        <f t="shared" si="85"/>
        <v/>
      </c>
      <c r="CM29" s="57" t="str">
        <f t="shared" si="47"/>
        <v/>
      </c>
      <c r="CN29" s="57">
        <f t="shared" si="86"/>
        <v>207892</v>
      </c>
      <c r="CO29" s="58" t="e">
        <f t="shared" si="87"/>
        <v>#VALUE!</v>
      </c>
      <c r="CP29" s="58" t="e">
        <f t="shared" si="88"/>
        <v>#VALUE!</v>
      </c>
      <c r="CQ29" s="58">
        <f t="shared" si="89"/>
        <v>500</v>
      </c>
      <c r="CR29" s="58">
        <f t="shared" si="90"/>
        <v>472.48181818181814</v>
      </c>
      <c r="CS29" s="58" t="e">
        <f>500*(CN29/CI29)</f>
        <v>#VALUE!</v>
      </c>
      <c r="CT29" s="58" t="e">
        <f t="shared" si="92"/>
        <v>#VALUE!</v>
      </c>
      <c r="CU29" s="62">
        <f t="shared" si="93"/>
        <v>469.62139694587512</v>
      </c>
      <c r="CV29" s="58" t="e">
        <f t="shared" si="94"/>
        <v>#VALUE!</v>
      </c>
      <c r="CW29" s="58" t="e">
        <f t="shared" si="95"/>
        <v>#VALUE!</v>
      </c>
      <c r="CX29" s="44" t="s">
        <v>553</v>
      </c>
      <c r="CY29" s="91"/>
    </row>
    <row r="30" spans="1:103" s="59" customFormat="1" ht="47.25" x14ac:dyDescent="0.2">
      <c r="A30" s="122">
        <f t="shared" si="15"/>
        <v>20</v>
      </c>
      <c r="B30" s="123" t="s">
        <v>83</v>
      </c>
      <c r="C30" s="124" t="s">
        <v>84</v>
      </c>
      <c r="D30" s="123" t="s">
        <v>46</v>
      </c>
      <c r="E30" s="126">
        <v>0.66666666666666663</v>
      </c>
      <c r="F30" s="122">
        <v>1</v>
      </c>
      <c r="G30" s="123" t="s">
        <v>31</v>
      </c>
      <c r="H30" s="53">
        <v>1515249.372</v>
      </c>
      <c r="I30" s="53">
        <f t="shared" si="16"/>
        <v>1010166.2479999999</v>
      </c>
      <c r="J30" s="136"/>
      <c r="K30" s="136">
        <v>0</v>
      </c>
      <c r="L30" s="43">
        <f t="shared" si="62"/>
        <v>0</v>
      </c>
      <c r="M30" s="52">
        <f t="shared" si="18"/>
        <v>0</v>
      </c>
      <c r="N30" s="42" t="str">
        <f>+IF(L30=0,"NO OFERTADO",IF(L30&gt;$H30,"NO CUMPLE",IF(((L30-$H30)/$H30)&lt;=-20%,"ARTIFICIALIDAD",IF(AND($H30=$H30,((L30-$H30)/$H30)&gt;-20%),"CUMPLE"))))</f>
        <v>NO OFERTADO</v>
      </c>
      <c r="O30" s="42" t="s">
        <v>568</v>
      </c>
      <c r="P30" s="42" t="s">
        <v>33</v>
      </c>
      <c r="Q30" s="42" t="str">
        <f t="shared" si="64"/>
        <v>NO</v>
      </c>
      <c r="R30" s="144">
        <v>0</v>
      </c>
      <c r="S30" s="144">
        <v>0</v>
      </c>
      <c r="T30" s="144">
        <f t="shared" si="1"/>
        <v>0</v>
      </c>
      <c r="U30" s="145">
        <f t="shared" si="21"/>
        <v>0</v>
      </c>
      <c r="V30" s="42" t="str">
        <f t="shared" si="96"/>
        <v>NO OFERTADO</v>
      </c>
      <c r="W30" s="42" t="str">
        <f>+IFERROR(VLOOKUP(A30,'[1]ASSUT MEDICAL LTDA'!$A$11:$L$124,7,0)," ")</f>
        <v xml:space="preserve"> </v>
      </c>
      <c r="X30" s="42" t="s">
        <v>33</v>
      </c>
      <c r="Y30" s="42" t="str">
        <f t="shared" si="97"/>
        <v>NO</v>
      </c>
      <c r="Z30" s="43">
        <v>2525693</v>
      </c>
      <c r="AA30" s="43">
        <v>479882</v>
      </c>
      <c r="AB30" s="43">
        <f t="shared" si="2"/>
        <v>3005575</v>
      </c>
      <c r="AC30" s="41">
        <f t="shared" si="24"/>
        <v>2003716.6666666665</v>
      </c>
      <c r="AD30" s="42" t="str">
        <f t="shared" si="67"/>
        <v>NO CUMPLE</v>
      </c>
      <c r="AE30" s="42" t="str">
        <f>+IFERROR(VLOOKUP(A30,'[1]COLOMBIANA DE MEDICAMENTOS Y TE'!$A$33:$H$178,8,0)," ")</f>
        <v>Cumple</v>
      </c>
      <c r="AF30" s="42" t="s">
        <v>33</v>
      </c>
      <c r="AG30" s="42" t="str">
        <f t="shared" si="68"/>
        <v>NO</v>
      </c>
      <c r="AH30" s="60">
        <v>1236074</v>
      </c>
      <c r="AI30" s="60">
        <v>0</v>
      </c>
      <c r="AJ30" s="51">
        <f t="shared" si="69"/>
        <v>1236074</v>
      </c>
      <c r="AK30" s="41">
        <f t="shared" si="28"/>
        <v>824049.33333333326</v>
      </c>
      <c r="AL30" s="42" t="str">
        <f t="shared" si="70"/>
        <v>CUMPLE</v>
      </c>
      <c r="AM30" s="42" t="str">
        <f>+IFERROR(VLOOKUP(A30,'[1]JOHNSON &amp; JOHNSON MEDTECH COLOM'!$A$11:$J$240,7,0)," ")</f>
        <v>Cumple</v>
      </c>
      <c r="AN30" s="42" t="s">
        <v>10</v>
      </c>
      <c r="AO30" s="42" t="str">
        <f t="shared" si="71"/>
        <v>SI</v>
      </c>
      <c r="AP30" s="60"/>
      <c r="AQ30" s="60"/>
      <c r="AR30" s="40">
        <f t="shared" si="72"/>
        <v>0</v>
      </c>
      <c r="AS30" s="41">
        <f t="shared" si="32"/>
        <v>0</v>
      </c>
      <c r="AT30" s="42" t="str">
        <f t="shared" si="73"/>
        <v>NO OFERTADO</v>
      </c>
      <c r="AU30" s="42"/>
      <c r="AV30" s="42" t="s">
        <v>33</v>
      </c>
      <c r="AW30" s="42" t="str">
        <f t="shared" si="74"/>
        <v>NO</v>
      </c>
      <c r="AX30" s="167"/>
      <c r="AY30" s="167"/>
      <c r="AZ30" s="144">
        <f t="shared" si="3"/>
        <v>0</v>
      </c>
      <c r="BA30" s="41">
        <f t="shared" si="35"/>
        <v>0</v>
      </c>
      <c r="BB30" s="42" t="str">
        <f t="shared" si="75"/>
        <v>NO OFERTADO</v>
      </c>
      <c r="BC30" s="42" t="str">
        <f>+IFERROR(VLOOKUP(A30,'[1]LIFE SUMINISTROS MEDICOS S.A.S.'!$A$32:$O$78,8,0)," ")</f>
        <v xml:space="preserve"> </v>
      </c>
      <c r="BD30" s="42" t="s">
        <v>33</v>
      </c>
      <c r="BE30" s="42" t="str">
        <f t="shared" si="76"/>
        <v>NO</v>
      </c>
      <c r="BF30" s="214">
        <f>+IFERROR(VLOOKUP(A30,[2]PriceList!$A$2:$I$252,8,0)," ")</f>
        <v>1250000</v>
      </c>
      <c r="BG30" s="218">
        <f>+BF30*19%</f>
        <v>237500</v>
      </c>
      <c r="BH30" s="43">
        <f t="shared" si="4"/>
        <v>1487500</v>
      </c>
      <c r="BI30" s="52">
        <f t="shared" si="77"/>
        <v>1487500</v>
      </c>
      <c r="BJ30" s="42" t="str">
        <f t="shared" si="78"/>
        <v>CUMPLE</v>
      </c>
      <c r="BK30" s="42" t="str">
        <f>+IFERROR(VLOOKUP(A30,'[1]MEDTRONIC COLOMBIA S.A.'!$A$11:$O$73,8,0)," ")</f>
        <v>No cumple</v>
      </c>
      <c r="BL30" s="42" t="s">
        <v>10</v>
      </c>
      <c r="BM30" s="42" t="str">
        <f t="shared" si="79"/>
        <v>SI</v>
      </c>
      <c r="BN30" s="196">
        <v>1060143</v>
      </c>
      <c r="BO30" s="196">
        <v>201427.17</v>
      </c>
      <c r="BP30" s="144">
        <f t="shared" si="5"/>
        <v>1261570.17</v>
      </c>
      <c r="BQ30" s="145">
        <f t="shared" si="6"/>
        <v>1261570.17</v>
      </c>
      <c r="BR30" s="42" t="str">
        <f t="shared" si="80"/>
        <v>CUMPLE</v>
      </c>
      <c r="BS30" s="42" t="str">
        <f>+IFERROR(VLOOKUP(A30,'[1]PROMED QUIRURGICOS EU'!$A$11:$O$26,8,0)," ")</f>
        <v>No cumple</v>
      </c>
      <c r="BT30" s="42" t="s">
        <v>10</v>
      </c>
      <c r="BU30" s="42" t="str">
        <f t="shared" si="81"/>
        <v>SI</v>
      </c>
      <c r="BV30" s="191"/>
      <c r="BW30" s="191"/>
      <c r="BX30" s="43">
        <f t="shared" si="7"/>
        <v>0</v>
      </c>
      <c r="BY30" s="52">
        <f t="shared" si="8"/>
        <v>0</v>
      </c>
      <c r="BZ30" s="42" t="str">
        <f t="shared" si="82"/>
        <v>NO OFERTADO</v>
      </c>
      <c r="CA30" s="42" t="str">
        <f>+IFERROR(VLOOKUP(A30,'[1]UCIPHARMA S. A'!$A$11:$N$28,8,0)," ")</f>
        <v xml:space="preserve"> </v>
      </c>
      <c r="CB30" s="42" t="s">
        <v>33</v>
      </c>
      <c r="CC30" s="42" t="str">
        <f t="shared" si="83"/>
        <v>NO</v>
      </c>
      <c r="CD30" s="56"/>
      <c r="CE30" s="57" t="str">
        <f t="shared" si="9"/>
        <v/>
      </c>
      <c r="CF30" s="57" t="str">
        <f t="shared" si="10"/>
        <v/>
      </c>
      <c r="CG30" s="57" t="str">
        <f t="shared" si="11"/>
        <v/>
      </c>
      <c r="CH30" s="65">
        <f t="shared" si="12"/>
        <v>1236074</v>
      </c>
      <c r="CI30" s="65" t="str">
        <f t="shared" si="13"/>
        <v/>
      </c>
      <c r="CJ30" s="65" t="str">
        <f t="shared" si="14"/>
        <v/>
      </c>
      <c r="CK30" s="65">
        <f t="shared" si="84"/>
        <v>1487500</v>
      </c>
      <c r="CL30" s="65">
        <f t="shared" si="85"/>
        <v>1261570.17</v>
      </c>
      <c r="CM30" s="57" t="str">
        <f t="shared" si="47"/>
        <v/>
      </c>
      <c r="CN30" s="57">
        <f t="shared" si="86"/>
        <v>1236074</v>
      </c>
      <c r="CO30" s="58" t="e">
        <f t="shared" si="87"/>
        <v>#VALUE!</v>
      </c>
      <c r="CP30" s="58" t="e">
        <f t="shared" si="88"/>
        <v>#VALUE!</v>
      </c>
      <c r="CQ30" s="58" t="e">
        <f t="shared" si="89"/>
        <v>#VALUE!</v>
      </c>
      <c r="CR30" s="58">
        <f t="shared" si="90"/>
        <v>500</v>
      </c>
      <c r="CS30" s="58" t="e">
        <f t="shared" ref="CS30:CS36" si="98">500*(CN30/CI30)</f>
        <v>#VALUE!</v>
      </c>
      <c r="CT30" s="58" t="e">
        <f t="shared" si="92"/>
        <v>#VALUE!</v>
      </c>
      <c r="CU30" s="62">
        <f t="shared" si="93"/>
        <v>415.48705882352942</v>
      </c>
      <c r="CV30" s="58">
        <f t="shared" si="94"/>
        <v>489.89506465581701</v>
      </c>
      <c r="CW30" s="58" t="e">
        <f t="shared" si="95"/>
        <v>#VALUE!</v>
      </c>
      <c r="CX30" s="56" t="s">
        <v>554</v>
      </c>
      <c r="CY30" s="91"/>
    </row>
    <row r="31" spans="1:103" s="59" customFormat="1" ht="47.25" x14ac:dyDescent="0.2">
      <c r="A31" s="122">
        <f t="shared" si="15"/>
        <v>21</v>
      </c>
      <c r="B31" s="123" t="s">
        <v>85</v>
      </c>
      <c r="C31" s="124" t="s">
        <v>86</v>
      </c>
      <c r="D31" s="123" t="s">
        <v>46</v>
      </c>
      <c r="E31" s="126">
        <v>4</v>
      </c>
      <c r="F31" s="122">
        <v>1</v>
      </c>
      <c r="G31" s="123" t="s">
        <v>31</v>
      </c>
      <c r="H31" s="53">
        <v>1433812.436</v>
      </c>
      <c r="I31" s="53">
        <f t="shared" si="16"/>
        <v>5735249.7439999999</v>
      </c>
      <c r="J31" s="136"/>
      <c r="K31" s="136">
        <v>0</v>
      </c>
      <c r="L31" s="43">
        <f t="shared" si="62"/>
        <v>0</v>
      </c>
      <c r="M31" s="52">
        <f t="shared" si="18"/>
        <v>0</v>
      </c>
      <c r="N31" s="42" t="str">
        <f t="shared" ref="N31:N36" si="99">+IF(L31=0,"NO OFERTADO",IF(L31&gt;$H31,"NO CUMPLE",IF(((L31-$H31)/$H31)&lt;=-20%,"ARTIFICIALIDAD",IF(AND($H31=$H31,((L31-$H31)/$H31)&gt;-20%),"CUMPLE"))))</f>
        <v>NO OFERTADO</v>
      </c>
      <c r="O31" s="42" t="s">
        <v>568</v>
      </c>
      <c r="P31" s="42" t="s">
        <v>33</v>
      </c>
      <c r="Q31" s="42" t="str">
        <f t="shared" si="64"/>
        <v>NO</v>
      </c>
      <c r="R31" s="144">
        <v>0</v>
      </c>
      <c r="S31" s="144">
        <v>0</v>
      </c>
      <c r="T31" s="144">
        <f t="shared" si="1"/>
        <v>0</v>
      </c>
      <c r="U31" s="145">
        <f t="shared" si="21"/>
        <v>0</v>
      </c>
      <c r="V31" s="42" t="str">
        <f t="shared" si="96"/>
        <v>NO OFERTADO</v>
      </c>
      <c r="W31" s="42" t="str">
        <f>+IFERROR(VLOOKUP(A31,'[1]ASSUT MEDICAL LTDA'!$A$11:$L$124,7,0)," ")</f>
        <v xml:space="preserve"> </v>
      </c>
      <c r="X31" s="42" t="s">
        <v>33</v>
      </c>
      <c r="Y31" s="42" t="str">
        <f t="shared" si="97"/>
        <v>NO</v>
      </c>
      <c r="Z31" s="43">
        <v>2938988</v>
      </c>
      <c r="AA31" s="43">
        <v>558408</v>
      </c>
      <c r="AB31" s="43">
        <f t="shared" si="2"/>
        <v>3497396</v>
      </c>
      <c r="AC31" s="41">
        <f t="shared" si="24"/>
        <v>13989584</v>
      </c>
      <c r="AD31" s="42" t="str">
        <f t="shared" si="67"/>
        <v>NO CUMPLE</v>
      </c>
      <c r="AE31" s="42" t="str">
        <f>+IFERROR(VLOOKUP(A31,'[1]COLOMBIANA DE MEDICAMENTOS Y TE'!$A$33:$H$178,8,0)," ")</f>
        <v>Cumple</v>
      </c>
      <c r="AF31" s="42" t="s">
        <v>33</v>
      </c>
      <c r="AG31" s="42" t="str">
        <f t="shared" si="68"/>
        <v>NO</v>
      </c>
      <c r="AH31" s="60">
        <v>1159781</v>
      </c>
      <c r="AI31" s="60">
        <v>0</v>
      </c>
      <c r="AJ31" s="51">
        <f t="shared" si="69"/>
        <v>1159781</v>
      </c>
      <c r="AK31" s="41">
        <f t="shared" si="28"/>
        <v>4639124</v>
      </c>
      <c r="AL31" s="42" t="str">
        <f t="shared" si="70"/>
        <v>CUMPLE</v>
      </c>
      <c r="AM31" s="42" t="str">
        <f>+IFERROR(VLOOKUP(A31,'[1]JOHNSON &amp; JOHNSON MEDTECH COLOM'!$A$11:$J$240,7,0)," ")</f>
        <v>Cumple</v>
      </c>
      <c r="AN31" s="42" t="s">
        <v>10</v>
      </c>
      <c r="AO31" s="42" t="str">
        <f t="shared" si="71"/>
        <v>SI</v>
      </c>
      <c r="AP31" s="60"/>
      <c r="AQ31" s="60"/>
      <c r="AR31" s="40">
        <f t="shared" si="72"/>
        <v>0</v>
      </c>
      <c r="AS31" s="41">
        <f t="shared" si="32"/>
        <v>0</v>
      </c>
      <c r="AT31" s="42" t="str">
        <f t="shared" si="73"/>
        <v>NO OFERTADO</v>
      </c>
      <c r="AU31" s="42"/>
      <c r="AV31" s="42" t="s">
        <v>33</v>
      </c>
      <c r="AW31" s="42" t="str">
        <f t="shared" si="74"/>
        <v>NO</v>
      </c>
      <c r="AX31" s="167"/>
      <c r="AY31" s="167"/>
      <c r="AZ31" s="144">
        <f t="shared" si="3"/>
        <v>0</v>
      </c>
      <c r="BA31" s="41">
        <f t="shared" si="35"/>
        <v>0</v>
      </c>
      <c r="BB31" s="42" t="str">
        <f t="shared" si="75"/>
        <v>NO OFERTADO</v>
      </c>
      <c r="BC31" s="42" t="str">
        <f>+IFERROR(VLOOKUP(A31,'[1]LIFE SUMINISTROS MEDICOS S.A.S.'!$A$32:$O$78,8,0)," ")</f>
        <v xml:space="preserve"> </v>
      </c>
      <c r="BD31" s="42" t="s">
        <v>33</v>
      </c>
      <c r="BE31" s="42" t="str">
        <f t="shared" si="76"/>
        <v>NO</v>
      </c>
      <c r="BF31" s="214">
        <f>+IFERROR(VLOOKUP(A31,[2]PriceList!$A$2:$I$252,8,0)," ")</f>
        <v>0</v>
      </c>
      <c r="BG31" s="218">
        <f>+IFERROR(VLOOKUP(A31,[2]PriceList!$A$2:$I$252,9,0)," ")</f>
        <v>0</v>
      </c>
      <c r="BH31" s="43">
        <f t="shared" si="4"/>
        <v>0</v>
      </c>
      <c r="BI31" s="52">
        <f t="shared" si="77"/>
        <v>0</v>
      </c>
      <c r="BJ31" s="42" t="str">
        <f t="shared" si="78"/>
        <v>NO OFERTADO</v>
      </c>
      <c r="BK31" s="42" t="str">
        <f>+IFERROR(VLOOKUP(A31,'[1]MEDTRONIC COLOMBIA S.A.'!$A$11:$O$73,8,0)," ")</f>
        <v xml:space="preserve"> </v>
      </c>
      <c r="BL31" s="42" t="s">
        <v>33</v>
      </c>
      <c r="BM31" s="42" t="str">
        <f t="shared" si="79"/>
        <v>NO</v>
      </c>
      <c r="BN31" s="196">
        <v>0</v>
      </c>
      <c r="BO31" s="196">
        <v>0</v>
      </c>
      <c r="BP31" s="144">
        <f t="shared" si="5"/>
        <v>0</v>
      </c>
      <c r="BQ31" s="145">
        <f t="shared" si="6"/>
        <v>0</v>
      </c>
      <c r="BR31" s="42" t="str">
        <f t="shared" si="80"/>
        <v>NO OFERTADO</v>
      </c>
      <c r="BS31" s="42" t="str">
        <f>+IFERROR(VLOOKUP(A31,'[1]PROMED QUIRURGICOS EU'!$A$11:$O$26,8,0)," ")</f>
        <v xml:space="preserve"> </v>
      </c>
      <c r="BT31" s="42" t="s">
        <v>33</v>
      </c>
      <c r="BU31" s="42" t="str">
        <f t="shared" si="81"/>
        <v>NO</v>
      </c>
      <c r="BV31" s="191"/>
      <c r="BW31" s="191"/>
      <c r="BX31" s="43">
        <f t="shared" si="7"/>
        <v>0</v>
      </c>
      <c r="BY31" s="52">
        <f t="shared" si="8"/>
        <v>0</v>
      </c>
      <c r="BZ31" s="42" t="str">
        <f t="shared" si="82"/>
        <v>NO OFERTADO</v>
      </c>
      <c r="CA31" s="42" t="str">
        <f>+IFERROR(VLOOKUP(A31,'[1]UCIPHARMA S. A'!$A$11:$N$28,8,0)," ")</f>
        <v xml:space="preserve"> </v>
      </c>
      <c r="CB31" s="42" t="s">
        <v>33</v>
      </c>
      <c r="CC31" s="42" t="str">
        <f t="shared" si="83"/>
        <v>NO</v>
      </c>
      <c r="CD31" s="56"/>
      <c r="CE31" s="57" t="str">
        <f t="shared" si="9"/>
        <v/>
      </c>
      <c r="CF31" s="57" t="str">
        <f t="shared" si="10"/>
        <v/>
      </c>
      <c r="CG31" s="57" t="str">
        <f t="shared" si="11"/>
        <v/>
      </c>
      <c r="CH31" s="65">
        <f t="shared" si="12"/>
        <v>1159781</v>
      </c>
      <c r="CI31" s="65" t="str">
        <f t="shared" si="13"/>
        <v/>
      </c>
      <c r="CJ31" s="65" t="str">
        <f t="shared" si="14"/>
        <v/>
      </c>
      <c r="CK31" s="65" t="str">
        <f t="shared" si="84"/>
        <v/>
      </c>
      <c r="CL31" s="65" t="str">
        <f t="shared" si="85"/>
        <v/>
      </c>
      <c r="CM31" s="57" t="str">
        <f t="shared" si="47"/>
        <v/>
      </c>
      <c r="CN31" s="57">
        <f t="shared" si="86"/>
        <v>1159781</v>
      </c>
      <c r="CO31" s="58" t="e">
        <f t="shared" si="87"/>
        <v>#VALUE!</v>
      </c>
      <c r="CP31" s="58" t="e">
        <f t="shared" si="88"/>
        <v>#VALUE!</v>
      </c>
      <c r="CQ31" s="58" t="e">
        <f t="shared" si="89"/>
        <v>#VALUE!</v>
      </c>
      <c r="CR31" s="58">
        <f t="shared" si="90"/>
        <v>500</v>
      </c>
      <c r="CS31" s="58" t="e">
        <f t="shared" si="98"/>
        <v>#VALUE!</v>
      </c>
      <c r="CT31" s="58" t="e">
        <f t="shared" si="92"/>
        <v>#VALUE!</v>
      </c>
      <c r="CU31" s="62" t="e">
        <f t="shared" si="93"/>
        <v>#VALUE!</v>
      </c>
      <c r="CV31" s="58" t="e">
        <f t="shared" si="94"/>
        <v>#VALUE!</v>
      </c>
      <c r="CW31" s="58" t="e">
        <f t="shared" si="95"/>
        <v>#VALUE!</v>
      </c>
      <c r="CX31" s="56" t="s">
        <v>554</v>
      </c>
      <c r="CY31" s="91"/>
    </row>
    <row r="32" spans="1:103" s="59" customFormat="1" ht="47.25" x14ac:dyDescent="0.2">
      <c r="A32" s="122">
        <f t="shared" si="15"/>
        <v>22</v>
      </c>
      <c r="B32" s="123" t="s">
        <v>87</v>
      </c>
      <c r="C32" s="124" t="s">
        <v>88</v>
      </c>
      <c r="D32" s="123" t="s">
        <v>46</v>
      </c>
      <c r="E32" s="126">
        <v>35</v>
      </c>
      <c r="F32" s="122">
        <v>1</v>
      </c>
      <c r="G32" s="123" t="s">
        <v>31</v>
      </c>
      <c r="H32" s="53">
        <v>503858.37600000005</v>
      </c>
      <c r="I32" s="53">
        <f t="shared" si="16"/>
        <v>17635043.16</v>
      </c>
      <c r="J32" s="136"/>
      <c r="K32" s="136">
        <v>0</v>
      </c>
      <c r="L32" s="43">
        <f t="shared" si="62"/>
        <v>0</v>
      </c>
      <c r="M32" s="52">
        <f t="shared" si="18"/>
        <v>0</v>
      </c>
      <c r="N32" s="42" t="str">
        <f t="shared" si="99"/>
        <v>NO OFERTADO</v>
      </c>
      <c r="O32" s="42" t="s">
        <v>568</v>
      </c>
      <c r="P32" s="42" t="s">
        <v>33</v>
      </c>
      <c r="Q32" s="42" t="str">
        <f t="shared" si="64"/>
        <v>NO</v>
      </c>
      <c r="R32" s="144">
        <v>0</v>
      </c>
      <c r="S32" s="144">
        <v>0</v>
      </c>
      <c r="T32" s="144">
        <f t="shared" si="1"/>
        <v>0</v>
      </c>
      <c r="U32" s="145">
        <f t="shared" si="21"/>
        <v>0</v>
      </c>
      <c r="V32" s="42" t="str">
        <f t="shared" si="96"/>
        <v>NO OFERTADO</v>
      </c>
      <c r="W32" s="42" t="str">
        <f>+IFERROR(VLOOKUP(A32,'[1]ASSUT MEDICAL LTDA'!$A$11:$L$124,7,0)," ")</f>
        <v xml:space="preserve"> </v>
      </c>
      <c r="X32" s="42" t="s">
        <v>33</v>
      </c>
      <c r="Y32" s="42" t="str">
        <f t="shared" si="97"/>
        <v>NO</v>
      </c>
      <c r="Z32" s="43">
        <v>886399</v>
      </c>
      <c r="AA32" s="43">
        <v>168416</v>
      </c>
      <c r="AB32" s="43">
        <f t="shared" si="2"/>
        <v>1054815</v>
      </c>
      <c r="AC32" s="41">
        <f t="shared" si="24"/>
        <v>36918525</v>
      </c>
      <c r="AD32" s="42" t="str">
        <f t="shared" si="67"/>
        <v>NO CUMPLE</v>
      </c>
      <c r="AE32" s="42" t="str">
        <f>+IFERROR(VLOOKUP(A32,'[1]COLOMBIANA DE MEDICAMENTOS Y TE'!$A$33:$H$178,8,0)," ")</f>
        <v>Cumple</v>
      </c>
      <c r="AF32" s="42" t="s">
        <v>33</v>
      </c>
      <c r="AG32" s="42" t="str">
        <f t="shared" si="68"/>
        <v>NO</v>
      </c>
      <c r="AH32" s="60">
        <v>385656</v>
      </c>
      <c r="AI32" s="60">
        <v>0</v>
      </c>
      <c r="AJ32" s="51">
        <f t="shared" si="69"/>
        <v>385656</v>
      </c>
      <c r="AK32" s="41">
        <f t="shared" si="28"/>
        <v>13497960</v>
      </c>
      <c r="AL32" s="42" t="str">
        <f t="shared" si="70"/>
        <v>ARTIFICIALIDAD</v>
      </c>
      <c r="AM32" s="42" t="str">
        <f>+IFERROR(VLOOKUP(A32,'[1]JOHNSON &amp; JOHNSON MEDTECH COLOM'!$A$11:$J$240,7,0)," ")</f>
        <v>Cumple</v>
      </c>
      <c r="AN32" s="42" t="s">
        <v>10</v>
      </c>
      <c r="AO32" s="42" t="str">
        <f t="shared" si="71"/>
        <v>SI</v>
      </c>
      <c r="AP32" s="60"/>
      <c r="AQ32" s="60"/>
      <c r="AR32" s="40">
        <f t="shared" si="72"/>
        <v>0</v>
      </c>
      <c r="AS32" s="41">
        <f t="shared" si="32"/>
        <v>0</v>
      </c>
      <c r="AT32" s="42" t="str">
        <f t="shared" si="73"/>
        <v>NO OFERTADO</v>
      </c>
      <c r="AU32" s="42"/>
      <c r="AV32" s="42" t="s">
        <v>33</v>
      </c>
      <c r="AW32" s="42" t="str">
        <f t="shared" si="74"/>
        <v>NO</v>
      </c>
      <c r="AX32" s="167"/>
      <c r="AY32" s="167"/>
      <c r="AZ32" s="144">
        <f t="shared" si="3"/>
        <v>0</v>
      </c>
      <c r="BA32" s="41">
        <f t="shared" si="35"/>
        <v>0</v>
      </c>
      <c r="BB32" s="42" t="str">
        <f t="shared" si="75"/>
        <v>NO OFERTADO</v>
      </c>
      <c r="BC32" s="42" t="str">
        <f>+IFERROR(VLOOKUP(A32,'[1]LIFE SUMINISTROS MEDICOS S.A.S.'!$A$32:$O$78,8,0)," ")</f>
        <v xml:space="preserve"> </v>
      </c>
      <c r="BD32" s="42" t="s">
        <v>33</v>
      </c>
      <c r="BE32" s="42" t="str">
        <f t="shared" si="76"/>
        <v>NO</v>
      </c>
      <c r="BF32" s="214">
        <f>+IFERROR(VLOOKUP(A32,[2]PriceList!$A$2:$I$252,8,0)," ")</f>
        <v>0</v>
      </c>
      <c r="BG32" s="218">
        <f>+IFERROR(VLOOKUP(A32,[2]PriceList!$A$2:$I$252,9,0)," ")</f>
        <v>0</v>
      </c>
      <c r="BH32" s="43">
        <f t="shared" si="4"/>
        <v>0</v>
      </c>
      <c r="BI32" s="52">
        <f t="shared" si="77"/>
        <v>0</v>
      </c>
      <c r="BJ32" s="42" t="str">
        <f t="shared" si="78"/>
        <v>NO OFERTADO</v>
      </c>
      <c r="BK32" s="42" t="str">
        <f>+IFERROR(VLOOKUP(A32,'[1]MEDTRONIC COLOMBIA S.A.'!$A$11:$O$73,8,0)," ")</f>
        <v xml:space="preserve"> </v>
      </c>
      <c r="BL32" s="42" t="s">
        <v>33</v>
      </c>
      <c r="BM32" s="42" t="str">
        <f t="shared" si="79"/>
        <v>NO</v>
      </c>
      <c r="BN32" s="196">
        <v>895895</v>
      </c>
      <c r="BO32" s="196">
        <v>170220.05</v>
      </c>
      <c r="BP32" s="144">
        <f t="shared" si="5"/>
        <v>1066115.05</v>
      </c>
      <c r="BQ32" s="145">
        <f t="shared" si="6"/>
        <v>1066115.05</v>
      </c>
      <c r="BR32" s="42" t="str">
        <f t="shared" si="80"/>
        <v>NO CUMPLE</v>
      </c>
      <c r="BS32" s="42" t="str">
        <f>+IFERROR(VLOOKUP(A32,'[1]PROMED QUIRURGICOS EU'!$A$11:$O$26,8,0)," ")</f>
        <v>No cumple</v>
      </c>
      <c r="BT32" s="42" t="s">
        <v>33</v>
      </c>
      <c r="BU32" s="42" t="str">
        <f t="shared" si="81"/>
        <v>NO</v>
      </c>
      <c r="BV32" s="191"/>
      <c r="BW32" s="191"/>
      <c r="BX32" s="43">
        <f t="shared" si="7"/>
        <v>0</v>
      </c>
      <c r="BY32" s="52">
        <f t="shared" si="8"/>
        <v>0</v>
      </c>
      <c r="BZ32" s="42" t="str">
        <f t="shared" si="82"/>
        <v>NO OFERTADO</v>
      </c>
      <c r="CA32" s="42" t="str">
        <f>+IFERROR(VLOOKUP(A32,'[1]UCIPHARMA S. A'!$A$11:$N$28,8,0)," ")</f>
        <v xml:space="preserve"> </v>
      </c>
      <c r="CB32" s="42" t="s">
        <v>33</v>
      </c>
      <c r="CC32" s="42" t="str">
        <f t="shared" si="83"/>
        <v>NO</v>
      </c>
      <c r="CD32" s="56"/>
      <c r="CE32" s="57" t="str">
        <f t="shared" si="9"/>
        <v/>
      </c>
      <c r="CF32" s="57" t="str">
        <f t="shared" si="10"/>
        <v/>
      </c>
      <c r="CG32" s="57" t="str">
        <f t="shared" si="11"/>
        <v/>
      </c>
      <c r="CH32" s="65">
        <f t="shared" si="12"/>
        <v>385656</v>
      </c>
      <c r="CI32" s="65" t="str">
        <f t="shared" si="13"/>
        <v/>
      </c>
      <c r="CJ32" s="65" t="str">
        <f t="shared" si="14"/>
        <v/>
      </c>
      <c r="CK32" s="65" t="str">
        <f t="shared" si="84"/>
        <v/>
      </c>
      <c r="CL32" s="65" t="str">
        <f t="shared" si="85"/>
        <v/>
      </c>
      <c r="CM32" s="57" t="str">
        <f t="shared" si="47"/>
        <v/>
      </c>
      <c r="CN32" s="57">
        <f t="shared" si="86"/>
        <v>385656</v>
      </c>
      <c r="CO32" s="58" t="e">
        <f t="shared" si="87"/>
        <v>#VALUE!</v>
      </c>
      <c r="CP32" s="58" t="e">
        <f t="shared" si="88"/>
        <v>#VALUE!</v>
      </c>
      <c r="CQ32" s="58" t="e">
        <f t="shared" si="89"/>
        <v>#VALUE!</v>
      </c>
      <c r="CR32" s="58">
        <f t="shared" si="90"/>
        <v>500</v>
      </c>
      <c r="CS32" s="58" t="e">
        <f t="shared" si="98"/>
        <v>#VALUE!</v>
      </c>
      <c r="CT32" s="58" t="e">
        <f t="shared" si="92"/>
        <v>#VALUE!</v>
      </c>
      <c r="CU32" s="62" t="e">
        <f t="shared" si="93"/>
        <v>#VALUE!</v>
      </c>
      <c r="CV32" s="58" t="e">
        <f t="shared" si="94"/>
        <v>#VALUE!</v>
      </c>
      <c r="CW32" s="58" t="e">
        <f t="shared" si="95"/>
        <v>#VALUE!</v>
      </c>
      <c r="CX32" s="56" t="s">
        <v>554</v>
      </c>
      <c r="CY32" s="91"/>
    </row>
    <row r="33" spans="1:103" s="59" customFormat="1" ht="47.25" x14ac:dyDescent="0.2">
      <c r="A33" s="122">
        <f t="shared" si="15"/>
        <v>23</v>
      </c>
      <c r="B33" s="123" t="s">
        <v>89</v>
      </c>
      <c r="C33" s="124" t="s">
        <v>90</v>
      </c>
      <c r="D33" s="123" t="s">
        <v>46</v>
      </c>
      <c r="E33" s="126">
        <v>2</v>
      </c>
      <c r="F33" s="122">
        <v>1</v>
      </c>
      <c r="G33" s="123" t="s">
        <v>31</v>
      </c>
      <c r="H33" s="53">
        <v>3891177.1206</v>
      </c>
      <c r="I33" s="53">
        <f t="shared" si="16"/>
        <v>7782354.2412</v>
      </c>
      <c r="J33" s="136"/>
      <c r="K33" s="136">
        <v>0</v>
      </c>
      <c r="L33" s="43">
        <f t="shared" si="62"/>
        <v>0</v>
      </c>
      <c r="M33" s="52">
        <f t="shared" si="18"/>
        <v>0</v>
      </c>
      <c r="N33" s="42" t="str">
        <f t="shared" si="99"/>
        <v>NO OFERTADO</v>
      </c>
      <c r="O33" s="42" t="s">
        <v>568</v>
      </c>
      <c r="P33" s="42" t="s">
        <v>33</v>
      </c>
      <c r="Q33" s="42" t="str">
        <f t="shared" si="64"/>
        <v>NO</v>
      </c>
      <c r="R33" s="144">
        <v>0</v>
      </c>
      <c r="S33" s="144">
        <v>0</v>
      </c>
      <c r="T33" s="144">
        <f t="shared" si="1"/>
        <v>0</v>
      </c>
      <c r="U33" s="145">
        <f t="shared" si="21"/>
        <v>0</v>
      </c>
      <c r="V33" s="42" t="str">
        <f t="shared" si="96"/>
        <v>NO OFERTADO</v>
      </c>
      <c r="W33" s="42" t="str">
        <f>+IFERROR(VLOOKUP(A33,'[1]ASSUT MEDICAL LTDA'!$A$11:$L$124,7,0)," ")</f>
        <v xml:space="preserve"> </v>
      </c>
      <c r="X33" s="42" t="s">
        <v>33</v>
      </c>
      <c r="Y33" s="42" t="str">
        <f t="shared" si="97"/>
        <v>NO</v>
      </c>
      <c r="Z33" s="43">
        <v>3457947</v>
      </c>
      <c r="AA33" s="43">
        <v>657010</v>
      </c>
      <c r="AB33" s="43">
        <f t="shared" si="2"/>
        <v>4114957</v>
      </c>
      <c r="AC33" s="41">
        <f t="shared" si="24"/>
        <v>8229914</v>
      </c>
      <c r="AD33" s="42" t="str">
        <f t="shared" si="67"/>
        <v>NO CUMPLE</v>
      </c>
      <c r="AE33" s="42" t="str">
        <f>+IFERROR(VLOOKUP(A33,'[1]COLOMBIANA DE MEDICAMENTOS Y TE'!$A$33:$H$178,8,0)," ")</f>
        <v>Cumple</v>
      </c>
      <c r="AF33" s="42" t="s">
        <v>33</v>
      </c>
      <c r="AG33" s="42" t="str">
        <f t="shared" si="68"/>
        <v>NO</v>
      </c>
      <c r="AH33" s="60">
        <v>3269896</v>
      </c>
      <c r="AI33" s="60">
        <v>0</v>
      </c>
      <c r="AJ33" s="51">
        <f t="shared" si="69"/>
        <v>3269896</v>
      </c>
      <c r="AK33" s="41">
        <f t="shared" si="28"/>
        <v>6539792</v>
      </c>
      <c r="AL33" s="42" t="str">
        <f t="shared" si="70"/>
        <v>CUMPLE</v>
      </c>
      <c r="AM33" s="42" t="str">
        <f>+IFERROR(VLOOKUP(A33,'[1]JOHNSON &amp; JOHNSON MEDTECH COLOM'!$A$11:$J$240,7,0)," ")</f>
        <v>Cumple</v>
      </c>
      <c r="AN33" s="42" t="s">
        <v>10</v>
      </c>
      <c r="AO33" s="42" t="str">
        <f t="shared" si="71"/>
        <v>SI</v>
      </c>
      <c r="AP33" s="60"/>
      <c r="AQ33" s="60"/>
      <c r="AR33" s="40">
        <f t="shared" si="72"/>
        <v>0</v>
      </c>
      <c r="AS33" s="41">
        <f t="shared" si="32"/>
        <v>0</v>
      </c>
      <c r="AT33" s="42" t="str">
        <f t="shared" si="73"/>
        <v>NO OFERTADO</v>
      </c>
      <c r="AU33" s="42"/>
      <c r="AV33" s="42" t="s">
        <v>33</v>
      </c>
      <c r="AW33" s="42" t="str">
        <f t="shared" si="74"/>
        <v>NO</v>
      </c>
      <c r="AX33" s="167"/>
      <c r="AY33" s="167"/>
      <c r="AZ33" s="144">
        <f t="shared" si="3"/>
        <v>0</v>
      </c>
      <c r="BA33" s="41">
        <f t="shared" si="35"/>
        <v>0</v>
      </c>
      <c r="BB33" s="42" t="str">
        <f t="shared" si="75"/>
        <v>NO OFERTADO</v>
      </c>
      <c r="BC33" s="42" t="str">
        <f>+IFERROR(VLOOKUP(A33,'[1]LIFE SUMINISTROS MEDICOS S.A.S.'!$A$32:$O$78,8,0)," ")</f>
        <v xml:space="preserve"> </v>
      </c>
      <c r="BD33" s="42" t="s">
        <v>33</v>
      </c>
      <c r="BE33" s="42" t="str">
        <f t="shared" si="76"/>
        <v>NO</v>
      </c>
      <c r="BF33" s="214">
        <f>+IFERROR(VLOOKUP(A33,[2]PriceList!$A$2:$I$252,8,0)," ")</f>
        <v>0</v>
      </c>
      <c r="BG33" s="218">
        <f>+IFERROR(VLOOKUP(A33,[2]PriceList!$A$2:$I$252,9,0)," ")</f>
        <v>0</v>
      </c>
      <c r="BH33" s="43">
        <f t="shared" si="4"/>
        <v>0</v>
      </c>
      <c r="BI33" s="52">
        <f t="shared" si="77"/>
        <v>0</v>
      </c>
      <c r="BJ33" s="42" t="str">
        <f t="shared" si="78"/>
        <v>NO OFERTADO</v>
      </c>
      <c r="BK33" s="42" t="str">
        <f>+IFERROR(VLOOKUP(A33,'[1]MEDTRONIC COLOMBIA S.A.'!$A$11:$O$73,8,0)," ")</f>
        <v xml:space="preserve"> </v>
      </c>
      <c r="BL33" s="42" t="s">
        <v>33</v>
      </c>
      <c r="BM33" s="42" t="str">
        <f t="shared" si="79"/>
        <v>NO</v>
      </c>
      <c r="BN33" s="196">
        <v>0</v>
      </c>
      <c r="BO33" s="196">
        <v>0</v>
      </c>
      <c r="BP33" s="144">
        <f t="shared" si="5"/>
        <v>0</v>
      </c>
      <c r="BQ33" s="145">
        <f t="shared" si="6"/>
        <v>0</v>
      </c>
      <c r="BR33" s="42" t="str">
        <f t="shared" si="80"/>
        <v>NO OFERTADO</v>
      </c>
      <c r="BS33" s="42" t="str">
        <f>+IFERROR(VLOOKUP(A33,'[1]PROMED QUIRURGICOS EU'!$A$11:$O$26,8,0)," ")</f>
        <v xml:space="preserve"> </v>
      </c>
      <c r="BT33" s="42" t="s">
        <v>33</v>
      </c>
      <c r="BU33" s="42" t="str">
        <f t="shared" si="81"/>
        <v>NO</v>
      </c>
      <c r="BV33" s="191"/>
      <c r="BW33" s="191"/>
      <c r="BX33" s="43">
        <f t="shared" si="7"/>
        <v>0</v>
      </c>
      <c r="BY33" s="52">
        <f t="shared" si="8"/>
        <v>0</v>
      </c>
      <c r="BZ33" s="42" t="str">
        <f t="shared" si="82"/>
        <v>NO OFERTADO</v>
      </c>
      <c r="CA33" s="42" t="str">
        <f>+IFERROR(VLOOKUP(A33,'[1]UCIPHARMA S. A'!$A$11:$N$28,8,0)," ")</f>
        <v xml:space="preserve"> </v>
      </c>
      <c r="CB33" s="42" t="s">
        <v>33</v>
      </c>
      <c r="CC33" s="42" t="str">
        <f t="shared" si="83"/>
        <v>NO</v>
      </c>
      <c r="CD33" s="56"/>
      <c r="CE33" s="57" t="str">
        <f t="shared" si="9"/>
        <v/>
      </c>
      <c r="CF33" s="57" t="str">
        <f t="shared" si="10"/>
        <v/>
      </c>
      <c r="CG33" s="57" t="str">
        <f t="shared" si="11"/>
        <v/>
      </c>
      <c r="CH33" s="65">
        <f t="shared" si="12"/>
        <v>3269896</v>
      </c>
      <c r="CI33" s="65" t="str">
        <f t="shared" si="13"/>
        <v/>
      </c>
      <c r="CJ33" s="65" t="str">
        <f t="shared" si="14"/>
        <v/>
      </c>
      <c r="CK33" s="65" t="str">
        <f t="shared" si="84"/>
        <v/>
      </c>
      <c r="CL33" s="65" t="str">
        <f t="shared" si="85"/>
        <v/>
      </c>
      <c r="CM33" s="57" t="str">
        <f t="shared" si="47"/>
        <v/>
      </c>
      <c r="CN33" s="57">
        <f t="shared" si="86"/>
        <v>3269896</v>
      </c>
      <c r="CO33" s="58" t="e">
        <f t="shared" si="87"/>
        <v>#VALUE!</v>
      </c>
      <c r="CP33" s="58" t="e">
        <f t="shared" si="88"/>
        <v>#VALUE!</v>
      </c>
      <c r="CQ33" s="58" t="e">
        <f t="shared" si="89"/>
        <v>#VALUE!</v>
      </c>
      <c r="CR33" s="58">
        <f t="shared" si="90"/>
        <v>500</v>
      </c>
      <c r="CS33" s="58" t="e">
        <f t="shared" si="98"/>
        <v>#VALUE!</v>
      </c>
      <c r="CT33" s="58" t="e">
        <f t="shared" si="92"/>
        <v>#VALUE!</v>
      </c>
      <c r="CU33" s="62" t="e">
        <f t="shared" si="93"/>
        <v>#VALUE!</v>
      </c>
      <c r="CV33" s="58" t="e">
        <f t="shared" si="94"/>
        <v>#VALUE!</v>
      </c>
      <c r="CW33" s="58" t="e">
        <f t="shared" si="95"/>
        <v>#VALUE!</v>
      </c>
      <c r="CX33" s="56" t="s">
        <v>554</v>
      </c>
      <c r="CY33" s="91"/>
    </row>
    <row r="34" spans="1:103" s="59" customFormat="1" ht="47.25" x14ac:dyDescent="0.2">
      <c r="A34" s="122">
        <f t="shared" si="15"/>
        <v>24</v>
      </c>
      <c r="B34" s="123" t="s">
        <v>91</v>
      </c>
      <c r="C34" s="124" t="s">
        <v>92</v>
      </c>
      <c r="D34" s="123" t="s">
        <v>46</v>
      </c>
      <c r="E34" s="126">
        <v>804</v>
      </c>
      <c r="F34" s="122">
        <v>1</v>
      </c>
      <c r="G34" s="123" t="s">
        <v>31</v>
      </c>
      <c r="H34" s="53">
        <v>458.745</v>
      </c>
      <c r="I34" s="53">
        <f t="shared" si="16"/>
        <v>368830.98</v>
      </c>
      <c r="J34" s="136"/>
      <c r="K34" s="136">
        <v>0</v>
      </c>
      <c r="L34" s="43">
        <f t="shared" si="62"/>
        <v>0</v>
      </c>
      <c r="M34" s="52">
        <f t="shared" si="18"/>
        <v>0</v>
      </c>
      <c r="N34" s="42" t="str">
        <f t="shared" si="99"/>
        <v>NO OFERTADO</v>
      </c>
      <c r="O34" s="42" t="s">
        <v>568</v>
      </c>
      <c r="P34" s="42" t="s">
        <v>33</v>
      </c>
      <c r="Q34" s="42" t="str">
        <f t="shared" si="64"/>
        <v>NO</v>
      </c>
      <c r="R34" s="144">
        <v>0</v>
      </c>
      <c r="S34" s="144">
        <v>0</v>
      </c>
      <c r="T34" s="144">
        <f t="shared" si="1"/>
        <v>0</v>
      </c>
      <c r="U34" s="145">
        <f t="shared" si="21"/>
        <v>0</v>
      </c>
      <c r="V34" s="42" t="str">
        <f t="shared" si="96"/>
        <v>NO OFERTADO</v>
      </c>
      <c r="W34" s="42" t="str">
        <f>+IFERROR(VLOOKUP(A34,'[1]ASSUT MEDICAL LTDA'!$A$11:$L$124,7,0)," ")</f>
        <v xml:space="preserve"> </v>
      </c>
      <c r="X34" s="42" t="s">
        <v>33</v>
      </c>
      <c r="Y34" s="42" t="str">
        <f t="shared" si="97"/>
        <v>NO</v>
      </c>
      <c r="Z34" s="43">
        <v>336</v>
      </c>
      <c r="AA34" s="43">
        <v>64</v>
      </c>
      <c r="AB34" s="43">
        <f t="shared" si="2"/>
        <v>400</v>
      </c>
      <c r="AC34" s="41">
        <f t="shared" si="24"/>
        <v>321600</v>
      </c>
      <c r="AD34" s="42" t="str">
        <f t="shared" si="67"/>
        <v>CUMPLE</v>
      </c>
      <c r="AE34" s="42" t="str">
        <f>+IFERROR(VLOOKUP(A34,'[1]COLOMBIANA DE MEDICAMENTOS Y TE'!$A$33:$H$178,8,0)," ")</f>
        <v>Cumple</v>
      </c>
      <c r="AF34" s="42" t="s">
        <v>10</v>
      </c>
      <c r="AG34" s="42" t="str">
        <f t="shared" si="68"/>
        <v>SI</v>
      </c>
      <c r="AH34" s="60"/>
      <c r="AI34" s="60"/>
      <c r="AJ34" s="51">
        <f t="shared" si="69"/>
        <v>0</v>
      </c>
      <c r="AK34" s="41">
        <f t="shared" si="28"/>
        <v>0</v>
      </c>
      <c r="AL34" s="42" t="str">
        <f t="shared" si="70"/>
        <v>NO OFERTADO</v>
      </c>
      <c r="AM34" s="42" t="str">
        <f>+IFERROR(VLOOKUP(A34,'[1]JOHNSON &amp; JOHNSON MEDTECH COLOM'!$A$11:$J$240,7,0)," ")</f>
        <v xml:space="preserve"> </v>
      </c>
      <c r="AN34" s="42" t="s">
        <v>33</v>
      </c>
      <c r="AO34" s="42" t="str">
        <f t="shared" si="71"/>
        <v>NO</v>
      </c>
      <c r="AP34" s="60"/>
      <c r="AQ34" s="60"/>
      <c r="AR34" s="40">
        <f t="shared" si="72"/>
        <v>0</v>
      </c>
      <c r="AS34" s="41">
        <f t="shared" si="32"/>
        <v>0</v>
      </c>
      <c r="AT34" s="42" t="str">
        <f t="shared" si="73"/>
        <v>NO OFERTADO</v>
      </c>
      <c r="AU34" s="42"/>
      <c r="AV34" s="42" t="s">
        <v>33</v>
      </c>
      <c r="AW34" s="42" t="str">
        <f t="shared" si="74"/>
        <v>NO</v>
      </c>
      <c r="AX34" s="167"/>
      <c r="AY34" s="167"/>
      <c r="AZ34" s="144">
        <f t="shared" si="3"/>
        <v>0</v>
      </c>
      <c r="BA34" s="41">
        <f t="shared" si="35"/>
        <v>0</v>
      </c>
      <c r="BB34" s="42" t="str">
        <f t="shared" si="75"/>
        <v>NO OFERTADO</v>
      </c>
      <c r="BC34" s="42" t="str">
        <f>+IFERROR(VLOOKUP(A34,'[1]LIFE SUMINISTROS MEDICOS S.A.S.'!$A$32:$O$78,8,0)," ")</f>
        <v xml:space="preserve"> </v>
      </c>
      <c r="BD34" s="42" t="s">
        <v>33</v>
      </c>
      <c r="BE34" s="42" t="str">
        <f t="shared" si="76"/>
        <v>NO</v>
      </c>
      <c r="BF34" s="214">
        <f>+IFERROR(VLOOKUP(A34,[2]PriceList!$A$2:$I$252,8,0)," ")</f>
        <v>0</v>
      </c>
      <c r="BG34" s="218">
        <f>+IFERROR(VLOOKUP(A34,[2]PriceList!$A$2:$I$252,9,0)," ")</f>
        <v>0</v>
      </c>
      <c r="BH34" s="43">
        <f t="shared" si="4"/>
        <v>0</v>
      </c>
      <c r="BI34" s="52">
        <f t="shared" si="77"/>
        <v>0</v>
      </c>
      <c r="BJ34" s="42" t="str">
        <f t="shared" si="78"/>
        <v>NO OFERTADO</v>
      </c>
      <c r="BK34" s="42" t="str">
        <f>+IFERROR(VLOOKUP(A34,'[1]MEDTRONIC COLOMBIA S.A.'!$A$11:$O$73,8,0)," ")</f>
        <v xml:space="preserve"> </v>
      </c>
      <c r="BL34" s="42" t="s">
        <v>33</v>
      </c>
      <c r="BM34" s="42" t="str">
        <f t="shared" si="79"/>
        <v>NO</v>
      </c>
      <c r="BN34" s="196">
        <v>0</v>
      </c>
      <c r="BO34" s="196">
        <v>0</v>
      </c>
      <c r="BP34" s="144">
        <f t="shared" si="5"/>
        <v>0</v>
      </c>
      <c r="BQ34" s="145">
        <f t="shared" si="6"/>
        <v>0</v>
      </c>
      <c r="BR34" s="42" t="str">
        <f t="shared" si="80"/>
        <v>NO OFERTADO</v>
      </c>
      <c r="BS34" s="42" t="str">
        <f>+IFERROR(VLOOKUP(A34,'[1]PROMED QUIRURGICOS EU'!$A$11:$O$26,8,0)," ")</f>
        <v xml:space="preserve"> </v>
      </c>
      <c r="BT34" s="42" t="s">
        <v>33</v>
      </c>
      <c r="BU34" s="42" t="str">
        <f t="shared" si="81"/>
        <v>NO</v>
      </c>
      <c r="BV34" s="191"/>
      <c r="BW34" s="191"/>
      <c r="BX34" s="43">
        <f t="shared" si="7"/>
        <v>0</v>
      </c>
      <c r="BY34" s="52">
        <f t="shared" si="8"/>
        <v>0</v>
      </c>
      <c r="BZ34" s="42" t="str">
        <f t="shared" si="82"/>
        <v>NO OFERTADO</v>
      </c>
      <c r="CA34" s="42" t="str">
        <f>+IFERROR(VLOOKUP(A34,'[1]UCIPHARMA S. A'!$A$11:$N$28,8,0)," ")</f>
        <v xml:space="preserve"> </v>
      </c>
      <c r="CB34" s="42" t="s">
        <v>33</v>
      </c>
      <c r="CC34" s="42" t="str">
        <f t="shared" si="83"/>
        <v>NO</v>
      </c>
      <c r="CD34" s="56"/>
      <c r="CE34" s="57" t="str">
        <f t="shared" si="9"/>
        <v/>
      </c>
      <c r="CF34" s="57" t="str">
        <f t="shared" si="10"/>
        <v/>
      </c>
      <c r="CG34" s="57">
        <f t="shared" si="11"/>
        <v>400</v>
      </c>
      <c r="CH34" s="65" t="str">
        <f t="shared" si="12"/>
        <v/>
      </c>
      <c r="CI34" s="65" t="str">
        <f t="shared" si="13"/>
        <v/>
      </c>
      <c r="CJ34" s="65" t="str">
        <f t="shared" si="14"/>
        <v/>
      </c>
      <c r="CK34" s="65" t="str">
        <f t="shared" si="84"/>
        <v/>
      </c>
      <c r="CL34" s="65" t="str">
        <f t="shared" si="85"/>
        <v/>
      </c>
      <c r="CM34" s="57" t="str">
        <f t="shared" si="47"/>
        <v/>
      </c>
      <c r="CN34" s="57">
        <f t="shared" si="86"/>
        <v>400</v>
      </c>
      <c r="CO34" s="58" t="e">
        <f t="shared" si="87"/>
        <v>#VALUE!</v>
      </c>
      <c r="CP34" s="58" t="e">
        <f t="shared" si="88"/>
        <v>#VALUE!</v>
      </c>
      <c r="CQ34" s="58">
        <f t="shared" si="89"/>
        <v>500</v>
      </c>
      <c r="CR34" s="58" t="e">
        <f t="shared" si="90"/>
        <v>#VALUE!</v>
      </c>
      <c r="CS34" s="58" t="e">
        <f t="shared" si="98"/>
        <v>#VALUE!</v>
      </c>
      <c r="CT34" s="58" t="e">
        <f t="shared" si="92"/>
        <v>#VALUE!</v>
      </c>
      <c r="CU34" s="62" t="e">
        <f t="shared" si="93"/>
        <v>#VALUE!</v>
      </c>
      <c r="CV34" s="58" t="e">
        <f t="shared" si="94"/>
        <v>#VALUE!</v>
      </c>
      <c r="CW34" s="58" t="e">
        <f t="shared" si="95"/>
        <v>#VALUE!</v>
      </c>
      <c r="CX34" s="44" t="s">
        <v>553</v>
      </c>
      <c r="CY34" s="91"/>
    </row>
    <row r="35" spans="1:103" s="59" customFormat="1" ht="47.25" x14ac:dyDescent="0.2">
      <c r="A35" s="122">
        <f t="shared" si="15"/>
        <v>25</v>
      </c>
      <c r="B35" s="123" t="s">
        <v>93</v>
      </c>
      <c r="C35" s="124" t="s">
        <v>94</v>
      </c>
      <c r="D35" s="123" t="s">
        <v>46</v>
      </c>
      <c r="E35" s="126">
        <v>903</v>
      </c>
      <c r="F35" s="122">
        <v>1</v>
      </c>
      <c r="G35" s="123" t="s">
        <v>31</v>
      </c>
      <c r="H35" s="53">
        <v>458.745</v>
      </c>
      <c r="I35" s="53">
        <f t="shared" si="16"/>
        <v>414246.73499999999</v>
      </c>
      <c r="J35" s="136"/>
      <c r="K35" s="136">
        <v>0</v>
      </c>
      <c r="L35" s="43">
        <f t="shared" si="62"/>
        <v>0</v>
      </c>
      <c r="M35" s="52">
        <f t="shared" si="18"/>
        <v>0</v>
      </c>
      <c r="N35" s="42" t="str">
        <f t="shared" si="99"/>
        <v>NO OFERTADO</v>
      </c>
      <c r="O35" s="42" t="s">
        <v>568</v>
      </c>
      <c r="P35" s="42" t="s">
        <v>33</v>
      </c>
      <c r="Q35" s="42" t="str">
        <f t="shared" si="64"/>
        <v>NO</v>
      </c>
      <c r="R35" s="144">
        <v>0</v>
      </c>
      <c r="S35" s="144">
        <v>0</v>
      </c>
      <c r="T35" s="144">
        <f t="shared" si="1"/>
        <v>0</v>
      </c>
      <c r="U35" s="145">
        <f t="shared" si="21"/>
        <v>0</v>
      </c>
      <c r="V35" s="42" t="str">
        <f t="shared" si="96"/>
        <v>NO OFERTADO</v>
      </c>
      <c r="W35" s="42" t="str">
        <f>+IFERROR(VLOOKUP(A35,'[1]ASSUT MEDICAL LTDA'!$A$11:$L$124,7,0)," ")</f>
        <v xml:space="preserve"> </v>
      </c>
      <c r="X35" s="42" t="s">
        <v>33</v>
      </c>
      <c r="Y35" s="42" t="str">
        <f t="shared" si="97"/>
        <v>NO</v>
      </c>
      <c r="Z35" s="43">
        <v>336</v>
      </c>
      <c r="AA35" s="43">
        <v>64</v>
      </c>
      <c r="AB35" s="43">
        <f t="shared" si="2"/>
        <v>400</v>
      </c>
      <c r="AC35" s="41">
        <f t="shared" si="24"/>
        <v>361200</v>
      </c>
      <c r="AD35" s="42" t="str">
        <f t="shared" si="67"/>
        <v>CUMPLE</v>
      </c>
      <c r="AE35" s="42" t="str">
        <f>+IFERROR(VLOOKUP(A35,'[1]COLOMBIANA DE MEDICAMENTOS Y TE'!$A$33:$H$178,8,0)," ")</f>
        <v>Cumple</v>
      </c>
      <c r="AF35" s="42" t="s">
        <v>10</v>
      </c>
      <c r="AG35" s="42" t="str">
        <f t="shared" si="68"/>
        <v>SI</v>
      </c>
      <c r="AH35" s="60"/>
      <c r="AI35" s="60"/>
      <c r="AJ35" s="51">
        <f t="shared" si="69"/>
        <v>0</v>
      </c>
      <c r="AK35" s="41">
        <f t="shared" si="28"/>
        <v>0</v>
      </c>
      <c r="AL35" s="42" t="str">
        <f t="shared" si="70"/>
        <v>NO OFERTADO</v>
      </c>
      <c r="AM35" s="42" t="str">
        <f>+IFERROR(VLOOKUP(A35,'[1]JOHNSON &amp; JOHNSON MEDTECH COLOM'!$A$11:$J$240,7,0)," ")</f>
        <v xml:space="preserve"> </v>
      </c>
      <c r="AN35" s="42" t="s">
        <v>33</v>
      </c>
      <c r="AO35" s="42" t="str">
        <f t="shared" si="71"/>
        <v>NO</v>
      </c>
      <c r="AP35" s="60"/>
      <c r="AQ35" s="60"/>
      <c r="AR35" s="40">
        <f t="shared" si="72"/>
        <v>0</v>
      </c>
      <c r="AS35" s="41">
        <f t="shared" si="32"/>
        <v>0</v>
      </c>
      <c r="AT35" s="42" t="str">
        <f t="shared" si="73"/>
        <v>NO OFERTADO</v>
      </c>
      <c r="AU35" s="42"/>
      <c r="AV35" s="42" t="s">
        <v>33</v>
      </c>
      <c r="AW35" s="42" t="str">
        <f t="shared" si="74"/>
        <v>NO</v>
      </c>
      <c r="AX35" s="167"/>
      <c r="AY35" s="167"/>
      <c r="AZ35" s="144">
        <f t="shared" si="3"/>
        <v>0</v>
      </c>
      <c r="BA35" s="41">
        <f t="shared" si="35"/>
        <v>0</v>
      </c>
      <c r="BB35" s="42" t="str">
        <f t="shared" si="75"/>
        <v>NO OFERTADO</v>
      </c>
      <c r="BC35" s="42" t="str">
        <f>+IFERROR(VLOOKUP(A35,'[1]LIFE SUMINISTROS MEDICOS S.A.S.'!$A$32:$O$78,8,0)," ")</f>
        <v xml:space="preserve"> </v>
      </c>
      <c r="BD35" s="42" t="s">
        <v>33</v>
      </c>
      <c r="BE35" s="42" t="str">
        <f t="shared" si="76"/>
        <v>NO</v>
      </c>
      <c r="BF35" s="214">
        <f>+IFERROR(VLOOKUP(A35,[2]PriceList!$A$2:$I$252,8,0)," ")</f>
        <v>0</v>
      </c>
      <c r="BG35" s="218">
        <f>+IFERROR(VLOOKUP(A35,[2]PriceList!$A$2:$I$252,9,0)," ")</f>
        <v>0</v>
      </c>
      <c r="BH35" s="43">
        <f t="shared" si="4"/>
        <v>0</v>
      </c>
      <c r="BI35" s="52">
        <f t="shared" si="77"/>
        <v>0</v>
      </c>
      <c r="BJ35" s="42" t="str">
        <f t="shared" si="78"/>
        <v>NO OFERTADO</v>
      </c>
      <c r="BK35" s="42" t="str">
        <f>+IFERROR(VLOOKUP(A35,'[1]MEDTRONIC COLOMBIA S.A.'!$A$11:$O$73,8,0)," ")</f>
        <v xml:space="preserve"> </v>
      </c>
      <c r="BL35" s="42" t="s">
        <v>33</v>
      </c>
      <c r="BM35" s="42" t="str">
        <f t="shared" si="79"/>
        <v>NO</v>
      </c>
      <c r="BN35" s="196">
        <v>0</v>
      </c>
      <c r="BO35" s="196">
        <v>0</v>
      </c>
      <c r="BP35" s="144">
        <f t="shared" si="5"/>
        <v>0</v>
      </c>
      <c r="BQ35" s="145">
        <f t="shared" si="6"/>
        <v>0</v>
      </c>
      <c r="BR35" s="42" t="str">
        <f t="shared" si="80"/>
        <v>NO OFERTADO</v>
      </c>
      <c r="BS35" s="42" t="str">
        <f>+IFERROR(VLOOKUP(A35,'[1]PROMED QUIRURGICOS EU'!$A$11:$O$26,8,0)," ")</f>
        <v xml:space="preserve"> </v>
      </c>
      <c r="BT35" s="42" t="s">
        <v>33</v>
      </c>
      <c r="BU35" s="42" t="str">
        <f t="shared" si="81"/>
        <v>NO</v>
      </c>
      <c r="BV35" s="191"/>
      <c r="BW35" s="191"/>
      <c r="BX35" s="43">
        <f t="shared" si="7"/>
        <v>0</v>
      </c>
      <c r="BY35" s="52">
        <f t="shared" si="8"/>
        <v>0</v>
      </c>
      <c r="BZ35" s="42" t="str">
        <f t="shared" si="82"/>
        <v>NO OFERTADO</v>
      </c>
      <c r="CA35" s="42" t="str">
        <f>+IFERROR(VLOOKUP(A35,'[1]UCIPHARMA S. A'!$A$11:$N$28,8,0)," ")</f>
        <v xml:space="preserve"> </v>
      </c>
      <c r="CB35" s="42" t="s">
        <v>33</v>
      </c>
      <c r="CC35" s="42" t="str">
        <f t="shared" si="83"/>
        <v>NO</v>
      </c>
      <c r="CD35" s="56"/>
      <c r="CE35" s="57" t="str">
        <f t="shared" si="9"/>
        <v/>
      </c>
      <c r="CF35" s="57" t="str">
        <f t="shared" si="10"/>
        <v/>
      </c>
      <c r="CG35" s="57">
        <f t="shared" si="11"/>
        <v>400</v>
      </c>
      <c r="CH35" s="65" t="str">
        <f t="shared" si="12"/>
        <v/>
      </c>
      <c r="CI35" s="65" t="str">
        <f t="shared" si="13"/>
        <v/>
      </c>
      <c r="CJ35" s="65" t="str">
        <f t="shared" si="14"/>
        <v/>
      </c>
      <c r="CK35" s="65" t="str">
        <f t="shared" si="84"/>
        <v/>
      </c>
      <c r="CL35" s="65" t="str">
        <f t="shared" si="85"/>
        <v/>
      </c>
      <c r="CM35" s="57" t="str">
        <f t="shared" si="47"/>
        <v/>
      </c>
      <c r="CN35" s="57">
        <f t="shared" si="86"/>
        <v>400</v>
      </c>
      <c r="CO35" s="58" t="e">
        <f t="shared" si="87"/>
        <v>#VALUE!</v>
      </c>
      <c r="CP35" s="58" t="e">
        <f t="shared" si="88"/>
        <v>#VALUE!</v>
      </c>
      <c r="CQ35" s="58">
        <f t="shared" si="89"/>
        <v>500</v>
      </c>
      <c r="CR35" s="58" t="e">
        <f t="shared" si="90"/>
        <v>#VALUE!</v>
      </c>
      <c r="CS35" s="58" t="e">
        <f t="shared" si="98"/>
        <v>#VALUE!</v>
      </c>
      <c r="CT35" s="58" t="e">
        <f t="shared" si="92"/>
        <v>#VALUE!</v>
      </c>
      <c r="CU35" s="62" t="e">
        <f t="shared" si="93"/>
        <v>#VALUE!</v>
      </c>
      <c r="CV35" s="58" t="e">
        <f t="shared" si="94"/>
        <v>#VALUE!</v>
      </c>
      <c r="CW35" s="58" t="e">
        <f t="shared" si="95"/>
        <v>#VALUE!</v>
      </c>
      <c r="CX35" s="44" t="s">
        <v>553</v>
      </c>
      <c r="CY35" s="91"/>
    </row>
    <row r="36" spans="1:103" s="59" customFormat="1" ht="47.25" x14ac:dyDescent="0.2">
      <c r="A36" s="122">
        <f t="shared" si="15"/>
        <v>26</v>
      </c>
      <c r="B36" s="123" t="s">
        <v>95</v>
      </c>
      <c r="C36" s="124" t="s">
        <v>96</v>
      </c>
      <c r="D36" s="123" t="s">
        <v>46</v>
      </c>
      <c r="E36" s="126">
        <v>2494</v>
      </c>
      <c r="F36" s="122">
        <v>1</v>
      </c>
      <c r="G36" s="123" t="s">
        <v>31</v>
      </c>
      <c r="H36" s="53">
        <v>466.48</v>
      </c>
      <c r="I36" s="53">
        <f t="shared" si="16"/>
        <v>1163401.1200000001</v>
      </c>
      <c r="J36" s="136"/>
      <c r="K36" s="136">
        <v>0</v>
      </c>
      <c r="L36" s="43">
        <f t="shared" si="62"/>
        <v>0</v>
      </c>
      <c r="M36" s="52">
        <f t="shared" si="18"/>
        <v>0</v>
      </c>
      <c r="N36" s="42" t="str">
        <f t="shared" si="99"/>
        <v>NO OFERTADO</v>
      </c>
      <c r="O36" s="42" t="s">
        <v>568</v>
      </c>
      <c r="P36" s="42" t="s">
        <v>33</v>
      </c>
      <c r="Q36" s="42" t="str">
        <f t="shared" si="64"/>
        <v>NO</v>
      </c>
      <c r="R36" s="144">
        <v>0</v>
      </c>
      <c r="S36" s="144">
        <v>0</v>
      </c>
      <c r="T36" s="144">
        <f t="shared" si="1"/>
        <v>0</v>
      </c>
      <c r="U36" s="145">
        <f t="shared" si="21"/>
        <v>0</v>
      </c>
      <c r="V36" s="42" t="str">
        <f t="shared" si="96"/>
        <v>NO OFERTADO</v>
      </c>
      <c r="W36" s="42" t="str">
        <f>+IFERROR(VLOOKUP(A36,'[1]ASSUT MEDICAL LTDA'!$A$11:$L$124,7,0)," ")</f>
        <v xml:space="preserve"> </v>
      </c>
      <c r="X36" s="42" t="s">
        <v>33</v>
      </c>
      <c r="Y36" s="42" t="str">
        <f t="shared" si="97"/>
        <v>NO</v>
      </c>
      <c r="Z36" s="43">
        <v>336</v>
      </c>
      <c r="AA36" s="43">
        <v>64</v>
      </c>
      <c r="AB36" s="43">
        <f t="shared" si="2"/>
        <v>400</v>
      </c>
      <c r="AC36" s="41">
        <f t="shared" si="24"/>
        <v>997600</v>
      </c>
      <c r="AD36" s="42" t="str">
        <f t="shared" si="67"/>
        <v>CUMPLE</v>
      </c>
      <c r="AE36" s="42" t="str">
        <f>+IFERROR(VLOOKUP(A36,'[1]COLOMBIANA DE MEDICAMENTOS Y TE'!$A$33:$H$178,8,0)," ")</f>
        <v>Cumple</v>
      </c>
      <c r="AF36" s="42" t="s">
        <v>10</v>
      </c>
      <c r="AG36" s="42" t="str">
        <f t="shared" si="68"/>
        <v>SI</v>
      </c>
      <c r="AH36" s="60"/>
      <c r="AI36" s="60"/>
      <c r="AJ36" s="51">
        <f t="shared" si="69"/>
        <v>0</v>
      </c>
      <c r="AK36" s="41">
        <f t="shared" si="28"/>
        <v>0</v>
      </c>
      <c r="AL36" s="42" t="str">
        <f t="shared" si="70"/>
        <v>NO OFERTADO</v>
      </c>
      <c r="AM36" s="42" t="str">
        <f>+IFERROR(VLOOKUP(A36,'[1]JOHNSON &amp; JOHNSON MEDTECH COLOM'!$A$11:$J$240,7,0)," ")</f>
        <v xml:space="preserve"> </v>
      </c>
      <c r="AN36" s="42" t="s">
        <v>33</v>
      </c>
      <c r="AO36" s="42" t="str">
        <f t="shared" si="71"/>
        <v>NO</v>
      </c>
      <c r="AP36" s="60"/>
      <c r="AQ36" s="60"/>
      <c r="AR36" s="40">
        <f t="shared" si="72"/>
        <v>0</v>
      </c>
      <c r="AS36" s="41">
        <f t="shared" si="32"/>
        <v>0</v>
      </c>
      <c r="AT36" s="42" t="str">
        <f t="shared" si="73"/>
        <v>NO OFERTADO</v>
      </c>
      <c r="AU36" s="42"/>
      <c r="AV36" s="42" t="s">
        <v>33</v>
      </c>
      <c r="AW36" s="42" t="str">
        <f t="shared" si="74"/>
        <v>NO</v>
      </c>
      <c r="AX36" s="167"/>
      <c r="AY36" s="167"/>
      <c r="AZ36" s="144">
        <f t="shared" si="3"/>
        <v>0</v>
      </c>
      <c r="BA36" s="41">
        <f t="shared" si="35"/>
        <v>0</v>
      </c>
      <c r="BB36" s="42" t="str">
        <f t="shared" si="75"/>
        <v>NO OFERTADO</v>
      </c>
      <c r="BC36" s="42" t="str">
        <f>+IFERROR(VLOOKUP(A36,'[1]LIFE SUMINISTROS MEDICOS S.A.S.'!$A$32:$O$78,8,0)," ")</f>
        <v xml:space="preserve"> </v>
      </c>
      <c r="BD36" s="42" t="s">
        <v>33</v>
      </c>
      <c r="BE36" s="42" t="str">
        <f t="shared" si="76"/>
        <v>NO</v>
      </c>
      <c r="BF36" s="214">
        <f>+IFERROR(VLOOKUP(A36,[2]PriceList!$A$2:$I$252,8,0)," ")</f>
        <v>0</v>
      </c>
      <c r="BG36" s="218">
        <f>+IFERROR(VLOOKUP(A36,[2]PriceList!$A$2:$I$252,9,0)," ")</f>
        <v>0</v>
      </c>
      <c r="BH36" s="43">
        <f t="shared" si="4"/>
        <v>0</v>
      </c>
      <c r="BI36" s="52">
        <f t="shared" si="77"/>
        <v>0</v>
      </c>
      <c r="BJ36" s="42" t="str">
        <f t="shared" si="78"/>
        <v>NO OFERTADO</v>
      </c>
      <c r="BK36" s="42" t="str">
        <f>+IFERROR(VLOOKUP(A36,'[1]MEDTRONIC COLOMBIA S.A.'!$A$11:$O$73,8,0)," ")</f>
        <v xml:space="preserve"> </v>
      </c>
      <c r="BL36" s="42" t="s">
        <v>33</v>
      </c>
      <c r="BM36" s="42" t="str">
        <f t="shared" si="79"/>
        <v>NO</v>
      </c>
      <c r="BN36" s="196">
        <v>0</v>
      </c>
      <c r="BO36" s="196">
        <v>0</v>
      </c>
      <c r="BP36" s="144">
        <f t="shared" si="5"/>
        <v>0</v>
      </c>
      <c r="BQ36" s="145">
        <f t="shared" si="6"/>
        <v>0</v>
      </c>
      <c r="BR36" s="42" t="str">
        <f t="shared" si="80"/>
        <v>NO OFERTADO</v>
      </c>
      <c r="BS36" s="42" t="str">
        <f>+IFERROR(VLOOKUP(A36,'[1]PROMED QUIRURGICOS EU'!$A$11:$O$26,8,0)," ")</f>
        <v xml:space="preserve"> </v>
      </c>
      <c r="BT36" s="42" t="s">
        <v>33</v>
      </c>
      <c r="BU36" s="42" t="str">
        <f t="shared" si="81"/>
        <v>NO</v>
      </c>
      <c r="BV36" s="191"/>
      <c r="BW36" s="191"/>
      <c r="BX36" s="43">
        <f t="shared" si="7"/>
        <v>0</v>
      </c>
      <c r="BY36" s="52">
        <f t="shared" si="8"/>
        <v>0</v>
      </c>
      <c r="BZ36" s="42" t="str">
        <f t="shared" si="82"/>
        <v>NO OFERTADO</v>
      </c>
      <c r="CA36" s="42" t="str">
        <f>+IFERROR(VLOOKUP(A36,'[1]UCIPHARMA S. A'!$A$11:$N$28,8,0)," ")</f>
        <v xml:space="preserve"> </v>
      </c>
      <c r="CB36" s="42" t="s">
        <v>33</v>
      </c>
      <c r="CC36" s="42" t="str">
        <f t="shared" si="83"/>
        <v>NO</v>
      </c>
      <c r="CD36" s="56"/>
      <c r="CE36" s="57" t="str">
        <f t="shared" si="9"/>
        <v/>
      </c>
      <c r="CF36" s="57" t="str">
        <f t="shared" si="10"/>
        <v/>
      </c>
      <c r="CG36" s="57">
        <f t="shared" si="11"/>
        <v>400</v>
      </c>
      <c r="CH36" s="65" t="str">
        <f t="shared" si="12"/>
        <v/>
      </c>
      <c r="CI36" s="65" t="str">
        <f t="shared" si="13"/>
        <v/>
      </c>
      <c r="CJ36" s="65" t="str">
        <f t="shared" si="14"/>
        <v/>
      </c>
      <c r="CK36" s="65" t="str">
        <f t="shared" si="84"/>
        <v/>
      </c>
      <c r="CL36" s="65" t="str">
        <f t="shared" si="85"/>
        <v/>
      </c>
      <c r="CM36" s="57" t="str">
        <f t="shared" si="47"/>
        <v/>
      </c>
      <c r="CN36" s="57">
        <f t="shared" si="86"/>
        <v>400</v>
      </c>
      <c r="CO36" s="58" t="e">
        <f t="shared" si="87"/>
        <v>#VALUE!</v>
      </c>
      <c r="CP36" s="58" t="e">
        <f t="shared" si="88"/>
        <v>#VALUE!</v>
      </c>
      <c r="CQ36" s="58">
        <f t="shared" si="89"/>
        <v>500</v>
      </c>
      <c r="CR36" s="58" t="e">
        <f t="shared" si="90"/>
        <v>#VALUE!</v>
      </c>
      <c r="CS36" s="58" t="e">
        <f t="shared" si="98"/>
        <v>#VALUE!</v>
      </c>
      <c r="CT36" s="58" t="e">
        <f t="shared" si="92"/>
        <v>#VALUE!</v>
      </c>
      <c r="CU36" s="62" t="e">
        <f t="shared" si="93"/>
        <v>#VALUE!</v>
      </c>
      <c r="CV36" s="58" t="e">
        <f t="shared" si="94"/>
        <v>#VALUE!</v>
      </c>
      <c r="CW36" s="58" t="e">
        <f t="shared" si="95"/>
        <v>#VALUE!</v>
      </c>
      <c r="CX36" s="44" t="s">
        <v>553</v>
      </c>
      <c r="CY36" s="91"/>
    </row>
    <row r="37" spans="1:103" s="59" customFormat="1" ht="47.25" x14ac:dyDescent="0.2">
      <c r="A37" s="122">
        <f t="shared" si="15"/>
        <v>27</v>
      </c>
      <c r="B37" s="123" t="s">
        <v>97</v>
      </c>
      <c r="C37" s="124" t="s">
        <v>98</v>
      </c>
      <c r="D37" s="123" t="s">
        <v>46</v>
      </c>
      <c r="E37" s="126">
        <v>1546</v>
      </c>
      <c r="F37" s="122">
        <v>1</v>
      </c>
      <c r="G37" s="123" t="s">
        <v>31</v>
      </c>
      <c r="H37" s="53">
        <v>454.58000000000004</v>
      </c>
      <c r="I37" s="53">
        <f t="shared" si="16"/>
        <v>702780.68</v>
      </c>
      <c r="J37" s="136"/>
      <c r="K37" s="136">
        <v>0</v>
      </c>
      <c r="L37" s="43">
        <f>J37+K37</f>
        <v>0</v>
      </c>
      <c r="M37" s="52">
        <f t="shared" si="18"/>
        <v>0</v>
      </c>
      <c r="N37" s="42" t="str">
        <f>+IF(L37=0,"NO OFERTADO",IF(L37&gt;$H37,"NO CUMPLE",IF(((L37-$H37)/$H37)&lt;=-20%,"ARTIFICIALIDAD",IF(AND($H37=$H37,((L37-$H37)/$H37)&gt;-20%),"CUMPLE"))))</f>
        <v>NO OFERTADO</v>
      </c>
      <c r="O37" s="42" t="s">
        <v>568</v>
      </c>
      <c r="P37" s="42" t="s">
        <v>33</v>
      </c>
      <c r="Q37" s="42" t="str">
        <f>+IF(P37="CUMPLE","SI",IF(P37="NO CUMPLE","NO"))</f>
        <v>NO</v>
      </c>
      <c r="R37" s="144">
        <v>0</v>
      </c>
      <c r="S37" s="144">
        <v>0</v>
      </c>
      <c r="T37" s="144">
        <f t="shared" si="1"/>
        <v>0</v>
      </c>
      <c r="U37" s="145">
        <f t="shared" si="21"/>
        <v>0</v>
      </c>
      <c r="V37" s="42" t="str">
        <f>+IF(T37=0,"NO OFERTADO",IF(T37&gt;$H37,"NO CUMPLE",IF(((T37-$H37)/$H37)&lt;=-20%,"ARTIFICIALIDAD",IF(AND($H37=$H37,((T37-$H37)/$H37)&gt;-20%),"CUMPLE"))))</f>
        <v>NO OFERTADO</v>
      </c>
      <c r="W37" s="42" t="str">
        <f>+IFERROR(VLOOKUP(A37,'[1]ASSUT MEDICAL LTDA'!$A$11:$L$124,7,0)," ")</f>
        <v xml:space="preserve"> </v>
      </c>
      <c r="X37" s="42" t="s">
        <v>33</v>
      </c>
      <c r="Y37" s="42" t="str">
        <f>+IF(X37="CUMPLE","SI",IF(X37="NO CUMPLE","NO"))</f>
        <v>NO</v>
      </c>
      <c r="Z37" s="43">
        <v>336</v>
      </c>
      <c r="AA37" s="43">
        <v>64</v>
      </c>
      <c r="AB37" s="43">
        <f t="shared" si="2"/>
        <v>400</v>
      </c>
      <c r="AC37" s="41">
        <f t="shared" si="24"/>
        <v>618400</v>
      </c>
      <c r="AD37" s="42" t="str">
        <f>+IF(AB37=0,"NO OFERTADO",IF(AB37&gt;$H37,"NO CUMPLE",IF(((AB37-$H37)/$H37)&lt;=-20%,"ARTIFICIALIDAD",IF(AND($H37=$H37,((AB37-$H37)/$H37)&gt;-20%),"CUMPLE"))))</f>
        <v>CUMPLE</v>
      </c>
      <c r="AE37" s="42" t="str">
        <f>+IFERROR(VLOOKUP(A37,'[1]COLOMBIANA DE MEDICAMENTOS Y TE'!$A$33:$H$178,8,0)," ")</f>
        <v>Cumple</v>
      </c>
      <c r="AF37" s="42" t="s">
        <v>10</v>
      </c>
      <c r="AG37" s="42" t="str">
        <f>+IF(AF37="CUMPLE","SI",IF(AF37="NO CUMPLE","NO"))</f>
        <v>SI</v>
      </c>
      <c r="AH37" s="43"/>
      <c r="AI37" s="43"/>
      <c r="AJ37" s="51">
        <f>+AH37+AI37</f>
        <v>0</v>
      </c>
      <c r="AK37" s="41">
        <f t="shared" si="28"/>
        <v>0</v>
      </c>
      <c r="AL37" s="42" t="str">
        <f>+IF(AJ37=0,"NO OFERTADO",IF(AJ37&gt;$H37,"NO CUMPLE",IF(((AJ37-$H37)/$H37)&lt;=-20%,"ARTIFICIALIDAD",IF(AND($H37=$H37,((AJ37-$H37)/$H37)&gt;-20%),"CUMPLE"))))</f>
        <v>NO OFERTADO</v>
      </c>
      <c r="AM37" s="42" t="str">
        <f>+IFERROR(VLOOKUP(A37,'[1]JOHNSON &amp; JOHNSON MEDTECH COLOM'!$A$11:$J$240,7,0)," ")</f>
        <v xml:space="preserve"> </v>
      </c>
      <c r="AN37" s="42" t="s">
        <v>33</v>
      </c>
      <c r="AO37" s="42" t="str">
        <f>+IF(AN37="CUMPLE","SI",IF(AN37="NO CUMPLE","NO"))</f>
        <v>NO</v>
      </c>
      <c r="AP37" s="43"/>
      <c r="AQ37" s="43"/>
      <c r="AR37" s="40">
        <f>+AP37+AQ37</f>
        <v>0</v>
      </c>
      <c r="AS37" s="41">
        <f t="shared" si="32"/>
        <v>0</v>
      </c>
      <c r="AT37" s="42" t="str">
        <f>+IF(AR37=0,"NO OFERTADO",IF(AR37&gt;$H37,"NO CUMPLE",IF(((AR37-$H37)/$H37)&lt;=-20%,"ARTIFICIALIDAD",IF(AND($H37=$H37,((AR37-$H37)/$H37)&gt;-20%),"CUMPLE"))))</f>
        <v>NO OFERTADO</v>
      </c>
      <c r="AU37" s="42"/>
      <c r="AV37" s="42" t="s">
        <v>33</v>
      </c>
      <c r="AW37" s="42" t="str">
        <f>+IF(AV37="CUMPLE","SI",IF(AV37="NO CUMPLE","NO"))</f>
        <v>NO</v>
      </c>
      <c r="AX37" s="43"/>
      <c r="AY37" s="43"/>
      <c r="AZ37" s="144">
        <f t="shared" si="3"/>
        <v>0</v>
      </c>
      <c r="BA37" s="41">
        <f t="shared" si="35"/>
        <v>0</v>
      </c>
      <c r="BB37" s="42" t="str">
        <f>+IF(AZ37=0,"NO OFERTADO",IF(AZ37&gt;$H37,"NO CUMPLE",IF(((AZ37-$H37)/$H37)&lt;=-20%,"ARTIFICIALIDAD",IF(AND($H37=$H37,((AZ37-$H37)/$H37)&gt;-20%),"CUMPLE"))))</f>
        <v>NO OFERTADO</v>
      </c>
      <c r="BC37" s="42" t="str">
        <f>+IFERROR(VLOOKUP(A37,'[1]LIFE SUMINISTROS MEDICOS S.A.S.'!$A$32:$O$78,8,0)," ")</f>
        <v xml:space="preserve"> </v>
      </c>
      <c r="BD37" s="42" t="s">
        <v>33</v>
      </c>
      <c r="BE37" s="42" t="str">
        <f>+IF(BD37="CUMPLE","SI",IF(BD37="NO CUMPLE","NO"))</f>
        <v>NO</v>
      </c>
      <c r="BF37" s="214">
        <f>+IFERROR(VLOOKUP(A37,[2]PriceList!$A$2:$I$252,8,0)," ")</f>
        <v>0</v>
      </c>
      <c r="BG37" s="218">
        <f>+IFERROR(VLOOKUP(A37,[2]PriceList!$A$2:$I$252,9,0)," ")</f>
        <v>0</v>
      </c>
      <c r="BH37" s="43">
        <f t="shared" si="4"/>
        <v>0</v>
      </c>
      <c r="BI37" s="52">
        <f>BH37*$F37</f>
        <v>0</v>
      </c>
      <c r="BJ37" s="42" t="str">
        <f>+IF(BH37=0,"NO OFERTADO",IF(BH37&gt;$H37,"NO CUMPLE",IF(((BH37-$H37)/$H37)&lt;=-20%,"ARTIFICIALIDAD",IF(AND($H37=$H37,((BH37-$H37)/$H37)&gt;-20%),"CUMPLE"))))</f>
        <v>NO OFERTADO</v>
      </c>
      <c r="BK37" s="42" t="str">
        <f>+IFERROR(VLOOKUP(A37,'[1]MEDTRONIC COLOMBIA S.A.'!$A$11:$O$73,8,0)," ")</f>
        <v xml:space="preserve"> </v>
      </c>
      <c r="BL37" s="42" t="s">
        <v>33</v>
      </c>
      <c r="BM37" s="42" t="str">
        <f>+IF(BL37="CUMPLE","SI",IF(BL37="NO CUMPLE","NO"))</f>
        <v>NO</v>
      </c>
      <c r="BN37" s="196">
        <v>0</v>
      </c>
      <c r="BO37" s="196">
        <v>0</v>
      </c>
      <c r="BP37" s="144">
        <f t="shared" si="5"/>
        <v>0</v>
      </c>
      <c r="BQ37" s="145">
        <f t="shared" si="6"/>
        <v>0</v>
      </c>
      <c r="BR37" s="42" t="str">
        <f>+IF(BP37=0,"NO OFERTADO",IF(BP37&gt;$H37,"NO CUMPLE",IF(((BP37-$H37)/$H37)&lt;=-20%,"ARTIFICIALIDAD",IF(AND($H37=$H37,((BP37-$H37)/$H37)&gt;-20%),"CUMPLE"))))</f>
        <v>NO OFERTADO</v>
      </c>
      <c r="BS37" s="42" t="str">
        <f>+IFERROR(VLOOKUP(A37,'[1]PROMED QUIRURGICOS EU'!$A$11:$O$26,8,0)," ")</f>
        <v xml:space="preserve"> </v>
      </c>
      <c r="BT37" s="42" t="s">
        <v>33</v>
      </c>
      <c r="BU37" s="42" t="str">
        <f>+IF(BT37="CUMPLE","SI",IF(BT37="NO CUMPLE","NO"))</f>
        <v>NO</v>
      </c>
      <c r="BV37" s="191"/>
      <c r="BW37" s="191"/>
      <c r="BX37" s="43">
        <f t="shared" si="7"/>
        <v>0</v>
      </c>
      <c r="BY37" s="52">
        <f t="shared" si="8"/>
        <v>0</v>
      </c>
      <c r="BZ37" s="42" t="str">
        <f>+IF(BX37=0,"NO OFERTADO",IF(BX37&gt;$H37,"NO CUMPLE",IF(((BX37-$H37)/$H37)&lt;=-20%,"ARTIFICIALIDAD",IF(AND($H37=$H37,((BX37-$H37)/$H37)&gt;-20%),"CUMPLE"))))</f>
        <v>NO OFERTADO</v>
      </c>
      <c r="CA37" s="42" t="str">
        <f>+IFERROR(VLOOKUP(A37,'[1]UCIPHARMA S. A'!$A$11:$N$28,8,0)," ")</f>
        <v xml:space="preserve"> </v>
      </c>
      <c r="CB37" s="42" t="s">
        <v>33</v>
      </c>
      <c r="CC37" s="42" t="str">
        <f>+IF(CB37="CUMPLE","SI",IF(CB37="NO CUMPLE","NO"))</f>
        <v>NO</v>
      </c>
      <c r="CD37" s="56"/>
      <c r="CE37" s="57" t="str">
        <f t="shared" si="9"/>
        <v/>
      </c>
      <c r="CF37" s="57" t="str">
        <f t="shared" si="10"/>
        <v/>
      </c>
      <c r="CG37" s="57">
        <f t="shared" si="11"/>
        <v>400</v>
      </c>
      <c r="CH37" s="65" t="str">
        <f t="shared" si="12"/>
        <v/>
      </c>
      <c r="CI37" s="65" t="str">
        <f t="shared" si="13"/>
        <v/>
      </c>
      <c r="CJ37" s="65" t="str">
        <f t="shared" si="14"/>
        <v/>
      </c>
      <c r="CK37" s="65" t="str">
        <f>IF(BH37=0,"",IF(BM37="NO","",BH37))</f>
        <v/>
      </c>
      <c r="CL37" s="65" t="str">
        <f>IF(BQ37=0,"",IF(BU37="NO","",BQ37))</f>
        <v/>
      </c>
      <c r="CM37" s="57" t="str">
        <f t="shared" si="47"/>
        <v/>
      </c>
      <c r="CN37" s="57">
        <f>MIN(CE37,CF37,CG37,CH37,CI37,CJ37,CK37,CL37,CM37)</f>
        <v>400</v>
      </c>
      <c r="CO37" s="58" t="e">
        <f>500*(CN37/CE37)</f>
        <v>#VALUE!</v>
      </c>
      <c r="CP37" s="58" t="e">
        <f>500*(CN37/CF37)</f>
        <v>#VALUE!</v>
      </c>
      <c r="CQ37" s="58">
        <f>500*(CN37/CG37)</f>
        <v>500</v>
      </c>
      <c r="CR37" s="58" t="e">
        <f>500*(CN37/CH37)</f>
        <v>#VALUE!</v>
      </c>
      <c r="CS37" s="58" t="e">
        <f>500*(CN37/CI37)</f>
        <v>#VALUE!</v>
      </c>
      <c r="CT37" s="58" t="e">
        <f>500*(CN37/CJ37)</f>
        <v>#VALUE!</v>
      </c>
      <c r="CU37" s="62" t="e">
        <f>500*(CN37/CK37)</f>
        <v>#VALUE!</v>
      </c>
      <c r="CV37" s="58" t="e">
        <f>500*(CN37/CL37)</f>
        <v>#VALUE!</v>
      </c>
      <c r="CW37" s="58" t="e">
        <f>500*(CN37/CM37)</f>
        <v>#VALUE!</v>
      </c>
      <c r="CX37" s="44" t="s">
        <v>553</v>
      </c>
      <c r="CY37" s="91"/>
    </row>
    <row r="38" spans="1:103" s="59" customFormat="1" ht="47.25" x14ac:dyDescent="0.2">
      <c r="A38" s="122">
        <f t="shared" si="15"/>
        <v>28</v>
      </c>
      <c r="B38" s="123" t="s">
        <v>99</v>
      </c>
      <c r="C38" s="124" t="s">
        <v>100</v>
      </c>
      <c r="D38" s="123" t="s">
        <v>46</v>
      </c>
      <c r="E38" s="126">
        <v>1010</v>
      </c>
      <c r="F38" s="122">
        <v>1</v>
      </c>
      <c r="G38" s="123" t="s">
        <v>31</v>
      </c>
      <c r="H38" s="53">
        <v>466.48</v>
      </c>
      <c r="I38" s="53">
        <f t="shared" si="16"/>
        <v>471144.80000000005</v>
      </c>
      <c r="J38" s="136"/>
      <c r="K38" s="136">
        <v>0</v>
      </c>
      <c r="L38" s="43">
        <f t="shared" ref="L38:L49" si="100">J38+K38</f>
        <v>0</v>
      </c>
      <c r="M38" s="52">
        <f t="shared" si="18"/>
        <v>0</v>
      </c>
      <c r="N38" s="42" t="str">
        <f t="shared" ref="N38:N42" si="101">+IF(L38=0,"NO OFERTADO",IF(L38&gt;$H38,"NO CUMPLE",IF(((L38-$H38)/$H38)&lt;=-20%,"ARTIFICIALIDAD",IF(AND($H38=$H38,((L38-$H38)/$H38)&gt;-20%),"CUMPLE"))))</f>
        <v>NO OFERTADO</v>
      </c>
      <c r="O38" s="42" t="s">
        <v>568</v>
      </c>
      <c r="P38" s="42" t="s">
        <v>33</v>
      </c>
      <c r="Q38" s="42" t="str">
        <f t="shared" ref="Q38:Q49" si="102">+IF(P38="CUMPLE","SI",IF(P38="NO CUMPLE","NO"))</f>
        <v>NO</v>
      </c>
      <c r="R38" s="144">
        <v>0</v>
      </c>
      <c r="S38" s="144">
        <v>0</v>
      </c>
      <c r="T38" s="144">
        <f t="shared" si="1"/>
        <v>0</v>
      </c>
      <c r="U38" s="145">
        <f t="shared" si="21"/>
        <v>0</v>
      </c>
      <c r="V38" s="42" t="str">
        <f t="shared" ref="V38:V39" si="103">+IF(T38=0,"NO OFERTADO",IF(T38&gt;$H38,"NO CUMPLE",IF(((T38-$H38)/$H38)&lt;=-20%,"ARTIFICIALIDAD",IF(AND($H38=$H38,((T38-$H38)/$H38)&gt;-20%),"CUMPLE"))))</f>
        <v>NO OFERTADO</v>
      </c>
      <c r="W38" s="42" t="str">
        <f>+IFERROR(VLOOKUP(A38,'[1]ASSUT MEDICAL LTDA'!$A$11:$L$124,7,0)," ")</f>
        <v xml:space="preserve"> </v>
      </c>
      <c r="X38" s="42" t="s">
        <v>33</v>
      </c>
      <c r="Y38" s="42" t="str">
        <f t="shared" ref="Y38:Y39" si="104">+IF(X38="CUMPLE","SI",IF(X38="NO CUMPLE","NO"))</f>
        <v>NO</v>
      </c>
      <c r="Z38" s="43">
        <v>336</v>
      </c>
      <c r="AA38" s="43">
        <v>64</v>
      </c>
      <c r="AB38" s="43">
        <f t="shared" si="2"/>
        <v>400</v>
      </c>
      <c r="AC38" s="41">
        <f t="shared" si="24"/>
        <v>404000</v>
      </c>
      <c r="AD38" s="42" t="str">
        <f t="shared" ref="AD38:AD49" si="105">+IF(AB38=0,"NO OFERTADO",IF(AB38&gt;$H38,"NO CUMPLE",IF(((AB38-$H38)/$H38)&lt;=-20%,"ARTIFICIALIDAD",IF(AND($H38=$H38,((AB38-$H38)/$H38)&gt;-20%),"CUMPLE"))))</f>
        <v>CUMPLE</v>
      </c>
      <c r="AE38" s="42" t="str">
        <f>+IFERROR(VLOOKUP(A38,'[1]COLOMBIANA DE MEDICAMENTOS Y TE'!$A$33:$H$178,8,0)," ")</f>
        <v>Cumple</v>
      </c>
      <c r="AF38" s="42" t="s">
        <v>10</v>
      </c>
      <c r="AG38" s="42" t="str">
        <f t="shared" ref="AG38:AG49" si="106">+IF(AF38="CUMPLE","SI",IF(AF38="NO CUMPLE","NO"))</f>
        <v>SI</v>
      </c>
      <c r="AH38" s="60"/>
      <c r="AI38" s="60"/>
      <c r="AJ38" s="51">
        <f t="shared" ref="AJ38:AJ49" si="107">+AH38+AI38</f>
        <v>0</v>
      </c>
      <c r="AK38" s="41">
        <f t="shared" si="28"/>
        <v>0</v>
      </c>
      <c r="AL38" s="42" t="str">
        <f t="shared" ref="AL38:AL49" si="108">+IF(AJ38=0,"NO OFERTADO",IF(AJ38&gt;$H38,"NO CUMPLE",IF(((AJ38-$H38)/$H38)&lt;=-20%,"ARTIFICIALIDAD",IF(AND($H38=$H38,((AJ38-$H38)/$H38)&gt;-20%),"CUMPLE"))))</f>
        <v>NO OFERTADO</v>
      </c>
      <c r="AM38" s="42" t="str">
        <f>+IFERROR(VLOOKUP(A38,'[1]JOHNSON &amp; JOHNSON MEDTECH COLOM'!$A$11:$J$240,7,0)," ")</f>
        <v xml:space="preserve"> </v>
      </c>
      <c r="AN38" s="42" t="s">
        <v>33</v>
      </c>
      <c r="AO38" s="42" t="str">
        <f t="shared" ref="AO38:AO49" si="109">+IF(AN38="CUMPLE","SI",IF(AN38="NO CUMPLE","NO"))</f>
        <v>NO</v>
      </c>
      <c r="AP38" s="60"/>
      <c r="AQ38" s="60"/>
      <c r="AR38" s="40">
        <f t="shared" ref="AR38:AR49" si="110">+AP38+AQ38</f>
        <v>0</v>
      </c>
      <c r="AS38" s="41">
        <f t="shared" si="32"/>
        <v>0</v>
      </c>
      <c r="AT38" s="42" t="str">
        <f t="shared" ref="AT38:AT49" si="111">+IF(AR38=0,"NO OFERTADO",IF(AR38&gt;$H38,"NO CUMPLE",IF(((AR38-$H38)/$H38)&lt;=-20%,"ARTIFICIALIDAD",IF(AND($H38=$H38,((AR38-$H38)/$H38)&gt;-20%),"CUMPLE"))))</f>
        <v>NO OFERTADO</v>
      </c>
      <c r="AU38" s="42"/>
      <c r="AV38" s="42" t="s">
        <v>33</v>
      </c>
      <c r="AW38" s="42" t="str">
        <f t="shared" ref="AW38:AW49" si="112">+IF(AV38="CUMPLE","SI",IF(AV38="NO CUMPLE","NO"))</f>
        <v>NO</v>
      </c>
      <c r="AX38" s="167"/>
      <c r="AY38" s="167"/>
      <c r="AZ38" s="144">
        <f t="shared" si="3"/>
        <v>0</v>
      </c>
      <c r="BA38" s="41">
        <f t="shared" si="35"/>
        <v>0</v>
      </c>
      <c r="BB38" s="42" t="str">
        <f t="shared" ref="BB38:BB49" si="113">+IF(AZ38=0,"NO OFERTADO",IF(AZ38&gt;$H38,"NO CUMPLE",IF(((AZ38-$H38)/$H38)&lt;=-20%,"ARTIFICIALIDAD",IF(AND($H38=$H38,((AZ38-$H38)/$H38)&gt;-20%),"CUMPLE"))))</f>
        <v>NO OFERTADO</v>
      </c>
      <c r="BC38" s="42" t="str">
        <f>+IFERROR(VLOOKUP(A38,'[1]LIFE SUMINISTROS MEDICOS S.A.S.'!$A$32:$O$78,8,0)," ")</f>
        <v xml:space="preserve"> </v>
      </c>
      <c r="BD38" s="42" t="s">
        <v>33</v>
      </c>
      <c r="BE38" s="42" t="str">
        <f t="shared" ref="BE38:BE49" si="114">+IF(BD38="CUMPLE","SI",IF(BD38="NO CUMPLE","NO"))</f>
        <v>NO</v>
      </c>
      <c r="BF38" s="214">
        <f>+IFERROR(VLOOKUP(A38,[2]PriceList!$A$2:$I$252,8,0)," ")</f>
        <v>0</v>
      </c>
      <c r="BG38" s="218">
        <f>+IFERROR(VLOOKUP(A38,[2]PriceList!$A$2:$I$252,9,0)," ")</f>
        <v>0</v>
      </c>
      <c r="BH38" s="43">
        <f t="shared" si="4"/>
        <v>0</v>
      </c>
      <c r="BI38" s="52">
        <f t="shared" ref="BI38:BI49" si="115">BH38*$F38</f>
        <v>0</v>
      </c>
      <c r="BJ38" s="42" t="str">
        <f t="shared" ref="BJ38:BJ49" si="116">+IF(BH38=0,"NO OFERTADO",IF(BH38&gt;$H38,"NO CUMPLE",IF(((BH38-$H38)/$H38)&lt;=-20%,"ARTIFICIALIDAD",IF(AND($H38=$H38,((BH38-$H38)/$H38)&gt;-20%),"CUMPLE"))))</f>
        <v>NO OFERTADO</v>
      </c>
      <c r="BK38" s="42" t="str">
        <f>+IFERROR(VLOOKUP(A38,'[1]MEDTRONIC COLOMBIA S.A.'!$A$11:$O$73,8,0)," ")</f>
        <v xml:space="preserve"> </v>
      </c>
      <c r="BL38" s="42" t="s">
        <v>33</v>
      </c>
      <c r="BM38" s="42" t="str">
        <f t="shared" ref="BM38:BM49" si="117">+IF(BL38="CUMPLE","SI",IF(BL38="NO CUMPLE","NO"))</f>
        <v>NO</v>
      </c>
      <c r="BN38" s="196">
        <v>0</v>
      </c>
      <c r="BO38" s="196">
        <v>0</v>
      </c>
      <c r="BP38" s="144">
        <f t="shared" si="5"/>
        <v>0</v>
      </c>
      <c r="BQ38" s="145">
        <f t="shared" si="6"/>
        <v>0</v>
      </c>
      <c r="BR38" s="42" t="str">
        <f t="shared" ref="BR38:BR49" si="118">+IF(BP38=0,"NO OFERTADO",IF(BP38&gt;$H38,"NO CUMPLE",IF(((BP38-$H38)/$H38)&lt;=-20%,"ARTIFICIALIDAD",IF(AND($H38=$H38,((BP38-$H38)/$H38)&gt;-20%),"CUMPLE"))))</f>
        <v>NO OFERTADO</v>
      </c>
      <c r="BS38" s="42" t="str">
        <f>+IFERROR(VLOOKUP(A38,'[1]PROMED QUIRURGICOS EU'!$A$11:$O$26,8,0)," ")</f>
        <v xml:space="preserve"> </v>
      </c>
      <c r="BT38" s="42" t="s">
        <v>33</v>
      </c>
      <c r="BU38" s="42" t="str">
        <f t="shared" ref="BU38:BU49" si="119">+IF(BT38="CUMPLE","SI",IF(BT38="NO CUMPLE","NO"))</f>
        <v>NO</v>
      </c>
      <c r="BV38" s="191"/>
      <c r="BW38" s="191"/>
      <c r="BX38" s="43">
        <f t="shared" si="7"/>
        <v>0</v>
      </c>
      <c r="BY38" s="52">
        <f t="shared" si="8"/>
        <v>0</v>
      </c>
      <c r="BZ38" s="42" t="str">
        <f t="shared" ref="BZ38:BZ49" si="120">+IF(BX38=0,"NO OFERTADO",IF(BX38&gt;$H38,"NO CUMPLE",IF(((BX38-$H38)/$H38)&lt;=-20%,"ARTIFICIALIDAD",IF(AND($H38=$H38,((BX38-$H38)/$H38)&gt;-20%),"CUMPLE"))))</f>
        <v>NO OFERTADO</v>
      </c>
      <c r="CA38" s="42" t="str">
        <f>+IFERROR(VLOOKUP(A38,'[1]UCIPHARMA S. A'!$A$11:$N$28,8,0)," ")</f>
        <v xml:space="preserve"> </v>
      </c>
      <c r="CB38" s="42" t="s">
        <v>33</v>
      </c>
      <c r="CC38" s="42" t="str">
        <f t="shared" ref="CC38:CC49" si="121">+IF(CB38="CUMPLE","SI",IF(CB38="NO CUMPLE","NO"))</f>
        <v>NO</v>
      </c>
      <c r="CD38" s="56"/>
      <c r="CE38" s="57" t="str">
        <f t="shared" si="9"/>
        <v/>
      </c>
      <c r="CF38" s="57" t="str">
        <f t="shared" si="10"/>
        <v/>
      </c>
      <c r="CG38" s="57">
        <f t="shared" si="11"/>
        <v>400</v>
      </c>
      <c r="CH38" s="65" t="str">
        <f t="shared" si="12"/>
        <v/>
      </c>
      <c r="CI38" s="65" t="str">
        <f t="shared" si="13"/>
        <v/>
      </c>
      <c r="CJ38" s="65" t="str">
        <f t="shared" si="14"/>
        <v/>
      </c>
      <c r="CK38" s="65" t="str">
        <f t="shared" ref="CK38:CK49" si="122">IF(BH38=0,"",IF(BM38="NO","",BH38))</f>
        <v/>
      </c>
      <c r="CL38" s="65" t="str">
        <f t="shared" ref="CL38:CL49" si="123">IF(BQ38=0,"",IF(BU38="NO","",BQ38))</f>
        <v/>
      </c>
      <c r="CM38" s="57" t="str">
        <f t="shared" si="47"/>
        <v/>
      </c>
      <c r="CN38" s="57">
        <f t="shared" ref="CN38:CN49" si="124">MIN(CE38,CF38,CG38,CH38,CI38,CJ38,CK38,CL38,CM38)</f>
        <v>400</v>
      </c>
      <c r="CO38" s="58" t="e">
        <f t="shared" ref="CO38:CO49" si="125">500*(CN38/CE38)</f>
        <v>#VALUE!</v>
      </c>
      <c r="CP38" s="58" t="e">
        <f t="shared" ref="CP38:CP49" si="126">500*(CN38/CF38)</f>
        <v>#VALUE!</v>
      </c>
      <c r="CQ38" s="58">
        <f t="shared" ref="CQ38:CQ49" si="127">500*(CN38/CG38)</f>
        <v>500</v>
      </c>
      <c r="CR38" s="58" t="e">
        <f t="shared" ref="CR38:CR49" si="128">500*(CN38/CH38)</f>
        <v>#VALUE!</v>
      </c>
      <c r="CS38" s="58" t="e">
        <f t="shared" ref="CS38:CS41" si="129">500*(CN38/CI38)</f>
        <v>#VALUE!</v>
      </c>
      <c r="CT38" s="58" t="e">
        <f t="shared" ref="CT38:CT49" si="130">500*(CN38/CJ38)</f>
        <v>#VALUE!</v>
      </c>
      <c r="CU38" s="62" t="e">
        <f t="shared" ref="CU38:CU49" si="131">500*(CN38/CK38)</f>
        <v>#VALUE!</v>
      </c>
      <c r="CV38" s="58" t="e">
        <f t="shared" ref="CV38:CV49" si="132">500*(CN38/CL38)</f>
        <v>#VALUE!</v>
      </c>
      <c r="CW38" s="58" t="e">
        <f t="shared" ref="CW38:CW49" si="133">500*(CN38/CM38)</f>
        <v>#VALUE!</v>
      </c>
      <c r="CX38" s="44" t="s">
        <v>553</v>
      </c>
      <c r="CY38" s="91"/>
    </row>
    <row r="39" spans="1:103" s="59" customFormat="1" ht="47.25" x14ac:dyDescent="0.2">
      <c r="A39" s="122">
        <f t="shared" si="15"/>
        <v>29</v>
      </c>
      <c r="B39" s="123" t="s">
        <v>101</v>
      </c>
      <c r="C39" s="124" t="s">
        <v>102</v>
      </c>
      <c r="D39" s="123" t="s">
        <v>46</v>
      </c>
      <c r="E39" s="126">
        <v>200</v>
      </c>
      <c r="F39" s="122">
        <v>1</v>
      </c>
      <c r="G39" s="123" t="s">
        <v>31</v>
      </c>
      <c r="H39" s="53">
        <v>452.2</v>
      </c>
      <c r="I39" s="53">
        <f t="shared" si="16"/>
        <v>90440</v>
      </c>
      <c r="J39" s="136"/>
      <c r="K39" s="136">
        <v>0</v>
      </c>
      <c r="L39" s="43">
        <f t="shared" si="100"/>
        <v>0</v>
      </c>
      <c r="M39" s="52">
        <f t="shared" si="18"/>
        <v>0</v>
      </c>
      <c r="N39" s="42" t="str">
        <f t="shared" si="101"/>
        <v>NO OFERTADO</v>
      </c>
      <c r="O39" s="42" t="s">
        <v>568</v>
      </c>
      <c r="P39" s="42" t="s">
        <v>33</v>
      </c>
      <c r="Q39" s="42" t="str">
        <f t="shared" si="102"/>
        <v>NO</v>
      </c>
      <c r="R39" s="144">
        <v>0</v>
      </c>
      <c r="S39" s="144">
        <v>0</v>
      </c>
      <c r="T39" s="144">
        <f t="shared" si="1"/>
        <v>0</v>
      </c>
      <c r="U39" s="145">
        <f t="shared" si="21"/>
        <v>0</v>
      </c>
      <c r="V39" s="42" t="str">
        <f t="shared" si="103"/>
        <v>NO OFERTADO</v>
      </c>
      <c r="W39" s="42" t="str">
        <f>+IFERROR(VLOOKUP(A39,'[1]ASSUT MEDICAL LTDA'!$A$11:$L$124,7,0)," ")</f>
        <v xml:space="preserve"> </v>
      </c>
      <c r="X39" s="42" t="s">
        <v>33</v>
      </c>
      <c r="Y39" s="42" t="str">
        <f t="shared" si="104"/>
        <v>NO</v>
      </c>
      <c r="Z39" s="43">
        <v>336</v>
      </c>
      <c r="AA39" s="43">
        <v>64</v>
      </c>
      <c r="AB39" s="43">
        <f t="shared" si="2"/>
        <v>400</v>
      </c>
      <c r="AC39" s="41">
        <f t="shared" si="24"/>
        <v>80000</v>
      </c>
      <c r="AD39" s="42" t="str">
        <f t="shared" si="105"/>
        <v>CUMPLE</v>
      </c>
      <c r="AE39" s="42" t="str">
        <f>+IFERROR(VLOOKUP(A39,'[1]COLOMBIANA DE MEDICAMENTOS Y TE'!$A$33:$H$178,8,0)," ")</f>
        <v>Cumple</v>
      </c>
      <c r="AF39" s="42" t="s">
        <v>10</v>
      </c>
      <c r="AG39" s="42" t="str">
        <f t="shared" si="106"/>
        <v>SI</v>
      </c>
      <c r="AH39" s="60"/>
      <c r="AI39" s="60"/>
      <c r="AJ39" s="51">
        <f t="shared" si="107"/>
        <v>0</v>
      </c>
      <c r="AK39" s="41">
        <f t="shared" si="28"/>
        <v>0</v>
      </c>
      <c r="AL39" s="42" t="str">
        <f t="shared" si="108"/>
        <v>NO OFERTADO</v>
      </c>
      <c r="AM39" s="42" t="str">
        <f>+IFERROR(VLOOKUP(A39,'[1]JOHNSON &amp; JOHNSON MEDTECH COLOM'!$A$11:$J$240,7,0)," ")</f>
        <v xml:space="preserve"> </v>
      </c>
      <c r="AN39" s="42" t="s">
        <v>33</v>
      </c>
      <c r="AO39" s="42" t="str">
        <f t="shared" si="109"/>
        <v>NO</v>
      </c>
      <c r="AP39" s="60"/>
      <c r="AQ39" s="60"/>
      <c r="AR39" s="40">
        <f t="shared" si="110"/>
        <v>0</v>
      </c>
      <c r="AS39" s="41">
        <f t="shared" si="32"/>
        <v>0</v>
      </c>
      <c r="AT39" s="42" t="str">
        <f t="shared" si="111"/>
        <v>NO OFERTADO</v>
      </c>
      <c r="AU39" s="42"/>
      <c r="AV39" s="42" t="s">
        <v>33</v>
      </c>
      <c r="AW39" s="42" t="str">
        <f t="shared" si="112"/>
        <v>NO</v>
      </c>
      <c r="AX39" s="167"/>
      <c r="AY39" s="167"/>
      <c r="AZ39" s="144">
        <f t="shared" si="3"/>
        <v>0</v>
      </c>
      <c r="BA39" s="41">
        <f t="shared" si="35"/>
        <v>0</v>
      </c>
      <c r="BB39" s="42" t="str">
        <f t="shared" si="113"/>
        <v>NO OFERTADO</v>
      </c>
      <c r="BC39" s="42" t="str">
        <f>+IFERROR(VLOOKUP(A39,'[1]LIFE SUMINISTROS MEDICOS S.A.S.'!$A$32:$O$78,8,0)," ")</f>
        <v xml:space="preserve"> </v>
      </c>
      <c r="BD39" s="42" t="s">
        <v>33</v>
      </c>
      <c r="BE39" s="42" t="str">
        <f t="shared" si="114"/>
        <v>NO</v>
      </c>
      <c r="BF39" s="214">
        <f>+IFERROR(VLOOKUP(A39,[2]PriceList!$A$2:$I$252,8,0)," ")</f>
        <v>0</v>
      </c>
      <c r="BG39" s="218">
        <f>+IFERROR(VLOOKUP(A39,[2]PriceList!$A$2:$I$252,9,0)," ")</f>
        <v>0</v>
      </c>
      <c r="BH39" s="43">
        <f t="shared" si="4"/>
        <v>0</v>
      </c>
      <c r="BI39" s="52">
        <f t="shared" si="115"/>
        <v>0</v>
      </c>
      <c r="BJ39" s="42" t="str">
        <f t="shared" si="116"/>
        <v>NO OFERTADO</v>
      </c>
      <c r="BK39" s="42" t="str">
        <f>+IFERROR(VLOOKUP(A39,'[1]MEDTRONIC COLOMBIA S.A.'!$A$11:$O$73,8,0)," ")</f>
        <v xml:space="preserve"> </v>
      </c>
      <c r="BL39" s="42" t="s">
        <v>33</v>
      </c>
      <c r="BM39" s="42" t="str">
        <f t="shared" si="117"/>
        <v>NO</v>
      </c>
      <c r="BN39" s="196">
        <v>0</v>
      </c>
      <c r="BO39" s="196">
        <v>0</v>
      </c>
      <c r="BP39" s="144">
        <f t="shared" si="5"/>
        <v>0</v>
      </c>
      <c r="BQ39" s="145">
        <f t="shared" si="6"/>
        <v>0</v>
      </c>
      <c r="BR39" s="42" t="str">
        <f t="shared" si="118"/>
        <v>NO OFERTADO</v>
      </c>
      <c r="BS39" s="42" t="str">
        <f>+IFERROR(VLOOKUP(A39,'[1]PROMED QUIRURGICOS EU'!$A$11:$O$26,8,0)," ")</f>
        <v xml:space="preserve"> </v>
      </c>
      <c r="BT39" s="42" t="s">
        <v>33</v>
      </c>
      <c r="BU39" s="42" t="str">
        <f t="shared" si="119"/>
        <v>NO</v>
      </c>
      <c r="BV39" s="191"/>
      <c r="BW39" s="191"/>
      <c r="BX39" s="43">
        <f t="shared" si="7"/>
        <v>0</v>
      </c>
      <c r="BY39" s="52">
        <f t="shared" si="8"/>
        <v>0</v>
      </c>
      <c r="BZ39" s="42" t="str">
        <f t="shared" si="120"/>
        <v>NO OFERTADO</v>
      </c>
      <c r="CA39" s="42" t="str">
        <f>+IFERROR(VLOOKUP(A39,'[1]UCIPHARMA S. A'!$A$11:$N$28,8,0)," ")</f>
        <v xml:space="preserve"> </v>
      </c>
      <c r="CB39" s="42" t="s">
        <v>33</v>
      </c>
      <c r="CC39" s="42" t="str">
        <f t="shared" si="121"/>
        <v>NO</v>
      </c>
      <c r="CD39" s="56"/>
      <c r="CE39" s="57" t="str">
        <f t="shared" si="9"/>
        <v/>
      </c>
      <c r="CF39" s="57" t="str">
        <f t="shared" si="10"/>
        <v/>
      </c>
      <c r="CG39" s="57">
        <f t="shared" si="11"/>
        <v>400</v>
      </c>
      <c r="CH39" s="65" t="str">
        <f t="shared" si="12"/>
        <v/>
      </c>
      <c r="CI39" s="65" t="str">
        <f t="shared" si="13"/>
        <v/>
      </c>
      <c r="CJ39" s="65" t="str">
        <f t="shared" si="14"/>
        <v/>
      </c>
      <c r="CK39" s="65" t="str">
        <f t="shared" si="122"/>
        <v/>
      </c>
      <c r="CL39" s="65" t="str">
        <f t="shared" si="123"/>
        <v/>
      </c>
      <c r="CM39" s="57" t="str">
        <f t="shared" si="47"/>
        <v/>
      </c>
      <c r="CN39" s="57">
        <f t="shared" si="124"/>
        <v>400</v>
      </c>
      <c r="CO39" s="58" t="e">
        <f t="shared" si="125"/>
        <v>#VALUE!</v>
      </c>
      <c r="CP39" s="58" t="e">
        <f t="shared" si="126"/>
        <v>#VALUE!</v>
      </c>
      <c r="CQ39" s="58">
        <f t="shared" si="127"/>
        <v>500</v>
      </c>
      <c r="CR39" s="58" t="e">
        <f t="shared" si="128"/>
        <v>#VALUE!</v>
      </c>
      <c r="CS39" s="58" t="e">
        <f t="shared" si="129"/>
        <v>#VALUE!</v>
      </c>
      <c r="CT39" s="58" t="e">
        <f t="shared" si="130"/>
        <v>#VALUE!</v>
      </c>
      <c r="CU39" s="62" t="e">
        <f t="shared" si="131"/>
        <v>#VALUE!</v>
      </c>
      <c r="CV39" s="58" t="e">
        <f t="shared" si="132"/>
        <v>#VALUE!</v>
      </c>
      <c r="CW39" s="58" t="e">
        <f t="shared" si="133"/>
        <v>#VALUE!</v>
      </c>
      <c r="CX39" s="44" t="s">
        <v>553</v>
      </c>
      <c r="CY39" s="91"/>
    </row>
    <row r="40" spans="1:103" s="59" customFormat="1" ht="47.25" x14ac:dyDescent="0.2">
      <c r="A40" s="122">
        <f t="shared" si="15"/>
        <v>30</v>
      </c>
      <c r="B40" s="123" t="s">
        <v>103</v>
      </c>
      <c r="C40" s="124" t="s">
        <v>104</v>
      </c>
      <c r="D40" s="123" t="s">
        <v>46</v>
      </c>
      <c r="E40" s="126">
        <v>1064</v>
      </c>
      <c r="F40" s="122">
        <v>1</v>
      </c>
      <c r="G40" s="123" t="s">
        <v>31</v>
      </c>
      <c r="H40" s="53">
        <v>452.2</v>
      </c>
      <c r="I40" s="53">
        <f t="shared" si="16"/>
        <v>481140.8</v>
      </c>
      <c r="J40" s="136"/>
      <c r="K40" s="136">
        <v>0</v>
      </c>
      <c r="L40" s="43">
        <f t="shared" si="100"/>
        <v>0</v>
      </c>
      <c r="M40" s="52">
        <f t="shared" si="18"/>
        <v>0</v>
      </c>
      <c r="N40" s="42" t="str">
        <f t="shared" si="101"/>
        <v>NO OFERTADO</v>
      </c>
      <c r="O40" s="42" t="s">
        <v>568</v>
      </c>
      <c r="P40" s="42" t="s">
        <v>33</v>
      </c>
      <c r="Q40" s="42" t="str">
        <f t="shared" si="102"/>
        <v>NO</v>
      </c>
      <c r="R40" s="144">
        <v>0</v>
      </c>
      <c r="S40" s="144">
        <v>0</v>
      </c>
      <c r="T40" s="144">
        <f t="shared" si="1"/>
        <v>0</v>
      </c>
      <c r="U40" s="145">
        <f t="shared" si="21"/>
        <v>0</v>
      </c>
      <c r="V40" s="42" t="str">
        <f>+IF(T40=0,"NO OFERTADO",IF(T40&gt;$H40,"NO CUMPLE",IF(((T40-$H40)/$H40)&lt;=-20%,"ARTIFICIALIDAD",IF(AND($H40=$H40,((T40-$H40)/$H40)&gt;-20%),"CUMPLE"))))</f>
        <v>NO OFERTADO</v>
      </c>
      <c r="W40" s="42" t="str">
        <f>+IFERROR(VLOOKUP(A40,'[1]ASSUT MEDICAL LTDA'!$A$11:$L$124,7,0)," ")</f>
        <v xml:space="preserve"> </v>
      </c>
      <c r="X40" s="42" t="s">
        <v>33</v>
      </c>
      <c r="Y40" s="42" t="str">
        <f>+IF(X40="CUMPLE","SI",IF(X40="NO CUMPLE","NO"))</f>
        <v>NO</v>
      </c>
      <c r="Z40" s="43">
        <v>336</v>
      </c>
      <c r="AA40" s="43">
        <v>64</v>
      </c>
      <c r="AB40" s="43">
        <f t="shared" si="2"/>
        <v>400</v>
      </c>
      <c r="AC40" s="41">
        <f t="shared" si="24"/>
        <v>425600</v>
      </c>
      <c r="AD40" s="42" t="str">
        <f t="shared" si="105"/>
        <v>CUMPLE</v>
      </c>
      <c r="AE40" s="42" t="str">
        <f>+IFERROR(VLOOKUP(A40,'[1]COLOMBIANA DE MEDICAMENTOS Y TE'!$A$33:$H$178,8,0)," ")</f>
        <v>Cumple</v>
      </c>
      <c r="AF40" s="42" t="s">
        <v>10</v>
      </c>
      <c r="AG40" s="42" t="str">
        <f t="shared" si="106"/>
        <v>SI</v>
      </c>
      <c r="AH40" s="60"/>
      <c r="AI40" s="60"/>
      <c r="AJ40" s="51">
        <f t="shared" si="107"/>
        <v>0</v>
      </c>
      <c r="AK40" s="41">
        <f t="shared" si="28"/>
        <v>0</v>
      </c>
      <c r="AL40" s="42" t="str">
        <f t="shared" si="108"/>
        <v>NO OFERTADO</v>
      </c>
      <c r="AM40" s="42" t="str">
        <f>+IFERROR(VLOOKUP(A40,'[1]JOHNSON &amp; JOHNSON MEDTECH COLOM'!$A$11:$J$240,7,0)," ")</f>
        <v xml:space="preserve"> </v>
      </c>
      <c r="AN40" s="42" t="s">
        <v>33</v>
      </c>
      <c r="AO40" s="42" t="str">
        <f t="shared" si="109"/>
        <v>NO</v>
      </c>
      <c r="AP40" s="60"/>
      <c r="AQ40" s="60"/>
      <c r="AR40" s="40">
        <f t="shared" si="110"/>
        <v>0</v>
      </c>
      <c r="AS40" s="41">
        <f t="shared" si="32"/>
        <v>0</v>
      </c>
      <c r="AT40" s="42" t="str">
        <f t="shared" si="111"/>
        <v>NO OFERTADO</v>
      </c>
      <c r="AU40" s="42"/>
      <c r="AV40" s="42" t="s">
        <v>33</v>
      </c>
      <c r="AW40" s="42" t="str">
        <f t="shared" si="112"/>
        <v>NO</v>
      </c>
      <c r="AX40" s="167"/>
      <c r="AY40" s="167"/>
      <c r="AZ40" s="144">
        <f t="shared" si="3"/>
        <v>0</v>
      </c>
      <c r="BA40" s="41">
        <f t="shared" si="35"/>
        <v>0</v>
      </c>
      <c r="BB40" s="42" t="str">
        <f t="shared" si="113"/>
        <v>NO OFERTADO</v>
      </c>
      <c r="BC40" s="42" t="str">
        <f>+IFERROR(VLOOKUP(A40,'[1]LIFE SUMINISTROS MEDICOS S.A.S.'!$A$32:$O$78,8,0)," ")</f>
        <v xml:space="preserve"> </v>
      </c>
      <c r="BD40" s="42" t="s">
        <v>33</v>
      </c>
      <c r="BE40" s="42" t="str">
        <f t="shared" si="114"/>
        <v>NO</v>
      </c>
      <c r="BF40" s="214">
        <f>+IFERROR(VLOOKUP(A40,[2]PriceList!$A$2:$I$252,8,0)," ")</f>
        <v>0</v>
      </c>
      <c r="BG40" s="218">
        <f>+IFERROR(VLOOKUP(A40,[2]PriceList!$A$2:$I$252,9,0)," ")</f>
        <v>0</v>
      </c>
      <c r="BH40" s="43">
        <f t="shared" si="4"/>
        <v>0</v>
      </c>
      <c r="BI40" s="52">
        <f t="shared" si="115"/>
        <v>0</v>
      </c>
      <c r="BJ40" s="42" t="str">
        <f t="shared" si="116"/>
        <v>NO OFERTADO</v>
      </c>
      <c r="BK40" s="42" t="str">
        <f>+IFERROR(VLOOKUP(A40,'[1]MEDTRONIC COLOMBIA S.A.'!$A$11:$O$73,8,0)," ")</f>
        <v xml:space="preserve"> </v>
      </c>
      <c r="BL40" s="42" t="s">
        <v>33</v>
      </c>
      <c r="BM40" s="42" t="str">
        <f t="shared" si="117"/>
        <v>NO</v>
      </c>
      <c r="BN40" s="196">
        <v>0</v>
      </c>
      <c r="BO40" s="196">
        <v>0</v>
      </c>
      <c r="BP40" s="144">
        <f t="shared" si="5"/>
        <v>0</v>
      </c>
      <c r="BQ40" s="145">
        <f t="shared" si="6"/>
        <v>0</v>
      </c>
      <c r="BR40" s="42" t="str">
        <f t="shared" si="118"/>
        <v>NO OFERTADO</v>
      </c>
      <c r="BS40" s="42" t="str">
        <f>+IFERROR(VLOOKUP(A40,'[1]PROMED QUIRURGICOS EU'!$A$11:$O$26,8,0)," ")</f>
        <v xml:space="preserve"> </v>
      </c>
      <c r="BT40" s="42" t="s">
        <v>33</v>
      </c>
      <c r="BU40" s="42" t="str">
        <f t="shared" si="119"/>
        <v>NO</v>
      </c>
      <c r="BV40" s="191"/>
      <c r="BW40" s="191"/>
      <c r="BX40" s="43">
        <f t="shared" si="7"/>
        <v>0</v>
      </c>
      <c r="BY40" s="52">
        <f t="shared" si="8"/>
        <v>0</v>
      </c>
      <c r="BZ40" s="42" t="str">
        <f t="shared" si="120"/>
        <v>NO OFERTADO</v>
      </c>
      <c r="CA40" s="42" t="str">
        <f>+IFERROR(VLOOKUP(A40,'[1]UCIPHARMA S. A'!$A$11:$N$28,8,0)," ")</f>
        <v xml:space="preserve"> </v>
      </c>
      <c r="CB40" s="42" t="s">
        <v>33</v>
      </c>
      <c r="CC40" s="42" t="str">
        <f t="shared" si="121"/>
        <v>NO</v>
      </c>
      <c r="CD40" s="56"/>
      <c r="CE40" s="57" t="str">
        <f t="shared" si="9"/>
        <v/>
      </c>
      <c r="CF40" s="57" t="str">
        <f t="shared" si="10"/>
        <v/>
      </c>
      <c r="CG40" s="57">
        <f t="shared" si="11"/>
        <v>400</v>
      </c>
      <c r="CH40" s="65" t="str">
        <f t="shared" si="12"/>
        <v/>
      </c>
      <c r="CI40" s="65" t="str">
        <f t="shared" si="13"/>
        <v/>
      </c>
      <c r="CJ40" s="65" t="str">
        <f t="shared" si="14"/>
        <v/>
      </c>
      <c r="CK40" s="65" t="str">
        <f t="shared" si="122"/>
        <v/>
      </c>
      <c r="CL40" s="65" t="str">
        <f t="shared" si="123"/>
        <v/>
      </c>
      <c r="CM40" s="57" t="str">
        <f t="shared" si="47"/>
        <v/>
      </c>
      <c r="CN40" s="57">
        <f t="shared" si="124"/>
        <v>400</v>
      </c>
      <c r="CO40" s="58" t="e">
        <f t="shared" si="125"/>
        <v>#VALUE!</v>
      </c>
      <c r="CP40" s="58" t="e">
        <f t="shared" si="126"/>
        <v>#VALUE!</v>
      </c>
      <c r="CQ40" s="58">
        <f t="shared" si="127"/>
        <v>500</v>
      </c>
      <c r="CR40" s="58" t="e">
        <f t="shared" si="128"/>
        <v>#VALUE!</v>
      </c>
      <c r="CS40" s="58" t="e">
        <f t="shared" si="129"/>
        <v>#VALUE!</v>
      </c>
      <c r="CT40" s="58" t="e">
        <f t="shared" si="130"/>
        <v>#VALUE!</v>
      </c>
      <c r="CU40" s="62" t="e">
        <f t="shared" si="131"/>
        <v>#VALUE!</v>
      </c>
      <c r="CV40" s="58" t="e">
        <f t="shared" si="132"/>
        <v>#VALUE!</v>
      </c>
      <c r="CW40" s="58" t="e">
        <f t="shared" si="133"/>
        <v>#VALUE!</v>
      </c>
      <c r="CX40" s="44" t="s">
        <v>553</v>
      </c>
      <c r="CY40" s="91"/>
    </row>
    <row r="41" spans="1:103" s="59" customFormat="1" ht="72" x14ac:dyDescent="0.2">
      <c r="A41" s="122">
        <f t="shared" si="15"/>
        <v>31</v>
      </c>
      <c r="B41" s="123" t="s">
        <v>105</v>
      </c>
      <c r="C41" s="124" t="s">
        <v>106</v>
      </c>
      <c r="D41" s="123" t="s">
        <v>46</v>
      </c>
      <c r="E41" s="126">
        <v>8.6666666666666661</v>
      </c>
      <c r="F41" s="122">
        <v>1</v>
      </c>
      <c r="G41" s="123" t="s">
        <v>31</v>
      </c>
      <c r="H41" s="53">
        <v>464671.2</v>
      </c>
      <c r="I41" s="53">
        <f t="shared" si="16"/>
        <v>4027150.4</v>
      </c>
      <c r="J41" s="136"/>
      <c r="K41" s="136">
        <v>0</v>
      </c>
      <c r="L41" s="43">
        <f t="shared" si="100"/>
        <v>0</v>
      </c>
      <c r="M41" s="52">
        <f t="shared" si="18"/>
        <v>0</v>
      </c>
      <c r="N41" s="42" t="str">
        <f t="shared" si="101"/>
        <v>NO OFERTADO</v>
      </c>
      <c r="O41" s="42" t="s">
        <v>568</v>
      </c>
      <c r="P41" s="42" t="s">
        <v>33</v>
      </c>
      <c r="Q41" s="42" t="str">
        <f t="shared" si="102"/>
        <v>NO</v>
      </c>
      <c r="R41" s="144">
        <v>0</v>
      </c>
      <c r="S41" s="144">
        <v>0</v>
      </c>
      <c r="T41" s="144">
        <f t="shared" si="1"/>
        <v>0</v>
      </c>
      <c r="U41" s="145">
        <f t="shared" si="21"/>
        <v>0</v>
      </c>
      <c r="V41" s="42" t="str">
        <f t="shared" ref="V41:V49" si="134">+IF(T41=0,"NO OFERTADO",IF(T41&gt;$H41,"NO CUMPLE",IF(((T41-$H41)/$H41)&lt;=-20%,"ARTIFICIALIDAD",IF(AND($H41=$H41,((T41-$H41)/$H41)&gt;-20%),"CUMPLE"))))</f>
        <v>NO OFERTADO</v>
      </c>
      <c r="W41" s="42" t="str">
        <f>+IFERROR(VLOOKUP(A41,'[1]ASSUT MEDICAL LTDA'!$A$11:$L$124,7,0)," ")</f>
        <v xml:space="preserve"> </v>
      </c>
      <c r="X41" s="42" t="s">
        <v>33</v>
      </c>
      <c r="Y41" s="42" t="str">
        <f t="shared" ref="Y41:Y49" si="135">+IF(X41="CUMPLE","SI",IF(X41="NO CUMPLE","NO"))</f>
        <v>NO</v>
      </c>
      <c r="Z41" s="43">
        <v>3423398</v>
      </c>
      <c r="AA41" s="43">
        <v>650446</v>
      </c>
      <c r="AB41" s="43">
        <f t="shared" si="2"/>
        <v>4073844</v>
      </c>
      <c r="AC41" s="41">
        <f t="shared" si="24"/>
        <v>35306648</v>
      </c>
      <c r="AD41" s="42" t="str">
        <f t="shared" si="105"/>
        <v>NO CUMPLE</v>
      </c>
      <c r="AE41" s="42" t="str">
        <f>+IFERROR(VLOOKUP(A41,'[1]COLOMBIANA DE MEDICAMENTOS Y TE'!$A$33:$H$178,8,0)," ")</f>
        <v>Cumple</v>
      </c>
      <c r="AF41" s="42" t="s">
        <v>33</v>
      </c>
      <c r="AG41" s="42" t="str">
        <f t="shared" si="106"/>
        <v>NO</v>
      </c>
      <c r="AH41" s="60">
        <v>311366</v>
      </c>
      <c r="AI41" s="60">
        <v>0</v>
      </c>
      <c r="AJ41" s="51">
        <f t="shared" si="107"/>
        <v>311366</v>
      </c>
      <c r="AK41" s="41">
        <f t="shared" si="28"/>
        <v>2698505.333333333</v>
      </c>
      <c r="AL41" s="42" t="str">
        <f t="shared" si="108"/>
        <v>ARTIFICIALIDAD</v>
      </c>
      <c r="AM41" s="42" t="str">
        <f>+IFERROR(VLOOKUP(A41,'[1]JOHNSON &amp; JOHNSON MEDTECH COLOM'!$A$11:$J$240,7,0)," ")</f>
        <v>Cumple</v>
      </c>
      <c r="AN41" s="42" t="s">
        <v>10</v>
      </c>
      <c r="AO41" s="42" t="str">
        <f t="shared" si="109"/>
        <v>SI</v>
      </c>
      <c r="AP41" s="60"/>
      <c r="AQ41" s="60"/>
      <c r="AR41" s="40">
        <f t="shared" si="110"/>
        <v>0</v>
      </c>
      <c r="AS41" s="41">
        <f t="shared" si="32"/>
        <v>0</v>
      </c>
      <c r="AT41" s="42" t="str">
        <f t="shared" si="111"/>
        <v>NO OFERTADO</v>
      </c>
      <c r="AU41" s="42"/>
      <c r="AV41" s="42" t="s">
        <v>33</v>
      </c>
      <c r="AW41" s="42" t="str">
        <f t="shared" si="112"/>
        <v>NO</v>
      </c>
      <c r="AX41" s="167"/>
      <c r="AY41" s="167"/>
      <c r="AZ41" s="144">
        <f t="shared" si="3"/>
        <v>0</v>
      </c>
      <c r="BA41" s="41">
        <f t="shared" si="35"/>
        <v>0</v>
      </c>
      <c r="BB41" s="42" t="str">
        <f t="shared" si="113"/>
        <v>NO OFERTADO</v>
      </c>
      <c r="BC41" s="42" t="str">
        <f>+IFERROR(VLOOKUP(A41,'[1]LIFE SUMINISTROS MEDICOS S.A.S.'!$A$32:$O$78,8,0)," ")</f>
        <v xml:space="preserve"> </v>
      </c>
      <c r="BD41" s="42" t="s">
        <v>33</v>
      </c>
      <c r="BE41" s="42" t="str">
        <f t="shared" si="114"/>
        <v>NO</v>
      </c>
      <c r="BF41" s="214">
        <f>+IFERROR(VLOOKUP(A41,[2]PriceList!$A$2:$I$252,8,0)," ")</f>
        <v>380000</v>
      </c>
      <c r="BG41" s="218">
        <f>+BF41*19%</f>
        <v>72200</v>
      </c>
      <c r="BH41" s="43">
        <f t="shared" si="4"/>
        <v>452200</v>
      </c>
      <c r="BI41" s="52">
        <f t="shared" si="115"/>
        <v>452200</v>
      </c>
      <c r="BJ41" s="42" t="str">
        <f t="shared" si="116"/>
        <v>CUMPLE</v>
      </c>
      <c r="BK41" s="42" t="str">
        <f>+IFERROR(VLOOKUP(A41,'[1]MEDTRONIC COLOMBIA S.A.'!$A$11:$O$73,8,0)," ")</f>
        <v>Cumple</v>
      </c>
      <c r="BL41" s="42" t="s">
        <v>10</v>
      </c>
      <c r="BM41" s="42" t="str">
        <f t="shared" si="117"/>
        <v>SI</v>
      </c>
      <c r="BN41" s="196">
        <v>0</v>
      </c>
      <c r="BO41" s="196">
        <v>0</v>
      </c>
      <c r="BP41" s="144">
        <f t="shared" si="5"/>
        <v>0</v>
      </c>
      <c r="BQ41" s="145">
        <f t="shared" si="6"/>
        <v>0</v>
      </c>
      <c r="BR41" s="42" t="str">
        <f t="shared" si="118"/>
        <v>NO OFERTADO</v>
      </c>
      <c r="BS41" s="42" t="str">
        <f>+IFERROR(VLOOKUP(A41,'[1]PROMED QUIRURGICOS EU'!$A$11:$O$26,8,0)," ")</f>
        <v xml:space="preserve"> </v>
      </c>
      <c r="BT41" s="42" t="s">
        <v>33</v>
      </c>
      <c r="BU41" s="42" t="str">
        <f t="shared" si="119"/>
        <v>NO</v>
      </c>
      <c r="BV41" s="191"/>
      <c r="BW41" s="191"/>
      <c r="BX41" s="43">
        <f t="shared" si="7"/>
        <v>0</v>
      </c>
      <c r="BY41" s="52">
        <f t="shared" si="8"/>
        <v>0</v>
      </c>
      <c r="BZ41" s="42" t="str">
        <f t="shared" si="120"/>
        <v>NO OFERTADO</v>
      </c>
      <c r="CA41" s="42" t="str">
        <f>+IFERROR(VLOOKUP(A41,'[1]UCIPHARMA S. A'!$A$11:$N$28,8,0)," ")</f>
        <v xml:space="preserve"> </v>
      </c>
      <c r="CB41" s="42" t="s">
        <v>33</v>
      </c>
      <c r="CC41" s="42" t="str">
        <f t="shared" si="121"/>
        <v>NO</v>
      </c>
      <c r="CD41" s="56"/>
      <c r="CE41" s="57" t="str">
        <f t="shared" si="9"/>
        <v/>
      </c>
      <c r="CF41" s="57" t="str">
        <f t="shared" si="10"/>
        <v/>
      </c>
      <c r="CG41" s="57" t="str">
        <f t="shared" si="11"/>
        <v/>
      </c>
      <c r="CH41" s="65">
        <f t="shared" si="12"/>
        <v>311366</v>
      </c>
      <c r="CI41" s="65" t="str">
        <f t="shared" si="13"/>
        <v/>
      </c>
      <c r="CJ41" s="65" t="str">
        <f t="shared" si="14"/>
        <v/>
      </c>
      <c r="CK41" s="65">
        <f t="shared" si="122"/>
        <v>452200</v>
      </c>
      <c r="CL41" s="65" t="str">
        <f t="shared" si="123"/>
        <v/>
      </c>
      <c r="CM41" s="57" t="str">
        <f t="shared" si="47"/>
        <v/>
      </c>
      <c r="CN41" s="57">
        <f t="shared" si="124"/>
        <v>311366</v>
      </c>
      <c r="CO41" s="58" t="e">
        <f t="shared" si="125"/>
        <v>#VALUE!</v>
      </c>
      <c r="CP41" s="58" t="e">
        <f t="shared" si="126"/>
        <v>#VALUE!</v>
      </c>
      <c r="CQ41" s="58" t="e">
        <f t="shared" si="127"/>
        <v>#VALUE!</v>
      </c>
      <c r="CR41" s="58">
        <f t="shared" si="128"/>
        <v>500</v>
      </c>
      <c r="CS41" s="58" t="e">
        <f t="shared" si="129"/>
        <v>#VALUE!</v>
      </c>
      <c r="CT41" s="58" t="e">
        <f t="shared" si="130"/>
        <v>#VALUE!</v>
      </c>
      <c r="CU41" s="62">
        <f t="shared" si="131"/>
        <v>344.27908005307381</v>
      </c>
      <c r="CV41" s="58" t="e">
        <f t="shared" si="132"/>
        <v>#VALUE!</v>
      </c>
      <c r="CW41" s="58" t="e">
        <f t="shared" si="133"/>
        <v>#VALUE!</v>
      </c>
      <c r="CX41" s="56" t="s">
        <v>554</v>
      </c>
      <c r="CY41" s="91"/>
    </row>
    <row r="42" spans="1:103" s="59" customFormat="1" ht="47.25" x14ac:dyDescent="0.2">
      <c r="A42" s="122">
        <f t="shared" si="15"/>
        <v>32</v>
      </c>
      <c r="B42" s="123" t="s">
        <v>107</v>
      </c>
      <c r="C42" s="124" t="s">
        <v>108</v>
      </c>
      <c r="D42" s="123" t="s">
        <v>46</v>
      </c>
      <c r="E42" s="126">
        <v>0.66666666666666663</v>
      </c>
      <c r="F42" s="122">
        <v>1</v>
      </c>
      <c r="G42" s="123" t="s">
        <v>31</v>
      </c>
      <c r="H42" s="53">
        <v>22888</v>
      </c>
      <c r="I42" s="53">
        <f t="shared" si="16"/>
        <v>15258.666666666666</v>
      </c>
      <c r="J42" s="136"/>
      <c r="K42" s="136">
        <v>0</v>
      </c>
      <c r="L42" s="43">
        <f t="shared" si="100"/>
        <v>0</v>
      </c>
      <c r="M42" s="52">
        <f t="shared" si="18"/>
        <v>0</v>
      </c>
      <c r="N42" s="42" t="str">
        <f t="shared" si="101"/>
        <v>NO OFERTADO</v>
      </c>
      <c r="O42" s="42" t="s">
        <v>568</v>
      </c>
      <c r="P42" s="42" t="s">
        <v>33</v>
      </c>
      <c r="Q42" s="42" t="str">
        <f t="shared" si="102"/>
        <v>NO</v>
      </c>
      <c r="R42" s="144">
        <v>0</v>
      </c>
      <c r="S42" s="144">
        <v>0</v>
      </c>
      <c r="T42" s="144">
        <f t="shared" si="1"/>
        <v>0</v>
      </c>
      <c r="U42" s="145">
        <f t="shared" si="21"/>
        <v>0</v>
      </c>
      <c r="V42" s="42" t="str">
        <f t="shared" si="134"/>
        <v>NO OFERTADO</v>
      </c>
      <c r="W42" s="42" t="str">
        <f>+IFERROR(VLOOKUP(A42,'[1]ASSUT MEDICAL LTDA'!$A$11:$L$124,7,0)," ")</f>
        <v xml:space="preserve"> </v>
      </c>
      <c r="X42" s="42" t="s">
        <v>33</v>
      </c>
      <c r="Y42" s="42" t="str">
        <f t="shared" si="135"/>
        <v>NO</v>
      </c>
      <c r="Z42" s="43">
        <v>0</v>
      </c>
      <c r="AA42" s="43">
        <v>0</v>
      </c>
      <c r="AB42" s="43">
        <f t="shared" si="2"/>
        <v>0</v>
      </c>
      <c r="AC42" s="41">
        <f t="shared" si="24"/>
        <v>0</v>
      </c>
      <c r="AD42" s="42" t="str">
        <f t="shared" si="105"/>
        <v>NO OFERTADO</v>
      </c>
      <c r="AE42" s="42" t="str">
        <f>+IFERROR(VLOOKUP(A42,'[1]COLOMBIANA DE MEDICAMENTOS Y TE'!$A$33:$H$178,8,0)," ")</f>
        <v xml:space="preserve"> </v>
      </c>
      <c r="AF42" s="42" t="s">
        <v>33</v>
      </c>
      <c r="AG42" s="42" t="str">
        <f t="shared" si="106"/>
        <v>NO</v>
      </c>
      <c r="AH42" s="60"/>
      <c r="AI42" s="60"/>
      <c r="AJ42" s="51">
        <f t="shared" si="107"/>
        <v>0</v>
      </c>
      <c r="AK42" s="41">
        <f t="shared" si="28"/>
        <v>0</v>
      </c>
      <c r="AL42" s="42" t="str">
        <f t="shared" si="108"/>
        <v>NO OFERTADO</v>
      </c>
      <c r="AM42" s="42" t="str">
        <f>+IFERROR(VLOOKUP(A42,'[1]JOHNSON &amp; JOHNSON MEDTECH COLOM'!$A$11:$J$240,7,0)," ")</f>
        <v xml:space="preserve"> </v>
      </c>
      <c r="AN42" s="42" t="s">
        <v>33</v>
      </c>
      <c r="AO42" s="42" t="str">
        <f t="shared" si="109"/>
        <v>NO</v>
      </c>
      <c r="AP42" s="60"/>
      <c r="AQ42" s="60"/>
      <c r="AR42" s="40">
        <f t="shared" si="110"/>
        <v>0</v>
      </c>
      <c r="AS42" s="41">
        <f t="shared" si="32"/>
        <v>0</v>
      </c>
      <c r="AT42" s="42" t="str">
        <f t="shared" si="111"/>
        <v>NO OFERTADO</v>
      </c>
      <c r="AU42" s="42"/>
      <c r="AV42" s="42" t="s">
        <v>33</v>
      </c>
      <c r="AW42" s="42" t="str">
        <f t="shared" si="112"/>
        <v>NO</v>
      </c>
      <c r="AX42" s="167"/>
      <c r="AY42" s="167"/>
      <c r="AZ42" s="144">
        <f t="shared" si="3"/>
        <v>0</v>
      </c>
      <c r="BA42" s="41">
        <f t="shared" si="35"/>
        <v>0</v>
      </c>
      <c r="BB42" s="42" t="str">
        <f t="shared" si="113"/>
        <v>NO OFERTADO</v>
      </c>
      <c r="BC42" s="42" t="str">
        <f>+IFERROR(VLOOKUP(A42,'[1]LIFE SUMINISTROS MEDICOS S.A.S.'!$A$32:$O$78,8,0)," ")</f>
        <v xml:space="preserve"> </v>
      </c>
      <c r="BD42" s="42" t="s">
        <v>33</v>
      </c>
      <c r="BE42" s="42" t="str">
        <f t="shared" si="114"/>
        <v>NO</v>
      </c>
      <c r="BF42" s="214">
        <f>+IFERROR(VLOOKUP(A42,[2]PriceList!$A$2:$I$252,8,0)," ")</f>
        <v>0</v>
      </c>
      <c r="BG42" s="218">
        <f>+IFERROR(VLOOKUP(A42,[2]PriceList!$A$2:$I$252,9,0)," ")</f>
        <v>0</v>
      </c>
      <c r="BH42" s="43">
        <f t="shared" si="4"/>
        <v>0</v>
      </c>
      <c r="BI42" s="52">
        <f t="shared" si="115"/>
        <v>0</v>
      </c>
      <c r="BJ42" s="42" t="str">
        <f t="shared" si="116"/>
        <v>NO OFERTADO</v>
      </c>
      <c r="BK42" s="42" t="str">
        <f>+IFERROR(VLOOKUP(A42,'[1]MEDTRONIC COLOMBIA S.A.'!$A$11:$O$73,8,0)," ")</f>
        <v xml:space="preserve"> </v>
      </c>
      <c r="BL42" s="42" t="s">
        <v>33</v>
      </c>
      <c r="BM42" s="42" t="str">
        <f t="shared" si="117"/>
        <v>NO</v>
      </c>
      <c r="BN42" s="196">
        <v>0</v>
      </c>
      <c r="BO42" s="196">
        <v>0</v>
      </c>
      <c r="BP42" s="144">
        <f t="shared" si="5"/>
        <v>0</v>
      </c>
      <c r="BQ42" s="145">
        <f t="shared" si="6"/>
        <v>0</v>
      </c>
      <c r="BR42" s="42" t="str">
        <f t="shared" si="118"/>
        <v>NO OFERTADO</v>
      </c>
      <c r="BS42" s="42" t="str">
        <f>+IFERROR(VLOOKUP(A42,'[1]PROMED QUIRURGICOS EU'!$A$11:$O$26,8,0)," ")</f>
        <v xml:space="preserve"> </v>
      </c>
      <c r="BT42" s="42" t="s">
        <v>33</v>
      </c>
      <c r="BU42" s="42" t="str">
        <f t="shared" si="119"/>
        <v>NO</v>
      </c>
      <c r="BV42" s="191"/>
      <c r="BW42" s="191"/>
      <c r="BX42" s="43">
        <f t="shared" si="7"/>
        <v>0</v>
      </c>
      <c r="BY42" s="52">
        <f t="shared" si="8"/>
        <v>0</v>
      </c>
      <c r="BZ42" s="42" t="str">
        <f t="shared" si="120"/>
        <v>NO OFERTADO</v>
      </c>
      <c r="CA42" s="42" t="str">
        <f>+IFERROR(VLOOKUP(A42,'[1]UCIPHARMA S. A'!$A$11:$N$28,8,0)," ")</f>
        <v xml:space="preserve"> </v>
      </c>
      <c r="CB42" s="42" t="s">
        <v>33</v>
      </c>
      <c r="CC42" s="42" t="str">
        <f t="shared" si="121"/>
        <v>NO</v>
      </c>
      <c r="CD42" s="56"/>
      <c r="CE42" s="57" t="str">
        <f t="shared" si="9"/>
        <v/>
      </c>
      <c r="CF42" s="57" t="str">
        <f t="shared" si="10"/>
        <v/>
      </c>
      <c r="CG42" s="57" t="str">
        <f t="shared" si="11"/>
        <v/>
      </c>
      <c r="CH42" s="65" t="str">
        <f t="shared" si="12"/>
        <v/>
      </c>
      <c r="CI42" s="65" t="str">
        <f t="shared" si="13"/>
        <v/>
      </c>
      <c r="CJ42" s="65" t="str">
        <f t="shared" si="14"/>
        <v/>
      </c>
      <c r="CK42" s="65" t="str">
        <f t="shared" si="122"/>
        <v/>
      </c>
      <c r="CL42" s="65" t="str">
        <f t="shared" si="123"/>
        <v/>
      </c>
      <c r="CM42" s="57" t="str">
        <f t="shared" si="47"/>
        <v/>
      </c>
      <c r="CN42" s="57">
        <f t="shared" si="124"/>
        <v>0</v>
      </c>
      <c r="CO42" s="58" t="e">
        <f t="shared" si="125"/>
        <v>#VALUE!</v>
      </c>
      <c r="CP42" s="58" t="e">
        <f t="shared" si="126"/>
        <v>#VALUE!</v>
      </c>
      <c r="CQ42" s="58" t="e">
        <f t="shared" si="127"/>
        <v>#VALUE!</v>
      </c>
      <c r="CR42" s="58" t="e">
        <f t="shared" si="128"/>
        <v>#VALUE!</v>
      </c>
      <c r="CS42" s="58" t="e">
        <f>500*(CN42/CI42)</f>
        <v>#VALUE!</v>
      </c>
      <c r="CT42" s="58" t="e">
        <f t="shared" si="130"/>
        <v>#VALUE!</v>
      </c>
      <c r="CU42" s="62" t="e">
        <f t="shared" si="131"/>
        <v>#VALUE!</v>
      </c>
      <c r="CV42" s="58" t="e">
        <f t="shared" si="132"/>
        <v>#VALUE!</v>
      </c>
      <c r="CW42" s="58" t="e">
        <f t="shared" si="133"/>
        <v>#VALUE!</v>
      </c>
      <c r="CX42" s="49" t="s">
        <v>564</v>
      </c>
      <c r="CY42" s="91"/>
    </row>
    <row r="43" spans="1:103" s="59" customFormat="1" ht="48" x14ac:dyDescent="0.2">
      <c r="A43" s="122">
        <f t="shared" si="15"/>
        <v>33</v>
      </c>
      <c r="B43" s="123" t="s">
        <v>109</v>
      </c>
      <c r="C43" s="124" t="s">
        <v>110</v>
      </c>
      <c r="D43" s="123" t="s">
        <v>46</v>
      </c>
      <c r="E43" s="126">
        <v>5.333333333333333</v>
      </c>
      <c r="F43" s="122">
        <v>1</v>
      </c>
      <c r="G43" s="123" t="s">
        <v>31</v>
      </c>
      <c r="H43" s="53">
        <v>118400</v>
      </c>
      <c r="I43" s="53">
        <f t="shared" si="16"/>
        <v>631466.66666666663</v>
      </c>
      <c r="J43" s="136">
        <v>160000</v>
      </c>
      <c r="K43" s="136">
        <v>0</v>
      </c>
      <c r="L43" s="43">
        <f t="shared" si="100"/>
        <v>160000</v>
      </c>
      <c r="M43" s="52">
        <f t="shared" si="18"/>
        <v>853333.33333333326</v>
      </c>
      <c r="N43" s="42" t="str">
        <f>+IF(L43=0,"NO OFERTADO",IF(L43&gt;$H43,"NO CUMPLE",IF(((L43-$H43)/$H43)&lt;=-20%,"ARTIFICIALIDAD",IF(AND($H43=$H43,((L43-$H43)/$H43)&gt;-20%),"CUMPLE"))))</f>
        <v>NO CUMPLE</v>
      </c>
      <c r="O43" s="42" t="s">
        <v>566</v>
      </c>
      <c r="P43" s="42" t="s">
        <v>33</v>
      </c>
      <c r="Q43" s="42" t="str">
        <f t="shared" si="102"/>
        <v>NO</v>
      </c>
      <c r="R43" s="144">
        <v>0</v>
      </c>
      <c r="S43" s="144">
        <v>0</v>
      </c>
      <c r="T43" s="144">
        <f t="shared" si="1"/>
        <v>0</v>
      </c>
      <c r="U43" s="145">
        <f t="shared" si="21"/>
        <v>0</v>
      </c>
      <c r="V43" s="42" t="str">
        <f t="shared" si="134"/>
        <v>NO OFERTADO</v>
      </c>
      <c r="W43" s="42" t="str">
        <f>+IFERROR(VLOOKUP(A43,'[1]ASSUT MEDICAL LTDA'!$A$11:$L$124,7,0)," ")</f>
        <v xml:space="preserve"> </v>
      </c>
      <c r="X43" s="42" t="s">
        <v>33</v>
      </c>
      <c r="Y43" s="42" t="str">
        <f t="shared" si="135"/>
        <v>NO</v>
      </c>
      <c r="Z43" s="43">
        <v>192771</v>
      </c>
      <c r="AA43" s="43">
        <v>0</v>
      </c>
      <c r="AB43" s="43">
        <f t="shared" si="2"/>
        <v>192771</v>
      </c>
      <c r="AC43" s="41">
        <f t="shared" si="24"/>
        <v>1028112</v>
      </c>
      <c r="AD43" s="42" t="str">
        <f t="shared" si="105"/>
        <v>NO CUMPLE</v>
      </c>
      <c r="AE43" s="42" t="str">
        <f>+IFERROR(VLOOKUP(A43,'[1]COLOMBIANA DE MEDICAMENTOS Y TE'!$A$33:$H$178,8,0)," ")</f>
        <v>Cumple</v>
      </c>
      <c r="AF43" s="42" t="s">
        <v>33</v>
      </c>
      <c r="AG43" s="42" t="str">
        <f t="shared" si="106"/>
        <v>NO</v>
      </c>
      <c r="AH43" s="60">
        <v>118400</v>
      </c>
      <c r="AI43" s="60">
        <v>0</v>
      </c>
      <c r="AJ43" s="51">
        <f t="shared" si="107"/>
        <v>118400</v>
      </c>
      <c r="AK43" s="41">
        <f t="shared" si="28"/>
        <v>631466.66666666663</v>
      </c>
      <c r="AL43" s="42" t="str">
        <f t="shared" si="108"/>
        <v>CUMPLE</v>
      </c>
      <c r="AM43" s="42" t="str">
        <f>+IFERROR(VLOOKUP(A43,'[1]JOHNSON &amp; JOHNSON MEDTECH COLOM'!$A$11:$J$240,7,0)," ")</f>
        <v>Cumple</v>
      </c>
      <c r="AN43" s="42" t="s">
        <v>10</v>
      </c>
      <c r="AO43" s="42" t="str">
        <f t="shared" si="109"/>
        <v>SI</v>
      </c>
      <c r="AP43" s="60"/>
      <c r="AQ43" s="60"/>
      <c r="AR43" s="40">
        <f t="shared" si="110"/>
        <v>0</v>
      </c>
      <c r="AS43" s="41">
        <f t="shared" si="32"/>
        <v>0</v>
      </c>
      <c r="AT43" s="42" t="str">
        <f t="shared" si="111"/>
        <v>NO OFERTADO</v>
      </c>
      <c r="AU43" s="42"/>
      <c r="AV43" s="42" t="s">
        <v>33</v>
      </c>
      <c r="AW43" s="42" t="str">
        <f t="shared" si="112"/>
        <v>NO</v>
      </c>
      <c r="AX43" s="167"/>
      <c r="AY43" s="167"/>
      <c r="AZ43" s="144">
        <f t="shared" si="3"/>
        <v>0</v>
      </c>
      <c r="BA43" s="41">
        <f t="shared" si="35"/>
        <v>0</v>
      </c>
      <c r="BB43" s="42" t="str">
        <f t="shared" si="113"/>
        <v>NO OFERTADO</v>
      </c>
      <c r="BC43" s="42" t="str">
        <f>+IFERROR(VLOOKUP(A43,'[1]LIFE SUMINISTROS MEDICOS S.A.S.'!$A$32:$O$78,8,0)," ")</f>
        <v xml:space="preserve"> </v>
      </c>
      <c r="BD43" s="42" t="s">
        <v>33</v>
      </c>
      <c r="BE43" s="42" t="str">
        <f t="shared" si="114"/>
        <v>NO</v>
      </c>
      <c r="BF43" s="214">
        <f>+IFERROR(VLOOKUP(A43,[2]PriceList!$A$2:$I$252,8,0)," ")</f>
        <v>0</v>
      </c>
      <c r="BG43" s="218">
        <f>+IFERROR(VLOOKUP(A43,[2]PriceList!$A$2:$I$252,9,0)," ")</f>
        <v>0</v>
      </c>
      <c r="BH43" s="43">
        <f t="shared" si="4"/>
        <v>0</v>
      </c>
      <c r="BI43" s="52">
        <f t="shared" si="115"/>
        <v>0</v>
      </c>
      <c r="BJ43" s="42" t="str">
        <f t="shared" si="116"/>
        <v>NO OFERTADO</v>
      </c>
      <c r="BK43" s="42" t="str">
        <f>+IFERROR(VLOOKUP(A43,'[1]MEDTRONIC COLOMBIA S.A.'!$A$11:$O$73,8,0)," ")</f>
        <v xml:space="preserve"> </v>
      </c>
      <c r="BL43" s="42" t="s">
        <v>33</v>
      </c>
      <c r="BM43" s="42" t="str">
        <f t="shared" si="117"/>
        <v>NO</v>
      </c>
      <c r="BN43" s="196">
        <v>0</v>
      </c>
      <c r="BO43" s="196">
        <v>0</v>
      </c>
      <c r="BP43" s="144">
        <f t="shared" si="5"/>
        <v>0</v>
      </c>
      <c r="BQ43" s="145">
        <f t="shared" si="6"/>
        <v>0</v>
      </c>
      <c r="BR43" s="42" t="str">
        <f t="shared" si="118"/>
        <v>NO OFERTADO</v>
      </c>
      <c r="BS43" s="42" t="str">
        <f>+IFERROR(VLOOKUP(A43,'[1]PROMED QUIRURGICOS EU'!$A$11:$O$26,8,0)," ")</f>
        <v xml:space="preserve"> </v>
      </c>
      <c r="BT43" s="42" t="s">
        <v>33</v>
      </c>
      <c r="BU43" s="42" t="str">
        <f t="shared" si="119"/>
        <v>NO</v>
      </c>
      <c r="BV43" s="191"/>
      <c r="BW43" s="191"/>
      <c r="BX43" s="43">
        <f t="shared" si="7"/>
        <v>0</v>
      </c>
      <c r="BY43" s="52">
        <f t="shared" si="8"/>
        <v>0</v>
      </c>
      <c r="BZ43" s="42" t="str">
        <f t="shared" si="120"/>
        <v>NO OFERTADO</v>
      </c>
      <c r="CA43" s="42" t="str">
        <f>+IFERROR(VLOOKUP(A43,'[1]UCIPHARMA S. A'!$A$11:$N$28,8,0)," ")</f>
        <v xml:space="preserve"> </v>
      </c>
      <c r="CB43" s="42" t="s">
        <v>33</v>
      </c>
      <c r="CC43" s="42" t="str">
        <f t="shared" si="121"/>
        <v>NO</v>
      </c>
      <c r="CD43" s="56"/>
      <c r="CE43" s="57" t="str">
        <f t="shared" si="9"/>
        <v/>
      </c>
      <c r="CF43" s="57" t="str">
        <f t="shared" si="10"/>
        <v/>
      </c>
      <c r="CG43" s="57" t="str">
        <f t="shared" si="11"/>
        <v/>
      </c>
      <c r="CH43" s="65">
        <f t="shared" si="12"/>
        <v>118400</v>
      </c>
      <c r="CI43" s="65" t="str">
        <f t="shared" si="13"/>
        <v/>
      </c>
      <c r="CJ43" s="65" t="str">
        <f t="shared" si="14"/>
        <v/>
      </c>
      <c r="CK43" s="65" t="str">
        <f t="shared" si="122"/>
        <v/>
      </c>
      <c r="CL43" s="65" t="str">
        <f t="shared" si="123"/>
        <v/>
      </c>
      <c r="CM43" s="57" t="str">
        <f t="shared" si="47"/>
        <v/>
      </c>
      <c r="CN43" s="57">
        <f t="shared" si="124"/>
        <v>118400</v>
      </c>
      <c r="CO43" s="58" t="e">
        <f t="shared" si="125"/>
        <v>#VALUE!</v>
      </c>
      <c r="CP43" s="58" t="e">
        <f t="shared" si="126"/>
        <v>#VALUE!</v>
      </c>
      <c r="CQ43" s="58" t="e">
        <f t="shared" si="127"/>
        <v>#VALUE!</v>
      </c>
      <c r="CR43" s="58">
        <f t="shared" si="128"/>
        <v>500</v>
      </c>
      <c r="CS43" s="58" t="e">
        <f t="shared" ref="CS43:CS49" si="136">500*(CN43/CI43)</f>
        <v>#VALUE!</v>
      </c>
      <c r="CT43" s="58" t="e">
        <f t="shared" si="130"/>
        <v>#VALUE!</v>
      </c>
      <c r="CU43" s="62" t="e">
        <f t="shared" si="131"/>
        <v>#VALUE!</v>
      </c>
      <c r="CV43" s="58" t="e">
        <f t="shared" si="132"/>
        <v>#VALUE!</v>
      </c>
      <c r="CW43" s="58" t="e">
        <f t="shared" si="133"/>
        <v>#VALUE!</v>
      </c>
      <c r="CX43" s="56" t="s">
        <v>554</v>
      </c>
      <c r="CY43" s="91"/>
    </row>
    <row r="44" spans="1:103" s="59" customFormat="1" ht="48" x14ac:dyDescent="0.2">
      <c r="A44" s="122">
        <f t="shared" si="15"/>
        <v>34</v>
      </c>
      <c r="B44" s="123" t="s">
        <v>111</v>
      </c>
      <c r="C44" s="124" t="s">
        <v>112</v>
      </c>
      <c r="D44" s="123" t="s">
        <v>46</v>
      </c>
      <c r="E44" s="126">
        <v>0.66666666666666663</v>
      </c>
      <c r="F44" s="122">
        <v>1</v>
      </c>
      <c r="G44" s="123" t="s">
        <v>31</v>
      </c>
      <c r="H44" s="53">
        <v>5400000</v>
      </c>
      <c r="I44" s="53">
        <f t="shared" si="16"/>
        <v>3600000</v>
      </c>
      <c r="J44" s="136"/>
      <c r="K44" s="136">
        <v>0</v>
      </c>
      <c r="L44" s="43">
        <f t="shared" si="100"/>
        <v>0</v>
      </c>
      <c r="M44" s="52">
        <f t="shared" si="18"/>
        <v>0</v>
      </c>
      <c r="N44" s="42" t="str">
        <f t="shared" ref="N44:N49" si="137">+IF(L44=0,"NO OFERTADO",IF(L44&gt;$H44,"NO CUMPLE",IF(((L44-$H44)/$H44)&lt;=-20%,"ARTIFICIALIDAD",IF(AND($H44=$H44,((L44-$H44)/$H44)&gt;-20%),"CUMPLE"))))</f>
        <v>NO OFERTADO</v>
      </c>
      <c r="O44" s="42" t="s">
        <v>568</v>
      </c>
      <c r="P44" s="42" t="s">
        <v>33</v>
      </c>
      <c r="Q44" s="42" t="str">
        <f t="shared" si="102"/>
        <v>NO</v>
      </c>
      <c r="R44" s="144">
        <v>0</v>
      </c>
      <c r="S44" s="144">
        <v>0</v>
      </c>
      <c r="T44" s="144">
        <f t="shared" si="1"/>
        <v>0</v>
      </c>
      <c r="U44" s="145">
        <f t="shared" si="21"/>
        <v>0</v>
      </c>
      <c r="V44" s="42" t="str">
        <f t="shared" si="134"/>
        <v>NO OFERTADO</v>
      </c>
      <c r="W44" s="42" t="str">
        <f>+IFERROR(VLOOKUP(A44,'[1]ASSUT MEDICAL LTDA'!$A$11:$L$124,7,0)," ")</f>
        <v xml:space="preserve"> </v>
      </c>
      <c r="X44" s="42" t="s">
        <v>33</v>
      </c>
      <c r="Y44" s="42" t="str">
        <f t="shared" si="135"/>
        <v>NO</v>
      </c>
      <c r="Z44" s="43">
        <v>11515329</v>
      </c>
      <c r="AA44" s="43">
        <v>0</v>
      </c>
      <c r="AB44" s="43">
        <f t="shared" si="2"/>
        <v>11515329</v>
      </c>
      <c r="AC44" s="41">
        <f t="shared" si="24"/>
        <v>7676886</v>
      </c>
      <c r="AD44" s="42" t="str">
        <f t="shared" si="105"/>
        <v>NO CUMPLE</v>
      </c>
      <c r="AE44" s="42" t="str">
        <f>+IFERROR(VLOOKUP(A44,'[1]COLOMBIANA DE MEDICAMENTOS Y TE'!$A$33:$H$178,8,0)," ")</f>
        <v>Cumple</v>
      </c>
      <c r="AF44" s="42" t="s">
        <v>33</v>
      </c>
      <c r="AG44" s="42" t="str">
        <f t="shared" si="106"/>
        <v>NO</v>
      </c>
      <c r="AH44" s="60">
        <v>4918500</v>
      </c>
      <c r="AI44" s="60">
        <v>0</v>
      </c>
      <c r="AJ44" s="51">
        <f t="shared" si="107"/>
        <v>4918500</v>
      </c>
      <c r="AK44" s="41">
        <f t="shared" si="28"/>
        <v>3279000</v>
      </c>
      <c r="AL44" s="42" t="str">
        <f t="shared" si="108"/>
        <v>CUMPLE</v>
      </c>
      <c r="AM44" s="42" t="str">
        <f>+IFERROR(VLOOKUP(A44,'[1]JOHNSON &amp; JOHNSON MEDTECH COLOM'!$A$11:$J$240,7,0)," ")</f>
        <v>Cumple</v>
      </c>
      <c r="AN44" s="42" t="s">
        <v>10</v>
      </c>
      <c r="AO44" s="42" t="str">
        <f t="shared" si="109"/>
        <v>SI</v>
      </c>
      <c r="AP44" s="60"/>
      <c r="AQ44" s="60"/>
      <c r="AR44" s="40">
        <f t="shared" si="110"/>
        <v>0</v>
      </c>
      <c r="AS44" s="41">
        <f t="shared" si="32"/>
        <v>0</v>
      </c>
      <c r="AT44" s="42" t="str">
        <f t="shared" si="111"/>
        <v>NO OFERTADO</v>
      </c>
      <c r="AU44" s="42"/>
      <c r="AV44" s="42" t="s">
        <v>33</v>
      </c>
      <c r="AW44" s="42" t="str">
        <f t="shared" si="112"/>
        <v>NO</v>
      </c>
      <c r="AX44" s="167"/>
      <c r="AY44" s="167"/>
      <c r="AZ44" s="144">
        <f t="shared" si="3"/>
        <v>0</v>
      </c>
      <c r="BA44" s="41">
        <f t="shared" si="35"/>
        <v>0</v>
      </c>
      <c r="BB44" s="42" t="str">
        <f t="shared" si="113"/>
        <v>NO OFERTADO</v>
      </c>
      <c r="BC44" s="42" t="str">
        <f>+IFERROR(VLOOKUP(A44,'[1]LIFE SUMINISTROS MEDICOS S.A.S.'!$A$32:$O$78,8,0)," ")</f>
        <v xml:space="preserve"> </v>
      </c>
      <c r="BD44" s="42" t="s">
        <v>33</v>
      </c>
      <c r="BE44" s="42" t="str">
        <f t="shared" si="114"/>
        <v>NO</v>
      </c>
      <c r="BF44" s="214">
        <f>+IFERROR(VLOOKUP(A44,[2]PriceList!$A$2:$I$252,8,0)," ")</f>
        <v>5300000</v>
      </c>
      <c r="BG44" s="218">
        <f>+IFERROR(VLOOKUP(A44,[2]PriceList!$A$2:$I$252,9,0)," ")</f>
        <v>0</v>
      </c>
      <c r="BH44" s="43">
        <f t="shared" si="4"/>
        <v>5300000</v>
      </c>
      <c r="BI44" s="52">
        <f t="shared" si="115"/>
        <v>5300000</v>
      </c>
      <c r="BJ44" s="42" t="str">
        <f t="shared" si="116"/>
        <v>CUMPLE</v>
      </c>
      <c r="BK44" s="42" t="str">
        <f>+IFERROR(VLOOKUP(A44,'[1]MEDTRONIC COLOMBIA S.A.'!$A$11:$O$73,8,0)," ")</f>
        <v>No cumple</v>
      </c>
      <c r="BL44" s="42" t="s">
        <v>10</v>
      </c>
      <c r="BM44" s="42" t="str">
        <f t="shared" si="117"/>
        <v>SI</v>
      </c>
      <c r="BN44" s="196">
        <v>0</v>
      </c>
      <c r="BO44" s="196">
        <v>0</v>
      </c>
      <c r="BP44" s="144">
        <f t="shared" si="5"/>
        <v>0</v>
      </c>
      <c r="BQ44" s="145">
        <f t="shared" si="6"/>
        <v>0</v>
      </c>
      <c r="BR44" s="42" t="str">
        <f t="shared" si="118"/>
        <v>NO OFERTADO</v>
      </c>
      <c r="BS44" s="42" t="str">
        <f>+IFERROR(VLOOKUP(A44,'[1]PROMED QUIRURGICOS EU'!$A$11:$O$26,8,0)," ")</f>
        <v xml:space="preserve"> </v>
      </c>
      <c r="BT44" s="42" t="s">
        <v>33</v>
      </c>
      <c r="BU44" s="42" t="str">
        <f t="shared" si="119"/>
        <v>NO</v>
      </c>
      <c r="BV44" s="191">
        <v>5400000</v>
      </c>
      <c r="BW44" s="191">
        <v>0</v>
      </c>
      <c r="BX44" s="43">
        <f t="shared" si="7"/>
        <v>5400000</v>
      </c>
      <c r="BY44" s="52">
        <f t="shared" si="8"/>
        <v>5400000</v>
      </c>
      <c r="BZ44" s="42" t="str">
        <f t="shared" si="120"/>
        <v>CUMPLE</v>
      </c>
      <c r="CA44" s="42" t="str">
        <f>+IFERROR(VLOOKUP(A44,'[1]UCIPHARMA S. A'!$A$11:$N$28,8,0)," ")</f>
        <v>No cumple</v>
      </c>
      <c r="CB44" s="42" t="s">
        <v>10</v>
      </c>
      <c r="CC44" s="42" t="str">
        <f t="shared" si="121"/>
        <v>SI</v>
      </c>
      <c r="CD44" s="56"/>
      <c r="CE44" s="57" t="str">
        <f t="shared" si="9"/>
        <v/>
      </c>
      <c r="CF44" s="57" t="str">
        <f t="shared" si="10"/>
        <v/>
      </c>
      <c r="CG44" s="57" t="str">
        <f t="shared" si="11"/>
        <v/>
      </c>
      <c r="CH44" s="65">
        <f t="shared" si="12"/>
        <v>4918500</v>
      </c>
      <c r="CI44" s="65" t="str">
        <f t="shared" si="13"/>
        <v/>
      </c>
      <c r="CJ44" s="65" t="str">
        <f t="shared" si="14"/>
        <v/>
      </c>
      <c r="CK44" s="65">
        <f t="shared" si="122"/>
        <v>5300000</v>
      </c>
      <c r="CL44" s="65" t="str">
        <f t="shared" si="123"/>
        <v/>
      </c>
      <c r="CM44" s="57">
        <f t="shared" si="47"/>
        <v>5400000</v>
      </c>
      <c r="CN44" s="57">
        <f t="shared" si="124"/>
        <v>4918500</v>
      </c>
      <c r="CO44" s="58" t="e">
        <f t="shared" si="125"/>
        <v>#VALUE!</v>
      </c>
      <c r="CP44" s="58" t="e">
        <f t="shared" si="126"/>
        <v>#VALUE!</v>
      </c>
      <c r="CQ44" s="58" t="e">
        <f t="shared" si="127"/>
        <v>#VALUE!</v>
      </c>
      <c r="CR44" s="58">
        <f t="shared" si="128"/>
        <v>500</v>
      </c>
      <c r="CS44" s="58" t="e">
        <f t="shared" si="136"/>
        <v>#VALUE!</v>
      </c>
      <c r="CT44" s="58" t="e">
        <f t="shared" si="130"/>
        <v>#VALUE!</v>
      </c>
      <c r="CU44" s="62">
        <f t="shared" si="131"/>
        <v>464.00943396226415</v>
      </c>
      <c r="CV44" s="58" t="e">
        <f t="shared" si="132"/>
        <v>#VALUE!</v>
      </c>
      <c r="CW44" s="58">
        <f t="shared" si="133"/>
        <v>455.41666666666669</v>
      </c>
      <c r="CX44" s="56" t="s">
        <v>554</v>
      </c>
      <c r="CY44" s="91"/>
    </row>
    <row r="45" spans="1:103" s="59" customFormat="1" ht="47.25" x14ac:dyDescent="0.2">
      <c r="A45" s="122">
        <f t="shared" si="15"/>
        <v>35</v>
      </c>
      <c r="B45" s="123" t="s">
        <v>113</v>
      </c>
      <c r="C45" s="124" t="s">
        <v>114</v>
      </c>
      <c r="D45" s="123" t="s">
        <v>46</v>
      </c>
      <c r="E45" s="126">
        <v>3</v>
      </c>
      <c r="F45" s="122">
        <v>1</v>
      </c>
      <c r="G45" s="123" t="s">
        <v>31</v>
      </c>
      <c r="H45" s="53">
        <v>110330</v>
      </c>
      <c r="I45" s="53">
        <f t="shared" si="16"/>
        <v>330990</v>
      </c>
      <c r="J45" s="136">
        <v>100000</v>
      </c>
      <c r="K45" s="136">
        <v>0</v>
      </c>
      <c r="L45" s="43">
        <f t="shared" si="100"/>
        <v>100000</v>
      </c>
      <c r="M45" s="52">
        <f t="shared" si="18"/>
        <v>300000</v>
      </c>
      <c r="N45" s="42" t="str">
        <f t="shared" si="137"/>
        <v>CUMPLE</v>
      </c>
      <c r="O45" s="42" t="s">
        <v>567</v>
      </c>
      <c r="P45" s="42" t="s">
        <v>10</v>
      </c>
      <c r="Q45" s="42" t="str">
        <f t="shared" si="102"/>
        <v>SI</v>
      </c>
      <c r="R45" s="144">
        <v>0</v>
      </c>
      <c r="S45" s="144">
        <v>0</v>
      </c>
      <c r="T45" s="144">
        <f t="shared" si="1"/>
        <v>0</v>
      </c>
      <c r="U45" s="145">
        <f t="shared" si="21"/>
        <v>0</v>
      </c>
      <c r="V45" s="42" t="str">
        <f t="shared" si="134"/>
        <v>NO OFERTADO</v>
      </c>
      <c r="W45" s="42" t="str">
        <f>+IFERROR(VLOOKUP(A45,'[1]ASSUT MEDICAL LTDA'!$A$11:$L$124,7,0)," ")</f>
        <v xml:space="preserve"> </v>
      </c>
      <c r="X45" s="42" t="s">
        <v>33</v>
      </c>
      <c r="Y45" s="42" t="str">
        <f t="shared" si="135"/>
        <v>NO</v>
      </c>
      <c r="Z45" s="43">
        <v>132530</v>
      </c>
      <c r="AA45" s="43">
        <v>0</v>
      </c>
      <c r="AB45" s="43">
        <f t="shared" si="2"/>
        <v>132530</v>
      </c>
      <c r="AC45" s="41">
        <f t="shared" si="24"/>
        <v>397590</v>
      </c>
      <c r="AD45" s="42" t="str">
        <f t="shared" si="105"/>
        <v>NO CUMPLE</v>
      </c>
      <c r="AE45" s="42" t="str">
        <f>+IFERROR(VLOOKUP(A45,'[1]COLOMBIANA DE MEDICAMENTOS Y TE'!$A$33:$H$178,8,0)," ")</f>
        <v>No cumple</v>
      </c>
      <c r="AF45" s="42" t="s">
        <v>33</v>
      </c>
      <c r="AG45" s="42" t="str">
        <f t="shared" si="106"/>
        <v>NO</v>
      </c>
      <c r="AH45" s="60">
        <v>110330</v>
      </c>
      <c r="AI45" s="60">
        <v>0</v>
      </c>
      <c r="AJ45" s="51">
        <f t="shared" si="107"/>
        <v>110330</v>
      </c>
      <c r="AK45" s="41">
        <f t="shared" si="28"/>
        <v>330990</v>
      </c>
      <c r="AL45" s="42" t="str">
        <f t="shared" si="108"/>
        <v>CUMPLE</v>
      </c>
      <c r="AM45" s="42" t="str">
        <f>+IFERROR(VLOOKUP(A45,'[1]JOHNSON &amp; JOHNSON MEDTECH COLOM'!$A$11:$J$240,7,0)," ")</f>
        <v>Cumple</v>
      </c>
      <c r="AN45" s="42" t="s">
        <v>10</v>
      </c>
      <c r="AO45" s="42" t="str">
        <f t="shared" si="109"/>
        <v>SI</v>
      </c>
      <c r="AP45" s="60"/>
      <c r="AQ45" s="60"/>
      <c r="AR45" s="40">
        <f t="shared" si="110"/>
        <v>0</v>
      </c>
      <c r="AS45" s="41">
        <f t="shared" si="32"/>
        <v>0</v>
      </c>
      <c r="AT45" s="42" t="str">
        <f t="shared" si="111"/>
        <v>NO OFERTADO</v>
      </c>
      <c r="AU45" s="42"/>
      <c r="AV45" s="42" t="s">
        <v>33</v>
      </c>
      <c r="AW45" s="42" t="str">
        <f t="shared" si="112"/>
        <v>NO</v>
      </c>
      <c r="AX45" s="167"/>
      <c r="AY45" s="167"/>
      <c r="AZ45" s="144">
        <f t="shared" si="3"/>
        <v>0</v>
      </c>
      <c r="BA45" s="41">
        <f t="shared" si="35"/>
        <v>0</v>
      </c>
      <c r="BB45" s="42" t="str">
        <f t="shared" si="113"/>
        <v>NO OFERTADO</v>
      </c>
      <c r="BC45" s="42" t="str">
        <f>+IFERROR(VLOOKUP(A45,'[1]LIFE SUMINISTROS MEDICOS S.A.S.'!$A$32:$O$78,8,0)," ")</f>
        <v xml:space="preserve"> </v>
      </c>
      <c r="BD45" s="42" t="s">
        <v>33</v>
      </c>
      <c r="BE45" s="42" t="str">
        <f t="shared" si="114"/>
        <v>NO</v>
      </c>
      <c r="BF45" s="214">
        <f>+IFERROR(VLOOKUP(A45,[2]PriceList!$A$2:$I$252,8,0)," ")</f>
        <v>110000</v>
      </c>
      <c r="BG45" s="218">
        <f>+IFERROR(VLOOKUP(A45,[2]PriceList!$A$2:$I$252,9,0)," ")</f>
        <v>0</v>
      </c>
      <c r="BH45" s="43">
        <f t="shared" si="4"/>
        <v>110000</v>
      </c>
      <c r="BI45" s="52">
        <f t="shared" si="115"/>
        <v>110000</v>
      </c>
      <c r="BJ45" s="42" t="str">
        <f t="shared" si="116"/>
        <v>CUMPLE</v>
      </c>
      <c r="BK45" s="42" t="str">
        <f>+IFERROR(VLOOKUP(A45,'[1]MEDTRONIC COLOMBIA S.A.'!$A$11:$O$73,8,0)," ")</f>
        <v>Cumple</v>
      </c>
      <c r="BL45" s="42" t="s">
        <v>10</v>
      </c>
      <c r="BM45" s="42" t="str">
        <f t="shared" si="117"/>
        <v>SI</v>
      </c>
      <c r="BN45" s="196">
        <v>0</v>
      </c>
      <c r="BO45" s="196">
        <v>0</v>
      </c>
      <c r="BP45" s="144">
        <f t="shared" si="5"/>
        <v>0</v>
      </c>
      <c r="BQ45" s="145">
        <f t="shared" si="6"/>
        <v>0</v>
      </c>
      <c r="BR45" s="42" t="str">
        <f t="shared" si="118"/>
        <v>NO OFERTADO</v>
      </c>
      <c r="BS45" s="42" t="str">
        <f>+IFERROR(VLOOKUP(A45,'[1]PROMED QUIRURGICOS EU'!$A$11:$O$26,8,0)," ")</f>
        <v xml:space="preserve"> </v>
      </c>
      <c r="BT45" s="42" t="s">
        <v>33</v>
      </c>
      <c r="BU45" s="42" t="str">
        <f t="shared" si="119"/>
        <v>NO</v>
      </c>
      <c r="BV45" s="191">
        <v>110330</v>
      </c>
      <c r="BW45" s="191">
        <v>0</v>
      </c>
      <c r="BX45" s="43">
        <f t="shared" si="7"/>
        <v>110330</v>
      </c>
      <c r="BY45" s="52">
        <f t="shared" si="8"/>
        <v>110330</v>
      </c>
      <c r="BZ45" s="42" t="str">
        <f t="shared" si="120"/>
        <v>CUMPLE</v>
      </c>
      <c r="CA45" s="42" t="str">
        <f>+IFERROR(VLOOKUP(A45,'[1]UCIPHARMA S. A'!$A$11:$N$28,8,0)," ")</f>
        <v>No cumple</v>
      </c>
      <c r="CB45" s="42" t="s">
        <v>10</v>
      </c>
      <c r="CC45" s="42" t="str">
        <f t="shared" si="121"/>
        <v>SI</v>
      </c>
      <c r="CD45" s="56"/>
      <c r="CE45" s="57">
        <f t="shared" si="9"/>
        <v>100000</v>
      </c>
      <c r="CF45" s="57" t="str">
        <f t="shared" si="10"/>
        <v/>
      </c>
      <c r="CG45" s="57" t="str">
        <f t="shared" si="11"/>
        <v/>
      </c>
      <c r="CH45" s="65">
        <f t="shared" si="12"/>
        <v>110330</v>
      </c>
      <c r="CI45" s="65" t="str">
        <f t="shared" si="13"/>
        <v/>
      </c>
      <c r="CJ45" s="65" t="str">
        <f t="shared" si="14"/>
        <v/>
      </c>
      <c r="CK45" s="65">
        <f t="shared" si="122"/>
        <v>110000</v>
      </c>
      <c r="CL45" s="65" t="str">
        <f t="shared" si="123"/>
        <v/>
      </c>
      <c r="CM45" s="57">
        <f t="shared" si="47"/>
        <v>110330</v>
      </c>
      <c r="CN45" s="57">
        <f t="shared" si="124"/>
        <v>100000</v>
      </c>
      <c r="CO45" s="58">
        <f t="shared" si="125"/>
        <v>500</v>
      </c>
      <c r="CP45" s="58" t="e">
        <f t="shared" si="126"/>
        <v>#VALUE!</v>
      </c>
      <c r="CQ45" s="58" t="e">
        <f t="shared" si="127"/>
        <v>#VALUE!</v>
      </c>
      <c r="CR45" s="58">
        <f t="shared" si="128"/>
        <v>453.18589685488985</v>
      </c>
      <c r="CS45" s="58" t="e">
        <f t="shared" si="136"/>
        <v>#VALUE!</v>
      </c>
      <c r="CT45" s="58" t="e">
        <f t="shared" si="130"/>
        <v>#VALUE!</v>
      </c>
      <c r="CU45" s="62">
        <f t="shared" si="131"/>
        <v>454.5454545454545</v>
      </c>
      <c r="CV45" s="58" t="e">
        <f t="shared" si="132"/>
        <v>#VALUE!</v>
      </c>
      <c r="CW45" s="58">
        <f t="shared" si="133"/>
        <v>453.18589685488985</v>
      </c>
      <c r="CX45" s="207" t="s">
        <v>551</v>
      </c>
      <c r="CY45" s="91"/>
    </row>
    <row r="46" spans="1:103" s="59" customFormat="1" ht="84" x14ac:dyDescent="0.2">
      <c r="A46" s="122">
        <f t="shared" si="15"/>
        <v>36</v>
      </c>
      <c r="B46" s="123" t="s">
        <v>115</v>
      </c>
      <c r="C46" s="124" t="s">
        <v>116</v>
      </c>
      <c r="D46" s="123" t="s">
        <v>46</v>
      </c>
      <c r="E46" s="126">
        <v>9.6666666666666661</v>
      </c>
      <c r="F46" s="122">
        <v>1</v>
      </c>
      <c r="G46" s="123" t="s">
        <v>31</v>
      </c>
      <c r="H46" s="53">
        <v>18120</v>
      </c>
      <c r="I46" s="53">
        <f t="shared" si="16"/>
        <v>175160</v>
      </c>
      <c r="J46" s="136">
        <v>13100</v>
      </c>
      <c r="K46" s="136">
        <v>0</v>
      </c>
      <c r="L46" s="43">
        <f t="shared" si="100"/>
        <v>13100</v>
      </c>
      <c r="M46" s="52">
        <f t="shared" si="18"/>
        <v>126633.33333333333</v>
      </c>
      <c r="N46" s="42" t="str">
        <f t="shared" si="137"/>
        <v>ARTIFICIALIDAD</v>
      </c>
      <c r="O46" s="42" t="s">
        <v>566</v>
      </c>
      <c r="P46" s="42" t="s">
        <v>10</v>
      </c>
      <c r="Q46" s="42" t="str">
        <f t="shared" si="102"/>
        <v>SI</v>
      </c>
      <c r="R46" s="144">
        <v>10300</v>
      </c>
      <c r="S46" s="144">
        <v>0</v>
      </c>
      <c r="T46" s="144">
        <f t="shared" si="1"/>
        <v>10300</v>
      </c>
      <c r="U46" s="145">
        <f t="shared" si="21"/>
        <v>99566.666666666657</v>
      </c>
      <c r="V46" s="42" t="str">
        <f t="shared" si="134"/>
        <v>ARTIFICIALIDAD</v>
      </c>
      <c r="W46" s="42" t="str">
        <f>+IFERROR(VLOOKUP(A46,'[1]ASSUT MEDICAL LTDA'!$A$11:$L$124,7,0)," ")</f>
        <v>Cumple</v>
      </c>
      <c r="X46" s="42" t="s">
        <v>10</v>
      </c>
      <c r="Y46" s="42" t="str">
        <f t="shared" si="135"/>
        <v>SI</v>
      </c>
      <c r="Z46" s="43">
        <v>14337</v>
      </c>
      <c r="AA46" s="43">
        <v>0</v>
      </c>
      <c r="AB46" s="43">
        <f t="shared" si="2"/>
        <v>14337</v>
      </c>
      <c r="AC46" s="41">
        <f t="shared" si="24"/>
        <v>138591</v>
      </c>
      <c r="AD46" s="42" t="str">
        <f t="shared" si="105"/>
        <v>ARTIFICIALIDAD</v>
      </c>
      <c r="AE46" s="42" t="str">
        <f>+IFERROR(VLOOKUP(A46,'[1]COLOMBIANA DE MEDICAMENTOS Y TE'!$A$33:$H$178,8,0)," ")</f>
        <v>Cumple</v>
      </c>
      <c r="AF46" s="42" t="s">
        <v>10</v>
      </c>
      <c r="AG46" s="42" t="str">
        <f t="shared" si="106"/>
        <v>SI</v>
      </c>
      <c r="AH46" s="60">
        <v>8307</v>
      </c>
      <c r="AI46" s="60">
        <v>0</v>
      </c>
      <c r="AJ46" s="51">
        <f t="shared" si="107"/>
        <v>8307</v>
      </c>
      <c r="AK46" s="41">
        <f t="shared" si="28"/>
        <v>80301</v>
      </c>
      <c r="AL46" s="42" t="str">
        <f t="shared" si="108"/>
        <v>ARTIFICIALIDAD</v>
      </c>
      <c r="AM46" s="42" t="str">
        <f>+IFERROR(VLOOKUP(A46,'[1]JOHNSON &amp; JOHNSON MEDTECH COLOM'!$A$11:$J$240,7,0)," ")</f>
        <v>Cumple</v>
      </c>
      <c r="AN46" s="42" t="s">
        <v>10</v>
      </c>
      <c r="AO46" s="42" t="str">
        <f t="shared" si="109"/>
        <v>SI</v>
      </c>
      <c r="AP46" s="60"/>
      <c r="AQ46" s="60"/>
      <c r="AR46" s="40">
        <f t="shared" si="110"/>
        <v>0</v>
      </c>
      <c r="AS46" s="41">
        <f t="shared" si="32"/>
        <v>0</v>
      </c>
      <c r="AT46" s="42" t="str">
        <f t="shared" si="111"/>
        <v>NO OFERTADO</v>
      </c>
      <c r="AU46" s="42"/>
      <c r="AV46" s="42" t="s">
        <v>33</v>
      </c>
      <c r="AW46" s="42" t="str">
        <f t="shared" si="112"/>
        <v>NO</v>
      </c>
      <c r="AX46" s="167">
        <v>12727</v>
      </c>
      <c r="AY46" s="167">
        <v>0</v>
      </c>
      <c r="AZ46" s="144">
        <f t="shared" si="3"/>
        <v>12727</v>
      </c>
      <c r="BA46" s="41">
        <f t="shared" si="35"/>
        <v>123027.66666666666</v>
      </c>
      <c r="BB46" s="42" t="str">
        <f t="shared" si="113"/>
        <v>ARTIFICIALIDAD</v>
      </c>
      <c r="BC46" s="42" t="str">
        <f>+IFERROR(VLOOKUP(A46,'[1]LIFE SUMINISTROS MEDICOS S.A.S.'!$A$32:$O$78,8,0)," ")</f>
        <v>No cumple</v>
      </c>
      <c r="BD46" s="42" t="s">
        <v>10</v>
      </c>
      <c r="BE46" s="42" t="str">
        <f t="shared" si="114"/>
        <v>SI</v>
      </c>
      <c r="BF46" s="214">
        <f>+IFERROR(VLOOKUP(A46,[2]PriceList!$A$2:$I$252,8,0)," ")</f>
        <v>0</v>
      </c>
      <c r="BG46" s="218">
        <f>+IFERROR(VLOOKUP(A46,[2]PriceList!$A$2:$I$252,9,0)," ")</f>
        <v>0</v>
      </c>
      <c r="BH46" s="43">
        <f t="shared" si="4"/>
        <v>0</v>
      </c>
      <c r="BI46" s="52">
        <f t="shared" si="115"/>
        <v>0</v>
      </c>
      <c r="BJ46" s="42" t="str">
        <f t="shared" si="116"/>
        <v>NO OFERTADO</v>
      </c>
      <c r="BK46" s="42" t="str">
        <f>+IFERROR(VLOOKUP(A46,'[1]MEDTRONIC COLOMBIA S.A.'!$A$11:$O$73,8,0)," ")</f>
        <v xml:space="preserve"> </v>
      </c>
      <c r="BL46" s="42" t="s">
        <v>33</v>
      </c>
      <c r="BM46" s="42" t="str">
        <f t="shared" si="117"/>
        <v>NO</v>
      </c>
      <c r="BN46" s="196">
        <v>0</v>
      </c>
      <c r="BO46" s="196">
        <v>0</v>
      </c>
      <c r="BP46" s="144">
        <f t="shared" si="5"/>
        <v>0</v>
      </c>
      <c r="BQ46" s="145">
        <f t="shared" si="6"/>
        <v>0</v>
      </c>
      <c r="BR46" s="42" t="str">
        <f t="shared" si="118"/>
        <v>NO OFERTADO</v>
      </c>
      <c r="BS46" s="42" t="str">
        <f>+IFERROR(VLOOKUP(A46,'[1]PROMED QUIRURGICOS EU'!$A$11:$O$26,8,0)," ")</f>
        <v xml:space="preserve"> </v>
      </c>
      <c r="BT46" s="42" t="s">
        <v>33</v>
      </c>
      <c r="BU46" s="42" t="str">
        <f t="shared" si="119"/>
        <v>NO</v>
      </c>
      <c r="BV46" s="191"/>
      <c r="BW46" s="191"/>
      <c r="BX46" s="43">
        <f t="shared" si="7"/>
        <v>0</v>
      </c>
      <c r="BY46" s="52">
        <f t="shared" si="8"/>
        <v>0</v>
      </c>
      <c r="BZ46" s="42" t="str">
        <f t="shared" si="120"/>
        <v>NO OFERTADO</v>
      </c>
      <c r="CA46" s="42" t="str">
        <f>+IFERROR(VLOOKUP(A46,'[1]UCIPHARMA S. A'!$A$11:$N$28,8,0)," ")</f>
        <v xml:space="preserve"> </v>
      </c>
      <c r="CB46" s="42" t="s">
        <v>33</v>
      </c>
      <c r="CC46" s="42" t="str">
        <f t="shared" si="121"/>
        <v>NO</v>
      </c>
      <c r="CD46" s="56"/>
      <c r="CE46" s="57">
        <f t="shared" si="9"/>
        <v>13100</v>
      </c>
      <c r="CF46" s="57">
        <f t="shared" si="10"/>
        <v>10300</v>
      </c>
      <c r="CG46" s="57">
        <f t="shared" si="11"/>
        <v>14337</v>
      </c>
      <c r="CH46" s="65">
        <f t="shared" si="12"/>
        <v>8307</v>
      </c>
      <c r="CI46" s="65" t="str">
        <f t="shared" si="13"/>
        <v/>
      </c>
      <c r="CJ46" s="65">
        <f t="shared" si="14"/>
        <v>12727</v>
      </c>
      <c r="CK46" s="65" t="str">
        <f t="shared" si="122"/>
        <v/>
      </c>
      <c r="CL46" s="65" t="str">
        <f t="shared" si="123"/>
        <v/>
      </c>
      <c r="CM46" s="57" t="str">
        <f t="shared" si="47"/>
        <v/>
      </c>
      <c r="CN46" s="57">
        <f t="shared" si="124"/>
        <v>8307</v>
      </c>
      <c r="CO46" s="58">
        <f t="shared" si="125"/>
        <v>317.06106870229007</v>
      </c>
      <c r="CP46" s="58">
        <f t="shared" si="126"/>
        <v>403.252427184466</v>
      </c>
      <c r="CQ46" s="58">
        <f t="shared" si="127"/>
        <v>289.70495919648465</v>
      </c>
      <c r="CR46" s="58">
        <f t="shared" si="128"/>
        <v>500</v>
      </c>
      <c r="CS46" s="58" t="e">
        <f t="shared" si="136"/>
        <v>#VALUE!</v>
      </c>
      <c r="CT46" s="58">
        <f t="shared" si="130"/>
        <v>326.35342185903983</v>
      </c>
      <c r="CU46" s="62" t="e">
        <f t="shared" si="131"/>
        <v>#VALUE!</v>
      </c>
      <c r="CV46" s="58" t="e">
        <f t="shared" si="132"/>
        <v>#VALUE!</v>
      </c>
      <c r="CW46" s="58" t="e">
        <f t="shared" si="133"/>
        <v>#VALUE!</v>
      </c>
      <c r="CX46" s="56" t="s">
        <v>554</v>
      </c>
      <c r="CY46" s="91"/>
    </row>
    <row r="47" spans="1:103" s="59" customFormat="1" ht="72" x14ac:dyDescent="0.2">
      <c r="A47" s="122">
        <f t="shared" si="15"/>
        <v>37</v>
      </c>
      <c r="B47" s="123" t="s">
        <v>117</v>
      </c>
      <c r="C47" s="124" t="s">
        <v>118</v>
      </c>
      <c r="D47" s="123" t="s">
        <v>46</v>
      </c>
      <c r="E47" s="126">
        <v>12</v>
      </c>
      <c r="F47" s="122">
        <v>1</v>
      </c>
      <c r="G47" s="123" t="s">
        <v>31</v>
      </c>
      <c r="H47" s="53">
        <v>26860.799999999999</v>
      </c>
      <c r="I47" s="53">
        <f t="shared" si="16"/>
        <v>322329.59999999998</v>
      </c>
      <c r="J47" s="136">
        <v>35000</v>
      </c>
      <c r="K47" s="136">
        <v>0</v>
      </c>
      <c r="L47" s="43">
        <f t="shared" si="100"/>
        <v>35000</v>
      </c>
      <c r="M47" s="52">
        <f t="shared" si="18"/>
        <v>420000</v>
      </c>
      <c r="N47" s="42" t="str">
        <f t="shared" si="137"/>
        <v>NO CUMPLE</v>
      </c>
      <c r="O47" s="42" t="s">
        <v>566</v>
      </c>
      <c r="P47" s="42" t="s">
        <v>33</v>
      </c>
      <c r="Q47" s="42" t="str">
        <f t="shared" si="102"/>
        <v>NO</v>
      </c>
      <c r="R47" s="144">
        <v>24350</v>
      </c>
      <c r="S47" s="144">
        <v>0</v>
      </c>
      <c r="T47" s="144">
        <f t="shared" si="1"/>
        <v>24350</v>
      </c>
      <c r="U47" s="145">
        <f t="shared" si="21"/>
        <v>292200</v>
      </c>
      <c r="V47" s="42" t="str">
        <f t="shared" si="134"/>
        <v>CUMPLE</v>
      </c>
      <c r="W47" s="42" t="str">
        <f>+IFERROR(VLOOKUP(A47,'[1]ASSUT MEDICAL LTDA'!$A$11:$L$124,7,0)," ")</f>
        <v>Cumple</v>
      </c>
      <c r="X47" s="42" t="s">
        <v>10</v>
      </c>
      <c r="Y47" s="42" t="str">
        <f t="shared" si="135"/>
        <v>SI</v>
      </c>
      <c r="Z47" s="43">
        <v>42169</v>
      </c>
      <c r="AA47" s="43">
        <v>0</v>
      </c>
      <c r="AB47" s="43">
        <f t="shared" si="2"/>
        <v>42169</v>
      </c>
      <c r="AC47" s="41">
        <f t="shared" si="24"/>
        <v>506028</v>
      </c>
      <c r="AD47" s="42" t="str">
        <f t="shared" si="105"/>
        <v>NO CUMPLE</v>
      </c>
      <c r="AE47" s="42" t="str">
        <f>+IFERROR(VLOOKUP(A47,'[1]COLOMBIANA DE MEDICAMENTOS Y TE'!$A$33:$H$178,8,0)," ")</f>
        <v>No cumple</v>
      </c>
      <c r="AF47" s="42" t="s">
        <v>33</v>
      </c>
      <c r="AG47" s="42" t="str">
        <f t="shared" si="106"/>
        <v>NO</v>
      </c>
      <c r="AH47" s="60">
        <v>24155</v>
      </c>
      <c r="AI47" s="60">
        <v>0</v>
      </c>
      <c r="AJ47" s="51">
        <f t="shared" si="107"/>
        <v>24155</v>
      </c>
      <c r="AK47" s="41">
        <f t="shared" si="28"/>
        <v>289860</v>
      </c>
      <c r="AL47" s="42" t="str">
        <f t="shared" si="108"/>
        <v>CUMPLE</v>
      </c>
      <c r="AM47" s="42" t="str">
        <f>+IFERROR(VLOOKUP(A47,'[1]JOHNSON &amp; JOHNSON MEDTECH COLOM'!$A$11:$J$240,7,0)," ")</f>
        <v>Cumple</v>
      </c>
      <c r="AN47" s="42" t="s">
        <v>10</v>
      </c>
      <c r="AO47" s="42" t="str">
        <f t="shared" si="109"/>
        <v>SI</v>
      </c>
      <c r="AP47" s="60"/>
      <c r="AQ47" s="60"/>
      <c r="AR47" s="40">
        <f t="shared" si="110"/>
        <v>0</v>
      </c>
      <c r="AS47" s="41">
        <f t="shared" si="32"/>
        <v>0</v>
      </c>
      <c r="AT47" s="42" t="str">
        <f t="shared" si="111"/>
        <v>NO OFERTADO</v>
      </c>
      <c r="AU47" s="42"/>
      <c r="AV47" s="42" t="s">
        <v>33</v>
      </c>
      <c r="AW47" s="42" t="str">
        <f t="shared" si="112"/>
        <v>NO</v>
      </c>
      <c r="AX47" s="167"/>
      <c r="AY47" s="167"/>
      <c r="AZ47" s="144">
        <f t="shared" si="3"/>
        <v>0</v>
      </c>
      <c r="BA47" s="41">
        <f t="shared" si="35"/>
        <v>0</v>
      </c>
      <c r="BB47" s="42" t="str">
        <f t="shared" si="113"/>
        <v>NO OFERTADO</v>
      </c>
      <c r="BC47" s="42" t="str">
        <f>+IFERROR(VLOOKUP(A47,'[1]LIFE SUMINISTROS MEDICOS S.A.S.'!$A$32:$O$78,8,0)," ")</f>
        <v xml:space="preserve"> </v>
      </c>
      <c r="BD47" s="42" t="s">
        <v>33</v>
      </c>
      <c r="BE47" s="42" t="str">
        <f t="shared" si="114"/>
        <v>NO</v>
      </c>
      <c r="BF47" s="214">
        <f>+IFERROR(VLOOKUP(A47,[2]PriceList!$A$2:$I$252,8,0)," ")</f>
        <v>0</v>
      </c>
      <c r="BG47" s="218">
        <f>+IFERROR(VLOOKUP(A47,[2]PriceList!$A$2:$I$252,9,0)," ")</f>
        <v>0</v>
      </c>
      <c r="BH47" s="43">
        <f t="shared" si="4"/>
        <v>0</v>
      </c>
      <c r="BI47" s="52">
        <f t="shared" si="115"/>
        <v>0</v>
      </c>
      <c r="BJ47" s="42" t="str">
        <f t="shared" si="116"/>
        <v>NO OFERTADO</v>
      </c>
      <c r="BK47" s="42" t="str">
        <f>+IFERROR(VLOOKUP(A47,'[1]MEDTRONIC COLOMBIA S.A.'!$A$11:$O$73,8,0)," ")</f>
        <v xml:space="preserve"> </v>
      </c>
      <c r="BL47" s="42" t="s">
        <v>33</v>
      </c>
      <c r="BM47" s="42" t="str">
        <f t="shared" si="117"/>
        <v>NO</v>
      </c>
      <c r="BN47" s="196">
        <v>0</v>
      </c>
      <c r="BO47" s="196">
        <v>0</v>
      </c>
      <c r="BP47" s="144">
        <f t="shared" si="5"/>
        <v>0</v>
      </c>
      <c r="BQ47" s="145">
        <f t="shared" si="6"/>
        <v>0</v>
      </c>
      <c r="BR47" s="42" t="str">
        <f t="shared" si="118"/>
        <v>NO OFERTADO</v>
      </c>
      <c r="BS47" s="42" t="str">
        <f>+IFERROR(VLOOKUP(A47,'[1]PROMED QUIRURGICOS EU'!$A$11:$O$26,8,0)," ")</f>
        <v xml:space="preserve"> </v>
      </c>
      <c r="BT47" s="42" t="s">
        <v>33</v>
      </c>
      <c r="BU47" s="42" t="str">
        <f t="shared" si="119"/>
        <v>NO</v>
      </c>
      <c r="BV47" s="191"/>
      <c r="BW47" s="191"/>
      <c r="BX47" s="43">
        <f t="shared" si="7"/>
        <v>0</v>
      </c>
      <c r="BY47" s="52">
        <f t="shared" si="8"/>
        <v>0</v>
      </c>
      <c r="BZ47" s="42" t="str">
        <f t="shared" si="120"/>
        <v>NO OFERTADO</v>
      </c>
      <c r="CA47" s="42" t="str">
        <f>+IFERROR(VLOOKUP(A47,'[1]UCIPHARMA S. A'!$A$11:$N$28,8,0)," ")</f>
        <v xml:space="preserve"> </v>
      </c>
      <c r="CB47" s="42" t="s">
        <v>33</v>
      </c>
      <c r="CC47" s="42" t="str">
        <f t="shared" si="121"/>
        <v>NO</v>
      </c>
      <c r="CD47" s="56"/>
      <c r="CE47" s="57" t="str">
        <f t="shared" si="9"/>
        <v/>
      </c>
      <c r="CF47" s="57">
        <f t="shared" si="10"/>
        <v>24350</v>
      </c>
      <c r="CG47" s="57" t="str">
        <f t="shared" si="11"/>
        <v/>
      </c>
      <c r="CH47" s="65">
        <f t="shared" si="12"/>
        <v>24155</v>
      </c>
      <c r="CI47" s="65" t="str">
        <f t="shared" si="13"/>
        <v/>
      </c>
      <c r="CJ47" s="65" t="str">
        <f t="shared" si="14"/>
        <v/>
      </c>
      <c r="CK47" s="65" t="str">
        <f t="shared" si="122"/>
        <v/>
      </c>
      <c r="CL47" s="65" t="str">
        <f t="shared" si="123"/>
        <v/>
      </c>
      <c r="CM47" s="57" t="str">
        <f t="shared" si="47"/>
        <v/>
      </c>
      <c r="CN47" s="57">
        <f t="shared" si="124"/>
        <v>24155</v>
      </c>
      <c r="CO47" s="58" t="e">
        <f t="shared" si="125"/>
        <v>#VALUE!</v>
      </c>
      <c r="CP47" s="58">
        <f t="shared" si="126"/>
        <v>495.99589322381934</v>
      </c>
      <c r="CQ47" s="58" t="e">
        <f t="shared" si="127"/>
        <v>#VALUE!</v>
      </c>
      <c r="CR47" s="58">
        <f t="shared" si="128"/>
        <v>500</v>
      </c>
      <c r="CS47" s="58" t="e">
        <f t="shared" si="136"/>
        <v>#VALUE!</v>
      </c>
      <c r="CT47" s="58" t="e">
        <f t="shared" si="130"/>
        <v>#VALUE!</v>
      </c>
      <c r="CU47" s="62" t="e">
        <f t="shared" si="131"/>
        <v>#VALUE!</v>
      </c>
      <c r="CV47" s="58" t="e">
        <f t="shared" si="132"/>
        <v>#VALUE!</v>
      </c>
      <c r="CW47" s="58" t="e">
        <f t="shared" si="133"/>
        <v>#VALUE!</v>
      </c>
      <c r="CX47" s="56" t="s">
        <v>554</v>
      </c>
      <c r="CY47" s="91"/>
    </row>
    <row r="48" spans="1:103" s="59" customFormat="1" ht="72" x14ac:dyDescent="0.2">
      <c r="A48" s="122">
        <f t="shared" si="15"/>
        <v>38</v>
      </c>
      <c r="B48" s="123" t="s">
        <v>119</v>
      </c>
      <c r="C48" s="124" t="s">
        <v>120</v>
      </c>
      <c r="D48" s="123" t="s">
        <v>46</v>
      </c>
      <c r="E48" s="126">
        <v>31</v>
      </c>
      <c r="F48" s="122">
        <v>1</v>
      </c>
      <c r="G48" s="123" t="s">
        <v>31</v>
      </c>
      <c r="H48" s="53">
        <v>26860.799999999999</v>
      </c>
      <c r="I48" s="53">
        <f t="shared" si="16"/>
        <v>832684.79999999993</v>
      </c>
      <c r="J48" s="136">
        <v>35000</v>
      </c>
      <c r="K48" s="136">
        <v>0</v>
      </c>
      <c r="L48" s="43">
        <f t="shared" si="100"/>
        <v>35000</v>
      </c>
      <c r="M48" s="52">
        <f t="shared" si="18"/>
        <v>1085000</v>
      </c>
      <c r="N48" s="42" t="str">
        <f t="shared" si="137"/>
        <v>NO CUMPLE</v>
      </c>
      <c r="O48" s="42" t="s">
        <v>566</v>
      </c>
      <c r="P48" s="42" t="s">
        <v>33</v>
      </c>
      <c r="Q48" s="42" t="str">
        <f t="shared" si="102"/>
        <v>NO</v>
      </c>
      <c r="R48" s="144">
        <v>24350</v>
      </c>
      <c r="S48" s="144">
        <v>0</v>
      </c>
      <c r="T48" s="144">
        <f t="shared" si="1"/>
        <v>24350</v>
      </c>
      <c r="U48" s="145">
        <f t="shared" si="21"/>
        <v>754850</v>
      </c>
      <c r="V48" s="42" t="str">
        <f t="shared" si="134"/>
        <v>CUMPLE</v>
      </c>
      <c r="W48" s="42" t="str">
        <f>+IFERROR(VLOOKUP(A48,'[1]ASSUT MEDICAL LTDA'!$A$11:$L$124,7,0)," ")</f>
        <v>Cumple</v>
      </c>
      <c r="X48" s="42" t="s">
        <v>10</v>
      </c>
      <c r="Y48" s="42" t="str">
        <f t="shared" si="135"/>
        <v>SI</v>
      </c>
      <c r="Z48" s="43">
        <v>42169</v>
      </c>
      <c r="AA48" s="43">
        <v>0</v>
      </c>
      <c r="AB48" s="43">
        <f t="shared" si="2"/>
        <v>42169</v>
      </c>
      <c r="AC48" s="41">
        <f t="shared" si="24"/>
        <v>1307239</v>
      </c>
      <c r="AD48" s="42" t="str">
        <f t="shared" si="105"/>
        <v>NO CUMPLE</v>
      </c>
      <c r="AE48" s="42" t="str">
        <f>+IFERROR(VLOOKUP(A48,'[1]COLOMBIANA DE MEDICAMENTOS Y TE'!$A$33:$H$178,8,0)," ")</f>
        <v>No cumple</v>
      </c>
      <c r="AF48" s="42" t="s">
        <v>33</v>
      </c>
      <c r="AG48" s="42" t="str">
        <f t="shared" si="106"/>
        <v>NO</v>
      </c>
      <c r="AH48" s="60">
        <v>24466</v>
      </c>
      <c r="AI48" s="60">
        <v>0</v>
      </c>
      <c r="AJ48" s="51">
        <f t="shared" si="107"/>
        <v>24466</v>
      </c>
      <c r="AK48" s="41">
        <f t="shared" si="28"/>
        <v>758446</v>
      </c>
      <c r="AL48" s="42" t="str">
        <f t="shared" si="108"/>
        <v>CUMPLE</v>
      </c>
      <c r="AM48" s="42" t="str">
        <f>+IFERROR(VLOOKUP(A48,'[1]JOHNSON &amp; JOHNSON MEDTECH COLOM'!$A$11:$J$240,7,0)," ")</f>
        <v>Cumple</v>
      </c>
      <c r="AN48" s="42" t="s">
        <v>10</v>
      </c>
      <c r="AO48" s="42" t="str">
        <f t="shared" si="109"/>
        <v>SI</v>
      </c>
      <c r="AP48" s="60"/>
      <c r="AQ48" s="60"/>
      <c r="AR48" s="40">
        <f t="shared" si="110"/>
        <v>0</v>
      </c>
      <c r="AS48" s="41">
        <f t="shared" si="32"/>
        <v>0</v>
      </c>
      <c r="AT48" s="42" t="str">
        <f t="shared" si="111"/>
        <v>NO OFERTADO</v>
      </c>
      <c r="AU48" s="42"/>
      <c r="AV48" s="42" t="s">
        <v>33</v>
      </c>
      <c r="AW48" s="42" t="str">
        <f t="shared" si="112"/>
        <v>NO</v>
      </c>
      <c r="AX48" s="167"/>
      <c r="AY48" s="167"/>
      <c r="AZ48" s="144">
        <f t="shared" si="3"/>
        <v>0</v>
      </c>
      <c r="BA48" s="41">
        <f t="shared" si="35"/>
        <v>0</v>
      </c>
      <c r="BB48" s="42" t="str">
        <f t="shared" si="113"/>
        <v>NO OFERTADO</v>
      </c>
      <c r="BC48" s="42" t="str">
        <f>+IFERROR(VLOOKUP(A48,'[1]LIFE SUMINISTROS MEDICOS S.A.S.'!$A$32:$O$78,8,0)," ")</f>
        <v xml:space="preserve"> </v>
      </c>
      <c r="BD48" s="42" t="s">
        <v>33</v>
      </c>
      <c r="BE48" s="42" t="str">
        <f t="shared" si="114"/>
        <v>NO</v>
      </c>
      <c r="BF48" s="214">
        <f>+IFERROR(VLOOKUP(A48,[2]PriceList!$A$2:$I$252,8,0)," ")</f>
        <v>0</v>
      </c>
      <c r="BG48" s="218">
        <f>+IFERROR(VLOOKUP(A48,[2]PriceList!$A$2:$I$252,9,0)," ")</f>
        <v>0</v>
      </c>
      <c r="BH48" s="43">
        <f t="shared" si="4"/>
        <v>0</v>
      </c>
      <c r="BI48" s="52">
        <f t="shared" si="115"/>
        <v>0</v>
      </c>
      <c r="BJ48" s="42" t="str">
        <f t="shared" si="116"/>
        <v>NO OFERTADO</v>
      </c>
      <c r="BK48" s="42" t="str">
        <f>+IFERROR(VLOOKUP(A48,'[1]MEDTRONIC COLOMBIA S.A.'!$A$11:$O$73,8,0)," ")</f>
        <v xml:space="preserve"> </v>
      </c>
      <c r="BL48" s="42" t="s">
        <v>33</v>
      </c>
      <c r="BM48" s="42" t="str">
        <f t="shared" si="117"/>
        <v>NO</v>
      </c>
      <c r="BN48" s="196">
        <v>0</v>
      </c>
      <c r="BO48" s="196">
        <v>0</v>
      </c>
      <c r="BP48" s="144">
        <f t="shared" si="5"/>
        <v>0</v>
      </c>
      <c r="BQ48" s="145">
        <f t="shared" si="6"/>
        <v>0</v>
      </c>
      <c r="BR48" s="42" t="str">
        <f t="shared" si="118"/>
        <v>NO OFERTADO</v>
      </c>
      <c r="BS48" s="42" t="str">
        <f>+IFERROR(VLOOKUP(A48,'[1]PROMED QUIRURGICOS EU'!$A$11:$O$26,8,0)," ")</f>
        <v xml:space="preserve"> </v>
      </c>
      <c r="BT48" s="42" t="s">
        <v>33</v>
      </c>
      <c r="BU48" s="42" t="str">
        <f t="shared" si="119"/>
        <v>NO</v>
      </c>
      <c r="BV48" s="191"/>
      <c r="BW48" s="191"/>
      <c r="BX48" s="43">
        <f t="shared" si="7"/>
        <v>0</v>
      </c>
      <c r="BY48" s="52">
        <f t="shared" si="8"/>
        <v>0</v>
      </c>
      <c r="BZ48" s="42" t="str">
        <f t="shared" si="120"/>
        <v>NO OFERTADO</v>
      </c>
      <c r="CA48" s="42" t="str">
        <f>+IFERROR(VLOOKUP(A48,'[1]UCIPHARMA S. A'!$A$11:$N$28,8,0)," ")</f>
        <v xml:space="preserve"> </v>
      </c>
      <c r="CB48" s="42" t="s">
        <v>33</v>
      </c>
      <c r="CC48" s="42" t="str">
        <f t="shared" si="121"/>
        <v>NO</v>
      </c>
      <c r="CD48" s="56"/>
      <c r="CE48" s="57" t="str">
        <f t="shared" si="9"/>
        <v/>
      </c>
      <c r="CF48" s="57">
        <f t="shared" si="10"/>
        <v>24350</v>
      </c>
      <c r="CG48" s="57" t="str">
        <f t="shared" si="11"/>
        <v/>
      </c>
      <c r="CH48" s="65">
        <f t="shared" si="12"/>
        <v>24466</v>
      </c>
      <c r="CI48" s="65" t="str">
        <f t="shared" si="13"/>
        <v/>
      </c>
      <c r="CJ48" s="65" t="str">
        <f t="shared" si="14"/>
        <v/>
      </c>
      <c r="CK48" s="65" t="str">
        <f t="shared" si="122"/>
        <v/>
      </c>
      <c r="CL48" s="65" t="str">
        <f t="shared" si="123"/>
        <v/>
      </c>
      <c r="CM48" s="57" t="str">
        <f t="shared" si="47"/>
        <v/>
      </c>
      <c r="CN48" s="57">
        <f t="shared" si="124"/>
        <v>24350</v>
      </c>
      <c r="CO48" s="58" t="e">
        <f t="shared" si="125"/>
        <v>#VALUE!</v>
      </c>
      <c r="CP48" s="58">
        <f t="shared" si="126"/>
        <v>500</v>
      </c>
      <c r="CQ48" s="58" t="e">
        <f t="shared" si="127"/>
        <v>#VALUE!</v>
      </c>
      <c r="CR48" s="58">
        <f t="shared" si="128"/>
        <v>497.62936319790731</v>
      </c>
      <c r="CS48" s="58" t="e">
        <f t="shared" si="136"/>
        <v>#VALUE!</v>
      </c>
      <c r="CT48" s="58" t="e">
        <f t="shared" si="130"/>
        <v>#VALUE!</v>
      </c>
      <c r="CU48" s="62" t="e">
        <f t="shared" si="131"/>
        <v>#VALUE!</v>
      </c>
      <c r="CV48" s="58" t="e">
        <f t="shared" si="132"/>
        <v>#VALUE!</v>
      </c>
      <c r="CW48" s="58" t="e">
        <f t="shared" si="133"/>
        <v>#VALUE!</v>
      </c>
      <c r="CX48" s="56" t="s">
        <v>552</v>
      </c>
      <c r="CY48" s="91"/>
    </row>
    <row r="49" spans="1:103" s="59" customFormat="1" ht="60" x14ac:dyDescent="0.2">
      <c r="A49" s="122">
        <f t="shared" si="15"/>
        <v>39</v>
      </c>
      <c r="B49" s="123" t="s">
        <v>121</v>
      </c>
      <c r="C49" s="124" t="s">
        <v>122</v>
      </c>
      <c r="D49" s="123" t="s">
        <v>46</v>
      </c>
      <c r="E49" s="126">
        <v>185</v>
      </c>
      <c r="F49" s="122">
        <v>1</v>
      </c>
      <c r="G49" s="123" t="s">
        <v>31</v>
      </c>
      <c r="H49" s="53">
        <v>5880</v>
      </c>
      <c r="I49" s="53">
        <f t="shared" si="16"/>
        <v>1087800</v>
      </c>
      <c r="J49" s="136">
        <v>5700</v>
      </c>
      <c r="K49" s="136">
        <v>0</v>
      </c>
      <c r="L49" s="43">
        <f t="shared" si="100"/>
        <v>5700</v>
      </c>
      <c r="M49" s="52">
        <f t="shared" si="18"/>
        <v>1054500</v>
      </c>
      <c r="N49" s="42" t="str">
        <f t="shared" si="137"/>
        <v>CUMPLE</v>
      </c>
      <c r="O49" s="42" t="s">
        <v>566</v>
      </c>
      <c r="P49" s="42" t="s">
        <v>10</v>
      </c>
      <c r="Q49" s="42" t="str">
        <f t="shared" si="102"/>
        <v>SI</v>
      </c>
      <c r="R49" s="144">
        <v>5650</v>
      </c>
      <c r="S49" s="144">
        <v>0</v>
      </c>
      <c r="T49" s="144">
        <f t="shared" si="1"/>
        <v>5650</v>
      </c>
      <c r="U49" s="145">
        <f t="shared" si="21"/>
        <v>1045250</v>
      </c>
      <c r="V49" s="42" t="str">
        <f t="shared" si="134"/>
        <v>CUMPLE</v>
      </c>
      <c r="W49" s="42" t="str">
        <f>+IFERROR(VLOOKUP(A49,'[1]ASSUT MEDICAL LTDA'!$A$11:$L$124,7,0)," ")</f>
        <v>Cumple</v>
      </c>
      <c r="X49" s="42" t="s">
        <v>10</v>
      </c>
      <c r="Y49" s="42" t="str">
        <f t="shared" si="135"/>
        <v>SI</v>
      </c>
      <c r="Z49" s="43">
        <v>6867</v>
      </c>
      <c r="AA49" s="43">
        <v>0</v>
      </c>
      <c r="AB49" s="43">
        <f t="shared" si="2"/>
        <v>6867</v>
      </c>
      <c r="AC49" s="41">
        <f t="shared" si="24"/>
        <v>1270395</v>
      </c>
      <c r="AD49" s="42" t="str">
        <f t="shared" si="105"/>
        <v>NO CUMPLE</v>
      </c>
      <c r="AE49" s="42" t="str">
        <f>+IFERROR(VLOOKUP(A49,'[1]COLOMBIANA DE MEDICAMENTOS Y TE'!$A$33:$H$178,8,0)," ")</f>
        <v>Cumple</v>
      </c>
      <c r="AF49" s="42" t="s">
        <v>33</v>
      </c>
      <c r="AG49" s="42" t="str">
        <f t="shared" si="106"/>
        <v>NO</v>
      </c>
      <c r="AH49" s="60">
        <v>5356</v>
      </c>
      <c r="AI49" s="60">
        <v>0</v>
      </c>
      <c r="AJ49" s="51">
        <f t="shared" si="107"/>
        <v>5356</v>
      </c>
      <c r="AK49" s="41">
        <f t="shared" si="28"/>
        <v>990860</v>
      </c>
      <c r="AL49" s="42" t="str">
        <f t="shared" si="108"/>
        <v>CUMPLE</v>
      </c>
      <c r="AM49" s="42" t="str">
        <f>+IFERROR(VLOOKUP(A49,'[1]JOHNSON &amp; JOHNSON MEDTECH COLOM'!$A$11:$J$240,7,0)," ")</f>
        <v>Cumple</v>
      </c>
      <c r="AN49" s="42" t="s">
        <v>10</v>
      </c>
      <c r="AO49" s="42" t="str">
        <f t="shared" si="109"/>
        <v>SI</v>
      </c>
      <c r="AP49" s="60"/>
      <c r="AQ49" s="60"/>
      <c r="AR49" s="40">
        <f t="shared" si="110"/>
        <v>0</v>
      </c>
      <c r="AS49" s="41">
        <f t="shared" si="32"/>
        <v>0</v>
      </c>
      <c r="AT49" s="42" t="str">
        <f t="shared" si="111"/>
        <v>NO OFERTADO</v>
      </c>
      <c r="AU49" s="42"/>
      <c r="AV49" s="42" t="s">
        <v>33</v>
      </c>
      <c r="AW49" s="42" t="str">
        <f t="shared" si="112"/>
        <v>NO</v>
      </c>
      <c r="AX49" s="167"/>
      <c r="AY49" s="167"/>
      <c r="AZ49" s="144">
        <f t="shared" si="3"/>
        <v>0</v>
      </c>
      <c r="BA49" s="41">
        <f t="shared" si="35"/>
        <v>0</v>
      </c>
      <c r="BB49" s="42" t="str">
        <f t="shared" si="113"/>
        <v>NO OFERTADO</v>
      </c>
      <c r="BC49" s="42" t="str">
        <f>+IFERROR(VLOOKUP(A49,'[1]LIFE SUMINISTROS MEDICOS S.A.S.'!$A$32:$O$78,8,0)," ")</f>
        <v xml:space="preserve"> </v>
      </c>
      <c r="BD49" s="42" t="s">
        <v>33</v>
      </c>
      <c r="BE49" s="42" t="str">
        <f t="shared" si="114"/>
        <v>NO</v>
      </c>
      <c r="BF49" s="214">
        <f>+IFERROR(VLOOKUP(A49,[2]PriceList!$A$2:$I$252,8,0)," ")</f>
        <v>0</v>
      </c>
      <c r="BG49" s="218">
        <f>+IFERROR(VLOOKUP(A49,[2]PriceList!$A$2:$I$252,9,0)," ")</f>
        <v>0</v>
      </c>
      <c r="BH49" s="43">
        <f t="shared" si="4"/>
        <v>0</v>
      </c>
      <c r="BI49" s="52">
        <f t="shared" si="115"/>
        <v>0</v>
      </c>
      <c r="BJ49" s="42" t="str">
        <f t="shared" si="116"/>
        <v>NO OFERTADO</v>
      </c>
      <c r="BK49" s="42" t="str">
        <f>+IFERROR(VLOOKUP(A49,'[1]MEDTRONIC COLOMBIA S.A.'!$A$11:$O$73,8,0)," ")</f>
        <v xml:space="preserve"> </v>
      </c>
      <c r="BL49" s="42" t="s">
        <v>33</v>
      </c>
      <c r="BM49" s="42" t="str">
        <f t="shared" si="117"/>
        <v>NO</v>
      </c>
      <c r="BN49" s="196">
        <v>0</v>
      </c>
      <c r="BO49" s="196">
        <v>0</v>
      </c>
      <c r="BP49" s="144">
        <f t="shared" si="5"/>
        <v>0</v>
      </c>
      <c r="BQ49" s="145">
        <f t="shared" si="6"/>
        <v>0</v>
      </c>
      <c r="BR49" s="42" t="str">
        <f t="shared" si="118"/>
        <v>NO OFERTADO</v>
      </c>
      <c r="BS49" s="42" t="str">
        <f>+IFERROR(VLOOKUP(A49,'[1]PROMED QUIRURGICOS EU'!$A$11:$O$26,8,0)," ")</f>
        <v xml:space="preserve"> </v>
      </c>
      <c r="BT49" s="42" t="s">
        <v>33</v>
      </c>
      <c r="BU49" s="42" t="str">
        <f t="shared" si="119"/>
        <v>NO</v>
      </c>
      <c r="BV49" s="191"/>
      <c r="BW49" s="191"/>
      <c r="BX49" s="43">
        <f t="shared" si="7"/>
        <v>0</v>
      </c>
      <c r="BY49" s="52">
        <f t="shared" si="8"/>
        <v>0</v>
      </c>
      <c r="BZ49" s="42" t="str">
        <f t="shared" si="120"/>
        <v>NO OFERTADO</v>
      </c>
      <c r="CA49" s="42" t="str">
        <f>+IFERROR(VLOOKUP(A49,'[1]UCIPHARMA S. A'!$A$11:$N$28,8,0)," ")</f>
        <v xml:space="preserve"> </v>
      </c>
      <c r="CB49" s="42" t="s">
        <v>33</v>
      </c>
      <c r="CC49" s="42" t="str">
        <f t="shared" si="121"/>
        <v>NO</v>
      </c>
      <c r="CD49" s="56"/>
      <c r="CE49" s="57">
        <f t="shared" si="9"/>
        <v>5700</v>
      </c>
      <c r="CF49" s="57">
        <f t="shared" si="10"/>
        <v>5650</v>
      </c>
      <c r="CG49" s="57" t="str">
        <f t="shared" si="11"/>
        <v/>
      </c>
      <c r="CH49" s="65">
        <f t="shared" si="12"/>
        <v>5356</v>
      </c>
      <c r="CI49" s="65" t="str">
        <f t="shared" si="13"/>
        <v/>
      </c>
      <c r="CJ49" s="65" t="str">
        <f t="shared" si="14"/>
        <v/>
      </c>
      <c r="CK49" s="65" t="str">
        <f t="shared" si="122"/>
        <v/>
      </c>
      <c r="CL49" s="65" t="str">
        <f t="shared" si="123"/>
        <v/>
      </c>
      <c r="CM49" s="57" t="str">
        <f t="shared" si="47"/>
        <v/>
      </c>
      <c r="CN49" s="57">
        <f t="shared" si="124"/>
        <v>5356</v>
      </c>
      <c r="CO49" s="58">
        <f t="shared" si="125"/>
        <v>469.82456140350877</v>
      </c>
      <c r="CP49" s="58">
        <f t="shared" si="126"/>
        <v>473.98230088495575</v>
      </c>
      <c r="CQ49" s="58" t="e">
        <f t="shared" si="127"/>
        <v>#VALUE!</v>
      </c>
      <c r="CR49" s="58">
        <f t="shared" si="128"/>
        <v>500</v>
      </c>
      <c r="CS49" s="58" t="e">
        <f t="shared" si="136"/>
        <v>#VALUE!</v>
      </c>
      <c r="CT49" s="58" t="e">
        <f t="shared" si="130"/>
        <v>#VALUE!</v>
      </c>
      <c r="CU49" s="62" t="e">
        <f t="shared" si="131"/>
        <v>#VALUE!</v>
      </c>
      <c r="CV49" s="58" t="e">
        <f t="shared" si="132"/>
        <v>#VALUE!</v>
      </c>
      <c r="CW49" s="58" t="e">
        <f t="shared" si="133"/>
        <v>#VALUE!</v>
      </c>
      <c r="CX49" s="56" t="s">
        <v>554</v>
      </c>
      <c r="CY49" s="91"/>
    </row>
    <row r="50" spans="1:103" s="59" customFormat="1" ht="72" x14ac:dyDescent="0.2">
      <c r="A50" s="122">
        <f t="shared" si="15"/>
        <v>40</v>
      </c>
      <c r="B50" s="123" t="s">
        <v>123</v>
      </c>
      <c r="C50" s="124" t="s">
        <v>124</v>
      </c>
      <c r="D50" s="123" t="s">
        <v>46</v>
      </c>
      <c r="E50" s="126">
        <v>47</v>
      </c>
      <c r="F50" s="122">
        <v>1</v>
      </c>
      <c r="G50" s="123" t="s">
        <v>31</v>
      </c>
      <c r="H50" s="53">
        <v>5880</v>
      </c>
      <c r="I50" s="53">
        <f t="shared" si="16"/>
        <v>276360</v>
      </c>
      <c r="J50" s="136">
        <v>5700</v>
      </c>
      <c r="K50" s="136">
        <v>0</v>
      </c>
      <c r="L50" s="43">
        <f>J50+K50</f>
        <v>5700</v>
      </c>
      <c r="M50" s="52">
        <f t="shared" si="18"/>
        <v>267900</v>
      </c>
      <c r="N50" s="42" t="str">
        <f>+IF(L50=0,"NO OFERTADO",IF(L50&gt;$H50,"NO CUMPLE",IF(((L50-$H50)/$H50)&lt;=-20%,"ARTIFICIALIDAD",IF(AND($H50=$H50,((L50-$H50)/$H50)&gt;-20%),"CUMPLE"))))</f>
        <v>CUMPLE</v>
      </c>
      <c r="O50" s="42" t="s">
        <v>566</v>
      </c>
      <c r="P50" s="42" t="s">
        <v>10</v>
      </c>
      <c r="Q50" s="42" t="str">
        <f>+IF(P50="CUMPLE","SI",IF(P50="NO CUMPLE","NO"))</f>
        <v>SI</v>
      </c>
      <c r="R50" s="144">
        <v>5400</v>
      </c>
      <c r="S50" s="144">
        <v>0</v>
      </c>
      <c r="T50" s="144">
        <f t="shared" si="1"/>
        <v>5400</v>
      </c>
      <c r="U50" s="145">
        <f t="shared" si="21"/>
        <v>253800</v>
      </c>
      <c r="V50" s="42" t="str">
        <f>+IF(T50=0,"NO OFERTADO",IF(T50&gt;$H50,"NO CUMPLE",IF(((T50-$H50)/$H50)&lt;=-20%,"ARTIFICIALIDAD",IF(AND($H50=$H50,((T50-$H50)/$H50)&gt;-20%),"CUMPLE"))))</f>
        <v>CUMPLE</v>
      </c>
      <c r="W50" s="42" t="str">
        <f>+IFERROR(VLOOKUP(A50,'[1]ASSUT MEDICAL LTDA'!$A$11:$L$124,7,0)," ")</f>
        <v>Cumple</v>
      </c>
      <c r="X50" s="42" t="s">
        <v>10</v>
      </c>
      <c r="Y50" s="42" t="str">
        <f>+IF(X50="CUMPLE","SI",IF(X50="NO CUMPLE","NO"))</f>
        <v>SI</v>
      </c>
      <c r="Z50" s="43">
        <v>5904</v>
      </c>
      <c r="AA50" s="43">
        <v>0</v>
      </c>
      <c r="AB50" s="43">
        <f t="shared" si="2"/>
        <v>5904</v>
      </c>
      <c r="AC50" s="41">
        <f t="shared" si="24"/>
        <v>277488</v>
      </c>
      <c r="AD50" s="42" t="str">
        <f>+IF(AB50=0,"NO OFERTADO",IF(AB50&gt;$H50,"NO CUMPLE",IF(((AB50-$H50)/$H50)&lt;=-20%,"ARTIFICIALIDAD",IF(AND($H50=$H50,((AB50-$H50)/$H50)&gt;-20%),"CUMPLE"))))</f>
        <v>NO CUMPLE</v>
      </c>
      <c r="AE50" s="42" t="str">
        <f>+IFERROR(VLOOKUP(A50,'[1]COLOMBIANA DE MEDICAMENTOS Y TE'!$A$33:$H$178,8,0)," ")</f>
        <v>Cumple</v>
      </c>
      <c r="AF50" s="42" t="s">
        <v>33</v>
      </c>
      <c r="AG50" s="42" t="str">
        <f>+IF(AF50="CUMPLE","SI",IF(AF50="NO CUMPLE","NO"))</f>
        <v>NO</v>
      </c>
      <c r="AH50" s="43">
        <v>4200</v>
      </c>
      <c r="AI50" s="43">
        <v>0</v>
      </c>
      <c r="AJ50" s="51">
        <f>+AH50+AI50</f>
        <v>4200</v>
      </c>
      <c r="AK50" s="41">
        <f t="shared" si="28"/>
        <v>197400</v>
      </c>
      <c r="AL50" s="42" t="str">
        <f>+IF(AJ50=0,"NO OFERTADO",IF(AJ50&gt;$H50,"NO CUMPLE",IF(((AJ50-$H50)/$H50)&lt;=-20%,"ARTIFICIALIDAD",IF(AND($H50=$H50,((AJ50-$H50)/$H50)&gt;-20%),"CUMPLE"))))</f>
        <v>ARTIFICIALIDAD</v>
      </c>
      <c r="AM50" s="42" t="str">
        <f>+IFERROR(VLOOKUP(A50,'[1]JOHNSON &amp; JOHNSON MEDTECH COLOM'!$A$11:$J$240,7,0)," ")</f>
        <v>Cumple</v>
      </c>
      <c r="AN50" s="42" t="s">
        <v>10</v>
      </c>
      <c r="AO50" s="42" t="str">
        <f>+IF(AN50="CUMPLE","SI",IF(AN50="NO CUMPLE","NO"))</f>
        <v>SI</v>
      </c>
      <c r="AP50" s="43"/>
      <c r="AQ50" s="43"/>
      <c r="AR50" s="40">
        <f>+AP50+AQ50</f>
        <v>0</v>
      </c>
      <c r="AS50" s="41">
        <f t="shared" si="32"/>
        <v>0</v>
      </c>
      <c r="AT50" s="42" t="str">
        <f>+IF(AR50=0,"NO OFERTADO",IF(AR50&gt;$H50,"NO CUMPLE",IF(((AR50-$H50)/$H50)&lt;=-20%,"ARTIFICIALIDAD",IF(AND($H50=$H50,((AR50-$H50)/$H50)&gt;-20%),"CUMPLE"))))</f>
        <v>NO OFERTADO</v>
      </c>
      <c r="AU50" s="42"/>
      <c r="AV50" s="42" t="s">
        <v>33</v>
      </c>
      <c r="AW50" s="42" t="str">
        <f>+IF(AV50="CUMPLE","SI",IF(AV50="NO CUMPLE","NO"))</f>
        <v>NO</v>
      </c>
      <c r="AX50" s="43"/>
      <c r="AY50" s="43"/>
      <c r="AZ50" s="144">
        <f t="shared" si="3"/>
        <v>0</v>
      </c>
      <c r="BA50" s="41">
        <f t="shared" si="35"/>
        <v>0</v>
      </c>
      <c r="BB50" s="42" t="str">
        <f>+IF(AZ50=0,"NO OFERTADO",IF(AZ50&gt;$H50,"NO CUMPLE",IF(((AZ50-$H50)/$H50)&lt;=-20%,"ARTIFICIALIDAD",IF(AND($H50=$H50,((AZ50-$H50)/$H50)&gt;-20%),"CUMPLE"))))</f>
        <v>NO OFERTADO</v>
      </c>
      <c r="BC50" s="42" t="str">
        <f>+IFERROR(VLOOKUP(A50,'[1]LIFE SUMINISTROS MEDICOS S.A.S.'!$A$32:$O$78,8,0)," ")</f>
        <v xml:space="preserve"> </v>
      </c>
      <c r="BD50" s="42" t="s">
        <v>33</v>
      </c>
      <c r="BE50" s="42" t="str">
        <f>+IF(BD50="CUMPLE","SI",IF(BD50="NO CUMPLE","NO"))</f>
        <v>NO</v>
      </c>
      <c r="BF50" s="214">
        <f>+IFERROR(VLOOKUP(A50,[2]PriceList!$A$2:$I$252,8,0)," ")</f>
        <v>0</v>
      </c>
      <c r="BG50" s="218">
        <f>+IFERROR(VLOOKUP(A50,[2]PriceList!$A$2:$I$252,9,0)," ")</f>
        <v>0</v>
      </c>
      <c r="BH50" s="43">
        <f t="shared" si="4"/>
        <v>0</v>
      </c>
      <c r="BI50" s="52">
        <f>BH50*$F50</f>
        <v>0</v>
      </c>
      <c r="BJ50" s="42" t="str">
        <f>+IF(BH50=0,"NO OFERTADO",IF(BH50&gt;$H50,"NO CUMPLE",IF(((BH50-$H50)/$H50)&lt;=-20%,"ARTIFICIALIDAD",IF(AND($H50=$H50,((BH50-$H50)/$H50)&gt;-20%),"CUMPLE"))))</f>
        <v>NO OFERTADO</v>
      </c>
      <c r="BK50" s="42" t="str">
        <f>+IFERROR(VLOOKUP(A50,'[1]MEDTRONIC COLOMBIA S.A.'!$A$11:$O$73,8,0)," ")</f>
        <v xml:space="preserve"> </v>
      </c>
      <c r="BL50" s="42" t="s">
        <v>33</v>
      </c>
      <c r="BM50" s="42" t="str">
        <f>+IF(BL50="CUMPLE","SI",IF(BL50="NO CUMPLE","NO"))</f>
        <v>NO</v>
      </c>
      <c r="BN50" s="196">
        <v>0</v>
      </c>
      <c r="BO50" s="196">
        <v>0</v>
      </c>
      <c r="BP50" s="144">
        <f t="shared" si="5"/>
        <v>0</v>
      </c>
      <c r="BQ50" s="145">
        <f t="shared" si="6"/>
        <v>0</v>
      </c>
      <c r="BR50" s="42" t="str">
        <f>+IF(BP50=0,"NO OFERTADO",IF(BP50&gt;$H50,"NO CUMPLE",IF(((BP50-$H50)/$H50)&lt;=-20%,"ARTIFICIALIDAD",IF(AND($H50=$H50,((BP50-$H50)/$H50)&gt;-20%),"CUMPLE"))))</f>
        <v>NO OFERTADO</v>
      </c>
      <c r="BS50" s="42" t="str">
        <f>+IFERROR(VLOOKUP(A50,'[1]PROMED QUIRURGICOS EU'!$A$11:$O$26,8,0)," ")</f>
        <v xml:space="preserve"> </v>
      </c>
      <c r="BT50" s="42" t="s">
        <v>33</v>
      </c>
      <c r="BU50" s="42" t="str">
        <f>+IF(BT50="CUMPLE","SI",IF(BT50="NO CUMPLE","NO"))</f>
        <v>NO</v>
      </c>
      <c r="BV50" s="191"/>
      <c r="BW50" s="191"/>
      <c r="BX50" s="43">
        <f t="shared" si="7"/>
        <v>0</v>
      </c>
      <c r="BY50" s="52">
        <f t="shared" si="8"/>
        <v>0</v>
      </c>
      <c r="BZ50" s="42" t="str">
        <f>+IF(BX50=0,"NO OFERTADO",IF(BX50&gt;$H50,"NO CUMPLE",IF(((BX50-$H50)/$H50)&lt;=-20%,"ARTIFICIALIDAD",IF(AND($H50=$H50,((BX50-$H50)/$H50)&gt;-20%),"CUMPLE"))))</f>
        <v>NO OFERTADO</v>
      </c>
      <c r="CA50" s="42" t="str">
        <f>+IFERROR(VLOOKUP(A50,'[1]UCIPHARMA S. A'!$A$11:$N$28,8,0)," ")</f>
        <v xml:space="preserve"> </v>
      </c>
      <c r="CB50" s="42" t="s">
        <v>33</v>
      </c>
      <c r="CC50" s="42" t="str">
        <f>+IF(CB50="CUMPLE","SI",IF(CB50="NO CUMPLE","NO"))</f>
        <v>NO</v>
      </c>
      <c r="CD50" s="56"/>
      <c r="CE50" s="57">
        <f t="shared" si="9"/>
        <v>5700</v>
      </c>
      <c r="CF50" s="57">
        <f t="shared" si="10"/>
        <v>5400</v>
      </c>
      <c r="CG50" s="57" t="str">
        <f t="shared" si="11"/>
        <v/>
      </c>
      <c r="CH50" s="65">
        <f t="shared" si="12"/>
        <v>4200</v>
      </c>
      <c r="CI50" s="65" t="str">
        <f t="shared" si="13"/>
        <v/>
      </c>
      <c r="CJ50" s="65" t="str">
        <f t="shared" si="14"/>
        <v/>
      </c>
      <c r="CK50" s="65" t="str">
        <f>IF(BH50=0,"",IF(BM50="NO","",BH50))</f>
        <v/>
      </c>
      <c r="CL50" s="65" t="str">
        <f>IF(BQ50=0,"",IF(BU50="NO","",BQ50))</f>
        <v/>
      </c>
      <c r="CM50" s="57" t="str">
        <f t="shared" si="47"/>
        <v/>
      </c>
      <c r="CN50" s="57">
        <f>MIN(CE50,CF50,CG50,CH50,CI50,CJ50,CK50,CL50,CM50)</f>
        <v>4200</v>
      </c>
      <c r="CO50" s="58">
        <f>500*(CN50/CE50)</f>
        <v>368.4210526315789</v>
      </c>
      <c r="CP50" s="58">
        <f>500*(CN50/CF50)</f>
        <v>388.88888888888891</v>
      </c>
      <c r="CQ50" s="58" t="e">
        <f>500*(CN50/CG50)</f>
        <v>#VALUE!</v>
      </c>
      <c r="CR50" s="58">
        <f>500*(CN50/CH50)</f>
        <v>500</v>
      </c>
      <c r="CS50" s="58" t="e">
        <f>500*(CN50/CI50)</f>
        <v>#VALUE!</v>
      </c>
      <c r="CT50" s="58" t="e">
        <f>500*(CN50/CJ50)</f>
        <v>#VALUE!</v>
      </c>
      <c r="CU50" s="62" t="e">
        <f>500*(CN50/CK50)</f>
        <v>#VALUE!</v>
      </c>
      <c r="CV50" s="58" t="e">
        <f>500*(CN50/CL50)</f>
        <v>#VALUE!</v>
      </c>
      <c r="CW50" s="58" t="e">
        <f>500*(CN50/CM50)</f>
        <v>#VALUE!</v>
      </c>
      <c r="CX50" s="56" t="s">
        <v>554</v>
      </c>
      <c r="CY50" s="91"/>
    </row>
    <row r="51" spans="1:103" s="59" customFormat="1" ht="72" x14ac:dyDescent="0.2">
      <c r="A51" s="122">
        <f t="shared" si="15"/>
        <v>41</v>
      </c>
      <c r="B51" s="123" t="s">
        <v>125</v>
      </c>
      <c r="C51" s="124" t="s">
        <v>126</v>
      </c>
      <c r="D51" s="123" t="s">
        <v>46</v>
      </c>
      <c r="E51" s="126">
        <v>1273</v>
      </c>
      <c r="F51" s="122">
        <v>1</v>
      </c>
      <c r="G51" s="123" t="s">
        <v>31</v>
      </c>
      <c r="H51" s="53">
        <v>4200</v>
      </c>
      <c r="I51" s="53">
        <f t="shared" si="16"/>
        <v>5346600</v>
      </c>
      <c r="J51" s="136">
        <v>5700</v>
      </c>
      <c r="K51" s="136">
        <v>0</v>
      </c>
      <c r="L51" s="43">
        <f t="shared" ref="L51:L62" si="138">J51+K51</f>
        <v>5700</v>
      </c>
      <c r="M51" s="52">
        <f t="shared" si="18"/>
        <v>7256100</v>
      </c>
      <c r="N51" s="42" t="str">
        <f t="shared" ref="N51:N55" si="139">+IF(L51=0,"NO OFERTADO",IF(L51&gt;$H51,"NO CUMPLE",IF(((L51-$H51)/$H51)&lt;=-20%,"ARTIFICIALIDAD",IF(AND($H51=$H51,((L51-$H51)/$H51)&gt;-20%),"CUMPLE"))))</f>
        <v>NO CUMPLE</v>
      </c>
      <c r="O51" s="42" t="s">
        <v>566</v>
      </c>
      <c r="P51" s="42" t="s">
        <v>33</v>
      </c>
      <c r="Q51" s="42" t="str">
        <f t="shared" ref="Q51:Q62" si="140">+IF(P51="CUMPLE","SI",IF(P51="NO CUMPLE","NO"))</f>
        <v>NO</v>
      </c>
      <c r="R51" s="144">
        <v>5850</v>
      </c>
      <c r="S51" s="144">
        <v>0</v>
      </c>
      <c r="T51" s="144">
        <f t="shared" si="1"/>
        <v>5850</v>
      </c>
      <c r="U51" s="145">
        <f t="shared" si="21"/>
        <v>7447050</v>
      </c>
      <c r="V51" s="42" t="str">
        <f t="shared" ref="V51:V52" si="141">+IF(T51=0,"NO OFERTADO",IF(T51&gt;$H51,"NO CUMPLE",IF(((T51-$H51)/$H51)&lt;=-20%,"ARTIFICIALIDAD",IF(AND($H51=$H51,((T51-$H51)/$H51)&gt;-20%),"CUMPLE"))))</f>
        <v>NO CUMPLE</v>
      </c>
      <c r="W51" s="42" t="str">
        <f>+IFERROR(VLOOKUP(A51,'[1]ASSUT MEDICAL LTDA'!$A$11:$L$124,7,0)," ")</f>
        <v>Cumple</v>
      </c>
      <c r="X51" s="42" t="s">
        <v>33</v>
      </c>
      <c r="Y51" s="42" t="str">
        <f t="shared" ref="Y51:Y52" si="142">+IF(X51="CUMPLE","SI",IF(X51="NO CUMPLE","NO"))</f>
        <v>NO</v>
      </c>
      <c r="Z51" s="43">
        <v>6988</v>
      </c>
      <c r="AA51" s="43">
        <v>0</v>
      </c>
      <c r="AB51" s="43">
        <f t="shared" si="2"/>
        <v>6988</v>
      </c>
      <c r="AC51" s="41">
        <f t="shared" si="24"/>
        <v>8895724</v>
      </c>
      <c r="AD51" s="42" t="str">
        <f t="shared" ref="AD51:AD62" si="143">+IF(AB51=0,"NO OFERTADO",IF(AB51&gt;$H51,"NO CUMPLE",IF(((AB51-$H51)/$H51)&lt;=-20%,"ARTIFICIALIDAD",IF(AND($H51=$H51,((AB51-$H51)/$H51)&gt;-20%),"CUMPLE"))))</f>
        <v>NO CUMPLE</v>
      </c>
      <c r="AE51" s="42" t="str">
        <f>+IFERROR(VLOOKUP(A51,'[1]COLOMBIANA DE MEDICAMENTOS Y TE'!$A$33:$H$178,8,0)," ")</f>
        <v>No cumple</v>
      </c>
      <c r="AF51" s="42" t="s">
        <v>33</v>
      </c>
      <c r="AG51" s="42" t="str">
        <f t="shared" ref="AG51:AG62" si="144">+IF(AF51="CUMPLE","SI",IF(AF51="NO CUMPLE","NO"))</f>
        <v>NO</v>
      </c>
      <c r="AH51" s="60">
        <v>3607</v>
      </c>
      <c r="AI51" s="60">
        <v>0</v>
      </c>
      <c r="AJ51" s="51">
        <f t="shared" ref="AJ51:AJ62" si="145">+AH51+AI51</f>
        <v>3607</v>
      </c>
      <c r="AK51" s="41">
        <f t="shared" si="28"/>
        <v>4591711</v>
      </c>
      <c r="AL51" s="42" t="str">
        <f t="shared" ref="AL51:AL62" si="146">+IF(AJ51=0,"NO OFERTADO",IF(AJ51&gt;$H51,"NO CUMPLE",IF(((AJ51-$H51)/$H51)&lt;=-20%,"ARTIFICIALIDAD",IF(AND($H51=$H51,((AJ51-$H51)/$H51)&gt;-20%),"CUMPLE"))))</f>
        <v>CUMPLE</v>
      </c>
      <c r="AM51" s="42" t="str">
        <f>+IFERROR(VLOOKUP(A51,'[1]JOHNSON &amp; JOHNSON MEDTECH COLOM'!$A$11:$J$240,7,0)," ")</f>
        <v>Cumple</v>
      </c>
      <c r="AN51" s="42" t="s">
        <v>10</v>
      </c>
      <c r="AO51" s="42" t="str">
        <f t="shared" ref="AO51:AO62" si="147">+IF(AN51="CUMPLE","SI",IF(AN51="NO CUMPLE","NO"))</f>
        <v>SI</v>
      </c>
      <c r="AP51" s="60"/>
      <c r="AQ51" s="60"/>
      <c r="AR51" s="40">
        <f t="shared" ref="AR51:AR62" si="148">+AP51+AQ51</f>
        <v>0</v>
      </c>
      <c r="AS51" s="41">
        <f t="shared" si="32"/>
        <v>0</v>
      </c>
      <c r="AT51" s="42" t="str">
        <f t="shared" ref="AT51:AT62" si="149">+IF(AR51=0,"NO OFERTADO",IF(AR51&gt;$H51,"NO CUMPLE",IF(((AR51-$H51)/$H51)&lt;=-20%,"ARTIFICIALIDAD",IF(AND($H51=$H51,((AR51-$H51)/$H51)&gt;-20%),"CUMPLE"))))</f>
        <v>NO OFERTADO</v>
      </c>
      <c r="AU51" s="42"/>
      <c r="AV51" s="42" t="s">
        <v>33</v>
      </c>
      <c r="AW51" s="42" t="str">
        <f t="shared" ref="AW51:AW62" si="150">+IF(AV51="CUMPLE","SI",IF(AV51="NO CUMPLE","NO"))</f>
        <v>NO</v>
      </c>
      <c r="AX51" s="167"/>
      <c r="AY51" s="167"/>
      <c r="AZ51" s="144">
        <f t="shared" si="3"/>
        <v>0</v>
      </c>
      <c r="BA51" s="41">
        <f t="shared" si="35"/>
        <v>0</v>
      </c>
      <c r="BB51" s="42" t="str">
        <f t="shared" ref="BB51:BB62" si="151">+IF(AZ51=0,"NO OFERTADO",IF(AZ51&gt;$H51,"NO CUMPLE",IF(((AZ51-$H51)/$H51)&lt;=-20%,"ARTIFICIALIDAD",IF(AND($H51=$H51,((AZ51-$H51)/$H51)&gt;-20%),"CUMPLE"))))</f>
        <v>NO OFERTADO</v>
      </c>
      <c r="BC51" s="42" t="str">
        <f>+IFERROR(VLOOKUP(A51,'[1]LIFE SUMINISTROS MEDICOS S.A.S.'!$A$32:$O$78,8,0)," ")</f>
        <v xml:space="preserve"> </v>
      </c>
      <c r="BD51" s="42" t="s">
        <v>33</v>
      </c>
      <c r="BE51" s="42" t="str">
        <f t="shared" ref="BE51:BE62" si="152">+IF(BD51="CUMPLE","SI",IF(BD51="NO CUMPLE","NO"))</f>
        <v>NO</v>
      </c>
      <c r="BF51" s="214">
        <f>+IFERROR(VLOOKUP(A51,[2]PriceList!$A$2:$I$252,8,0)," ")</f>
        <v>0</v>
      </c>
      <c r="BG51" s="218">
        <f>+IFERROR(VLOOKUP(A51,[2]PriceList!$A$2:$I$252,9,0)," ")</f>
        <v>0</v>
      </c>
      <c r="BH51" s="43">
        <f t="shared" si="4"/>
        <v>0</v>
      </c>
      <c r="BI51" s="52">
        <f t="shared" ref="BI51:BI62" si="153">BH51*$F51</f>
        <v>0</v>
      </c>
      <c r="BJ51" s="42" t="str">
        <f t="shared" ref="BJ51:BJ62" si="154">+IF(BH51=0,"NO OFERTADO",IF(BH51&gt;$H51,"NO CUMPLE",IF(((BH51-$H51)/$H51)&lt;=-20%,"ARTIFICIALIDAD",IF(AND($H51=$H51,((BH51-$H51)/$H51)&gt;-20%),"CUMPLE"))))</f>
        <v>NO OFERTADO</v>
      </c>
      <c r="BK51" s="42" t="str">
        <f>+IFERROR(VLOOKUP(A51,'[1]MEDTRONIC COLOMBIA S.A.'!$A$11:$O$73,8,0)," ")</f>
        <v xml:space="preserve"> </v>
      </c>
      <c r="BL51" s="42" t="s">
        <v>33</v>
      </c>
      <c r="BM51" s="42" t="str">
        <f t="shared" ref="BM51:BM62" si="155">+IF(BL51="CUMPLE","SI",IF(BL51="NO CUMPLE","NO"))</f>
        <v>NO</v>
      </c>
      <c r="BN51" s="196">
        <v>0</v>
      </c>
      <c r="BO51" s="196">
        <v>0</v>
      </c>
      <c r="BP51" s="144">
        <f t="shared" si="5"/>
        <v>0</v>
      </c>
      <c r="BQ51" s="145">
        <f t="shared" si="6"/>
        <v>0</v>
      </c>
      <c r="BR51" s="42" t="str">
        <f t="shared" ref="BR51:BR62" si="156">+IF(BP51=0,"NO OFERTADO",IF(BP51&gt;$H51,"NO CUMPLE",IF(((BP51-$H51)/$H51)&lt;=-20%,"ARTIFICIALIDAD",IF(AND($H51=$H51,((BP51-$H51)/$H51)&gt;-20%),"CUMPLE"))))</f>
        <v>NO OFERTADO</v>
      </c>
      <c r="BS51" s="42" t="str">
        <f>+IFERROR(VLOOKUP(A51,'[1]PROMED QUIRURGICOS EU'!$A$11:$O$26,8,0)," ")</f>
        <v xml:space="preserve"> </v>
      </c>
      <c r="BT51" s="42" t="s">
        <v>33</v>
      </c>
      <c r="BU51" s="42" t="str">
        <f t="shared" ref="BU51:BU62" si="157">+IF(BT51="CUMPLE","SI",IF(BT51="NO CUMPLE","NO"))</f>
        <v>NO</v>
      </c>
      <c r="BV51" s="191"/>
      <c r="BW51" s="191"/>
      <c r="BX51" s="43">
        <f t="shared" si="7"/>
        <v>0</v>
      </c>
      <c r="BY51" s="52">
        <f t="shared" si="8"/>
        <v>0</v>
      </c>
      <c r="BZ51" s="42" t="str">
        <f t="shared" ref="BZ51:BZ62" si="158">+IF(BX51=0,"NO OFERTADO",IF(BX51&gt;$H51,"NO CUMPLE",IF(((BX51-$H51)/$H51)&lt;=-20%,"ARTIFICIALIDAD",IF(AND($H51=$H51,((BX51-$H51)/$H51)&gt;-20%),"CUMPLE"))))</f>
        <v>NO OFERTADO</v>
      </c>
      <c r="CA51" s="42" t="str">
        <f>+IFERROR(VLOOKUP(A51,'[1]UCIPHARMA S. A'!$A$11:$N$28,8,0)," ")</f>
        <v xml:space="preserve"> </v>
      </c>
      <c r="CB51" s="42" t="s">
        <v>33</v>
      </c>
      <c r="CC51" s="42" t="str">
        <f t="shared" ref="CC51:CC62" si="159">+IF(CB51="CUMPLE","SI",IF(CB51="NO CUMPLE","NO"))</f>
        <v>NO</v>
      </c>
      <c r="CD51" s="56"/>
      <c r="CE51" s="57" t="str">
        <f t="shared" si="9"/>
        <v/>
      </c>
      <c r="CF51" s="57" t="str">
        <f t="shared" si="10"/>
        <v/>
      </c>
      <c r="CG51" s="57" t="str">
        <f t="shared" si="11"/>
        <v/>
      </c>
      <c r="CH51" s="65">
        <f t="shared" si="12"/>
        <v>3607</v>
      </c>
      <c r="CI51" s="65" t="str">
        <f t="shared" si="13"/>
        <v/>
      </c>
      <c r="CJ51" s="65" t="str">
        <f t="shared" si="14"/>
        <v/>
      </c>
      <c r="CK51" s="65" t="str">
        <f t="shared" ref="CK51:CK62" si="160">IF(BH51=0,"",IF(BM51="NO","",BH51))</f>
        <v/>
      </c>
      <c r="CL51" s="65" t="str">
        <f t="shared" ref="CL51:CL62" si="161">IF(BQ51=0,"",IF(BU51="NO","",BQ51))</f>
        <v/>
      </c>
      <c r="CM51" s="57" t="str">
        <f t="shared" si="47"/>
        <v/>
      </c>
      <c r="CN51" s="57">
        <f t="shared" ref="CN51:CN62" si="162">MIN(CE51,CF51,CG51,CH51,CI51,CJ51,CK51,CL51,CM51)</f>
        <v>3607</v>
      </c>
      <c r="CO51" s="58" t="e">
        <f t="shared" ref="CO51:CO62" si="163">500*(CN51/CE51)</f>
        <v>#VALUE!</v>
      </c>
      <c r="CP51" s="58" t="e">
        <f t="shared" ref="CP51:CP62" si="164">500*(CN51/CF51)</f>
        <v>#VALUE!</v>
      </c>
      <c r="CQ51" s="58" t="e">
        <f t="shared" ref="CQ51:CQ62" si="165">500*(CN51/CG51)</f>
        <v>#VALUE!</v>
      </c>
      <c r="CR51" s="58">
        <f t="shared" ref="CR51:CR62" si="166">500*(CN51/CH51)</f>
        <v>500</v>
      </c>
      <c r="CS51" s="58" t="e">
        <f t="shared" ref="CS51:CS54" si="167">500*(CN51/CI51)</f>
        <v>#VALUE!</v>
      </c>
      <c r="CT51" s="58" t="e">
        <f t="shared" ref="CT51:CT62" si="168">500*(CN51/CJ51)</f>
        <v>#VALUE!</v>
      </c>
      <c r="CU51" s="62" t="e">
        <f t="shared" ref="CU51:CU62" si="169">500*(CN51/CK51)</f>
        <v>#VALUE!</v>
      </c>
      <c r="CV51" s="58" t="e">
        <f t="shared" ref="CV51:CV62" si="170">500*(CN51/CL51)</f>
        <v>#VALUE!</v>
      </c>
      <c r="CW51" s="58" t="e">
        <f t="shared" ref="CW51:CW62" si="171">500*(CN51/CM51)</f>
        <v>#VALUE!</v>
      </c>
      <c r="CX51" s="56" t="s">
        <v>554</v>
      </c>
      <c r="CY51" s="91"/>
    </row>
    <row r="52" spans="1:103" s="59" customFormat="1" ht="72" x14ac:dyDescent="0.2">
      <c r="A52" s="122">
        <f t="shared" si="15"/>
        <v>42</v>
      </c>
      <c r="B52" s="123" t="s">
        <v>127</v>
      </c>
      <c r="C52" s="124" t="s">
        <v>128</v>
      </c>
      <c r="D52" s="123" t="s">
        <v>46</v>
      </c>
      <c r="E52" s="126">
        <v>789</v>
      </c>
      <c r="F52" s="122">
        <v>1</v>
      </c>
      <c r="G52" s="123" t="s">
        <v>31</v>
      </c>
      <c r="H52" s="53">
        <v>4200</v>
      </c>
      <c r="I52" s="53">
        <f t="shared" si="16"/>
        <v>3313800</v>
      </c>
      <c r="J52" s="136">
        <v>5700</v>
      </c>
      <c r="K52" s="136">
        <v>0</v>
      </c>
      <c r="L52" s="43">
        <f t="shared" si="138"/>
        <v>5700</v>
      </c>
      <c r="M52" s="52">
        <f t="shared" si="18"/>
        <v>4497300</v>
      </c>
      <c r="N52" s="42" t="str">
        <f t="shared" si="139"/>
        <v>NO CUMPLE</v>
      </c>
      <c r="O52" s="42" t="s">
        <v>566</v>
      </c>
      <c r="P52" s="42" t="s">
        <v>33</v>
      </c>
      <c r="Q52" s="42" t="str">
        <f t="shared" si="140"/>
        <v>NO</v>
      </c>
      <c r="R52" s="144">
        <v>5750</v>
      </c>
      <c r="S52" s="144">
        <v>0</v>
      </c>
      <c r="T52" s="144">
        <f t="shared" si="1"/>
        <v>5750</v>
      </c>
      <c r="U52" s="145">
        <f t="shared" si="21"/>
        <v>4536750</v>
      </c>
      <c r="V52" s="42" t="str">
        <f t="shared" si="141"/>
        <v>NO CUMPLE</v>
      </c>
      <c r="W52" s="42" t="str">
        <f>+IFERROR(VLOOKUP(A52,'[1]ASSUT MEDICAL LTDA'!$A$11:$L$124,7,0)," ")</f>
        <v>Cumple</v>
      </c>
      <c r="X52" s="42" t="s">
        <v>33</v>
      </c>
      <c r="Y52" s="42" t="str">
        <f t="shared" si="142"/>
        <v>NO</v>
      </c>
      <c r="Z52" s="43">
        <v>6988</v>
      </c>
      <c r="AA52" s="43">
        <v>0</v>
      </c>
      <c r="AB52" s="43">
        <f t="shared" si="2"/>
        <v>6988</v>
      </c>
      <c r="AC52" s="41">
        <f t="shared" si="24"/>
        <v>5513532</v>
      </c>
      <c r="AD52" s="42" t="str">
        <f t="shared" si="143"/>
        <v>NO CUMPLE</v>
      </c>
      <c r="AE52" s="42" t="str">
        <f>+IFERROR(VLOOKUP(A52,'[1]COLOMBIANA DE MEDICAMENTOS Y TE'!$A$33:$H$178,8,0)," ")</f>
        <v>No cumple</v>
      </c>
      <c r="AF52" s="42" t="s">
        <v>33</v>
      </c>
      <c r="AG52" s="42" t="str">
        <f t="shared" si="144"/>
        <v>NO</v>
      </c>
      <c r="AH52" s="60">
        <v>3826</v>
      </c>
      <c r="AI52" s="60">
        <v>0</v>
      </c>
      <c r="AJ52" s="51">
        <f t="shared" si="145"/>
        <v>3826</v>
      </c>
      <c r="AK52" s="41">
        <f t="shared" si="28"/>
        <v>3018714</v>
      </c>
      <c r="AL52" s="42" t="str">
        <f t="shared" si="146"/>
        <v>CUMPLE</v>
      </c>
      <c r="AM52" s="42" t="str">
        <f>+IFERROR(VLOOKUP(A52,'[1]JOHNSON &amp; JOHNSON MEDTECH COLOM'!$A$11:$J$240,7,0)," ")</f>
        <v>Cumple</v>
      </c>
      <c r="AN52" s="42" t="s">
        <v>10</v>
      </c>
      <c r="AO52" s="42" t="str">
        <f t="shared" si="147"/>
        <v>SI</v>
      </c>
      <c r="AP52" s="60"/>
      <c r="AQ52" s="60"/>
      <c r="AR52" s="40">
        <f t="shared" si="148"/>
        <v>0</v>
      </c>
      <c r="AS52" s="41">
        <f t="shared" si="32"/>
        <v>0</v>
      </c>
      <c r="AT52" s="42" t="str">
        <f t="shared" si="149"/>
        <v>NO OFERTADO</v>
      </c>
      <c r="AU52" s="42"/>
      <c r="AV52" s="42" t="s">
        <v>33</v>
      </c>
      <c r="AW52" s="42" t="str">
        <f t="shared" si="150"/>
        <v>NO</v>
      </c>
      <c r="AX52" s="167"/>
      <c r="AY52" s="167"/>
      <c r="AZ52" s="144">
        <f t="shared" si="3"/>
        <v>0</v>
      </c>
      <c r="BA52" s="41">
        <f t="shared" si="35"/>
        <v>0</v>
      </c>
      <c r="BB52" s="42" t="str">
        <f t="shared" si="151"/>
        <v>NO OFERTADO</v>
      </c>
      <c r="BC52" s="42" t="str">
        <f>+IFERROR(VLOOKUP(A52,'[1]LIFE SUMINISTROS MEDICOS S.A.S.'!$A$32:$O$78,8,0)," ")</f>
        <v xml:space="preserve"> </v>
      </c>
      <c r="BD52" s="42" t="s">
        <v>33</v>
      </c>
      <c r="BE52" s="42" t="str">
        <f t="shared" si="152"/>
        <v>NO</v>
      </c>
      <c r="BF52" s="214">
        <f>+IFERROR(VLOOKUP(A52,[2]PriceList!$A$2:$I$252,8,0)," ")</f>
        <v>0</v>
      </c>
      <c r="BG52" s="218">
        <f>+IFERROR(VLOOKUP(A52,[2]PriceList!$A$2:$I$252,9,0)," ")</f>
        <v>0</v>
      </c>
      <c r="BH52" s="43">
        <f t="shared" si="4"/>
        <v>0</v>
      </c>
      <c r="BI52" s="52">
        <f t="shared" si="153"/>
        <v>0</v>
      </c>
      <c r="BJ52" s="42" t="str">
        <f t="shared" si="154"/>
        <v>NO OFERTADO</v>
      </c>
      <c r="BK52" s="42" t="str">
        <f>+IFERROR(VLOOKUP(A52,'[1]MEDTRONIC COLOMBIA S.A.'!$A$11:$O$73,8,0)," ")</f>
        <v xml:space="preserve"> </v>
      </c>
      <c r="BL52" s="42" t="s">
        <v>33</v>
      </c>
      <c r="BM52" s="42" t="str">
        <f t="shared" si="155"/>
        <v>NO</v>
      </c>
      <c r="BN52" s="196">
        <v>0</v>
      </c>
      <c r="BO52" s="196">
        <v>0</v>
      </c>
      <c r="BP52" s="144">
        <f t="shared" si="5"/>
        <v>0</v>
      </c>
      <c r="BQ52" s="145">
        <f t="shared" si="6"/>
        <v>0</v>
      </c>
      <c r="BR52" s="42" t="str">
        <f t="shared" si="156"/>
        <v>NO OFERTADO</v>
      </c>
      <c r="BS52" s="42" t="str">
        <f>+IFERROR(VLOOKUP(A52,'[1]PROMED QUIRURGICOS EU'!$A$11:$O$26,8,0)," ")</f>
        <v xml:space="preserve"> </v>
      </c>
      <c r="BT52" s="42" t="s">
        <v>33</v>
      </c>
      <c r="BU52" s="42" t="str">
        <f t="shared" si="157"/>
        <v>NO</v>
      </c>
      <c r="BV52" s="191"/>
      <c r="BW52" s="191"/>
      <c r="BX52" s="43">
        <f t="shared" si="7"/>
        <v>0</v>
      </c>
      <c r="BY52" s="52">
        <f t="shared" si="8"/>
        <v>0</v>
      </c>
      <c r="BZ52" s="42" t="str">
        <f t="shared" si="158"/>
        <v>NO OFERTADO</v>
      </c>
      <c r="CA52" s="42" t="str">
        <f>+IFERROR(VLOOKUP(A52,'[1]UCIPHARMA S. A'!$A$11:$N$28,8,0)," ")</f>
        <v xml:space="preserve"> </v>
      </c>
      <c r="CB52" s="42" t="s">
        <v>33</v>
      </c>
      <c r="CC52" s="42" t="str">
        <f t="shared" si="159"/>
        <v>NO</v>
      </c>
      <c r="CD52" s="56"/>
      <c r="CE52" s="57" t="str">
        <f t="shared" si="9"/>
        <v/>
      </c>
      <c r="CF52" s="57" t="str">
        <f t="shared" si="10"/>
        <v/>
      </c>
      <c r="CG52" s="57" t="str">
        <f t="shared" si="11"/>
        <v/>
      </c>
      <c r="CH52" s="65">
        <f t="shared" si="12"/>
        <v>3826</v>
      </c>
      <c r="CI52" s="65" t="str">
        <f t="shared" si="13"/>
        <v/>
      </c>
      <c r="CJ52" s="65" t="str">
        <f t="shared" si="14"/>
        <v/>
      </c>
      <c r="CK52" s="65" t="str">
        <f t="shared" si="160"/>
        <v/>
      </c>
      <c r="CL52" s="65" t="str">
        <f t="shared" si="161"/>
        <v/>
      </c>
      <c r="CM52" s="57" t="str">
        <f t="shared" si="47"/>
        <v/>
      </c>
      <c r="CN52" s="57">
        <f t="shared" si="162"/>
        <v>3826</v>
      </c>
      <c r="CO52" s="58" t="e">
        <f t="shared" si="163"/>
        <v>#VALUE!</v>
      </c>
      <c r="CP52" s="58" t="e">
        <f t="shared" si="164"/>
        <v>#VALUE!</v>
      </c>
      <c r="CQ52" s="58" t="e">
        <f t="shared" si="165"/>
        <v>#VALUE!</v>
      </c>
      <c r="CR52" s="58">
        <f t="shared" si="166"/>
        <v>500</v>
      </c>
      <c r="CS52" s="58" t="e">
        <f t="shared" si="167"/>
        <v>#VALUE!</v>
      </c>
      <c r="CT52" s="58" t="e">
        <f t="shared" si="168"/>
        <v>#VALUE!</v>
      </c>
      <c r="CU52" s="62" t="e">
        <f t="shared" si="169"/>
        <v>#VALUE!</v>
      </c>
      <c r="CV52" s="58" t="e">
        <f t="shared" si="170"/>
        <v>#VALUE!</v>
      </c>
      <c r="CW52" s="58" t="e">
        <f t="shared" si="171"/>
        <v>#VALUE!</v>
      </c>
      <c r="CX52" s="56" t="s">
        <v>554</v>
      </c>
      <c r="CY52" s="91"/>
    </row>
    <row r="53" spans="1:103" s="59" customFormat="1" ht="84" x14ac:dyDescent="0.2">
      <c r="A53" s="122">
        <f t="shared" si="15"/>
        <v>43</v>
      </c>
      <c r="B53" s="123" t="s">
        <v>129</v>
      </c>
      <c r="C53" s="124" t="s">
        <v>130</v>
      </c>
      <c r="D53" s="123" t="s">
        <v>46</v>
      </c>
      <c r="E53" s="126">
        <v>180</v>
      </c>
      <c r="F53" s="122">
        <v>1</v>
      </c>
      <c r="G53" s="123" t="s">
        <v>31</v>
      </c>
      <c r="H53" s="53">
        <v>10194</v>
      </c>
      <c r="I53" s="53">
        <f t="shared" si="16"/>
        <v>1834920</v>
      </c>
      <c r="J53" s="136"/>
      <c r="K53" s="136">
        <v>0</v>
      </c>
      <c r="L53" s="43">
        <f t="shared" si="138"/>
        <v>0</v>
      </c>
      <c r="M53" s="52">
        <f t="shared" si="18"/>
        <v>0</v>
      </c>
      <c r="N53" s="42" t="str">
        <f t="shared" si="139"/>
        <v>NO OFERTADO</v>
      </c>
      <c r="O53" s="42" t="s">
        <v>568</v>
      </c>
      <c r="P53" s="42" t="s">
        <v>33</v>
      </c>
      <c r="Q53" s="42" t="str">
        <f t="shared" si="140"/>
        <v>NO</v>
      </c>
      <c r="R53" s="144">
        <v>14450</v>
      </c>
      <c r="S53" s="144">
        <v>0</v>
      </c>
      <c r="T53" s="144">
        <f t="shared" si="1"/>
        <v>14450</v>
      </c>
      <c r="U53" s="145">
        <f t="shared" si="21"/>
        <v>2601000</v>
      </c>
      <c r="V53" s="42" t="str">
        <f>+IF(T53=0,"NO OFERTADO",IF(T53&gt;$H53,"NO CUMPLE",IF(((T53-$H53)/$H53)&lt;=-20%,"ARTIFICIALIDAD",IF(AND($H53=$H53,((T53-$H53)/$H53)&gt;-20%),"CUMPLE"))))</f>
        <v>NO CUMPLE</v>
      </c>
      <c r="W53" s="42" t="str">
        <f>+IFERROR(VLOOKUP(A53,'[1]ASSUT MEDICAL LTDA'!$A$11:$L$124,7,0)," ")</f>
        <v>No cumple</v>
      </c>
      <c r="X53" s="42" t="s">
        <v>33</v>
      </c>
      <c r="Y53" s="42" t="str">
        <f>+IF(X53="CUMPLE","SI",IF(X53="NO CUMPLE","NO"))</f>
        <v>NO</v>
      </c>
      <c r="Z53" s="43">
        <v>12196</v>
      </c>
      <c r="AA53" s="43">
        <v>0</v>
      </c>
      <c r="AB53" s="43">
        <f t="shared" si="2"/>
        <v>12196</v>
      </c>
      <c r="AC53" s="41">
        <f t="shared" si="24"/>
        <v>2195280</v>
      </c>
      <c r="AD53" s="42" t="str">
        <f t="shared" si="143"/>
        <v>NO CUMPLE</v>
      </c>
      <c r="AE53" s="42" t="str">
        <f>+IFERROR(VLOOKUP(A53,'[1]COLOMBIANA DE MEDICAMENTOS Y TE'!$A$33:$H$178,8,0)," ")</f>
        <v>Cumple</v>
      </c>
      <c r="AF53" s="42" t="s">
        <v>33</v>
      </c>
      <c r="AG53" s="42" t="str">
        <f t="shared" si="144"/>
        <v>NO</v>
      </c>
      <c r="AH53" s="60">
        <v>7651</v>
      </c>
      <c r="AI53" s="60">
        <v>0</v>
      </c>
      <c r="AJ53" s="51">
        <f t="shared" si="145"/>
        <v>7651</v>
      </c>
      <c r="AK53" s="41">
        <f t="shared" si="28"/>
        <v>1377180</v>
      </c>
      <c r="AL53" s="42" t="str">
        <f t="shared" si="146"/>
        <v>ARTIFICIALIDAD</v>
      </c>
      <c r="AM53" s="42" t="str">
        <f>+IFERROR(VLOOKUP(A53,'[1]JOHNSON &amp; JOHNSON MEDTECH COLOM'!$A$11:$J$240,7,0)," ")</f>
        <v>Cumple</v>
      </c>
      <c r="AN53" s="42" t="s">
        <v>10</v>
      </c>
      <c r="AO53" s="42" t="str">
        <f t="shared" si="147"/>
        <v>SI</v>
      </c>
      <c r="AP53" s="60"/>
      <c r="AQ53" s="60"/>
      <c r="AR53" s="40">
        <f t="shared" si="148"/>
        <v>0</v>
      </c>
      <c r="AS53" s="41">
        <f t="shared" si="32"/>
        <v>0</v>
      </c>
      <c r="AT53" s="42" t="str">
        <f t="shared" si="149"/>
        <v>NO OFERTADO</v>
      </c>
      <c r="AU53" s="42"/>
      <c r="AV53" s="42" t="s">
        <v>33</v>
      </c>
      <c r="AW53" s="42" t="str">
        <f t="shared" si="150"/>
        <v>NO</v>
      </c>
      <c r="AX53" s="167"/>
      <c r="AY53" s="167"/>
      <c r="AZ53" s="144">
        <f t="shared" si="3"/>
        <v>0</v>
      </c>
      <c r="BA53" s="41">
        <f t="shared" si="35"/>
        <v>0</v>
      </c>
      <c r="BB53" s="42" t="str">
        <f t="shared" si="151"/>
        <v>NO OFERTADO</v>
      </c>
      <c r="BC53" s="42" t="str">
        <f>+IFERROR(VLOOKUP(A53,'[1]LIFE SUMINISTROS MEDICOS S.A.S.'!$A$32:$O$78,8,0)," ")</f>
        <v xml:space="preserve"> </v>
      </c>
      <c r="BD53" s="42" t="s">
        <v>33</v>
      </c>
      <c r="BE53" s="42" t="str">
        <f t="shared" si="152"/>
        <v>NO</v>
      </c>
      <c r="BF53" s="214">
        <f>+IFERROR(VLOOKUP(A53,[2]PriceList!$A$2:$I$252,8,0)," ")</f>
        <v>0</v>
      </c>
      <c r="BG53" s="218">
        <f>+IFERROR(VLOOKUP(A53,[2]PriceList!$A$2:$I$252,9,0)," ")</f>
        <v>0</v>
      </c>
      <c r="BH53" s="43">
        <f t="shared" si="4"/>
        <v>0</v>
      </c>
      <c r="BI53" s="52">
        <f t="shared" si="153"/>
        <v>0</v>
      </c>
      <c r="BJ53" s="42" t="str">
        <f t="shared" si="154"/>
        <v>NO OFERTADO</v>
      </c>
      <c r="BK53" s="42" t="str">
        <f>+IFERROR(VLOOKUP(A53,'[1]MEDTRONIC COLOMBIA S.A.'!$A$11:$O$73,8,0)," ")</f>
        <v xml:space="preserve"> </v>
      </c>
      <c r="BL53" s="42" t="s">
        <v>33</v>
      </c>
      <c r="BM53" s="42" t="str">
        <f t="shared" si="155"/>
        <v>NO</v>
      </c>
      <c r="BN53" s="196">
        <v>0</v>
      </c>
      <c r="BO53" s="196">
        <v>0</v>
      </c>
      <c r="BP53" s="144">
        <f t="shared" si="5"/>
        <v>0</v>
      </c>
      <c r="BQ53" s="145">
        <f t="shared" si="6"/>
        <v>0</v>
      </c>
      <c r="BR53" s="42" t="str">
        <f t="shared" si="156"/>
        <v>NO OFERTADO</v>
      </c>
      <c r="BS53" s="42" t="str">
        <f>+IFERROR(VLOOKUP(A53,'[1]PROMED QUIRURGICOS EU'!$A$11:$O$26,8,0)," ")</f>
        <v xml:space="preserve"> </v>
      </c>
      <c r="BT53" s="42" t="s">
        <v>33</v>
      </c>
      <c r="BU53" s="42" t="str">
        <f t="shared" si="157"/>
        <v>NO</v>
      </c>
      <c r="BV53" s="191"/>
      <c r="BW53" s="191"/>
      <c r="BX53" s="43">
        <f t="shared" si="7"/>
        <v>0</v>
      </c>
      <c r="BY53" s="52">
        <f t="shared" si="8"/>
        <v>0</v>
      </c>
      <c r="BZ53" s="42" t="str">
        <f t="shared" si="158"/>
        <v>NO OFERTADO</v>
      </c>
      <c r="CA53" s="42" t="str">
        <f>+IFERROR(VLOOKUP(A53,'[1]UCIPHARMA S. A'!$A$11:$N$28,8,0)," ")</f>
        <v xml:space="preserve"> </v>
      </c>
      <c r="CB53" s="42" t="s">
        <v>33</v>
      </c>
      <c r="CC53" s="42" t="str">
        <f t="shared" si="159"/>
        <v>NO</v>
      </c>
      <c r="CD53" s="56"/>
      <c r="CE53" s="57" t="str">
        <f t="shared" si="9"/>
        <v/>
      </c>
      <c r="CF53" s="57" t="str">
        <f t="shared" si="10"/>
        <v/>
      </c>
      <c r="CG53" s="57" t="str">
        <f t="shared" si="11"/>
        <v/>
      </c>
      <c r="CH53" s="65">
        <f t="shared" si="12"/>
        <v>7651</v>
      </c>
      <c r="CI53" s="65" t="str">
        <f t="shared" si="13"/>
        <v/>
      </c>
      <c r="CJ53" s="65" t="str">
        <f t="shared" si="14"/>
        <v/>
      </c>
      <c r="CK53" s="65" t="str">
        <f t="shared" si="160"/>
        <v/>
      </c>
      <c r="CL53" s="65" t="str">
        <f t="shared" si="161"/>
        <v/>
      </c>
      <c r="CM53" s="57" t="str">
        <f t="shared" si="47"/>
        <v/>
      </c>
      <c r="CN53" s="57">
        <f t="shared" si="162"/>
        <v>7651</v>
      </c>
      <c r="CO53" s="58" t="e">
        <f t="shared" si="163"/>
        <v>#VALUE!</v>
      </c>
      <c r="CP53" s="58" t="e">
        <f t="shared" si="164"/>
        <v>#VALUE!</v>
      </c>
      <c r="CQ53" s="58" t="e">
        <f t="shared" si="165"/>
        <v>#VALUE!</v>
      </c>
      <c r="CR53" s="58">
        <f t="shared" si="166"/>
        <v>500</v>
      </c>
      <c r="CS53" s="58" t="e">
        <f t="shared" si="167"/>
        <v>#VALUE!</v>
      </c>
      <c r="CT53" s="58" t="e">
        <f t="shared" si="168"/>
        <v>#VALUE!</v>
      </c>
      <c r="CU53" s="62" t="e">
        <f t="shared" si="169"/>
        <v>#VALUE!</v>
      </c>
      <c r="CV53" s="58" t="e">
        <f t="shared" si="170"/>
        <v>#VALUE!</v>
      </c>
      <c r="CW53" s="58" t="e">
        <f t="shared" si="171"/>
        <v>#VALUE!</v>
      </c>
      <c r="CX53" s="56" t="s">
        <v>554</v>
      </c>
      <c r="CY53" s="91"/>
    </row>
    <row r="54" spans="1:103" s="59" customFormat="1" ht="72" x14ac:dyDescent="0.2">
      <c r="A54" s="122">
        <f t="shared" si="15"/>
        <v>44</v>
      </c>
      <c r="B54" s="123" t="s">
        <v>131</v>
      </c>
      <c r="C54" s="124" t="s">
        <v>132</v>
      </c>
      <c r="D54" s="123" t="s">
        <v>46</v>
      </c>
      <c r="E54" s="126">
        <v>967</v>
      </c>
      <c r="F54" s="122">
        <v>1</v>
      </c>
      <c r="G54" s="123" t="s">
        <v>31</v>
      </c>
      <c r="H54" s="53">
        <v>4200</v>
      </c>
      <c r="I54" s="53">
        <f t="shared" si="16"/>
        <v>4061400</v>
      </c>
      <c r="J54" s="136">
        <v>4200</v>
      </c>
      <c r="K54" s="136">
        <v>0</v>
      </c>
      <c r="L54" s="43">
        <f t="shared" si="138"/>
        <v>4200</v>
      </c>
      <c r="M54" s="52">
        <f t="shared" si="18"/>
        <v>4061400</v>
      </c>
      <c r="N54" s="42" t="str">
        <f t="shared" si="139"/>
        <v>CUMPLE</v>
      </c>
      <c r="O54" s="42" t="s">
        <v>566</v>
      </c>
      <c r="P54" s="42" t="s">
        <v>10</v>
      </c>
      <c r="Q54" s="42" t="str">
        <f t="shared" si="140"/>
        <v>SI</v>
      </c>
      <c r="R54" s="144">
        <v>6200</v>
      </c>
      <c r="S54" s="144">
        <v>0</v>
      </c>
      <c r="T54" s="144">
        <f t="shared" si="1"/>
        <v>6200</v>
      </c>
      <c r="U54" s="145">
        <f t="shared" si="21"/>
        <v>5995400</v>
      </c>
      <c r="V54" s="42" t="str">
        <f t="shared" ref="V54:V62" si="172">+IF(T54=0,"NO OFERTADO",IF(T54&gt;$H54,"NO CUMPLE",IF(((T54-$H54)/$H54)&lt;=-20%,"ARTIFICIALIDAD",IF(AND($H54=$H54,((T54-$H54)/$H54)&gt;-20%),"CUMPLE"))))</f>
        <v>NO CUMPLE</v>
      </c>
      <c r="W54" s="42" t="str">
        <f>+IFERROR(VLOOKUP(A54,'[1]ASSUT MEDICAL LTDA'!$A$11:$L$124,7,0)," ")</f>
        <v>Cumple</v>
      </c>
      <c r="X54" s="42" t="s">
        <v>33</v>
      </c>
      <c r="Y54" s="42" t="str">
        <f t="shared" ref="Y54:Y62" si="173">+IF(X54="CUMPLE","SI",IF(X54="NO CUMPLE","NO"))</f>
        <v>NO</v>
      </c>
      <c r="Z54" s="43">
        <v>6386</v>
      </c>
      <c r="AA54" s="43">
        <v>0</v>
      </c>
      <c r="AB54" s="43">
        <f t="shared" si="2"/>
        <v>6386</v>
      </c>
      <c r="AC54" s="41">
        <f t="shared" si="24"/>
        <v>6175262</v>
      </c>
      <c r="AD54" s="42" t="str">
        <f t="shared" si="143"/>
        <v>NO CUMPLE</v>
      </c>
      <c r="AE54" s="42" t="str">
        <f>+IFERROR(VLOOKUP(A54,'[1]COLOMBIANA DE MEDICAMENTOS Y TE'!$A$33:$H$178,8,0)," ")</f>
        <v>No cumple</v>
      </c>
      <c r="AF54" s="42" t="s">
        <v>33</v>
      </c>
      <c r="AG54" s="42" t="str">
        <f t="shared" si="144"/>
        <v>NO</v>
      </c>
      <c r="AH54" s="60">
        <v>3607</v>
      </c>
      <c r="AI54" s="60">
        <v>0</v>
      </c>
      <c r="AJ54" s="51">
        <f t="shared" si="145"/>
        <v>3607</v>
      </c>
      <c r="AK54" s="41">
        <f t="shared" si="28"/>
        <v>3487969</v>
      </c>
      <c r="AL54" s="42" t="str">
        <f t="shared" si="146"/>
        <v>CUMPLE</v>
      </c>
      <c r="AM54" s="42" t="str">
        <f>+IFERROR(VLOOKUP(A54,'[1]JOHNSON &amp; JOHNSON MEDTECH COLOM'!$A$11:$J$240,7,0)," ")</f>
        <v>Cumple</v>
      </c>
      <c r="AN54" s="42" t="s">
        <v>10</v>
      </c>
      <c r="AO54" s="42" t="str">
        <f t="shared" si="147"/>
        <v>SI</v>
      </c>
      <c r="AP54" s="60"/>
      <c r="AQ54" s="60"/>
      <c r="AR54" s="40">
        <f t="shared" si="148"/>
        <v>0</v>
      </c>
      <c r="AS54" s="41">
        <f t="shared" si="32"/>
        <v>0</v>
      </c>
      <c r="AT54" s="42" t="str">
        <f t="shared" si="149"/>
        <v>NO OFERTADO</v>
      </c>
      <c r="AU54" s="42"/>
      <c r="AV54" s="42" t="s">
        <v>33</v>
      </c>
      <c r="AW54" s="42" t="str">
        <f t="shared" si="150"/>
        <v>NO</v>
      </c>
      <c r="AX54" s="167"/>
      <c r="AY54" s="167"/>
      <c r="AZ54" s="144">
        <f t="shared" si="3"/>
        <v>0</v>
      </c>
      <c r="BA54" s="41">
        <f t="shared" si="35"/>
        <v>0</v>
      </c>
      <c r="BB54" s="42" t="str">
        <f t="shared" si="151"/>
        <v>NO OFERTADO</v>
      </c>
      <c r="BC54" s="42" t="str">
        <f>+IFERROR(VLOOKUP(A54,'[1]LIFE SUMINISTROS MEDICOS S.A.S.'!$A$32:$O$78,8,0)," ")</f>
        <v xml:space="preserve"> </v>
      </c>
      <c r="BD54" s="42" t="s">
        <v>33</v>
      </c>
      <c r="BE54" s="42" t="str">
        <f t="shared" si="152"/>
        <v>NO</v>
      </c>
      <c r="BF54" s="214">
        <f>+IFERROR(VLOOKUP(A54,[2]PriceList!$A$2:$I$252,8,0)," ")</f>
        <v>0</v>
      </c>
      <c r="BG54" s="218">
        <f>+IFERROR(VLOOKUP(A54,[2]PriceList!$A$2:$I$252,9,0)," ")</f>
        <v>0</v>
      </c>
      <c r="BH54" s="43">
        <f t="shared" si="4"/>
        <v>0</v>
      </c>
      <c r="BI54" s="52">
        <f t="shared" si="153"/>
        <v>0</v>
      </c>
      <c r="BJ54" s="42" t="str">
        <f t="shared" si="154"/>
        <v>NO OFERTADO</v>
      </c>
      <c r="BK54" s="42" t="str">
        <f>+IFERROR(VLOOKUP(A54,'[1]MEDTRONIC COLOMBIA S.A.'!$A$11:$O$73,8,0)," ")</f>
        <v xml:space="preserve"> </v>
      </c>
      <c r="BL54" s="42" t="s">
        <v>33</v>
      </c>
      <c r="BM54" s="42" t="str">
        <f t="shared" si="155"/>
        <v>NO</v>
      </c>
      <c r="BN54" s="196">
        <v>0</v>
      </c>
      <c r="BO54" s="196">
        <v>0</v>
      </c>
      <c r="BP54" s="144">
        <f t="shared" si="5"/>
        <v>0</v>
      </c>
      <c r="BQ54" s="145">
        <f t="shared" si="6"/>
        <v>0</v>
      </c>
      <c r="BR54" s="42" t="str">
        <f t="shared" si="156"/>
        <v>NO OFERTADO</v>
      </c>
      <c r="BS54" s="42" t="str">
        <f>+IFERROR(VLOOKUP(A54,'[1]PROMED QUIRURGICOS EU'!$A$11:$O$26,8,0)," ")</f>
        <v xml:space="preserve"> </v>
      </c>
      <c r="BT54" s="42" t="s">
        <v>33</v>
      </c>
      <c r="BU54" s="42" t="str">
        <f t="shared" si="157"/>
        <v>NO</v>
      </c>
      <c r="BV54" s="191"/>
      <c r="BW54" s="191"/>
      <c r="BX54" s="43">
        <f t="shared" si="7"/>
        <v>0</v>
      </c>
      <c r="BY54" s="52">
        <f t="shared" si="8"/>
        <v>0</v>
      </c>
      <c r="BZ54" s="42" t="str">
        <f t="shared" si="158"/>
        <v>NO OFERTADO</v>
      </c>
      <c r="CA54" s="42" t="str">
        <f>+IFERROR(VLOOKUP(A54,'[1]UCIPHARMA S. A'!$A$11:$N$28,8,0)," ")</f>
        <v xml:space="preserve"> </v>
      </c>
      <c r="CB54" s="42" t="s">
        <v>33</v>
      </c>
      <c r="CC54" s="42" t="str">
        <f t="shared" si="159"/>
        <v>NO</v>
      </c>
      <c r="CD54" s="56"/>
      <c r="CE54" s="57">
        <f t="shared" si="9"/>
        <v>4200</v>
      </c>
      <c r="CF54" s="57" t="str">
        <f t="shared" si="10"/>
        <v/>
      </c>
      <c r="CG54" s="57" t="str">
        <f t="shared" si="11"/>
        <v/>
      </c>
      <c r="CH54" s="65">
        <f t="shared" si="12"/>
        <v>3607</v>
      </c>
      <c r="CI54" s="65" t="str">
        <f t="shared" si="13"/>
        <v/>
      </c>
      <c r="CJ54" s="65" t="str">
        <f t="shared" si="14"/>
        <v/>
      </c>
      <c r="CK54" s="65" t="str">
        <f t="shared" si="160"/>
        <v/>
      </c>
      <c r="CL54" s="65" t="str">
        <f t="shared" si="161"/>
        <v/>
      </c>
      <c r="CM54" s="57" t="str">
        <f t="shared" si="47"/>
        <v/>
      </c>
      <c r="CN54" s="57">
        <f t="shared" si="162"/>
        <v>3607</v>
      </c>
      <c r="CO54" s="58">
        <f t="shared" si="163"/>
        <v>429.40476190476193</v>
      </c>
      <c r="CP54" s="58" t="e">
        <f t="shared" si="164"/>
        <v>#VALUE!</v>
      </c>
      <c r="CQ54" s="58" t="e">
        <f t="shared" si="165"/>
        <v>#VALUE!</v>
      </c>
      <c r="CR54" s="58">
        <f t="shared" si="166"/>
        <v>500</v>
      </c>
      <c r="CS54" s="58" t="e">
        <f t="shared" si="167"/>
        <v>#VALUE!</v>
      </c>
      <c r="CT54" s="58" t="e">
        <f t="shared" si="168"/>
        <v>#VALUE!</v>
      </c>
      <c r="CU54" s="62" t="e">
        <f t="shared" si="169"/>
        <v>#VALUE!</v>
      </c>
      <c r="CV54" s="58" t="e">
        <f t="shared" si="170"/>
        <v>#VALUE!</v>
      </c>
      <c r="CW54" s="58" t="e">
        <f t="shared" si="171"/>
        <v>#VALUE!</v>
      </c>
      <c r="CX54" s="56" t="s">
        <v>554</v>
      </c>
      <c r="CY54" s="91"/>
    </row>
    <row r="55" spans="1:103" s="59" customFormat="1" ht="72" x14ac:dyDescent="0.2">
      <c r="A55" s="122">
        <f t="shared" si="15"/>
        <v>45</v>
      </c>
      <c r="B55" s="123" t="s">
        <v>133</v>
      </c>
      <c r="C55" s="124" t="s">
        <v>134</v>
      </c>
      <c r="D55" s="123" t="s">
        <v>46</v>
      </c>
      <c r="E55" s="126">
        <v>437</v>
      </c>
      <c r="F55" s="122">
        <v>1</v>
      </c>
      <c r="G55" s="123" t="s">
        <v>31</v>
      </c>
      <c r="H55" s="53">
        <v>4000</v>
      </c>
      <c r="I55" s="53">
        <f t="shared" si="16"/>
        <v>1748000</v>
      </c>
      <c r="J55" s="136">
        <v>5700</v>
      </c>
      <c r="K55" s="136">
        <v>0</v>
      </c>
      <c r="L55" s="43">
        <f t="shared" si="138"/>
        <v>5700</v>
      </c>
      <c r="M55" s="52">
        <f t="shared" si="18"/>
        <v>2490900</v>
      </c>
      <c r="N55" s="42" t="str">
        <f t="shared" si="139"/>
        <v>NO CUMPLE</v>
      </c>
      <c r="O55" s="42" t="s">
        <v>566</v>
      </c>
      <c r="P55" s="42" t="s">
        <v>33</v>
      </c>
      <c r="Q55" s="42" t="str">
        <f t="shared" si="140"/>
        <v>NO</v>
      </c>
      <c r="R55" s="144">
        <v>5500</v>
      </c>
      <c r="S55" s="144">
        <v>0</v>
      </c>
      <c r="T55" s="144">
        <f t="shared" si="1"/>
        <v>5500</v>
      </c>
      <c r="U55" s="145">
        <f t="shared" si="21"/>
        <v>2403500</v>
      </c>
      <c r="V55" s="42" t="str">
        <f t="shared" si="172"/>
        <v>NO CUMPLE</v>
      </c>
      <c r="W55" s="42" t="str">
        <f>+IFERROR(VLOOKUP(A55,'[1]ASSUT MEDICAL LTDA'!$A$11:$L$124,7,0)," ")</f>
        <v>Cumple</v>
      </c>
      <c r="X55" s="42" t="s">
        <v>33</v>
      </c>
      <c r="Y55" s="42" t="str">
        <f t="shared" si="173"/>
        <v>NO</v>
      </c>
      <c r="Z55" s="43">
        <v>8410</v>
      </c>
      <c r="AA55" s="43">
        <v>0</v>
      </c>
      <c r="AB55" s="43">
        <f t="shared" si="2"/>
        <v>8410</v>
      </c>
      <c r="AC55" s="41">
        <f t="shared" si="24"/>
        <v>3675170</v>
      </c>
      <c r="AD55" s="42" t="str">
        <f t="shared" si="143"/>
        <v>NO CUMPLE</v>
      </c>
      <c r="AE55" s="42" t="str">
        <f>+IFERROR(VLOOKUP(A55,'[1]COLOMBIANA DE MEDICAMENTOS Y TE'!$A$33:$H$178,8,0)," ")</f>
        <v>Cumple</v>
      </c>
      <c r="AF55" s="42" t="s">
        <v>33</v>
      </c>
      <c r="AG55" s="42" t="str">
        <f t="shared" si="144"/>
        <v>NO</v>
      </c>
      <c r="AH55" s="60">
        <v>3826</v>
      </c>
      <c r="AI55" s="60">
        <v>0</v>
      </c>
      <c r="AJ55" s="51">
        <f t="shared" si="145"/>
        <v>3826</v>
      </c>
      <c r="AK55" s="41">
        <f t="shared" si="28"/>
        <v>1671962</v>
      </c>
      <c r="AL55" s="42" t="str">
        <f t="shared" si="146"/>
        <v>CUMPLE</v>
      </c>
      <c r="AM55" s="42" t="str">
        <f>+IFERROR(VLOOKUP(A55,'[1]JOHNSON &amp; JOHNSON MEDTECH COLOM'!$A$11:$J$240,7,0)," ")</f>
        <v>Cumple</v>
      </c>
      <c r="AN55" s="42" t="s">
        <v>10</v>
      </c>
      <c r="AO55" s="42" t="str">
        <f t="shared" si="147"/>
        <v>SI</v>
      </c>
      <c r="AP55" s="60"/>
      <c r="AQ55" s="60"/>
      <c r="AR55" s="40">
        <f t="shared" si="148"/>
        <v>0</v>
      </c>
      <c r="AS55" s="41">
        <f t="shared" si="32"/>
        <v>0</v>
      </c>
      <c r="AT55" s="42" t="str">
        <f t="shared" si="149"/>
        <v>NO OFERTADO</v>
      </c>
      <c r="AU55" s="42"/>
      <c r="AV55" s="42" t="s">
        <v>33</v>
      </c>
      <c r="AW55" s="42" t="str">
        <f t="shared" si="150"/>
        <v>NO</v>
      </c>
      <c r="AX55" s="167"/>
      <c r="AY55" s="167"/>
      <c r="AZ55" s="144">
        <f t="shared" si="3"/>
        <v>0</v>
      </c>
      <c r="BA55" s="41">
        <f t="shared" si="35"/>
        <v>0</v>
      </c>
      <c r="BB55" s="42" t="str">
        <f t="shared" si="151"/>
        <v>NO OFERTADO</v>
      </c>
      <c r="BC55" s="42" t="str">
        <f>+IFERROR(VLOOKUP(A55,'[1]LIFE SUMINISTROS MEDICOS S.A.S.'!$A$32:$O$78,8,0)," ")</f>
        <v xml:space="preserve"> </v>
      </c>
      <c r="BD55" s="42" t="s">
        <v>33</v>
      </c>
      <c r="BE55" s="42" t="str">
        <f t="shared" si="152"/>
        <v>NO</v>
      </c>
      <c r="BF55" s="214">
        <f>+IFERROR(VLOOKUP(A55,[2]PriceList!$A$2:$I$252,8,0)," ")</f>
        <v>0</v>
      </c>
      <c r="BG55" s="218">
        <f>+IFERROR(VLOOKUP(A55,[2]PriceList!$A$2:$I$252,9,0)," ")</f>
        <v>0</v>
      </c>
      <c r="BH55" s="43">
        <f t="shared" si="4"/>
        <v>0</v>
      </c>
      <c r="BI55" s="52">
        <f t="shared" si="153"/>
        <v>0</v>
      </c>
      <c r="BJ55" s="42" t="str">
        <f t="shared" si="154"/>
        <v>NO OFERTADO</v>
      </c>
      <c r="BK55" s="42" t="str">
        <f>+IFERROR(VLOOKUP(A55,'[1]MEDTRONIC COLOMBIA S.A.'!$A$11:$O$73,8,0)," ")</f>
        <v xml:space="preserve"> </v>
      </c>
      <c r="BL55" s="42" t="s">
        <v>33</v>
      </c>
      <c r="BM55" s="42" t="str">
        <f t="shared" si="155"/>
        <v>NO</v>
      </c>
      <c r="BN55" s="196">
        <v>0</v>
      </c>
      <c r="BO55" s="196">
        <v>0</v>
      </c>
      <c r="BP55" s="144">
        <f t="shared" si="5"/>
        <v>0</v>
      </c>
      <c r="BQ55" s="145">
        <f t="shared" si="6"/>
        <v>0</v>
      </c>
      <c r="BR55" s="42" t="str">
        <f t="shared" si="156"/>
        <v>NO OFERTADO</v>
      </c>
      <c r="BS55" s="42" t="str">
        <f>+IFERROR(VLOOKUP(A55,'[1]PROMED QUIRURGICOS EU'!$A$11:$O$26,8,0)," ")</f>
        <v xml:space="preserve"> </v>
      </c>
      <c r="BT55" s="42" t="s">
        <v>33</v>
      </c>
      <c r="BU55" s="42" t="str">
        <f t="shared" si="157"/>
        <v>NO</v>
      </c>
      <c r="BV55" s="191"/>
      <c r="BW55" s="191"/>
      <c r="BX55" s="43">
        <f t="shared" si="7"/>
        <v>0</v>
      </c>
      <c r="BY55" s="52">
        <f t="shared" si="8"/>
        <v>0</v>
      </c>
      <c r="BZ55" s="42" t="str">
        <f t="shared" si="158"/>
        <v>NO OFERTADO</v>
      </c>
      <c r="CA55" s="42" t="str">
        <f>+IFERROR(VLOOKUP(A55,'[1]UCIPHARMA S. A'!$A$11:$N$28,8,0)," ")</f>
        <v xml:space="preserve"> </v>
      </c>
      <c r="CB55" s="42" t="s">
        <v>33</v>
      </c>
      <c r="CC55" s="42" t="str">
        <f t="shared" si="159"/>
        <v>NO</v>
      </c>
      <c r="CD55" s="56"/>
      <c r="CE55" s="57" t="str">
        <f t="shared" si="9"/>
        <v/>
      </c>
      <c r="CF55" s="57" t="str">
        <f t="shared" si="10"/>
        <v/>
      </c>
      <c r="CG55" s="57" t="str">
        <f t="shared" si="11"/>
        <v/>
      </c>
      <c r="CH55" s="65">
        <f t="shared" si="12"/>
        <v>3826</v>
      </c>
      <c r="CI55" s="65" t="str">
        <f t="shared" si="13"/>
        <v/>
      </c>
      <c r="CJ55" s="65" t="str">
        <f t="shared" si="14"/>
        <v/>
      </c>
      <c r="CK55" s="65" t="str">
        <f t="shared" si="160"/>
        <v/>
      </c>
      <c r="CL55" s="65" t="str">
        <f t="shared" si="161"/>
        <v/>
      </c>
      <c r="CM55" s="57" t="str">
        <f t="shared" si="47"/>
        <v/>
      </c>
      <c r="CN55" s="57">
        <f t="shared" si="162"/>
        <v>3826</v>
      </c>
      <c r="CO55" s="58" t="e">
        <f t="shared" si="163"/>
        <v>#VALUE!</v>
      </c>
      <c r="CP55" s="58" t="e">
        <f t="shared" si="164"/>
        <v>#VALUE!</v>
      </c>
      <c r="CQ55" s="58" t="e">
        <f t="shared" si="165"/>
        <v>#VALUE!</v>
      </c>
      <c r="CR55" s="58">
        <f t="shared" si="166"/>
        <v>500</v>
      </c>
      <c r="CS55" s="58" t="e">
        <f>500*(CN55/CI55)</f>
        <v>#VALUE!</v>
      </c>
      <c r="CT55" s="58" t="e">
        <f t="shared" si="168"/>
        <v>#VALUE!</v>
      </c>
      <c r="CU55" s="62" t="e">
        <f t="shared" si="169"/>
        <v>#VALUE!</v>
      </c>
      <c r="CV55" s="58" t="e">
        <f t="shared" si="170"/>
        <v>#VALUE!</v>
      </c>
      <c r="CW55" s="58" t="e">
        <f t="shared" si="171"/>
        <v>#VALUE!</v>
      </c>
      <c r="CX55" s="56" t="s">
        <v>554</v>
      </c>
      <c r="CY55" s="91"/>
    </row>
    <row r="56" spans="1:103" s="59" customFormat="1" ht="47.25" x14ac:dyDescent="0.2">
      <c r="A56" s="122">
        <f t="shared" si="15"/>
        <v>46</v>
      </c>
      <c r="B56" s="123" t="s">
        <v>135</v>
      </c>
      <c r="C56" s="124" t="s">
        <v>136</v>
      </c>
      <c r="D56" s="123" t="s">
        <v>46</v>
      </c>
      <c r="E56" s="126">
        <v>131.66666666666666</v>
      </c>
      <c r="F56" s="122">
        <v>1</v>
      </c>
      <c r="G56" s="123" t="s">
        <v>31</v>
      </c>
      <c r="H56" s="53">
        <v>4200</v>
      </c>
      <c r="I56" s="53">
        <f t="shared" si="16"/>
        <v>553000</v>
      </c>
      <c r="J56" s="136">
        <v>5700</v>
      </c>
      <c r="K56" s="136">
        <v>0</v>
      </c>
      <c r="L56" s="43">
        <f t="shared" si="138"/>
        <v>5700</v>
      </c>
      <c r="M56" s="52">
        <f t="shared" si="18"/>
        <v>750500</v>
      </c>
      <c r="N56" s="42" t="str">
        <f>+IF(L56=0,"NO OFERTADO",IF(L56&gt;$H56,"NO CUMPLE",IF(((L56-$H56)/$H56)&lt;=-20%,"ARTIFICIALIDAD",IF(AND($H56=$H56,((L56-$H56)/$H56)&gt;-20%),"CUMPLE"))))</f>
        <v>NO CUMPLE</v>
      </c>
      <c r="O56" s="42" t="s">
        <v>566</v>
      </c>
      <c r="P56" s="42" t="s">
        <v>33</v>
      </c>
      <c r="Q56" s="42" t="str">
        <f t="shared" si="140"/>
        <v>NO</v>
      </c>
      <c r="R56" s="144">
        <v>6100</v>
      </c>
      <c r="S56" s="144">
        <v>0</v>
      </c>
      <c r="T56" s="144">
        <f t="shared" si="1"/>
        <v>6100</v>
      </c>
      <c r="U56" s="145">
        <f t="shared" si="21"/>
        <v>803166.66666666663</v>
      </c>
      <c r="V56" s="42" t="str">
        <f t="shared" si="172"/>
        <v>NO CUMPLE</v>
      </c>
      <c r="W56" s="42" t="str">
        <f>+IFERROR(VLOOKUP(A56,'[1]ASSUT MEDICAL LTDA'!$A$11:$L$124,7,0)," ")</f>
        <v>Cumple</v>
      </c>
      <c r="X56" s="42" t="s">
        <v>33</v>
      </c>
      <c r="Y56" s="42" t="str">
        <f t="shared" si="173"/>
        <v>NO</v>
      </c>
      <c r="Z56" s="43">
        <v>6867</v>
      </c>
      <c r="AA56" s="43">
        <v>0</v>
      </c>
      <c r="AB56" s="43">
        <f t="shared" si="2"/>
        <v>6867</v>
      </c>
      <c r="AC56" s="41">
        <f t="shared" si="24"/>
        <v>904154.99999999988</v>
      </c>
      <c r="AD56" s="42" t="str">
        <f t="shared" si="143"/>
        <v>NO CUMPLE</v>
      </c>
      <c r="AE56" s="42" t="str">
        <f>+IFERROR(VLOOKUP(A56,'[1]COLOMBIANA DE MEDICAMENTOS Y TE'!$A$33:$H$178,8,0)," ")</f>
        <v>Cumple</v>
      </c>
      <c r="AF56" s="42" t="s">
        <v>33</v>
      </c>
      <c r="AG56" s="42" t="str">
        <f t="shared" si="144"/>
        <v>NO</v>
      </c>
      <c r="AH56" s="60">
        <v>3716</v>
      </c>
      <c r="AI56" s="60">
        <v>0</v>
      </c>
      <c r="AJ56" s="51">
        <f t="shared" si="145"/>
        <v>3716</v>
      </c>
      <c r="AK56" s="41">
        <f t="shared" si="28"/>
        <v>489273.33333333331</v>
      </c>
      <c r="AL56" s="42" t="str">
        <f t="shared" si="146"/>
        <v>CUMPLE</v>
      </c>
      <c r="AM56" s="42" t="str">
        <f>+IFERROR(VLOOKUP(A56,'[1]JOHNSON &amp; JOHNSON MEDTECH COLOM'!$A$11:$J$240,7,0)," ")</f>
        <v>Cumple</v>
      </c>
      <c r="AN56" s="42" t="s">
        <v>10</v>
      </c>
      <c r="AO56" s="42" t="str">
        <f t="shared" si="147"/>
        <v>SI</v>
      </c>
      <c r="AP56" s="60"/>
      <c r="AQ56" s="60"/>
      <c r="AR56" s="40">
        <f t="shared" si="148"/>
        <v>0</v>
      </c>
      <c r="AS56" s="41">
        <f t="shared" si="32"/>
        <v>0</v>
      </c>
      <c r="AT56" s="42" t="str">
        <f t="shared" si="149"/>
        <v>NO OFERTADO</v>
      </c>
      <c r="AU56" s="42"/>
      <c r="AV56" s="42" t="s">
        <v>33</v>
      </c>
      <c r="AW56" s="42" t="str">
        <f t="shared" si="150"/>
        <v>NO</v>
      </c>
      <c r="AX56" s="167"/>
      <c r="AY56" s="167"/>
      <c r="AZ56" s="144">
        <f t="shared" si="3"/>
        <v>0</v>
      </c>
      <c r="BA56" s="41">
        <f t="shared" si="35"/>
        <v>0</v>
      </c>
      <c r="BB56" s="42" t="str">
        <f t="shared" si="151"/>
        <v>NO OFERTADO</v>
      </c>
      <c r="BC56" s="42" t="str">
        <f>+IFERROR(VLOOKUP(A56,'[1]LIFE SUMINISTROS MEDICOS S.A.S.'!$A$32:$O$78,8,0)," ")</f>
        <v xml:space="preserve"> </v>
      </c>
      <c r="BD56" s="42" t="s">
        <v>33</v>
      </c>
      <c r="BE56" s="42" t="str">
        <f t="shared" si="152"/>
        <v>NO</v>
      </c>
      <c r="BF56" s="214">
        <f>+IFERROR(VLOOKUP(A56,[2]PriceList!$A$2:$I$252,8,0)," ")</f>
        <v>0</v>
      </c>
      <c r="BG56" s="218">
        <f>+IFERROR(VLOOKUP(A56,[2]PriceList!$A$2:$I$252,9,0)," ")</f>
        <v>0</v>
      </c>
      <c r="BH56" s="43">
        <f t="shared" si="4"/>
        <v>0</v>
      </c>
      <c r="BI56" s="52">
        <f t="shared" si="153"/>
        <v>0</v>
      </c>
      <c r="BJ56" s="42" t="str">
        <f t="shared" si="154"/>
        <v>NO OFERTADO</v>
      </c>
      <c r="BK56" s="42" t="str">
        <f>+IFERROR(VLOOKUP(A56,'[1]MEDTRONIC COLOMBIA S.A.'!$A$11:$O$73,8,0)," ")</f>
        <v xml:space="preserve"> </v>
      </c>
      <c r="BL56" s="42" t="s">
        <v>33</v>
      </c>
      <c r="BM56" s="42" t="str">
        <f t="shared" si="155"/>
        <v>NO</v>
      </c>
      <c r="BN56" s="196">
        <v>0</v>
      </c>
      <c r="BO56" s="196">
        <v>0</v>
      </c>
      <c r="BP56" s="144">
        <f t="shared" si="5"/>
        <v>0</v>
      </c>
      <c r="BQ56" s="145">
        <f t="shared" si="6"/>
        <v>0</v>
      </c>
      <c r="BR56" s="42" t="str">
        <f t="shared" si="156"/>
        <v>NO OFERTADO</v>
      </c>
      <c r="BS56" s="42" t="str">
        <f>+IFERROR(VLOOKUP(A56,'[1]PROMED QUIRURGICOS EU'!$A$11:$O$26,8,0)," ")</f>
        <v xml:space="preserve"> </v>
      </c>
      <c r="BT56" s="42" t="s">
        <v>33</v>
      </c>
      <c r="BU56" s="42" t="str">
        <f t="shared" si="157"/>
        <v>NO</v>
      </c>
      <c r="BV56" s="191"/>
      <c r="BW56" s="191"/>
      <c r="BX56" s="43">
        <f t="shared" si="7"/>
        <v>0</v>
      </c>
      <c r="BY56" s="52">
        <f t="shared" si="8"/>
        <v>0</v>
      </c>
      <c r="BZ56" s="42" t="str">
        <f t="shared" si="158"/>
        <v>NO OFERTADO</v>
      </c>
      <c r="CA56" s="42" t="str">
        <f>+IFERROR(VLOOKUP(A56,'[1]UCIPHARMA S. A'!$A$11:$N$28,8,0)," ")</f>
        <v xml:space="preserve"> </v>
      </c>
      <c r="CB56" s="42" t="s">
        <v>33</v>
      </c>
      <c r="CC56" s="42" t="str">
        <f t="shared" si="159"/>
        <v>NO</v>
      </c>
      <c r="CD56" s="56"/>
      <c r="CE56" s="57" t="str">
        <f t="shared" si="9"/>
        <v/>
      </c>
      <c r="CF56" s="57" t="str">
        <f t="shared" si="10"/>
        <v/>
      </c>
      <c r="CG56" s="57" t="str">
        <f t="shared" si="11"/>
        <v/>
      </c>
      <c r="CH56" s="65">
        <f t="shared" si="12"/>
        <v>3716</v>
      </c>
      <c r="CI56" s="65" t="str">
        <f t="shared" si="13"/>
        <v/>
      </c>
      <c r="CJ56" s="65" t="str">
        <f t="shared" si="14"/>
        <v/>
      </c>
      <c r="CK56" s="65" t="str">
        <f t="shared" si="160"/>
        <v/>
      </c>
      <c r="CL56" s="65" t="str">
        <f t="shared" si="161"/>
        <v/>
      </c>
      <c r="CM56" s="57" t="str">
        <f t="shared" si="47"/>
        <v/>
      </c>
      <c r="CN56" s="57">
        <f t="shared" si="162"/>
        <v>3716</v>
      </c>
      <c r="CO56" s="58" t="e">
        <f t="shared" si="163"/>
        <v>#VALUE!</v>
      </c>
      <c r="CP56" s="58" t="e">
        <f t="shared" si="164"/>
        <v>#VALUE!</v>
      </c>
      <c r="CQ56" s="58" t="e">
        <f t="shared" si="165"/>
        <v>#VALUE!</v>
      </c>
      <c r="CR56" s="58">
        <f t="shared" si="166"/>
        <v>500</v>
      </c>
      <c r="CS56" s="58" t="e">
        <f t="shared" ref="CS56:CS62" si="174">500*(CN56/CI56)</f>
        <v>#VALUE!</v>
      </c>
      <c r="CT56" s="58" t="e">
        <f t="shared" si="168"/>
        <v>#VALUE!</v>
      </c>
      <c r="CU56" s="62" t="e">
        <f t="shared" si="169"/>
        <v>#VALUE!</v>
      </c>
      <c r="CV56" s="58" t="e">
        <f t="shared" si="170"/>
        <v>#VALUE!</v>
      </c>
      <c r="CW56" s="58" t="e">
        <f t="shared" si="171"/>
        <v>#VALUE!</v>
      </c>
      <c r="CX56" s="56" t="s">
        <v>554</v>
      </c>
      <c r="CY56" s="91"/>
    </row>
    <row r="57" spans="1:103" s="59" customFormat="1" ht="84" x14ac:dyDescent="0.2">
      <c r="A57" s="122">
        <f t="shared" si="15"/>
        <v>47</v>
      </c>
      <c r="B57" s="123" t="s">
        <v>137</v>
      </c>
      <c r="C57" s="124" t="s">
        <v>138</v>
      </c>
      <c r="D57" s="123" t="s">
        <v>46</v>
      </c>
      <c r="E57" s="126">
        <v>52</v>
      </c>
      <c r="F57" s="122">
        <v>1</v>
      </c>
      <c r="G57" s="123" t="s">
        <v>31</v>
      </c>
      <c r="H57" s="53">
        <v>10194</v>
      </c>
      <c r="I57" s="53">
        <f t="shared" si="16"/>
        <v>530088</v>
      </c>
      <c r="J57" s="136">
        <v>23000</v>
      </c>
      <c r="K57" s="136">
        <v>0</v>
      </c>
      <c r="L57" s="43">
        <f t="shared" si="138"/>
        <v>23000</v>
      </c>
      <c r="M57" s="52">
        <f t="shared" si="18"/>
        <v>1196000</v>
      </c>
      <c r="N57" s="42" t="str">
        <f t="shared" ref="N57:N62" si="175">+IF(L57=0,"NO OFERTADO",IF(L57&gt;$H57,"NO CUMPLE",IF(((L57-$H57)/$H57)&lt;=-20%,"ARTIFICIALIDAD",IF(AND($H57=$H57,((L57-$H57)/$H57)&gt;-20%),"CUMPLE"))))</f>
        <v>NO CUMPLE</v>
      </c>
      <c r="O57" s="42" t="s">
        <v>566</v>
      </c>
      <c r="P57" s="42" t="s">
        <v>33</v>
      </c>
      <c r="Q57" s="42" t="str">
        <f t="shared" si="140"/>
        <v>NO</v>
      </c>
      <c r="R57" s="144">
        <v>14450</v>
      </c>
      <c r="S57" s="144">
        <v>0</v>
      </c>
      <c r="T57" s="144">
        <f t="shared" si="1"/>
        <v>14450</v>
      </c>
      <c r="U57" s="145">
        <f t="shared" si="21"/>
        <v>751400</v>
      </c>
      <c r="V57" s="42" t="str">
        <f t="shared" si="172"/>
        <v>NO CUMPLE</v>
      </c>
      <c r="W57" s="42" t="str">
        <f>+IFERROR(VLOOKUP(A57,'[1]ASSUT MEDICAL LTDA'!$A$11:$L$124,7,0)," ")</f>
        <v>No cumple</v>
      </c>
      <c r="X57" s="42" t="s">
        <v>33</v>
      </c>
      <c r="Y57" s="42" t="str">
        <f t="shared" si="173"/>
        <v>NO</v>
      </c>
      <c r="Z57" s="43">
        <v>22892</v>
      </c>
      <c r="AA57" s="43">
        <v>0</v>
      </c>
      <c r="AB57" s="43">
        <f t="shared" si="2"/>
        <v>22892</v>
      </c>
      <c r="AC57" s="41">
        <f t="shared" si="24"/>
        <v>1190384</v>
      </c>
      <c r="AD57" s="42" t="str">
        <f t="shared" si="143"/>
        <v>NO CUMPLE</v>
      </c>
      <c r="AE57" s="42" t="str">
        <f>+IFERROR(VLOOKUP(A57,'[1]COLOMBIANA DE MEDICAMENTOS Y TE'!$A$33:$H$178,8,0)," ")</f>
        <v>No cumple</v>
      </c>
      <c r="AF57" s="42" t="s">
        <v>33</v>
      </c>
      <c r="AG57" s="42" t="str">
        <f t="shared" si="144"/>
        <v>NO</v>
      </c>
      <c r="AH57" s="60">
        <v>7651</v>
      </c>
      <c r="AI57" s="60">
        <v>0</v>
      </c>
      <c r="AJ57" s="51">
        <f t="shared" si="145"/>
        <v>7651</v>
      </c>
      <c r="AK57" s="41">
        <f t="shared" si="28"/>
        <v>397852</v>
      </c>
      <c r="AL57" s="42" t="str">
        <f t="shared" si="146"/>
        <v>ARTIFICIALIDAD</v>
      </c>
      <c r="AM57" s="42" t="str">
        <f>+IFERROR(VLOOKUP(A57,'[1]JOHNSON &amp; JOHNSON MEDTECH COLOM'!$A$11:$J$240,7,0)," ")</f>
        <v>Cumple</v>
      </c>
      <c r="AN57" s="42" t="s">
        <v>10</v>
      </c>
      <c r="AO57" s="42" t="str">
        <f t="shared" si="147"/>
        <v>SI</v>
      </c>
      <c r="AP57" s="60"/>
      <c r="AQ57" s="60"/>
      <c r="AR57" s="40">
        <f t="shared" si="148"/>
        <v>0</v>
      </c>
      <c r="AS57" s="41">
        <f t="shared" si="32"/>
        <v>0</v>
      </c>
      <c r="AT57" s="42" t="str">
        <f t="shared" si="149"/>
        <v>NO OFERTADO</v>
      </c>
      <c r="AU57" s="42"/>
      <c r="AV57" s="42" t="s">
        <v>33</v>
      </c>
      <c r="AW57" s="42" t="str">
        <f t="shared" si="150"/>
        <v>NO</v>
      </c>
      <c r="AX57" s="167"/>
      <c r="AY57" s="167"/>
      <c r="AZ57" s="144">
        <f t="shared" si="3"/>
        <v>0</v>
      </c>
      <c r="BA57" s="41">
        <f t="shared" si="35"/>
        <v>0</v>
      </c>
      <c r="BB57" s="42" t="str">
        <f t="shared" si="151"/>
        <v>NO OFERTADO</v>
      </c>
      <c r="BC57" s="42" t="str">
        <f>+IFERROR(VLOOKUP(A57,'[1]LIFE SUMINISTROS MEDICOS S.A.S.'!$A$32:$O$78,8,0)," ")</f>
        <v xml:space="preserve"> </v>
      </c>
      <c r="BD57" s="42" t="s">
        <v>33</v>
      </c>
      <c r="BE57" s="42" t="str">
        <f t="shared" si="152"/>
        <v>NO</v>
      </c>
      <c r="BF57" s="214">
        <f>+IFERROR(VLOOKUP(A57,[2]PriceList!$A$2:$I$252,8,0)," ")</f>
        <v>0</v>
      </c>
      <c r="BG57" s="218">
        <f>+IFERROR(VLOOKUP(A57,[2]PriceList!$A$2:$I$252,9,0)," ")</f>
        <v>0</v>
      </c>
      <c r="BH57" s="43">
        <f t="shared" si="4"/>
        <v>0</v>
      </c>
      <c r="BI57" s="52">
        <f t="shared" si="153"/>
        <v>0</v>
      </c>
      <c r="BJ57" s="42" t="str">
        <f t="shared" si="154"/>
        <v>NO OFERTADO</v>
      </c>
      <c r="BK57" s="42" t="str">
        <f>+IFERROR(VLOOKUP(A57,'[1]MEDTRONIC COLOMBIA S.A.'!$A$11:$O$73,8,0)," ")</f>
        <v xml:space="preserve"> </v>
      </c>
      <c r="BL57" s="42" t="s">
        <v>33</v>
      </c>
      <c r="BM57" s="42" t="str">
        <f t="shared" si="155"/>
        <v>NO</v>
      </c>
      <c r="BN57" s="196">
        <v>0</v>
      </c>
      <c r="BO57" s="196">
        <v>0</v>
      </c>
      <c r="BP57" s="144">
        <f t="shared" si="5"/>
        <v>0</v>
      </c>
      <c r="BQ57" s="145">
        <f t="shared" si="6"/>
        <v>0</v>
      </c>
      <c r="BR57" s="42" t="str">
        <f t="shared" si="156"/>
        <v>NO OFERTADO</v>
      </c>
      <c r="BS57" s="42" t="str">
        <f>+IFERROR(VLOOKUP(A57,'[1]PROMED QUIRURGICOS EU'!$A$11:$O$26,8,0)," ")</f>
        <v xml:space="preserve"> </v>
      </c>
      <c r="BT57" s="42" t="s">
        <v>33</v>
      </c>
      <c r="BU57" s="42" t="str">
        <f t="shared" si="157"/>
        <v>NO</v>
      </c>
      <c r="BV57" s="191"/>
      <c r="BW57" s="191"/>
      <c r="BX57" s="43">
        <f t="shared" si="7"/>
        <v>0</v>
      </c>
      <c r="BY57" s="52">
        <f t="shared" si="8"/>
        <v>0</v>
      </c>
      <c r="BZ57" s="42" t="str">
        <f t="shared" si="158"/>
        <v>NO OFERTADO</v>
      </c>
      <c r="CA57" s="42" t="str">
        <f>+IFERROR(VLOOKUP(A57,'[1]UCIPHARMA S. A'!$A$11:$N$28,8,0)," ")</f>
        <v xml:space="preserve"> </v>
      </c>
      <c r="CB57" s="42" t="s">
        <v>33</v>
      </c>
      <c r="CC57" s="42" t="str">
        <f t="shared" si="159"/>
        <v>NO</v>
      </c>
      <c r="CD57" s="56"/>
      <c r="CE57" s="57" t="str">
        <f t="shared" si="9"/>
        <v/>
      </c>
      <c r="CF57" s="57" t="str">
        <f t="shared" si="10"/>
        <v/>
      </c>
      <c r="CG57" s="57" t="str">
        <f t="shared" si="11"/>
        <v/>
      </c>
      <c r="CH57" s="65">
        <f t="shared" si="12"/>
        <v>7651</v>
      </c>
      <c r="CI57" s="65" t="str">
        <f t="shared" si="13"/>
        <v/>
      </c>
      <c r="CJ57" s="65" t="str">
        <f t="shared" si="14"/>
        <v/>
      </c>
      <c r="CK57" s="65" t="str">
        <f t="shared" si="160"/>
        <v/>
      </c>
      <c r="CL57" s="65" t="str">
        <f t="shared" si="161"/>
        <v/>
      </c>
      <c r="CM57" s="57" t="str">
        <f t="shared" si="47"/>
        <v/>
      </c>
      <c r="CN57" s="57">
        <f t="shared" si="162"/>
        <v>7651</v>
      </c>
      <c r="CO57" s="58" t="e">
        <f t="shared" si="163"/>
        <v>#VALUE!</v>
      </c>
      <c r="CP57" s="58" t="e">
        <f t="shared" si="164"/>
        <v>#VALUE!</v>
      </c>
      <c r="CQ57" s="58" t="e">
        <f t="shared" si="165"/>
        <v>#VALUE!</v>
      </c>
      <c r="CR57" s="58">
        <f t="shared" si="166"/>
        <v>500</v>
      </c>
      <c r="CS57" s="58" t="e">
        <f t="shared" si="174"/>
        <v>#VALUE!</v>
      </c>
      <c r="CT57" s="58" t="e">
        <f t="shared" si="168"/>
        <v>#VALUE!</v>
      </c>
      <c r="CU57" s="62" t="e">
        <f t="shared" si="169"/>
        <v>#VALUE!</v>
      </c>
      <c r="CV57" s="58" t="e">
        <f t="shared" si="170"/>
        <v>#VALUE!</v>
      </c>
      <c r="CW57" s="58" t="e">
        <f t="shared" si="171"/>
        <v>#VALUE!</v>
      </c>
      <c r="CX57" s="56" t="s">
        <v>554</v>
      </c>
      <c r="CY57" s="91"/>
    </row>
    <row r="58" spans="1:103" s="59" customFormat="1" ht="47.25" x14ac:dyDescent="0.2">
      <c r="A58" s="122">
        <f t="shared" si="15"/>
        <v>48</v>
      </c>
      <c r="B58" s="123" t="s">
        <v>139</v>
      </c>
      <c r="C58" s="124" t="s">
        <v>140</v>
      </c>
      <c r="D58" s="123" t="s">
        <v>46</v>
      </c>
      <c r="E58" s="126">
        <v>114</v>
      </c>
      <c r="F58" s="122">
        <v>1</v>
      </c>
      <c r="G58" s="123" t="s">
        <v>31</v>
      </c>
      <c r="H58" s="53">
        <v>4200</v>
      </c>
      <c r="I58" s="53">
        <f t="shared" si="16"/>
        <v>478800</v>
      </c>
      <c r="J58" s="136">
        <v>5700</v>
      </c>
      <c r="K58" s="136">
        <v>0</v>
      </c>
      <c r="L58" s="43">
        <f t="shared" si="138"/>
        <v>5700</v>
      </c>
      <c r="M58" s="52">
        <f t="shared" si="18"/>
        <v>649800</v>
      </c>
      <c r="N58" s="42" t="str">
        <f t="shared" si="175"/>
        <v>NO CUMPLE</v>
      </c>
      <c r="O58" s="42" t="s">
        <v>566</v>
      </c>
      <c r="P58" s="42" t="s">
        <v>33</v>
      </c>
      <c r="Q58" s="42" t="str">
        <f t="shared" si="140"/>
        <v>NO</v>
      </c>
      <c r="R58" s="144">
        <v>5800</v>
      </c>
      <c r="S58" s="144">
        <v>0</v>
      </c>
      <c r="T58" s="144">
        <f t="shared" si="1"/>
        <v>5800</v>
      </c>
      <c r="U58" s="145">
        <f t="shared" si="21"/>
        <v>661200</v>
      </c>
      <c r="V58" s="42" t="str">
        <f t="shared" si="172"/>
        <v>NO CUMPLE</v>
      </c>
      <c r="W58" s="42" t="str">
        <f>+IFERROR(VLOOKUP(A58,'[1]ASSUT MEDICAL LTDA'!$A$11:$L$124,7,0)," ")</f>
        <v>Cumple</v>
      </c>
      <c r="X58" s="42" t="s">
        <v>33</v>
      </c>
      <c r="Y58" s="42" t="str">
        <f t="shared" si="173"/>
        <v>NO</v>
      </c>
      <c r="Z58" s="43">
        <v>6867</v>
      </c>
      <c r="AA58" s="43">
        <v>0</v>
      </c>
      <c r="AB58" s="43">
        <f t="shared" si="2"/>
        <v>6867</v>
      </c>
      <c r="AC58" s="41">
        <f t="shared" si="24"/>
        <v>782838</v>
      </c>
      <c r="AD58" s="42" t="str">
        <f t="shared" si="143"/>
        <v>NO CUMPLE</v>
      </c>
      <c r="AE58" s="42" t="str">
        <f>+IFERROR(VLOOKUP(A58,'[1]COLOMBIANA DE MEDICAMENTOS Y TE'!$A$33:$H$178,8,0)," ")</f>
        <v>No cumple</v>
      </c>
      <c r="AF58" s="42" t="s">
        <v>33</v>
      </c>
      <c r="AG58" s="42" t="str">
        <f t="shared" si="144"/>
        <v>NO</v>
      </c>
      <c r="AH58" s="60">
        <v>3500</v>
      </c>
      <c r="AI58" s="60">
        <v>0</v>
      </c>
      <c r="AJ58" s="51">
        <f t="shared" si="145"/>
        <v>3500</v>
      </c>
      <c r="AK58" s="41">
        <f t="shared" si="28"/>
        <v>399000</v>
      </c>
      <c r="AL58" s="42" t="str">
        <f t="shared" si="146"/>
        <v>CUMPLE</v>
      </c>
      <c r="AM58" s="42" t="str">
        <f>+IFERROR(VLOOKUP(A58,'[1]JOHNSON &amp; JOHNSON MEDTECH COLOM'!$A$11:$J$240,7,0)," ")</f>
        <v>Cumple</v>
      </c>
      <c r="AN58" s="42" t="s">
        <v>10</v>
      </c>
      <c r="AO58" s="42" t="str">
        <f t="shared" si="147"/>
        <v>SI</v>
      </c>
      <c r="AP58" s="60"/>
      <c r="AQ58" s="60"/>
      <c r="AR58" s="40">
        <f t="shared" si="148"/>
        <v>0</v>
      </c>
      <c r="AS58" s="41">
        <f t="shared" si="32"/>
        <v>0</v>
      </c>
      <c r="AT58" s="42" t="str">
        <f t="shared" si="149"/>
        <v>NO OFERTADO</v>
      </c>
      <c r="AU58" s="42"/>
      <c r="AV58" s="42" t="s">
        <v>33</v>
      </c>
      <c r="AW58" s="42" t="str">
        <f t="shared" si="150"/>
        <v>NO</v>
      </c>
      <c r="AX58" s="167"/>
      <c r="AY58" s="167"/>
      <c r="AZ58" s="144">
        <f t="shared" si="3"/>
        <v>0</v>
      </c>
      <c r="BA58" s="41">
        <f t="shared" si="35"/>
        <v>0</v>
      </c>
      <c r="BB58" s="42" t="str">
        <f t="shared" si="151"/>
        <v>NO OFERTADO</v>
      </c>
      <c r="BC58" s="42" t="str">
        <f>+IFERROR(VLOOKUP(A58,'[1]LIFE SUMINISTROS MEDICOS S.A.S.'!$A$32:$O$78,8,0)," ")</f>
        <v xml:space="preserve"> </v>
      </c>
      <c r="BD58" s="42" t="s">
        <v>33</v>
      </c>
      <c r="BE58" s="42" t="str">
        <f t="shared" si="152"/>
        <v>NO</v>
      </c>
      <c r="BF58" s="214">
        <f>+IFERROR(VLOOKUP(A58,[2]PriceList!$A$2:$I$252,8,0)," ")</f>
        <v>0</v>
      </c>
      <c r="BG58" s="218">
        <f>+IFERROR(VLOOKUP(A58,[2]PriceList!$A$2:$I$252,9,0)," ")</f>
        <v>0</v>
      </c>
      <c r="BH58" s="43">
        <f t="shared" si="4"/>
        <v>0</v>
      </c>
      <c r="BI58" s="52">
        <f t="shared" si="153"/>
        <v>0</v>
      </c>
      <c r="BJ58" s="42" t="str">
        <f t="shared" si="154"/>
        <v>NO OFERTADO</v>
      </c>
      <c r="BK58" s="42" t="str">
        <f>+IFERROR(VLOOKUP(A58,'[1]MEDTRONIC COLOMBIA S.A.'!$A$11:$O$73,8,0)," ")</f>
        <v xml:space="preserve"> </v>
      </c>
      <c r="BL58" s="42" t="s">
        <v>33</v>
      </c>
      <c r="BM58" s="42" t="str">
        <f t="shared" si="155"/>
        <v>NO</v>
      </c>
      <c r="BN58" s="196">
        <v>0</v>
      </c>
      <c r="BO58" s="196">
        <v>0</v>
      </c>
      <c r="BP58" s="144">
        <f t="shared" si="5"/>
        <v>0</v>
      </c>
      <c r="BQ58" s="145">
        <f t="shared" si="6"/>
        <v>0</v>
      </c>
      <c r="BR58" s="42" t="str">
        <f t="shared" si="156"/>
        <v>NO OFERTADO</v>
      </c>
      <c r="BS58" s="42" t="str">
        <f>+IFERROR(VLOOKUP(A58,'[1]PROMED QUIRURGICOS EU'!$A$11:$O$26,8,0)," ")</f>
        <v xml:space="preserve"> </v>
      </c>
      <c r="BT58" s="42" t="s">
        <v>33</v>
      </c>
      <c r="BU58" s="42" t="str">
        <f t="shared" si="157"/>
        <v>NO</v>
      </c>
      <c r="BV58" s="191"/>
      <c r="BW58" s="191"/>
      <c r="BX58" s="43">
        <f t="shared" si="7"/>
        <v>0</v>
      </c>
      <c r="BY58" s="52">
        <f t="shared" si="8"/>
        <v>0</v>
      </c>
      <c r="BZ58" s="42" t="str">
        <f t="shared" si="158"/>
        <v>NO OFERTADO</v>
      </c>
      <c r="CA58" s="42" t="str">
        <f>+IFERROR(VLOOKUP(A58,'[1]UCIPHARMA S. A'!$A$11:$N$28,8,0)," ")</f>
        <v xml:space="preserve"> </v>
      </c>
      <c r="CB58" s="42" t="s">
        <v>33</v>
      </c>
      <c r="CC58" s="42" t="str">
        <f t="shared" si="159"/>
        <v>NO</v>
      </c>
      <c r="CD58" s="56"/>
      <c r="CE58" s="57" t="str">
        <f t="shared" si="9"/>
        <v/>
      </c>
      <c r="CF58" s="57" t="str">
        <f t="shared" si="10"/>
        <v/>
      </c>
      <c r="CG58" s="57" t="str">
        <f t="shared" si="11"/>
        <v/>
      </c>
      <c r="CH58" s="65">
        <f t="shared" si="12"/>
        <v>3500</v>
      </c>
      <c r="CI58" s="65" t="str">
        <f t="shared" si="13"/>
        <v/>
      </c>
      <c r="CJ58" s="65" t="str">
        <f t="shared" si="14"/>
        <v/>
      </c>
      <c r="CK58" s="65" t="str">
        <f t="shared" si="160"/>
        <v/>
      </c>
      <c r="CL58" s="65" t="str">
        <f t="shared" si="161"/>
        <v/>
      </c>
      <c r="CM58" s="57" t="str">
        <f t="shared" si="47"/>
        <v/>
      </c>
      <c r="CN58" s="57">
        <f t="shared" si="162"/>
        <v>3500</v>
      </c>
      <c r="CO58" s="58" t="e">
        <f t="shared" si="163"/>
        <v>#VALUE!</v>
      </c>
      <c r="CP58" s="58" t="e">
        <f t="shared" si="164"/>
        <v>#VALUE!</v>
      </c>
      <c r="CQ58" s="58" t="e">
        <f t="shared" si="165"/>
        <v>#VALUE!</v>
      </c>
      <c r="CR58" s="58">
        <f t="shared" si="166"/>
        <v>500</v>
      </c>
      <c r="CS58" s="58" t="e">
        <f t="shared" si="174"/>
        <v>#VALUE!</v>
      </c>
      <c r="CT58" s="58" t="e">
        <f t="shared" si="168"/>
        <v>#VALUE!</v>
      </c>
      <c r="CU58" s="62" t="e">
        <f t="shared" si="169"/>
        <v>#VALUE!</v>
      </c>
      <c r="CV58" s="58" t="e">
        <f t="shared" si="170"/>
        <v>#VALUE!</v>
      </c>
      <c r="CW58" s="58" t="e">
        <f t="shared" si="171"/>
        <v>#VALUE!</v>
      </c>
      <c r="CX58" s="56" t="s">
        <v>554</v>
      </c>
      <c r="CY58" s="91"/>
    </row>
    <row r="59" spans="1:103" s="59" customFormat="1" ht="72" x14ac:dyDescent="0.2">
      <c r="A59" s="122">
        <f t="shared" si="15"/>
        <v>49</v>
      </c>
      <c r="B59" s="123" t="s">
        <v>141</v>
      </c>
      <c r="C59" s="124" t="s">
        <v>142</v>
      </c>
      <c r="D59" s="123" t="s">
        <v>46</v>
      </c>
      <c r="E59" s="126">
        <v>104</v>
      </c>
      <c r="F59" s="122">
        <v>1</v>
      </c>
      <c r="G59" s="123" t="s">
        <v>31</v>
      </c>
      <c r="H59" s="53">
        <v>3500</v>
      </c>
      <c r="I59" s="53">
        <f t="shared" si="16"/>
        <v>364000</v>
      </c>
      <c r="J59" s="136">
        <v>6900</v>
      </c>
      <c r="K59" s="136">
        <v>0</v>
      </c>
      <c r="L59" s="43">
        <f t="shared" si="138"/>
        <v>6900</v>
      </c>
      <c r="M59" s="52">
        <f t="shared" si="18"/>
        <v>717600</v>
      </c>
      <c r="N59" s="42" t="str">
        <f t="shared" si="175"/>
        <v>NO CUMPLE</v>
      </c>
      <c r="O59" s="42" t="s">
        <v>566</v>
      </c>
      <c r="P59" s="42" t="s">
        <v>33</v>
      </c>
      <c r="Q59" s="42" t="str">
        <f t="shared" si="140"/>
        <v>NO</v>
      </c>
      <c r="R59" s="144">
        <v>5600</v>
      </c>
      <c r="S59" s="144">
        <v>0</v>
      </c>
      <c r="T59" s="144">
        <f t="shared" si="1"/>
        <v>5600</v>
      </c>
      <c r="U59" s="145">
        <f t="shared" si="21"/>
        <v>582400</v>
      </c>
      <c r="V59" s="42" t="str">
        <f t="shared" si="172"/>
        <v>NO CUMPLE</v>
      </c>
      <c r="W59" s="42" t="str">
        <f>+IFERROR(VLOOKUP(A59,'[1]ASSUT MEDICAL LTDA'!$A$11:$L$124,7,0)," ")</f>
        <v>Cumple</v>
      </c>
      <c r="X59" s="42" t="s">
        <v>33</v>
      </c>
      <c r="Y59" s="42" t="str">
        <f t="shared" si="173"/>
        <v>NO</v>
      </c>
      <c r="Z59" s="43">
        <v>7470</v>
      </c>
      <c r="AA59" s="43">
        <v>0</v>
      </c>
      <c r="AB59" s="43">
        <f t="shared" si="2"/>
        <v>7470</v>
      </c>
      <c r="AC59" s="41">
        <f t="shared" si="24"/>
        <v>776880</v>
      </c>
      <c r="AD59" s="42" t="str">
        <f t="shared" si="143"/>
        <v>NO CUMPLE</v>
      </c>
      <c r="AE59" s="42" t="str">
        <f>+IFERROR(VLOOKUP(A59,'[1]COLOMBIANA DE MEDICAMENTOS Y TE'!$A$33:$H$178,8,0)," ")</f>
        <v>Cumple</v>
      </c>
      <c r="AF59" s="42" t="s">
        <v>33</v>
      </c>
      <c r="AG59" s="42" t="str">
        <f t="shared" si="144"/>
        <v>NO</v>
      </c>
      <c r="AH59" s="60">
        <v>3500</v>
      </c>
      <c r="AI59" s="60">
        <v>0</v>
      </c>
      <c r="AJ59" s="51">
        <f t="shared" si="145"/>
        <v>3500</v>
      </c>
      <c r="AK59" s="41">
        <f t="shared" si="28"/>
        <v>364000</v>
      </c>
      <c r="AL59" s="42" t="str">
        <f t="shared" si="146"/>
        <v>CUMPLE</v>
      </c>
      <c r="AM59" s="42" t="str">
        <f>+IFERROR(VLOOKUP(A59,'[1]JOHNSON &amp; JOHNSON MEDTECH COLOM'!$A$11:$J$240,7,0)," ")</f>
        <v>Cumple</v>
      </c>
      <c r="AN59" s="42" t="s">
        <v>10</v>
      </c>
      <c r="AO59" s="42" t="str">
        <f t="shared" si="147"/>
        <v>SI</v>
      </c>
      <c r="AP59" s="60"/>
      <c r="AQ59" s="60"/>
      <c r="AR59" s="40">
        <f t="shared" si="148"/>
        <v>0</v>
      </c>
      <c r="AS59" s="41">
        <f t="shared" si="32"/>
        <v>0</v>
      </c>
      <c r="AT59" s="42" t="str">
        <f t="shared" si="149"/>
        <v>NO OFERTADO</v>
      </c>
      <c r="AU59" s="42"/>
      <c r="AV59" s="42" t="s">
        <v>33</v>
      </c>
      <c r="AW59" s="42" t="str">
        <f t="shared" si="150"/>
        <v>NO</v>
      </c>
      <c r="AX59" s="167"/>
      <c r="AY59" s="167"/>
      <c r="AZ59" s="144">
        <f t="shared" si="3"/>
        <v>0</v>
      </c>
      <c r="BA59" s="41">
        <f t="shared" si="35"/>
        <v>0</v>
      </c>
      <c r="BB59" s="42" t="str">
        <f t="shared" si="151"/>
        <v>NO OFERTADO</v>
      </c>
      <c r="BC59" s="42" t="str">
        <f>+IFERROR(VLOOKUP(A59,'[1]LIFE SUMINISTROS MEDICOS S.A.S.'!$A$32:$O$78,8,0)," ")</f>
        <v xml:space="preserve"> </v>
      </c>
      <c r="BD59" s="42" t="s">
        <v>33</v>
      </c>
      <c r="BE59" s="42" t="str">
        <f t="shared" si="152"/>
        <v>NO</v>
      </c>
      <c r="BF59" s="214">
        <f>+IFERROR(VLOOKUP(A59,[2]PriceList!$A$2:$I$252,8,0)," ")</f>
        <v>0</v>
      </c>
      <c r="BG59" s="218">
        <f>+IFERROR(VLOOKUP(A59,[2]PriceList!$A$2:$I$252,9,0)," ")</f>
        <v>0</v>
      </c>
      <c r="BH59" s="43">
        <f t="shared" si="4"/>
        <v>0</v>
      </c>
      <c r="BI59" s="52">
        <f t="shared" si="153"/>
        <v>0</v>
      </c>
      <c r="BJ59" s="42" t="str">
        <f t="shared" si="154"/>
        <v>NO OFERTADO</v>
      </c>
      <c r="BK59" s="42" t="str">
        <f>+IFERROR(VLOOKUP(A59,'[1]MEDTRONIC COLOMBIA S.A.'!$A$11:$O$73,8,0)," ")</f>
        <v xml:space="preserve"> </v>
      </c>
      <c r="BL59" s="42" t="s">
        <v>33</v>
      </c>
      <c r="BM59" s="42" t="str">
        <f t="shared" si="155"/>
        <v>NO</v>
      </c>
      <c r="BN59" s="196">
        <v>0</v>
      </c>
      <c r="BO59" s="196">
        <v>0</v>
      </c>
      <c r="BP59" s="144">
        <f t="shared" si="5"/>
        <v>0</v>
      </c>
      <c r="BQ59" s="145">
        <f t="shared" si="6"/>
        <v>0</v>
      </c>
      <c r="BR59" s="42" t="str">
        <f t="shared" si="156"/>
        <v>NO OFERTADO</v>
      </c>
      <c r="BS59" s="42" t="str">
        <f>+IFERROR(VLOOKUP(A59,'[1]PROMED QUIRURGICOS EU'!$A$11:$O$26,8,0)," ")</f>
        <v xml:space="preserve"> </v>
      </c>
      <c r="BT59" s="42" t="s">
        <v>33</v>
      </c>
      <c r="BU59" s="42" t="str">
        <f t="shared" si="157"/>
        <v>NO</v>
      </c>
      <c r="BV59" s="191"/>
      <c r="BW59" s="191"/>
      <c r="BX59" s="43">
        <f t="shared" si="7"/>
        <v>0</v>
      </c>
      <c r="BY59" s="52">
        <f t="shared" si="8"/>
        <v>0</v>
      </c>
      <c r="BZ59" s="42" t="str">
        <f t="shared" si="158"/>
        <v>NO OFERTADO</v>
      </c>
      <c r="CA59" s="42" t="str">
        <f>+IFERROR(VLOOKUP(A59,'[1]UCIPHARMA S. A'!$A$11:$N$28,8,0)," ")</f>
        <v xml:space="preserve"> </v>
      </c>
      <c r="CB59" s="42" t="s">
        <v>33</v>
      </c>
      <c r="CC59" s="42" t="str">
        <f t="shared" si="159"/>
        <v>NO</v>
      </c>
      <c r="CD59" s="56"/>
      <c r="CE59" s="57" t="str">
        <f t="shared" si="9"/>
        <v/>
      </c>
      <c r="CF59" s="57" t="str">
        <f t="shared" si="10"/>
        <v/>
      </c>
      <c r="CG59" s="57" t="str">
        <f t="shared" si="11"/>
        <v/>
      </c>
      <c r="CH59" s="65">
        <f t="shared" si="12"/>
        <v>3500</v>
      </c>
      <c r="CI59" s="65" t="str">
        <f t="shared" si="13"/>
        <v/>
      </c>
      <c r="CJ59" s="65" t="str">
        <f t="shared" si="14"/>
        <v/>
      </c>
      <c r="CK59" s="65" t="str">
        <f t="shared" si="160"/>
        <v/>
      </c>
      <c r="CL59" s="65" t="str">
        <f t="shared" si="161"/>
        <v/>
      </c>
      <c r="CM59" s="57" t="str">
        <f t="shared" si="47"/>
        <v/>
      </c>
      <c r="CN59" s="57">
        <f t="shared" si="162"/>
        <v>3500</v>
      </c>
      <c r="CO59" s="58" t="e">
        <f t="shared" si="163"/>
        <v>#VALUE!</v>
      </c>
      <c r="CP59" s="58" t="e">
        <f t="shared" si="164"/>
        <v>#VALUE!</v>
      </c>
      <c r="CQ59" s="58" t="e">
        <f t="shared" si="165"/>
        <v>#VALUE!</v>
      </c>
      <c r="CR59" s="58">
        <f t="shared" si="166"/>
        <v>500</v>
      </c>
      <c r="CS59" s="58" t="e">
        <f t="shared" si="174"/>
        <v>#VALUE!</v>
      </c>
      <c r="CT59" s="58" t="e">
        <f t="shared" si="168"/>
        <v>#VALUE!</v>
      </c>
      <c r="CU59" s="62" t="e">
        <f t="shared" si="169"/>
        <v>#VALUE!</v>
      </c>
      <c r="CV59" s="58" t="e">
        <f t="shared" si="170"/>
        <v>#VALUE!</v>
      </c>
      <c r="CW59" s="58" t="e">
        <f t="shared" si="171"/>
        <v>#VALUE!</v>
      </c>
      <c r="CX59" s="56" t="s">
        <v>554</v>
      </c>
      <c r="CY59" s="91"/>
    </row>
    <row r="60" spans="1:103" s="59" customFormat="1" ht="47.25" x14ac:dyDescent="0.2">
      <c r="A60" s="122">
        <f t="shared" si="15"/>
        <v>50</v>
      </c>
      <c r="B60" s="123" t="s">
        <v>143</v>
      </c>
      <c r="C60" s="124" t="s">
        <v>144</v>
      </c>
      <c r="D60" s="123" t="s">
        <v>46</v>
      </c>
      <c r="E60" s="126">
        <v>32</v>
      </c>
      <c r="F60" s="122">
        <v>1</v>
      </c>
      <c r="G60" s="123" t="s">
        <v>31</v>
      </c>
      <c r="H60" s="53">
        <v>28784</v>
      </c>
      <c r="I60" s="53">
        <f t="shared" si="16"/>
        <v>921088</v>
      </c>
      <c r="J60" s="136">
        <v>28000</v>
      </c>
      <c r="K60" s="136">
        <v>0</v>
      </c>
      <c r="L60" s="43">
        <f t="shared" si="138"/>
        <v>28000</v>
      </c>
      <c r="M60" s="52">
        <f t="shared" si="18"/>
        <v>896000</v>
      </c>
      <c r="N60" s="42" t="str">
        <f t="shared" si="175"/>
        <v>CUMPLE</v>
      </c>
      <c r="O60" s="42" t="s">
        <v>566</v>
      </c>
      <c r="P60" s="42" t="s">
        <v>10</v>
      </c>
      <c r="Q60" s="42" t="str">
        <f t="shared" si="140"/>
        <v>SI</v>
      </c>
      <c r="R60" s="144">
        <v>33150</v>
      </c>
      <c r="S60" s="144">
        <v>0</v>
      </c>
      <c r="T60" s="144">
        <f t="shared" si="1"/>
        <v>33150</v>
      </c>
      <c r="U60" s="145">
        <f t="shared" si="21"/>
        <v>1060800</v>
      </c>
      <c r="V60" s="42" t="str">
        <f t="shared" si="172"/>
        <v>NO CUMPLE</v>
      </c>
      <c r="W60" s="42" t="str">
        <f>+IFERROR(VLOOKUP(A60,'[1]ASSUT MEDICAL LTDA'!$A$11:$L$124,7,0)," ")</f>
        <v>No cumple</v>
      </c>
      <c r="X60" s="42" t="s">
        <v>33</v>
      </c>
      <c r="Y60" s="42" t="str">
        <f t="shared" si="173"/>
        <v>NO</v>
      </c>
      <c r="Z60" s="43">
        <v>38554</v>
      </c>
      <c r="AA60" s="43">
        <v>0</v>
      </c>
      <c r="AB60" s="43">
        <f t="shared" si="2"/>
        <v>38554</v>
      </c>
      <c r="AC60" s="41">
        <f t="shared" si="24"/>
        <v>1233728</v>
      </c>
      <c r="AD60" s="42" t="str">
        <f t="shared" si="143"/>
        <v>NO CUMPLE</v>
      </c>
      <c r="AE60" s="42" t="str">
        <f>+IFERROR(VLOOKUP(A60,'[1]COLOMBIANA DE MEDICAMENTOS Y TE'!$A$33:$H$178,8,0)," ")</f>
        <v>No cumple</v>
      </c>
      <c r="AF60" s="42" t="s">
        <v>33</v>
      </c>
      <c r="AG60" s="42" t="str">
        <f t="shared" si="144"/>
        <v>NO</v>
      </c>
      <c r="AH60" s="60">
        <v>20658</v>
      </c>
      <c r="AI60" s="60">
        <v>0</v>
      </c>
      <c r="AJ60" s="51">
        <f t="shared" si="145"/>
        <v>20658</v>
      </c>
      <c r="AK60" s="41">
        <f t="shared" si="28"/>
        <v>661056</v>
      </c>
      <c r="AL60" s="42" t="str">
        <f t="shared" si="146"/>
        <v>ARTIFICIALIDAD</v>
      </c>
      <c r="AM60" s="42" t="str">
        <f>+IFERROR(VLOOKUP(A60,'[1]JOHNSON &amp; JOHNSON MEDTECH COLOM'!$A$11:$J$240,7,0)," ")</f>
        <v>Cumple</v>
      </c>
      <c r="AN60" s="42" t="s">
        <v>10</v>
      </c>
      <c r="AO60" s="42" t="str">
        <f t="shared" si="147"/>
        <v>SI</v>
      </c>
      <c r="AP60" s="60"/>
      <c r="AQ60" s="60"/>
      <c r="AR60" s="40">
        <f t="shared" si="148"/>
        <v>0</v>
      </c>
      <c r="AS60" s="41">
        <f t="shared" si="32"/>
        <v>0</v>
      </c>
      <c r="AT60" s="42" t="str">
        <f t="shared" si="149"/>
        <v>NO OFERTADO</v>
      </c>
      <c r="AU60" s="42"/>
      <c r="AV60" s="42" t="s">
        <v>33</v>
      </c>
      <c r="AW60" s="42" t="str">
        <f t="shared" si="150"/>
        <v>NO</v>
      </c>
      <c r="AX60" s="167"/>
      <c r="AY60" s="167"/>
      <c r="AZ60" s="144">
        <f t="shared" si="3"/>
        <v>0</v>
      </c>
      <c r="BA60" s="41">
        <f t="shared" si="35"/>
        <v>0</v>
      </c>
      <c r="BB60" s="42" t="str">
        <f t="shared" si="151"/>
        <v>NO OFERTADO</v>
      </c>
      <c r="BC60" s="42" t="str">
        <f>+IFERROR(VLOOKUP(A60,'[1]LIFE SUMINISTROS MEDICOS S.A.S.'!$A$32:$O$78,8,0)," ")</f>
        <v xml:space="preserve"> </v>
      </c>
      <c r="BD60" s="42" t="s">
        <v>33</v>
      </c>
      <c r="BE60" s="42" t="str">
        <f t="shared" si="152"/>
        <v>NO</v>
      </c>
      <c r="BF60" s="214">
        <f>+IFERROR(VLOOKUP(A60,[2]PriceList!$A$2:$I$252,8,0)," ")</f>
        <v>0</v>
      </c>
      <c r="BG60" s="218">
        <f>+IFERROR(VLOOKUP(A60,[2]PriceList!$A$2:$I$252,9,0)," ")</f>
        <v>0</v>
      </c>
      <c r="BH60" s="43">
        <f t="shared" si="4"/>
        <v>0</v>
      </c>
      <c r="BI60" s="52">
        <f t="shared" si="153"/>
        <v>0</v>
      </c>
      <c r="BJ60" s="42" t="str">
        <f t="shared" si="154"/>
        <v>NO OFERTADO</v>
      </c>
      <c r="BK60" s="42" t="str">
        <f>+IFERROR(VLOOKUP(A60,'[1]MEDTRONIC COLOMBIA S.A.'!$A$11:$O$73,8,0)," ")</f>
        <v xml:space="preserve"> </v>
      </c>
      <c r="BL60" s="42" t="s">
        <v>33</v>
      </c>
      <c r="BM60" s="42" t="str">
        <f t="shared" si="155"/>
        <v>NO</v>
      </c>
      <c r="BN60" s="196">
        <v>0</v>
      </c>
      <c r="BO60" s="196">
        <v>0</v>
      </c>
      <c r="BP60" s="144">
        <f t="shared" si="5"/>
        <v>0</v>
      </c>
      <c r="BQ60" s="145">
        <f t="shared" si="6"/>
        <v>0</v>
      </c>
      <c r="BR60" s="42" t="str">
        <f t="shared" si="156"/>
        <v>NO OFERTADO</v>
      </c>
      <c r="BS60" s="42" t="str">
        <f>+IFERROR(VLOOKUP(A60,'[1]PROMED QUIRURGICOS EU'!$A$11:$O$26,8,0)," ")</f>
        <v xml:space="preserve"> </v>
      </c>
      <c r="BT60" s="42" t="s">
        <v>33</v>
      </c>
      <c r="BU60" s="42" t="str">
        <f t="shared" si="157"/>
        <v>NO</v>
      </c>
      <c r="BV60" s="191"/>
      <c r="BW60" s="191"/>
      <c r="BX60" s="43">
        <f t="shared" si="7"/>
        <v>0</v>
      </c>
      <c r="BY60" s="52">
        <f t="shared" si="8"/>
        <v>0</v>
      </c>
      <c r="BZ60" s="42" t="str">
        <f t="shared" si="158"/>
        <v>NO OFERTADO</v>
      </c>
      <c r="CA60" s="42" t="str">
        <f>+IFERROR(VLOOKUP(A60,'[1]UCIPHARMA S. A'!$A$11:$N$28,8,0)," ")</f>
        <v xml:space="preserve"> </v>
      </c>
      <c r="CB60" s="42" t="s">
        <v>33</v>
      </c>
      <c r="CC60" s="42" t="str">
        <f t="shared" si="159"/>
        <v>NO</v>
      </c>
      <c r="CD60" s="56"/>
      <c r="CE60" s="57">
        <f t="shared" si="9"/>
        <v>28000</v>
      </c>
      <c r="CF60" s="57" t="str">
        <f t="shared" si="10"/>
        <v/>
      </c>
      <c r="CG60" s="57" t="str">
        <f t="shared" si="11"/>
        <v/>
      </c>
      <c r="CH60" s="65">
        <f t="shared" si="12"/>
        <v>20658</v>
      </c>
      <c r="CI60" s="65" t="str">
        <f t="shared" si="13"/>
        <v/>
      </c>
      <c r="CJ60" s="65" t="str">
        <f t="shared" si="14"/>
        <v/>
      </c>
      <c r="CK60" s="65" t="str">
        <f t="shared" si="160"/>
        <v/>
      </c>
      <c r="CL60" s="65" t="str">
        <f t="shared" si="161"/>
        <v/>
      </c>
      <c r="CM60" s="57" t="str">
        <f t="shared" si="47"/>
        <v/>
      </c>
      <c r="CN60" s="57">
        <f t="shared" si="162"/>
        <v>20658</v>
      </c>
      <c r="CO60" s="58">
        <f t="shared" si="163"/>
        <v>368.89285714285711</v>
      </c>
      <c r="CP60" s="58" t="e">
        <f t="shared" si="164"/>
        <v>#VALUE!</v>
      </c>
      <c r="CQ60" s="58" t="e">
        <f t="shared" si="165"/>
        <v>#VALUE!</v>
      </c>
      <c r="CR60" s="58">
        <f t="shared" si="166"/>
        <v>500</v>
      </c>
      <c r="CS60" s="58" t="e">
        <f t="shared" si="174"/>
        <v>#VALUE!</v>
      </c>
      <c r="CT60" s="58" t="e">
        <f t="shared" si="168"/>
        <v>#VALUE!</v>
      </c>
      <c r="CU60" s="62" t="e">
        <f t="shared" si="169"/>
        <v>#VALUE!</v>
      </c>
      <c r="CV60" s="58" t="e">
        <f t="shared" si="170"/>
        <v>#VALUE!</v>
      </c>
      <c r="CW60" s="58" t="e">
        <f t="shared" si="171"/>
        <v>#VALUE!</v>
      </c>
      <c r="CX60" s="56" t="s">
        <v>554</v>
      </c>
      <c r="CY60" s="91"/>
    </row>
    <row r="61" spans="1:103" s="59" customFormat="1" ht="84" x14ac:dyDescent="0.2">
      <c r="A61" s="122">
        <f t="shared" si="15"/>
        <v>51</v>
      </c>
      <c r="B61" s="123" t="s">
        <v>145</v>
      </c>
      <c r="C61" s="124" t="s">
        <v>146</v>
      </c>
      <c r="D61" s="123" t="s">
        <v>46</v>
      </c>
      <c r="E61" s="126">
        <v>22</v>
      </c>
      <c r="F61" s="122">
        <v>1</v>
      </c>
      <c r="G61" s="123" t="s">
        <v>31</v>
      </c>
      <c r="H61" s="53">
        <v>22130</v>
      </c>
      <c r="I61" s="53">
        <f t="shared" si="16"/>
        <v>486860</v>
      </c>
      <c r="J61" s="136">
        <v>39000</v>
      </c>
      <c r="K61" s="136">
        <v>0</v>
      </c>
      <c r="L61" s="43">
        <f t="shared" si="138"/>
        <v>39000</v>
      </c>
      <c r="M61" s="52">
        <f t="shared" si="18"/>
        <v>858000</v>
      </c>
      <c r="N61" s="42" t="str">
        <f t="shared" si="175"/>
        <v>NO CUMPLE</v>
      </c>
      <c r="O61" s="42" t="s">
        <v>566</v>
      </c>
      <c r="P61" s="42" t="s">
        <v>33</v>
      </c>
      <c r="Q61" s="42" t="str">
        <f t="shared" si="140"/>
        <v>NO</v>
      </c>
      <c r="R61" s="144">
        <v>32300</v>
      </c>
      <c r="S61" s="144">
        <v>0</v>
      </c>
      <c r="T61" s="144">
        <f t="shared" si="1"/>
        <v>32300</v>
      </c>
      <c r="U61" s="145">
        <f t="shared" si="21"/>
        <v>710600</v>
      </c>
      <c r="V61" s="42" t="str">
        <f t="shared" si="172"/>
        <v>NO CUMPLE</v>
      </c>
      <c r="W61" s="42" t="str">
        <f>+IFERROR(VLOOKUP(A61,'[1]ASSUT MEDICAL LTDA'!$A$11:$L$124,7,0)," ")</f>
        <v>No cumple</v>
      </c>
      <c r="X61" s="42" t="s">
        <v>33</v>
      </c>
      <c r="Y61" s="42" t="str">
        <f t="shared" si="173"/>
        <v>NO</v>
      </c>
      <c r="Z61" s="43">
        <v>53663</v>
      </c>
      <c r="AA61" s="43">
        <v>0</v>
      </c>
      <c r="AB61" s="43">
        <f t="shared" si="2"/>
        <v>53663</v>
      </c>
      <c r="AC61" s="41">
        <f t="shared" si="24"/>
        <v>1180586</v>
      </c>
      <c r="AD61" s="42" t="str">
        <f t="shared" si="143"/>
        <v>NO CUMPLE</v>
      </c>
      <c r="AE61" s="42" t="str">
        <f>+IFERROR(VLOOKUP(A61,'[1]COLOMBIANA DE MEDICAMENTOS Y TE'!$A$33:$H$178,8,0)," ")</f>
        <v>No cumple</v>
      </c>
      <c r="AF61" s="42" t="s">
        <v>33</v>
      </c>
      <c r="AG61" s="42" t="str">
        <f t="shared" si="144"/>
        <v>NO</v>
      </c>
      <c r="AH61" s="60">
        <v>38455</v>
      </c>
      <c r="AI61" s="60">
        <v>0</v>
      </c>
      <c r="AJ61" s="51">
        <f t="shared" si="145"/>
        <v>38455</v>
      </c>
      <c r="AK61" s="41">
        <f t="shared" si="28"/>
        <v>846010</v>
      </c>
      <c r="AL61" s="42" t="str">
        <f t="shared" si="146"/>
        <v>NO CUMPLE</v>
      </c>
      <c r="AM61" s="42" t="str">
        <f>+IFERROR(VLOOKUP(A61,'[1]JOHNSON &amp; JOHNSON MEDTECH COLOM'!$A$11:$J$240,7,0)," ")</f>
        <v>Cumple</v>
      </c>
      <c r="AN61" s="42" t="s">
        <v>33</v>
      </c>
      <c r="AO61" s="42" t="str">
        <f t="shared" si="147"/>
        <v>NO</v>
      </c>
      <c r="AP61" s="60"/>
      <c r="AQ61" s="60"/>
      <c r="AR61" s="40">
        <f t="shared" si="148"/>
        <v>0</v>
      </c>
      <c r="AS61" s="41">
        <f t="shared" si="32"/>
        <v>0</v>
      </c>
      <c r="AT61" s="42" t="str">
        <f t="shared" si="149"/>
        <v>NO OFERTADO</v>
      </c>
      <c r="AU61" s="42"/>
      <c r="AV61" s="42" t="s">
        <v>33</v>
      </c>
      <c r="AW61" s="42" t="str">
        <f t="shared" si="150"/>
        <v>NO</v>
      </c>
      <c r="AX61" s="167"/>
      <c r="AY61" s="167"/>
      <c r="AZ61" s="144">
        <f t="shared" si="3"/>
        <v>0</v>
      </c>
      <c r="BA61" s="41">
        <f t="shared" si="35"/>
        <v>0</v>
      </c>
      <c r="BB61" s="42" t="str">
        <f t="shared" si="151"/>
        <v>NO OFERTADO</v>
      </c>
      <c r="BC61" s="42" t="str">
        <f>+IFERROR(VLOOKUP(A61,'[1]LIFE SUMINISTROS MEDICOS S.A.S.'!$A$32:$O$78,8,0)," ")</f>
        <v xml:space="preserve"> </v>
      </c>
      <c r="BD61" s="42" t="s">
        <v>33</v>
      </c>
      <c r="BE61" s="42" t="str">
        <f t="shared" si="152"/>
        <v>NO</v>
      </c>
      <c r="BF61" s="214">
        <f>+IFERROR(VLOOKUP(A61,[2]PriceList!$A$2:$I$252,8,0)," ")</f>
        <v>0</v>
      </c>
      <c r="BG61" s="218">
        <f>+IFERROR(VLOOKUP(A61,[2]PriceList!$A$2:$I$252,9,0)," ")</f>
        <v>0</v>
      </c>
      <c r="BH61" s="43">
        <f t="shared" si="4"/>
        <v>0</v>
      </c>
      <c r="BI61" s="52">
        <f t="shared" si="153"/>
        <v>0</v>
      </c>
      <c r="BJ61" s="42" t="str">
        <f t="shared" si="154"/>
        <v>NO OFERTADO</v>
      </c>
      <c r="BK61" s="42" t="str">
        <f>+IFERROR(VLOOKUP(A61,'[1]MEDTRONIC COLOMBIA S.A.'!$A$11:$O$73,8,0)," ")</f>
        <v xml:space="preserve"> </v>
      </c>
      <c r="BL61" s="42" t="s">
        <v>33</v>
      </c>
      <c r="BM61" s="42" t="str">
        <f t="shared" si="155"/>
        <v>NO</v>
      </c>
      <c r="BN61" s="196">
        <v>0</v>
      </c>
      <c r="BO61" s="196">
        <v>0</v>
      </c>
      <c r="BP61" s="144">
        <f t="shared" si="5"/>
        <v>0</v>
      </c>
      <c r="BQ61" s="145">
        <f t="shared" si="6"/>
        <v>0</v>
      </c>
      <c r="BR61" s="42" t="str">
        <f t="shared" si="156"/>
        <v>NO OFERTADO</v>
      </c>
      <c r="BS61" s="42" t="str">
        <f>+IFERROR(VLOOKUP(A61,'[1]PROMED QUIRURGICOS EU'!$A$11:$O$26,8,0)," ")</f>
        <v xml:space="preserve"> </v>
      </c>
      <c r="BT61" s="42" t="s">
        <v>33</v>
      </c>
      <c r="BU61" s="42" t="str">
        <f t="shared" si="157"/>
        <v>NO</v>
      </c>
      <c r="BV61" s="191"/>
      <c r="BW61" s="191"/>
      <c r="BX61" s="43">
        <f t="shared" si="7"/>
        <v>0</v>
      </c>
      <c r="BY61" s="52">
        <f t="shared" si="8"/>
        <v>0</v>
      </c>
      <c r="BZ61" s="42" t="str">
        <f t="shared" si="158"/>
        <v>NO OFERTADO</v>
      </c>
      <c r="CA61" s="42" t="str">
        <f>+IFERROR(VLOOKUP(A61,'[1]UCIPHARMA S. A'!$A$11:$N$28,8,0)," ")</f>
        <v xml:space="preserve"> </v>
      </c>
      <c r="CB61" s="42" t="s">
        <v>33</v>
      </c>
      <c r="CC61" s="42" t="str">
        <f t="shared" si="159"/>
        <v>NO</v>
      </c>
      <c r="CD61" s="56"/>
      <c r="CE61" s="57" t="str">
        <f t="shared" si="9"/>
        <v/>
      </c>
      <c r="CF61" s="57" t="str">
        <f t="shared" si="10"/>
        <v/>
      </c>
      <c r="CG61" s="57" t="str">
        <f t="shared" si="11"/>
        <v/>
      </c>
      <c r="CH61" s="65" t="str">
        <f t="shared" si="12"/>
        <v/>
      </c>
      <c r="CI61" s="65" t="str">
        <f t="shared" si="13"/>
        <v/>
      </c>
      <c r="CJ61" s="65" t="str">
        <f t="shared" si="14"/>
        <v/>
      </c>
      <c r="CK61" s="65" t="str">
        <f t="shared" si="160"/>
        <v/>
      </c>
      <c r="CL61" s="65" t="str">
        <f t="shared" si="161"/>
        <v/>
      </c>
      <c r="CM61" s="57" t="str">
        <f t="shared" si="47"/>
        <v/>
      </c>
      <c r="CN61" s="57">
        <f t="shared" si="162"/>
        <v>0</v>
      </c>
      <c r="CO61" s="58" t="e">
        <f t="shared" si="163"/>
        <v>#VALUE!</v>
      </c>
      <c r="CP61" s="58" t="e">
        <f t="shared" si="164"/>
        <v>#VALUE!</v>
      </c>
      <c r="CQ61" s="58" t="e">
        <f t="shared" si="165"/>
        <v>#VALUE!</v>
      </c>
      <c r="CR61" s="58" t="e">
        <f t="shared" si="166"/>
        <v>#VALUE!</v>
      </c>
      <c r="CS61" s="58" t="e">
        <f t="shared" si="174"/>
        <v>#VALUE!</v>
      </c>
      <c r="CT61" s="58" t="e">
        <f t="shared" si="168"/>
        <v>#VALUE!</v>
      </c>
      <c r="CU61" s="62" t="e">
        <f t="shared" si="169"/>
        <v>#VALUE!</v>
      </c>
      <c r="CV61" s="58" t="e">
        <f t="shared" si="170"/>
        <v>#VALUE!</v>
      </c>
      <c r="CW61" s="58" t="e">
        <f t="shared" si="171"/>
        <v>#VALUE!</v>
      </c>
      <c r="CX61" s="49" t="s">
        <v>564</v>
      </c>
      <c r="CY61" s="91"/>
    </row>
    <row r="62" spans="1:103" s="59" customFormat="1" ht="72" x14ac:dyDescent="0.2">
      <c r="A62" s="122">
        <f t="shared" si="15"/>
        <v>52</v>
      </c>
      <c r="B62" s="123" t="s">
        <v>147</v>
      </c>
      <c r="C62" s="124" t="s">
        <v>148</v>
      </c>
      <c r="D62" s="123" t="s">
        <v>46</v>
      </c>
      <c r="E62" s="126">
        <v>111</v>
      </c>
      <c r="F62" s="122">
        <v>1</v>
      </c>
      <c r="G62" s="123" t="s">
        <v>31</v>
      </c>
      <c r="H62" s="53">
        <v>13104</v>
      </c>
      <c r="I62" s="53">
        <f t="shared" si="16"/>
        <v>1454544</v>
      </c>
      <c r="J62" s="136">
        <v>13100</v>
      </c>
      <c r="K62" s="136">
        <v>0</v>
      </c>
      <c r="L62" s="43">
        <f t="shared" si="138"/>
        <v>13100</v>
      </c>
      <c r="M62" s="52">
        <f t="shared" si="18"/>
        <v>1454100</v>
      </c>
      <c r="N62" s="42" t="str">
        <f t="shared" si="175"/>
        <v>CUMPLE</v>
      </c>
      <c r="O62" s="42" t="s">
        <v>566</v>
      </c>
      <c r="P62" s="42" t="s">
        <v>10</v>
      </c>
      <c r="Q62" s="42" t="str">
        <f t="shared" si="140"/>
        <v>SI</v>
      </c>
      <c r="R62" s="144">
        <v>10300</v>
      </c>
      <c r="S62" s="144">
        <v>0</v>
      </c>
      <c r="T62" s="144">
        <f t="shared" si="1"/>
        <v>10300</v>
      </c>
      <c r="U62" s="145">
        <f t="shared" si="21"/>
        <v>1143300</v>
      </c>
      <c r="V62" s="42" t="str">
        <f t="shared" si="172"/>
        <v>ARTIFICIALIDAD</v>
      </c>
      <c r="W62" s="42" t="str">
        <f>+IFERROR(VLOOKUP(A62,'[1]ASSUT MEDICAL LTDA'!$A$11:$L$124,7,0)," ")</f>
        <v>Cumple</v>
      </c>
      <c r="X62" s="42" t="s">
        <v>10</v>
      </c>
      <c r="Y62" s="42" t="str">
        <f t="shared" si="173"/>
        <v>SI</v>
      </c>
      <c r="Z62" s="43">
        <v>14337</v>
      </c>
      <c r="AA62" s="43">
        <v>0</v>
      </c>
      <c r="AB62" s="43">
        <f t="shared" si="2"/>
        <v>14337</v>
      </c>
      <c r="AC62" s="41">
        <f t="shared" si="24"/>
        <v>1591407</v>
      </c>
      <c r="AD62" s="42" t="str">
        <f t="shared" si="143"/>
        <v>NO CUMPLE</v>
      </c>
      <c r="AE62" s="42" t="str">
        <f>+IFERROR(VLOOKUP(A62,'[1]COLOMBIANA DE MEDICAMENTOS Y TE'!$A$33:$H$178,8,0)," ")</f>
        <v>Cumple</v>
      </c>
      <c r="AF62" s="42" t="s">
        <v>33</v>
      </c>
      <c r="AG62" s="42" t="str">
        <f t="shared" si="144"/>
        <v>NO</v>
      </c>
      <c r="AH62" s="60">
        <v>8307</v>
      </c>
      <c r="AI62" s="60">
        <v>0</v>
      </c>
      <c r="AJ62" s="51">
        <f t="shared" si="145"/>
        <v>8307</v>
      </c>
      <c r="AK62" s="41">
        <f t="shared" si="28"/>
        <v>922077</v>
      </c>
      <c r="AL62" s="42" t="str">
        <f t="shared" si="146"/>
        <v>ARTIFICIALIDAD</v>
      </c>
      <c r="AM62" s="42" t="str">
        <f>+IFERROR(VLOOKUP(A62,'[1]JOHNSON &amp; JOHNSON MEDTECH COLOM'!$A$11:$J$240,7,0)," ")</f>
        <v>Cumple</v>
      </c>
      <c r="AN62" s="42" t="s">
        <v>10</v>
      </c>
      <c r="AO62" s="42" t="str">
        <f t="shared" si="147"/>
        <v>SI</v>
      </c>
      <c r="AP62" s="60"/>
      <c r="AQ62" s="60"/>
      <c r="AR62" s="40">
        <f t="shared" si="148"/>
        <v>0</v>
      </c>
      <c r="AS62" s="41">
        <f t="shared" si="32"/>
        <v>0</v>
      </c>
      <c r="AT62" s="42" t="str">
        <f t="shared" si="149"/>
        <v>NO OFERTADO</v>
      </c>
      <c r="AU62" s="42"/>
      <c r="AV62" s="42" t="s">
        <v>33</v>
      </c>
      <c r="AW62" s="42" t="str">
        <f t="shared" si="150"/>
        <v>NO</v>
      </c>
      <c r="AX62" s="167">
        <v>11753</v>
      </c>
      <c r="AY62" s="167">
        <v>0</v>
      </c>
      <c r="AZ62" s="144">
        <f t="shared" si="3"/>
        <v>11753</v>
      </c>
      <c r="BA62" s="41">
        <f t="shared" si="35"/>
        <v>1304583</v>
      </c>
      <c r="BB62" s="42" t="str">
        <f t="shared" si="151"/>
        <v>CUMPLE</v>
      </c>
      <c r="BC62" s="42" t="str">
        <f>+IFERROR(VLOOKUP(A62,'[1]LIFE SUMINISTROS MEDICOS S.A.S.'!$A$32:$O$78,8,0)," ")</f>
        <v>No cumple</v>
      </c>
      <c r="BD62" s="42" t="s">
        <v>10</v>
      </c>
      <c r="BE62" s="42" t="str">
        <f t="shared" si="152"/>
        <v>SI</v>
      </c>
      <c r="BF62" s="214">
        <f>+IFERROR(VLOOKUP(A62,[2]PriceList!$A$2:$I$252,8,0)," ")</f>
        <v>0</v>
      </c>
      <c r="BG62" s="218">
        <f>+IFERROR(VLOOKUP(A62,[2]PriceList!$A$2:$I$252,9,0)," ")</f>
        <v>0</v>
      </c>
      <c r="BH62" s="43">
        <f t="shared" si="4"/>
        <v>0</v>
      </c>
      <c r="BI62" s="52">
        <f t="shared" si="153"/>
        <v>0</v>
      </c>
      <c r="BJ62" s="42" t="str">
        <f t="shared" si="154"/>
        <v>NO OFERTADO</v>
      </c>
      <c r="BK62" s="42" t="str">
        <f>+IFERROR(VLOOKUP(A62,'[1]MEDTRONIC COLOMBIA S.A.'!$A$11:$O$73,8,0)," ")</f>
        <v xml:space="preserve"> </v>
      </c>
      <c r="BL62" s="42" t="s">
        <v>33</v>
      </c>
      <c r="BM62" s="42" t="str">
        <f t="shared" si="155"/>
        <v>NO</v>
      </c>
      <c r="BN62" s="196">
        <v>0</v>
      </c>
      <c r="BO62" s="196">
        <v>0</v>
      </c>
      <c r="BP62" s="144">
        <f t="shared" si="5"/>
        <v>0</v>
      </c>
      <c r="BQ62" s="145">
        <f t="shared" si="6"/>
        <v>0</v>
      </c>
      <c r="BR62" s="42" t="str">
        <f t="shared" si="156"/>
        <v>NO OFERTADO</v>
      </c>
      <c r="BS62" s="42" t="str">
        <f>+IFERROR(VLOOKUP(A62,'[1]PROMED QUIRURGICOS EU'!$A$11:$O$26,8,0)," ")</f>
        <v xml:space="preserve"> </v>
      </c>
      <c r="BT62" s="42" t="s">
        <v>33</v>
      </c>
      <c r="BU62" s="42" t="str">
        <f t="shared" si="157"/>
        <v>NO</v>
      </c>
      <c r="BV62" s="191"/>
      <c r="BW62" s="191"/>
      <c r="BX62" s="43">
        <f t="shared" si="7"/>
        <v>0</v>
      </c>
      <c r="BY62" s="52">
        <f t="shared" si="8"/>
        <v>0</v>
      </c>
      <c r="BZ62" s="42" t="str">
        <f t="shared" si="158"/>
        <v>NO OFERTADO</v>
      </c>
      <c r="CA62" s="42" t="str">
        <f>+IFERROR(VLOOKUP(A62,'[1]UCIPHARMA S. A'!$A$11:$N$28,8,0)," ")</f>
        <v xml:space="preserve"> </v>
      </c>
      <c r="CB62" s="42" t="s">
        <v>33</v>
      </c>
      <c r="CC62" s="42" t="str">
        <f t="shared" si="159"/>
        <v>NO</v>
      </c>
      <c r="CD62" s="56"/>
      <c r="CE62" s="57">
        <f t="shared" si="9"/>
        <v>13100</v>
      </c>
      <c r="CF62" s="57">
        <f t="shared" si="10"/>
        <v>10300</v>
      </c>
      <c r="CG62" s="57" t="str">
        <f t="shared" si="11"/>
        <v/>
      </c>
      <c r="CH62" s="65">
        <f t="shared" si="12"/>
        <v>8307</v>
      </c>
      <c r="CI62" s="65" t="str">
        <f t="shared" si="13"/>
        <v/>
      </c>
      <c r="CJ62" s="65">
        <f t="shared" si="14"/>
        <v>11753</v>
      </c>
      <c r="CK62" s="65" t="str">
        <f t="shared" si="160"/>
        <v/>
      </c>
      <c r="CL62" s="65" t="str">
        <f t="shared" si="161"/>
        <v/>
      </c>
      <c r="CM62" s="57" t="str">
        <f t="shared" si="47"/>
        <v/>
      </c>
      <c r="CN62" s="57">
        <f t="shared" si="162"/>
        <v>8307</v>
      </c>
      <c r="CO62" s="58">
        <f t="shared" si="163"/>
        <v>317.06106870229007</v>
      </c>
      <c r="CP62" s="58">
        <f t="shared" si="164"/>
        <v>403.252427184466</v>
      </c>
      <c r="CQ62" s="58" t="e">
        <f t="shared" si="165"/>
        <v>#VALUE!</v>
      </c>
      <c r="CR62" s="58">
        <f t="shared" si="166"/>
        <v>500</v>
      </c>
      <c r="CS62" s="58" t="e">
        <f t="shared" si="174"/>
        <v>#VALUE!</v>
      </c>
      <c r="CT62" s="58">
        <f t="shared" si="168"/>
        <v>353.39913213647577</v>
      </c>
      <c r="CU62" s="62" t="e">
        <f t="shared" si="169"/>
        <v>#VALUE!</v>
      </c>
      <c r="CV62" s="58" t="e">
        <f t="shared" si="170"/>
        <v>#VALUE!</v>
      </c>
      <c r="CW62" s="58" t="e">
        <f t="shared" si="171"/>
        <v>#VALUE!</v>
      </c>
      <c r="CX62" s="56" t="s">
        <v>554</v>
      </c>
      <c r="CY62" s="91"/>
    </row>
    <row r="63" spans="1:103" s="59" customFormat="1" ht="72" x14ac:dyDescent="0.2">
      <c r="A63" s="122">
        <f t="shared" si="15"/>
        <v>53</v>
      </c>
      <c r="B63" s="123" t="s">
        <v>149</v>
      </c>
      <c r="C63" s="124" t="s">
        <v>150</v>
      </c>
      <c r="D63" s="123" t="s">
        <v>46</v>
      </c>
      <c r="E63" s="126">
        <v>23</v>
      </c>
      <c r="F63" s="122">
        <v>1</v>
      </c>
      <c r="G63" s="123" t="s">
        <v>31</v>
      </c>
      <c r="H63" s="53">
        <v>62330.400000000001</v>
      </c>
      <c r="I63" s="53">
        <f t="shared" si="16"/>
        <v>1433599.2</v>
      </c>
      <c r="J63" s="136">
        <v>37000</v>
      </c>
      <c r="K63" s="136">
        <v>0</v>
      </c>
      <c r="L63" s="43">
        <f>J63+K63</f>
        <v>37000</v>
      </c>
      <c r="M63" s="52">
        <f t="shared" si="18"/>
        <v>851000</v>
      </c>
      <c r="N63" s="42" t="str">
        <f>+IF(L63=0,"NO OFERTADO",IF(L63&gt;$H63,"NO CUMPLE",IF(((L63-$H63)/$H63)&lt;=-20%,"ARTIFICIALIDAD",IF(AND($H63=$H63,((L63-$H63)/$H63)&gt;-20%),"CUMPLE"))))</f>
        <v>ARTIFICIALIDAD</v>
      </c>
      <c r="O63" s="42" t="s">
        <v>566</v>
      </c>
      <c r="P63" s="42" t="s">
        <v>10</v>
      </c>
      <c r="Q63" s="42" t="str">
        <f>+IF(P63="CUMPLE","SI",IF(P63="NO CUMPLE","NO"))</f>
        <v>SI</v>
      </c>
      <c r="R63" s="144">
        <v>25150</v>
      </c>
      <c r="S63" s="144">
        <v>0</v>
      </c>
      <c r="T63" s="144">
        <f t="shared" si="1"/>
        <v>25150</v>
      </c>
      <c r="U63" s="145">
        <f t="shared" si="21"/>
        <v>578450</v>
      </c>
      <c r="V63" s="42" t="str">
        <f>+IF(T63=0,"NO OFERTADO",IF(T63&gt;$H63,"NO CUMPLE",IF(((T63-$H63)/$H63)&lt;=-20%,"ARTIFICIALIDAD",IF(AND($H63=$H63,((T63-$H63)/$H63)&gt;-20%),"CUMPLE"))))</f>
        <v>ARTIFICIALIDAD</v>
      </c>
      <c r="W63" s="42" t="str">
        <f>+IFERROR(VLOOKUP(A63,'[1]ASSUT MEDICAL LTDA'!$A$11:$L$124,7,0)," ")</f>
        <v>Cumple</v>
      </c>
      <c r="X63" s="42" t="s">
        <v>10</v>
      </c>
      <c r="Y63" s="42" t="str">
        <f>+IF(X63="CUMPLE","SI",IF(X63="NO CUMPLE","NO"))</f>
        <v>SI</v>
      </c>
      <c r="Z63" s="43">
        <v>44578</v>
      </c>
      <c r="AA63" s="43">
        <v>0</v>
      </c>
      <c r="AB63" s="43">
        <f t="shared" si="2"/>
        <v>44578</v>
      </c>
      <c r="AC63" s="41">
        <f t="shared" si="24"/>
        <v>1025294</v>
      </c>
      <c r="AD63" s="42" t="str">
        <f>+IF(AB63=0,"NO OFERTADO",IF(AB63&gt;$H63,"NO CUMPLE",IF(((AB63-$H63)/$H63)&lt;=-20%,"ARTIFICIALIDAD",IF(AND($H63=$H63,((AB63-$H63)/$H63)&gt;-20%),"CUMPLE"))))</f>
        <v>ARTIFICIALIDAD</v>
      </c>
      <c r="AE63" s="42" t="str">
        <f>+IFERROR(VLOOKUP(A63,'[1]COLOMBIANA DE MEDICAMENTOS Y TE'!$A$33:$H$178,8,0)," ")</f>
        <v>No cumple</v>
      </c>
      <c r="AF63" s="42" t="s">
        <v>10</v>
      </c>
      <c r="AG63" s="42" t="str">
        <f>+IF(AF63="CUMPLE","SI",IF(AF63="NO CUMPLE","NO"))</f>
        <v>SI</v>
      </c>
      <c r="AH63" s="43">
        <v>46487</v>
      </c>
      <c r="AI63" s="43">
        <v>0</v>
      </c>
      <c r="AJ63" s="51">
        <f>+AH63+AI63</f>
        <v>46487</v>
      </c>
      <c r="AK63" s="41">
        <f t="shared" si="28"/>
        <v>1069201</v>
      </c>
      <c r="AL63" s="42" t="str">
        <f>+IF(AJ63=0,"NO OFERTADO",IF(AJ63&gt;$H63,"NO CUMPLE",IF(((AJ63-$H63)/$H63)&lt;=-20%,"ARTIFICIALIDAD",IF(AND($H63=$H63,((AJ63-$H63)/$H63)&gt;-20%),"CUMPLE"))))</f>
        <v>ARTIFICIALIDAD</v>
      </c>
      <c r="AM63" s="42" t="str">
        <f>+IFERROR(VLOOKUP(A63,'[1]JOHNSON &amp; JOHNSON MEDTECH COLOM'!$A$11:$J$240,7,0)," ")</f>
        <v>Cumple</v>
      </c>
      <c r="AN63" s="42" t="s">
        <v>10</v>
      </c>
      <c r="AO63" s="42" t="str">
        <f>+IF(AN63="CUMPLE","SI",IF(AN63="NO CUMPLE","NO"))</f>
        <v>SI</v>
      </c>
      <c r="AP63" s="43"/>
      <c r="AQ63" s="43"/>
      <c r="AR63" s="40">
        <f>+AP63+AQ63</f>
        <v>0</v>
      </c>
      <c r="AS63" s="41">
        <f t="shared" si="32"/>
        <v>0</v>
      </c>
      <c r="AT63" s="42" t="str">
        <f>+IF(AR63=0,"NO OFERTADO",IF(AR63&gt;$H63,"NO CUMPLE",IF(((AR63-$H63)/$H63)&lt;=-20%,"ARTIFICIALIDAD",IF(AND($H63=$H63,((AR63-$H63)/$H63)&gt;-20%),"CUMPLE"))))</f>
        <v>NO OFERTADO</v>
      </c>
      <c r="AU63" s="42"/>
      <c r="AV63" s="42" t="s">
        <v>33</v>
      </c>
      <c r="AW63" s="42" t="str">
        <f>+IF(AV63="CUMPLE","SI",IF(AV63="NO CUMPLE","NO"))</f>
        <v>NO</v>
      </c>
      <c r="AX63" s="43">
        <v>31103</v>
      </c>
      <c r="AY63" s="43">
        <v>0</v>
      </c>
      <c r="AZ63" s="144">
        <f t="shared" si="3"/>
        <v>31103</v>
      </c>
      <c r="BA63" s="41">
        <f t="shared" si="35"/>
        <v>715369</v>
      </c>
      <c r="BB63" s="42" t="str">
        <f>+IF(AZ63=0,"NO OFERTADO",IF(AZ63&gt;$H63,"NO CUMPLE",IF(((AZ63-$H63)/$H63)&lt;=-20%,"ARTIFICIALIDAD",IF(AND($H63=$H63,((AZ63-$H63)/$H63)&gt;-20%),"CUMPLE"))))</f>
        <v>ARTIFICIALIDAD</v>
      </c>
      <c r="BC63" s="42" t="str">
        <f>+IFERROR(VLOOKUP(A63,'[1]LIFE SUMINISTROS MEDICOS S.A.S.'!$A$32:$O$78,8,0)," ")</f>
        <v>No cumple</v>
      </c>
      <c r="BD63" s="42" t="s">
        <v>10</v>
      </c>
      <c r="BE63" s="42" t="str">
        <f>+IF(BD63="CUMPLE","SI",IF(BD63="NO CUMPLE","NO"))</f>
        <v>SI</v>
      </c>
      <c r="BF63" s="214">
        <f>+IFERROR(VLOOKUP(A63,[2]PriceList!$A$2:$I$252,8,0)," ")</f>
        <v>48900</v>
      </c>
      <c r="BG63" s="218">
        <f>+IFERROR(VLOOKUP(A63,[2]PriceList!$A$2:$I$252,9,0)," ")</f>
        <v>0</v>
      </c>
      <c r="BH63" s="43">
        <f t="shared" si="4"/>
        <v>48900</v>
      </c>
      <c r="BI63" s="52">
        <f>BH63*$F63</f>
        <v>48900</v>
      </c>
      <c r="BJ63" s="42" t="str">
        <f>+IF(BH63=0,"NO OFERTADO",IF(BH63&gt;$H63,"NO CUMPLE",IF(((BH63-$H63)/$H63)&lt;=-20%,"ARTIFICIALIDAD",IF(AND($H63=$H63,((BH63-$H63)/$H63)&gt;-20%),"CUMPLE"))))</f>
        <v>ARTIFICIALIDAD</v>
      </c>
      <c r="BK63" s="42" t="str">
        <f>+IFERROR(VLOOKUP(A63,'[1]MEDTRONIC COLOMBIA S.A.'!$A$11:$O$73,8,0)," ")</f>
        <v>Cumple</v>
      </c>
      <c r="BL63" s="42" t="s">
        <v>10</v>
      </c>
      <c r="BM63" s="42" t="str">
        <f>+IF(BL63="CUMPLE","SI",IF(BL63="NO CUMPLE","NO"))</f>
        <v>SI</v>
      </c>
      <c r="BN63" s="196">
        <v>0</v>
      </c>
      <c r="BO63" s="196">
        <v>0</v>
      </c>
      <c r="BP63" s="144">
        <f t="shared" si="5"/>
        <v>0</v>
      </c>
      <c r="BQ63" s="145">
        <f t="shared" si="6"/>
        <v>0</v>
      </c>
      <c r="BR63" s="42" t="str">
        <f>+IF(BP63=0,"NO OFERTADO",IF(BP63&gt;$H63,"NO CUMPLE",IF(((BP63-$H63)/$H63)&lt;=-20%,"ARTIFICIALIDAD",IF(AND($H63=$H63,((BP63-$H63)/$H63)&gt;-20%),"CUMPLE"))))</f>
        <v>NO OFERTADO</v>
      </c>
      <c r="BS63" s="42" t="str">
        <f>+IFERROR(VLOOKUP(A63,'[1]PROMED QUIRURGICOS EU'!$A$11:$O$26,8,0)," ")</f>
        <v xml:space="preserve"> </v>
      </c>
      <c r="BT63" s="42" t="s">
        <v>33</v>
      </c>
      <c r="BU63" s="42" t="str">
        <f>+IF(BT63="CUMPLE","SI",IF(BT63="NO CUMPLE","NO"))</f>
        <v>NO</v>
      </c>
      <c r="BV63" s="191"/>
      <c r="BW63" s="191"/>
      <c r="BX63" s="43">
        <f t="shared" si="7"/>
        <v>0</v>
      </c>
      <c r="BY63" s="52">
        <f t="shared" si="8"/>
        <v>0</v>
      </c>
      <c r="BZ63" s="42" t="str">
        <f>+IF(BX63=0,"NO OFERTADO",IF(BX63&gt;$H63,"NO CUMPLE",IF(((BX63-$H63)/$H63)&lt;=-20%,"ARTIFICIALIDAD",IF(AND($H63=$H63,((BX63-$H63)/$H63)&gt;-20%),"CUMPLE"))))</f>
        <v>NO OFERTADO</v>
      </c>
      <c r="CA63" s="42" t="str">
        <f>+IFERROR(VLOOKUP(A63,'[1]UCIPHARMA S. A'!$A$11:$N$28,8,0)," ")</f>
        <v xml:space="preserve"> </v>
      </c>
      <c r="CB63" s="42" t="s">
        <v>33</v>
      </c>
      <c r="CC63" s="42" t="str">
        <f>+IF(CB63="CUMPLE","SI",IF(CB63="NO CUMPLE","NO"))</f>
        <v>NO</v>
      </c>
      <c r="CD63" s="56"/>
      <c r="CE63" s="57">
        <f t="shared" si="9"/>
        <v>37000</v>
      </c>
      <c r="CF63" s="57">
        <f t="shared" si="10"/>
        <v>25150</v>
      </c>
      <c r="CG63" s="57">
        <f t="shared" si="11"/>
        <v>44578</v>
      </c>
      <c r="CH63" s="65">
        <f t="shared" si="12"/>
        <v>46487</v>
      </c>
      <c r="CI63" s="65" t="str">
        <f t="shared" si="13"/>
        <v/>
      </c>
      <c r="CJ63" s="65">
        <f t="shared" si="14"/>
        <v>31103</v>
      </c>
      <c r="CK63" s="65">
        <f>IF(BH63=0,"",IF(BM63="NO","",BH63))</f>
        <v>48900</v>
      </c>
      <c r="CL63" s="65" t="str">
        <f>IF(BQ63=0,"",IF(BU63="NO","",BQ63))</f>
        <v/>
      </c>
      <c r="CM63" s="57" t="str">
        <f t="shared" si="47"/>
        <v/>
      </c>
      <c r="CN63" s="57">
        <f>MIN(CE63,CF63,CG63,CH63,CI63,CJ63,CK63,CL63,CM63)</f>
        <v>25150</v>
      </c>
      <c r="CO63" s="58">
        <f>500*(CN63/CE63)</f>
        <v>339.8648648648649</v>
      </c>
      <c r="CP63" s="58">
        <f>500*(CN63/CF63)</f>
        <v>500</v>
      </c>
      <c r="CQ63" s="58">
        <f>500*(CN63/CG63)</f>
        <v>282.08982009062765</v>
      </c>
      <c r="CR63" s="58">
        <f>500*(CN63/CH63)</f>
        <v>270.50573278550991</v>
      </c>
      <c r="CS63" s="58" t="e">
        <f>500*(CN63/CI63)</f>
        <v>#VALUE!</v>
      </c>
      <c r="CT63" s="58">
        <f>500*(CN63/CJ63)</f>
        <v>404.30183583577144</v>
      </c>
      <c r="CU63" s="62">
        <f>500*(CN63/CK63)</f>
        <v>257.15746421267892</v>
      </c>
      <c r="CV63" s="58" t="e">
        <f>500*(CN63/CL63)</f>
        <v>#VALUE!</v>
      </c>
      <c r="CW63" s="58" t="e">
        <f>500*(CN63/CM63)</f>
        <v>#VALUE!</v>
      </c>
      <c r="CX63" s="56" t="s">
        <v>552</v>
      </c>
      <c r="CY63" s="91"/>
    </row>
    <row r="64" spans="1:103" s="59" customFormat="1" ht="72" x14ac:dyDescent="0.2">
      <c r="A64" s="122">
        <f t="shared" si="15"/>
        <v>54</v>
      </c>
      <c r="B64" s="123" t="s">
        <v>151</v>
      </c>
      <c r="C64" s="124" t="s">
        <v>152</v>
      </c>
      <c r="D64" s="123" t="s">
        <v>46</v>
      </c>
      <c r="E64" s="126">
        <v>24</v>
      </c>
      <c r="F64" s="122">
        <v>1</v>
      </c>
      <c r="G64" s="123" t="s">
        <v>31</v>
      </c>
      <c r="H64" s="53">
        <v>62330.400000000001</v>
      </c>
      <c r="I64" s="53">
        <f t="shared" si="16"/>
        <v>1495929.6</v>
      </c>
      <c r="J64" s="136"/>
      <c r="K64" s="136">
        <v>0</v>
      </c>
      <c r="L64" s="43">
        <f t="shared" ref="L64:L75" si="176">J64+K64</f>
        <v>0</v>
      </c>
      <c r="M64" s="52">
        <f t="shared" si="18"/>
        <v>0</v>
      </c>
      <c r="N64" s="42" t="str">
        <f t="shared" ref="N64:N68" si="177">+IF(L64=0,"NO OFERTADO",IF(L64&gt;$H64,"NO CUMPLE",IF(((L64-$H64)/$H64)&lt;=-20%,"ARTIFICIALIDAD",IF(AND($H64=$H64,((L64-$H64)/$H64)&gt;-20%),"CUMPLE"))))</f>
        <v>NO OFERTADO</v>
      </c>
      <c r="O64" s="42" t="s">
        <v>568</v>
      </c>
      <c r="P64" s="42" t="s">
        <v>33</v>
      </c>
      <c r="Q64" s="42" t="str">
        <f t="shared" ref="Q64:Q75" si="178">+IF(P64="CUMPLE","SI",IF(P64="NO CUMPLE","NO"))</f>
        <v>NO</v>
      </c>
      <c r="R64" s="144">
        <v>25150</v>
      </c>
      <c r="S64" s="144">
        <v>0</v>
      </c>
      <c r="T64" s="144">
        <f t="shared" si="1"/>
        <v>25150</v>
      </c>
      <c r="U64" s="145">
        <f t="shared" si="21"/>
        <v>603600</v>
      </c>
      <c r="V64" s="42" t="str">
        <f t="shared" ref="V64:V65" si="179">+IF(T64=0,"NO OFERTADO",IF(T64&gt;$H64,"NO CUMPLE",IF(((T64-$H64)/$H64)&lt;=-20%,"ARTIFICIALIDAD",IF(AND($H64=$H64,((T64-$H64)/$H64)&gt;-20%),"CUMPLE"))))</f>
        <v>ARTIFICIALIDAD</v>
      </c>
      <c r="W64" s="42" t="str">
        <f>+IFERROR(VLOOKUP(A64,'[1]ASSUT MEDICAL LTDA'!$A$11:$L$124,7,0)," ")</f>
        <v>Cumple</v>
      </c>
      <c r="X64" s="42" t="s">
        <v>10</v>
      </c>
      <c r="Y64" s="42" t="str">
        <f t="shared" ref="Y64:Y65" si="180">+IF(X64="CUMPLE","SI",IF(X64="NO CUMPLE","NO"))</f>
        <v>SI</v>
      </c>
      <c r="Z64" s="43">
        <v>109047</v>
      </c>
      <c r="AA64" s="43">
        <v>0</v>
      </c>
      <c r="AB64" s="43">
        <f t="shared" si="2"/>
        <v>109047</v>
      </c>
      <c r="AC64" s="41">
        <f t="shared" si="24"/>
        <v>2617128</v>
      </c>
      <c r="AD64" s="42" t="str">
        <f t="shared" ref="AD64:AD75" si="181">+IF(AB64=0,"NO OFERTADO",IF(AB64&gt;$H64,"NO CUMPLE",IF(((AB64-$H64)/$H64)&lt;=-20%,"ARTIFICIALIDAD",IF(AND($H64=$H64,((AB64-$H64)/$H64)&gt;-20%),"CUMPLE"))))</f>
        <v>NO CUMPLE</v>
      </c>
      <c r="AE64" s="42" t="str">
        <f>+IFERROR(VLOOKUP(A64,'[1]COLOMBIANA DE MEDICAMENTOS Y TE'!$A$33:$H$178,8,0)," ")</f>
        <v>No cumple</v>
      </c>
      <c r="AF64" s="42" t="s">
        <v>33</v>
      </c>
      <c r="AG64" s="42" t="str">
        <f t="shared" ref="AG64:AG75" si="182">+IF(AF64="CUMPLE","SI",IF(AF64="NO CUMPLE","NO"))</f>
        <v>NO</v>
      </c>
      <c r="AH64" s="60">
        <v>34117</v>
      </c>
      <c r="AI64" s="60">
        <v>0</v>
      </c>
      <c r="AJ64" s="51">
        <f t="shared" ref="AJ64:AJ75" si="183">+AH64+AI64</f>
        <v>34117</v>
      </c>
      <c r="AK64" s="41">
        <f t="shared" si="28"/>
        <v>818808</v>
      </c>
      <c r="AL64" s="42" t="str">
        <f t="shared" ref="AL64:AL75" si="184">+IF(AJ64=0,"NO OFERTADO",IF(AJ64&gt;$H64,"NO CUMPLE",IF(((AJ64-$H64)/$H64)&lt;=-20%,"ARTIFICIALIDAD",IF(AND($H64=$H64,((AJ64-$H64)/$H64)&gt;-20%),"CUMPLE"))))</f>
        <v>ARTIFICIALIDAD</v>
      </c>
      <c r="AM64" s="42" t="str">
        <f>+IFERROR(VLOOKUP(A64,'[1]JOHNSON &amp; JOHNSON MEDTECH COLOM'!$A$11:$J$240,7,0)," ")</f>
        <v>Cumple</v>
      </c>
      <c r="AN64" s="42" t="s">
        <v>10</v>
      </c>
      <c r="AO64" s="42" t="str">
        <f t="shared" ref="AO64:AO75" si="185">+IF(AN64="CUMPLE","SI",IF(AN64="NO CUMPLE","NO"))</f>
        <v>SI</v>
      </c>
      <c r="AP64" s="60"/>
      <c r="AQ64" s="60"/>
      <c r="AR64" s="40">
        <f t="shared" ref="AR64:AR75" si="186">+AP64+AQ64</f>
        <v>0</v>
      </c>
      <c r="AS64" s="41">
        <f t="shared" si="32"/>
        <v>0</v>
      </c>
      <c r="AT64" s="42" t="str">
        <f t="shared" ref="AT64:AT75" si="187">+IF(AR64=0,"NO OFERTADO",IF(AR64&gt;$H64,"NO CUMPLE",IF(((AR64-$H64)/$H64)&lt;=-20%,"ARTIFICIALIDAD",IF(AND($H64=$H64,((AR64-$H64)/$H64)&gt;-20%),"CUMPLE"))))</f>
        <v>NO OFERTADO</v>
      </c>
      <c r="AU64" s="42"/>
      <c r="AV64" s="42" t="s">
        <v>33</v>
      </c>
      <c r="AW64" s="42" t="str">
        <f t="shared" ref="AW64:AW75" si="188">+IF(AV64="CUMPLE","SI",IF(AV64="NO CUMPLE","NO"))</f>
        <v>NO</v>
      </c>
      <c r="AX64" s="167"/>
      <c r="AY64" s="167"/>
      <c r="AZ64" s="144">
        <f t="shared" si="3"/>
        <v>0</v>
      </c>
      <c r="BA64" s="41">
        <f t="shared" si="35"/>
        <v>0</v>
      </c>
      <c r="BB64" s="42" t="str">
        <f t="shared" ref="BB64:BB75" si="189">+IF(AZ64=0,"NO OFERTADO",IF(AZ64&gt;$H64,"NO CUMPLE",IF(((AZ64-$H64)/$H64)&lt;=-20%,"ARTIFICIALIDAD",IF(AND($H64=$H64,((AZ64-$H64)/$H64)&gt;-20%),"CUMPLE"))))</f>
        <v>NO OFERTADO</v>
      </c>
      <c r="BC64" s="42" t="str">
        <f>+IFERROR(VLOOKUP(A64,'[1]LIFE SUMINISTROS MEDICOS S.A.S.'!$A$32:$O$78,8,0)," ")</f>
        <v xml:space="preserve"> </v>
      </c>
      <c r="BD64" s="42" t="s">
        <v>33</v>
      </c>
      <c r="BE64" s="42" t="str">
        <f t="shared" ref="BE64:BE75" si="190">+IF(BD64="CUMPLE","SI",IF(BD64="NO CUMPLE","NO"))</f>
        <v>NO</v>
      </c>
      <c r="BF64" s="214">
        <f>+IFERROR(VLOOKUP(A64,[2]PriceList!$A$2:$I$252,8,0)," ")</f>
        <v>0</v>
      </c>
      <c r="BG64" s="218">
        <f>+IFERROR(VLOOKUP(A64,[2]PriceList!$A$2:$I$252,9,0)," ")</f>
        <v>0</v>
      </c>
      <c r="BH64" s="43">
        <f t="shared" si="4"/>
        <v>0</v>
      </c>
      <c r="BI64" s="52">
        <f t="shared" ref="BI64:BI75" si="191">BH64*$F64</f>
        <v>0</v>
      </c>
      <c r="BJ64" s="42" t="str">
        <f t="shared" ref="BJ64:BJ75" si="192">+IF(BH64=0,"NO OFERTADO",IF(BH64&gt;$H64,"NO CUMPLE",IF(((BH64-$H64)/$H64)&lt;=-20%,"ARTIFICIALIDAD",IF(AND($H64=$H64,((BH64-$H64)/$H64)&gt;-20%),"CUMPLE"))))</f>
        <v>NO OFERTADO</v>
      </c>
      <c r="BK64" s="42" t="str">
        <f>+IFERROR(VLOOKUP(A64,'[1]MEDTRONIC COLOMBIA S.A.'!$A$11:$O$73,8,0)," ")</f>
        <v xml:space="preserve"> </v>
      </c>
      <c r="BL64" s="42" t="s">
        <v>33</v>
      </c>
      <c r="BM64" s="42" t="str">
        <f t="shared" ref="BM64:BM75" si="193">+IF(BL64="CUMPLE","SI",IF(BL64="NO CUMPLE","NO"))</f>
        <v>NO</v>
      </c>
      <c r="BN64" s="196">
        <v>0</v>
      </c>
      <c r="BO64" s="196">
        <v>0</v>
      </c>
      <c r="BP64" s="144">
        <f t="shared" si="5"/>
        <v>0</v>
      </c>
      <c r="BQ64" s="145">
        <f t="shared" si="6"/>
        <v>0</v>
      </c>
      <c r="BR64" s="42" t="str">
        <f t="shared" ref="BR64:BR75" si="194">+IF(BP64=0,"NO OFERTADO",IF(BP64&gt;$H64,"NO CUMPLE",IF(((BP64-$H64)/$H64)&lt;=-20%,"ARTIFICIALIDAD",IF(AND($H64=$H64,((BP64-$H64)/$H64)&gt;-20%),"CUMPLE"))))</f>
        <v>NO OFERTADO</v>
      </c>
      <c r="BS64" s="42" t="str">
        <f>+IFERROR(VLOOKUP(A64,'[1]PROMED QUIRURGICOS EU'!$A$11:$O$26,8,0)," ")</f>
        <v xml:space="preserve"> </v>
      </c>
      <c r="BT64" s="42" t="s">
        <v>33</v>
      </c>
      <c r="BU64" s="42" t="str">
        <f t="shared" ref="BU64:BU75" si="195">+IF(BT64="CUMPLE","SI",IF(BT64="NO CUMPLE","NO"))</f>
        <v>NO</v>
      </c>
      <c r="BV64" s="191"/>
      <c r="BW64" s="191"/>
      <c r="BX64" s="43">
        <f t="shared" si="7"/>
        <v>0</v>
      </c>
      <c r="BY64" s="52">
        <f t="shared" si="8"/>
        <v>0</v>
      </c>
      <c r="BZ64" s="42" t="str">
        <f t="shared" ref="BZ64:BZ75" si="196">+IF(BX64=0,"NO OFERTADO",IF(BX64&gt;$H64,"NO CUMPLE",IF(((BX64-$H64)/$H64)&lt;=-20%,"ARTIFICIALIDAD",IF(AND($H64=$H64,((BX64-$H64)/$H64)&gt;-20%),"CUMPLE"))))</f>
        <v>NO OFERTADO</v>
      </c>
      <c r="CA64" s="42" t="str">
        <f>+IFERROR(VLOOKUP(A64,'[1]UCIPHARMA S. A'!$A$11:$N$28,8,0)," ")</f>
        <v xml:space="preserve"> </v>
      </c>
      <c r="CB64" s="42" t="s">
        <v>33</v>
      </c>
      <c r="CC64" s="42" t="str">
        <f t="shared" ref="CC64:CC75" si="197">+IF(CB64="CUMPLE","SI",IF(CB64="NO CUMPLE","NO"))</f>
        <v>NO</v>
      </c>
      <c r="CD64" s="56"/>
      <c r="CE64" s="57" t="str">
        <f t="shared" si="9"/>
        <v/>
      </c>
      <c r="CF64" s="57">
        <f t="shared" si="10"/>
        <v>25150</v>
      </c>
      <c r="CG64" s="57" t="str">
        <f t="shared" si="11"/>
        <v/>
      </c>
      <c r="CH64" s="65">
        <f t="shared" si="12"/>
        <v>34117</v>
      </c>
      <c r="CI64" s="65" t="str">
        <f t="shared" si="13"/>
        <v/>
      </c>
      <c r="CJ64" s="65" t="str">
        <f t="shared" si="14"/>
        <v/>
      </c>
      <c r="CK64" s="65" t="str">
        <f t="shared" ref="CK64:CK75" si="198">IF(BH64=0,"",IF(BM64="NO","",BH64))</f>
        <v/>
      </c>
      <c r="CL64" s="65" t="str">
        <f t="shared" ref="CL64:CL75" si="199">IF(BQ64=0,"",IF(BU64="NO","",BQ64))</f>
        <v/>
      </c>
      <c r="CM64" s="57" t="str">
        <f t="shared" si="47"/>
        <v/>
      </c>
      <c r="CN64" s="57">
        <f t="shared" ref="CN64:CN75" si="200">MIN(CE64,CF64,CG64,CH64,CI64,CJ64,CK64,CL64,CM64)</f>
        <v>25150</v>
      </c>
      <c r="CO64" s="58" t="e">
        <f t="shared" ref="CO64:CO75" si="201">500*(CN64/CE64)</f>
        <v>#VALUE!</v>
      </c>
      <c r="CP64" s="58">
        <f t="shared" ref="CP64:CP75" si="202">500*(CN64/CF64)</f>
        <v>500</v>
      </c>
      <c r="CQ64" s="58" t="e">
        <f t="shared" ref="CQ64:CQ75" si="203">500*(CN64/CG64)</f>
        <v>#VALUE!</v>
      </c>
      <c r="CR64" s="58">
        <f t="shared" ref="CR64:CR75" si="204">500*(CN64/CH64)</f>
        <v>368.58457660403906</v>
      </c>
      <c r="CS64" s="58" t="e">
        <f t="shared" ref="CS64:CS67" si="205">500*(CN64/CI64)</f>
        <v>#VALUE!</v>
      </c>
      <c r="CT64" s="58" t="e">
        <f t="shared" ref="CT64:CT75" si="206">500*(CN64/CJ64)</f>
        <v>#VALUE!</v>
      </c>
      <c r="CU64" s="62" t="e">
        <f t="shared" ref="CU64:CU75" si="207">500*(CN64/CK64)</f>
        <v>#VALUE!</v>
      </c>
      <c r="CV64" s="58" t="e">
        <f t="shared" ref="CV64:CV75" si="208">500*(CN64/CL64)</f>
        <v>#VALUE!</v>
      </c>
      <c r="CW64" s="58" t="e">
        <f t="shared" ref="CW64:CW75" si="209">500*(CN64/CM64)</f>
        <v>#VALUE!</v>
      </c>
      <c r="CX64" s="56" t="s">
        <v>552</v>
      </c>
      <c r="CY64" s="91"/>
    </row>
    <row r="65" spans="1:103" s="59" customFormat="1" ht="84" x14ac:dyDescent="0.2">
      <c r="A65" s="122">
        <f t="shared" si="15"/>
        <v>55</v>
      </c>
      <c r="B65" s="123" t="s">
        <v>153</v>
      </c>
      <c r="C65" s="124" t="s">
        <v>154</v>
      </c>
      <c r="D65" s="123" t="s">
        <v>46</v>
      </c>
      <c r="E65" s="126">
        <v>58</v>
      </c>
      <c r="F65" s="122">
        <v>1</v>
      </c>
      <c r="G65" s="123" t="s">
        <v>31</v>
      </c>
      <c r="H65" s="53">
        <v>22680</v>
      </c>
      <c r="I65" s="53">
        <f t="shared" si="16"/>
        <v>1315440</v>
      </c>
      <c r="J65" s="136">
        <v>15300</v>
      </c>
      <c r="K65" s="136">
        <v>0</v>
      </c>
      <c r="L65" s="43">
        <f t="shared" si="176"/>
        <v>15300</v>
      </c>
      <c r="M65" s="52">
        <f t="shared" si="18"/>
        <v>887400</v>
      </c>
      <c r="N65" s="42" t="str">
        <f t="shared" si="177"/>
        <v>ARTIFICIALIDAD</v>
      </c>
      <c r="O65" s="42" t="s">
        <v>566</v>
      </c>
      <c r="P65" s="42" t="s">
        <v>10</v>
      </c>
      <c r="Q65" s="42" t="str">
        <f t="shared" si="178"/>
        <v>SI</v>
      </c>
      <c r="R65" s="144">
        <v>10300</v>
      </c>
      <c r="S65" s="144">
        <v>0</v>
      </c>
      <c r="T65" s="144">
        <f t="shared" si="1"/>
        <v>10300</v>
      </c>
      <c r="U65" s="145">
        <f t="shared" si="21"/>
        <v>597400</v>
      </c>
      <c r="V65" s="42" t="str">
        <f t="shared" si="179"/>
        <v>ARTIFICIALIDAD</v>
      </c>
      <c r="W65" s="42" t="str">
        <f>+IFERROR(VLOOKUP(A65,'[1]ASSUT MEDICAL LTDA'!$A$11:$L$124,7,0)," ")</f>
        <v>No cumple</v>
      </c>
      <c r="X65" s="42" t="s">
        <v>10</v>
      </c>
      <c r="Y65" s="42" t="str">
        <f t="shared" si="180"/>
        <v>SI</v>
      </c>
      <c r="Z65" s="43">
        <v>20165</v>
      </c>
      <c r="AA65" s="43">
        <v>0</v>
      </c>
      <c r="AB65" s="43">
        <f t="shared" si="2"/>
        <v>20165</v>
      </c>
      <c r="AC65" s="41">
        <f t="shared" si="24"/>
        <v>1169570</v>
      </c>
      <c r="AD65" s="42" t="str">
        <f t="shared" si="181"/>
        <v>CUMPLE</v>
      </c>
      <c r="AE65" s="42" t="str">
        <f>+IFERROR(VLOOKUP(A65,'[1]COLOMBIANA DE MEDICAMENTOS Y TE'!$A$33:$H$178,8,0)," ")</f>
        <v>No cumple</v>
      </c>
      <c r="AF65" s="42" t="s">
        <v>10</v>
      </c>
      <c r="AG65" s="42" t="str">
        <f t="shared" si="182"/>
        <v>SI</v>
      </c>
      <c r="AH65" s="60">
        <v>14846</v>
      </c>
      <c r="AI65" s="60">
        <v>0</v>
      </c>
      <c r="AJ65" s="51">
        <f t="shared" si="183"/>
        <v>14846</v>
      </c>
      <c r="AK65" s="41">
        <f t="shared" si="28"/>
        <v>861068</v>
      </c>
      <c r="AL65" s="42" t="str">
        <f t="shared" si="184"/>
        <v>ARTIFICIALIDAD</v>
      </c>
      <c r="AM65" s="42" t="str">
        <f>+IFERROR(VLOOKUP(A65,'[1]JOHNSON &amp; JOHNSON MEDTECH COLOM'!$A$11:$J$240,7,0)," ")</f>
        <v>Cumple</v>
      </c>
      <c r="AN65" s="42" t="s">
        <v>10</v>
      </c>
      <c r="AO65" s="42" t="str">
        <f t="shared" si="185"/>
        <v>SI</v>
      </c>
      <c r="AP65" s="60"/>
      <c r="AQ65" s="60"/>
      <c r="AR65" s="40">
        <f t="shared" si="186"/>
        <v>0</v>
      </c>
      <c r="AS65" s="41">
        <f t="shared" si="32"/>
        <v>0</v>
      </c>
      <c r="AT65" s="42" t="str">
        <f t="shared" si="187"/>
        <v>NO OFERTADO</v>
      </c>
      <c r="AU65" s="42"/>
      <c r="AV65" s="42" t="s">
        <v>33</v>
      </c>
      <c r="AW65" s="42" t="str">
        <f t="shared" si="188"/>
        <v>NO</v>
      </c>
      <c r="AX65" s="167"/>
      <c r="AY65" s="167"/>
      <c r="AZ65" s="144">
        <f t="shared" si="3"/>
        <v>0</v>
      </c>
      <c r="BA65" s="41">
        <f t="shared" si="35"/>
        <v>0</v>
      </c>
      <c r="BB65" s="42" t="str">
        <f t="shared" si="189"/>
        <v>NO OFERTADO</v>
      </c>
      <c r="BC65" s="42" t="str">
        <f>+IFERROR(VLOOKUP(A65,'[1]LIFE SUMINISTROS MEDICOS S.A.S.'!$A$32:$O$78,8,0)," ")</f>
        <v xml:space="preserve"> </v>
      </c>
      <c r="BD65" s="42" t="s">
        <v>33</v>
      </c>
      <c r="BE65" s="42" t="str">
        <f t="shared" si="190"/>
        <v>NO</v>
      </c>
      <c r="BF65" s="214">
        <f>+IFERROR(VLOOKUP(A65,[2]PriceList!$A$2:$I$252,8,0)," ")</f>
        <v>16120</v>
      </c>
      <c r="BG65" s="218">
        <f>+IFERROR(VLOOKUP(A65,[2]PriceList!$A$2:$I$252,9,0)," ")</f>
        <v>0</v>
      </c>
      <c r="BH65" s="43">
        <f t="shared" si="4"/>
        <v>16120</v>
      </c>
      <c r="BI65" s="52">
        <f t="shared" si="191"/>
        <v>16120</v>
      </c>
      <c r="BJ65" s="42" t="str">
        <f t="shared" si="192"/>
        <v>ARTIFICIALIDAD</v>
      </c>
      <c r="BK65" s="42" t="str">
        <f>+IFERROR(VLOOKUP(A65,'[1]MEDTRONIC COLOMBIA S.A.'!$A$11:$O$73,8,0)," ")</f>
        <v>Cumple</v>
      </c>
      <c r="BL65" s="42" t="s">
        <v>10</v>
      </c>
      <c r="BM65" s="42" t="str">
        <f t="shared" si="193"/>
        <v>SI</v>
      </c>
      <c r="BN65" s="196">
        <v>0</v>
      </c>
      <c r="BO65" s="196">
        <v>0</v>
      </c>
      <c r="BP65" s="144">
        <f t="shared" si="5"/>
        <v>0</v>
      </c>
      <c r="BQ65" s="145">
        <f t="shared" si="6"/>
        <v>0</v>
      </c>
      <c r="BR65" s="42" t="str">
        <f t="shared" si="194"/>
        <v>NO OFERTADO</v>
      </c>
      <c r="BS65" s="42" t="str">
        <f>+IFERROR(VLOOKUP(A65,'[1]PROMED QUIRURGICOS EU'!$A$11:$O$26,8,0)," ")</f>
        <v xml:space="preserve"> </v>
      </c>
      <c r="BT65" s="42" t="s">
        <v>33</v>
      </c>
      <c r="BU65" s="42" t="str">
        <f t="shared" si="195"/>
        <v>NO</v>
      </c>
      <c r="BV65" s="191"/>
      <c r="BW65" s="191"/>
      <c r="BX65" s="43">
        <f t="shared" si="7"/>
        <v>0</v>
      </c>
      <c r="BY65" s="52">
        <f t="shared" si="8"/>
        <v>0</v>
      </c>
      <c r="BZ65" s="42" t="str">
        <f t="shared" si="196"/>
        <v>NO OFERTADO</v>
      </c>
      <c r="CA65" s="42" t="str">
        <f>+IFERROR(VLOOKUP(A65,'[1]UCIPHARMA S. A'!$A$11:$N$28,8,0)," ")</f>
        <v xml:space="preserve"> </v>
      </c>
      <c r="CB65" s="42" t="s">
        <v>33</v>
      </c>
      <c r="CC65" s="42" t="str">
        <f t="shared" si="197"/>
        <v>NO</v>
      </c>
      <c r="CD65" s="56"/>
      <c r="CE65" s="57">
        <f t="shared" si="9"/>
        <v>15300</v>
      </c>
      <c r="CF65" s="57">
        <f t="shared" si="10"/>
        <v>10300</v>
      </c>
      <c r="CG65" s="57">
        <f t="shared" si="11"/>
        <v>20165</v>
      </c>
      <c r="CH65" s="65">
        <f t="shared" si="12"/>
        <v>14846</v>
      </c>
      <c r="CI65" s="65" t="str">
        <f t="shared" si="13"/>
        <v/>
      </c>
      <c r="CJ65" s="65" t="str">
        <f t="shared" si="14"/>
        <v/>
      </c>
      <c r="CK65" s="65">
        <f t="shared" si="198"/>
        <v>16120</v>
      </c>
      <c r="CL65" s="65" t="str">
        <f t="shared" si="199"/>
        <v/>
      </c>
      <c r="CM65" s="57" t="str">
        <f t="shared" si="47"/>
        <v/>
      </c>
      <c r="CN65" s="57">
        <f t="shared" si="200"/>
        <v>10300</v>
      </c>
      <c r="CO65" s="58">
        <f t="shared" si="201"/>
        <v>336.60130718954252</v>
      </c>
      <c r="CP65" s="58">
        <f t="shared" si="202"/>
        <v>500</v>
      </c>
      <c r="CQ65" s="58">
        <f t="shared" si="203"/>
        <v>255.39300768658569</v>
      </c>
      <c r="CR65" s="58">
        <f t="shared" si="204"/>
        <v>346.89478647447123</v>
      </c>
      <c r="CS65" s="58" t="e">
        <f t="shared" si="205"/>
        <v>#VALUE!</v>
      </c>
      <c r="CT65" s="58" t="e">
        <f t="shared" si="206"/>
        <v>#VALUE!</v>
      </c>
      <c r="CU65" s="62">
        <f t="shared" si="207"/>
        <v>319.47890818858559</v>
      </c>
      <c r="CV65" s="58" t="e">
        <f t="shared" si="208"/>
        <v>#VALUE!</v>
      </c>
      <c r="CW65" s="58" t="e">
        <f t="shared" si="209"/>
        <v>#VALUE!</v>
      </c>
      <c r="CX65" s="56" t="s">
        <v>552</v>
      </c>
      <c r="CY65" s="91"/>
    </row>
    <row r="66" spans="1:103" s="59" customFormat="1" ht="84" x14ac:dyDescent="0.2">
      <c r="A66" s="122">
        <f t="shared" si="15"/>
        <v>56</v>
      </c>
      <c r="B66" s="123" t="s">
        <v>155</v>
      </c>
      <c r="C66" s="124" t="s">
        <v>156</v>
      </c>
      <c r="D66" s="123" t="s">
        <v>46</v>
      </c>
      <c r="E66" s="126">
        <v>35</v>
      </c>
      <c r="F66" s="122">
        <v>1</v>
      </c>
      <c r="G66" s="123" t="s">
        <v>31</v>
      </c>
      <c r="H66" s="53">
        <v>22680</v>
      </c>
      <c r="I66" s="53">
        <f t="shared" si="16"/>
        <v>793800</v>
      </c>
      <c r="J66" s="136"/>
      <c r="K66" s="136">
        <v>0</v>
      </c>
      <c r="L66" s="43">
        <f t="shared" si="176"/>
        <v>0</v>
      </c>
      <c r="M66" s="52">
        <f t="shared" si="18"/>
        <v>0</v>
      </c>
      <c r="N66" s="42" t="str">
        <f t="shared" si="177"/>
        <v>NO OFERTADO</v>
      </c>
      <c r="O66" s="42" t="s">
        <v>568</v>
      </c>
      <c r="P66" s="42" t="s">
        <v>33</v>
      </c>
      <c r="Q66" s="42" t="str">
        <f t="shared" si="178"/>
        <v>NO</v>
      </c>
      <c r="R66" s="144">
        <v>10300</v>
      </c>
      <c r="S66" s="144">
        <v>0</v>
      </c>
      <c r="T66" s="144">
        <f t="shared" si="1"/>
        <v>10300</v>
      </c>
      <c r="U66" s="145">
        <f t="shared" si="21"/>
        <v>360500</v>
      </c>
      <c r="V66" s="42" t="str">
        <f>+IF(T66=0,"NO OFERTADO",IF(T66&gt;$H66,"NO CUMPLE",IF(((T66-$H66)/$H66)&lt;=-20%,"ARTIFICIALIDAD",IF(AND($H66=$H66,((T66-$H66)/$H66)&gt;-20%),"CUMPLE"))))</f>
        <v>ARTIFICIALIDAD</v>
      </c>
      <c r="W66" s="42" t="str">
        <f>+IFERROR(VLOOKUP(A66,'[1]ASSUT MEDICAL LTDA'!$A$11:$L$124,7,0)," ")</f>
        <v>No cumple</v>
      </c>
      <c r="X66" s="42" t="s">
        <v>10</v>
      </c>
      <c r="Y66" s="42" t="str">
        <f>+IF(X66="CUMPLE","SI",IF(X66="NO CUMPLE","NO"))</f>
        <v>SI</v>
      </c>
      <c r="Z66" s="43">
        <v>40243</v>
      </c>
      <c r="AA66" s="43">
        <v>0</v>
      </c>
      <c r="AB66" s="43">
        <f t="shared" si="2"/>
        <v>40243</v>
      </c>
      <c r="AC66" s="41">
        <f t="shared" si="24"/>
        <v>1408505</v>
      </c>
      <c r="AD66" s="42" t="str">
        <f t="shared" si="181"/>
        <v>NO CUMPLE</v>
      </c>
      <c r="AE66" s="42" t="str">
        <f>+IFERROR(VLOOKUP(A66,'[1]COLOMBIANA DE MEDICAMENTOS Y TE'!$A$33:$H$178,8,0)," ")</f>
        <v>No cumple</v>
      </c>
      <c r="AF66" s="42" t="s">
        <v>33</v>
      </c>
      <c r="AG66" s="42" t="str">
        <f t="shared" si="182"/>
        <v>NO</v>
      </c>
      <c r="AH66" s="60">
        <v>8471</v>
      </c>
      <c r="AI66" s="60">
        <v>0</v>
      </c>
      <c r="AJ66" s="51">
        <f t="shared" si="183"/>
        <v>8471</v>
      </c>
      <c r="AK66" s="41">
        <f t="shared" si="28"/>
        <v>296485</v>
      </c>
      <c r="AL66" s="42" t="str">
        <f t="shared" si="184"/>
        <v>ARTIFICIALIDAD</v>
      </c>
      <c r="AM66" s="42" t="str">
        <f>+IFERROR(VLOOKUP(A66,'[1]JOHNSON &amp; JOHNSON MEDTECH COLOM'!$A$11:$J$240,7,0)," ")</f>
        <v>Cumple</v>
      </c>
      <c r="AN66" s="42" t="s">
        <v>10</v>
      </c>
      <c r="AO66" s="42" t="str">
        <f t="shared" si="185"/>
        <v>SI</v>
      </c>
      <c r="AP66" s="60"/>
      <c r="AQ66" s="60"/>
      <c r="AR66" s="40">
        <f t="shared" si="186"/>
        <v>0</v>
      </c>
      <c r="AS66" s="41">
        <f t="shared" si="32"/>
        <v>0</v>
      </c>
      <c r="AT66" s="42" t="str">
        <f t="shared" si="187"/>
        <v>NO OFERTADO</v>
      </c>
      <c r="AU66" s="42"/>
      <c r="AV66" s="42" t="s">
        <v>33</v>
      </c>
      <c r="AW66" s="42" t="str">
        <f t="shared" si="188"/>
        <v>NO</v>
      </c>
      <c r="AX66" s="167"/>
      <c r="AY66" s="167"/>
      <c r="AZ66" s="144">
        <f t="shared" si="3"/>
        <v>0</v>
      </c>
      <c r="BA66" s="41">
        <f t="shared" si="35"/>
        <v>0</v>
      </c>
      <c r="BB66" s="42" t="str">
        <f t="shared" si="189"/>
        <v>NO OFERTADO</v>
      </c>
      <c r="BC66" s="42" t="str">
        <f>+IFERROR(VLOOKUP(A66,'[1]LIFE SUMINISTROS MEDICOS S.A.S.'!$A$32:$O$78,8,0)," ")</f>
        <v xml:space="preserve"> </v>
      </c>
      <c r="BD66" s="42" t="s">
        <v>33</v>
      </c>
      <c r="BE66" s="42" t="str">
        <f t="shared" si="190"/>
        <v>NO</v>
      </c>
      <c r="BF66" s="214">
        <f>+IFERROR(VLOOKUP(A66,[2]PriceList!$A$2:$I$252,8,0)," ")</f>
        <v>17340</v>
      </c>
      <c r="BG66" s="218">
        <f>+IFERROR(VLOOKUP(A66,[2]PriceList!$A$2:$I$252,9,0)," ")</f>
        <v>0</v>
      </c>
      <c r="BH66" s="43">
        <f t="shared" si="4"/>
        <v>17340</v>
      </c>
      <c r="BI66" s="52">
        <f t="shared" si="191"/>
        <v>17340</v>
      </c>
      <c r="BJ66" s="42" t="str">
        <f t="shared" si="192"/>
        <v>ARTIFICIALIDAD</v>
      </c>
      <c r="BK66" s="42" t="str">
        <f>+IFERROR(VLOOKUP(A66,'[1]MEDTRONIC COLOMBIA S.A.'!$A$11:$O$73,8,0)," ")</f>
        <v>Cumple</v>
      </c>
      <c r="BL66" s="42" t="s">
        <v>10</v>
      </c>
      <c r="BM66" s="42" t="str">
        <f t="shared" si="193"/>
        <v>SI</v>
      </c>
      <c r="BN66" s="196">
        <v>0</v>
      </c>
      <c r="BO66" s="196">
        <v>0</v>
      </c>
      <c r="BP66" s="144">
        <f t="shared" si="5"/>
        <v>0</v>
      </c>
      <c r="BQ66" s="145">
        <f t="shared" si="6"/>
        <v>0</v>
      </c>
      <c r="BR66" s="42" t="str">
        <f t="shared" si="194"/>
        <v>NO OFERTADO</v>
      </c>
      <c r="BS66" s="42" t="str">
        <f>+IFERROR(VLOOKUP(A66,'[1]PROMED QUIRURGICOS EU'!$A$11:$O$26,8,0)," ")</f>
        <v xml:space="preserve"> </v>
      </c>
      <c r="BT66" s="42" t="s">
        <v>33</v>
      </c>
      <c r="BU66" s="42" t="str">
        <f t="shared" si="195"/>
        <v>NO</v>
      </c>
      <c r="BV66" s="191"/>
      <c r="BW66" s="191"/>
      <c r="BX66" s="43">
        <f t="shared" si="7"/>
        <v>0</v>
      </c>
      <c r="BY66" s="52">
        <f t="shared" si="8"/>
        <v>0</v>
      </c>
      <c r="BZ66" s="42" t="str">
        <f t="shared" si="196"/>
        <v>NO OFERTADO</v>
      </c>
      <c r="CA66" s="42" t="str">
        <f>+IFERROR(VLOOKUP(A66,'[1]UCIPHARMA S. A'!$A$11:$N$28,8,0)," ")</f>
        <v xml:space="preserve"> </v>
      </c>
      <c r="CB66" s="42" t="s">
        <v>33</v>
      </c>
      <c r="CC66" s="42" t="str">
        <f t="shared" si="197"/>
        <v>NO</v>
      </c>
      <c r="CD66" s="56"/>
      <c r="CE66" s="57" t="str">
        <f t="shared" si="9"/>
        <v/>
      </c>
      <c r="CF66" s="57">
        <f t="shared" si="10"/>
        <v>10300</v>
      </c>
      <c r="CG66" s="57" t="str">
        <f t="shared" si="11"/>
        <v/>
      </c>
      <c r="CH66" s="65">
        <f t="shared" si="12"/>
        <v>8471</v>
      </c>
      <c r="CI66" s="65" t="str">
        <f t="shared" si="13"/>
        <v/>
      </c>
      <c r="CJ66" s="65" t="str">
        <f t="shared" si="14"/>
        <v/>
      </c>
      <c r="CK66" s="65">
        <f t="shared" si="198"/>
        <v>17340</v>
      </c>
      <c r="CL66" s="65" t="str">
        <f t="shared" si="199"/>
        <v/>
      </c>
      <c r="CM66" s="57" t="str">
        <f t="shared" si="47"/>
        <v/>
      </c>
      <c r="CN66" s="57">
        <f t="shared" si="200"/>
        <v>8471</v>
      </c>
      <c r="CO66" s="58" t="e">
        <f t="shared" si="201"/>
        <v>#VALUE!</v>
      </c>
      <c r="CP66" s="58">
        <f t="shared" si="202"/>
        <v>411.21359223300971</v>
      </c>
      <c r="CQ66" s="58" t="e">
        <f t="shared" si="203"/>
        <v>#VALUE!</v>
      </c>
      <c r="CR66" s="58">
        <f t="shared" si="204"/>
        <v>500</v>
      </c>
      <c r="CS66" s="58" t="e">
        <f t="shared" si="205"/>
        <v>#VALUE!</v>
      </c>
      <c r="CT66" s="58" t="e">
        <f t="shared" si="206"/>
        <v>#VALUE!</v>
      </c>
      <c r="CU66" s="62">
        <f t="shared" si="207"/>
        <v>244.26182237600923</v>
      </c>
      <c r="CV66" s="58" t="e">
        <f t="shared" si="208"/>
        <v>#VALUE!</v>
      </c>
      <c r="CW66" s="58" t="e">
        <f t="shared" si="209"/>
        <v>#VALUE!</v>
      </c>
      <c r="CX66" s="56" t="s">
        <v>554</v>
      </c>
      <c r="CY66" s="91"/>
    </row>
    <row r="67" spans="1:103" s="59" customFormat="1" ht="47.25" x14ac:dyDescent="0.2">
      <c r="A67" s="122">
        <f t="shared" si="15"/>
        <v>57</v>
      </c>
      <c r="B67" s="123" t="s">
        <v>157</v>
      </c>
      <c r="C67" s="124" t="s">
        <v>158</v>
      </c>
      <c r="D67" s="123" t="s">
        <v>46</v>
      </c>
      <c r="E67" s="126">
        <v>29</v>
      </c>
      <c r="F67" s="122">
        <v>1</v>
      </c>
      <c r="G67" s="123" t="s">
        <v>31</v>
      </c>
      <c r="H67" s="53">
        <v>22680</v>
      </c>
      <c r="I67" s="53">
        <f t="shared" si="16"/>
        <v>657720</v>
      </c>
      <c r="J67" s="136"/>
      <c r="K67" s="136">
        <v>0</v>
      </c>
      <c r="L67" s="43">
        <f t="shared" si="176"/>
        <v>0</v>
      </c>
      <c r="M67" s="52">
        <f t="shared" si="18"/>
        <v>0</v>
      </c>
      <c r="N67" s="42" t="str">
        <f t="shared" si="177"/>
        <v>NO OFERTADO</v>
      </c>
      <c r="O67" s="42" t="s">
        <v>568</v>
      </c>
      <c r="P67" s="42" t="s">
        <v>33</v>
      </c>
      <c r="Q67" s="42" t="str">
        <f t="shared" si="178"/>
        <v>NO</v>
      </c>
      <c r="R67" s="144">
        <v>0</v>
      </c>
      <c r="S67" s="144">
        <v>0</v>
      </c>
      <c r="T67" s="144">
        <f t="shared" si="1"/>
        <v>0</v>
      </c>
      <c r="U67" s="145">
        <f t="shared" si="21"/>
        <v>0</v>
      </c>
      <c r="V67" s="42" t="str">
        <f t="shared" ref="V67:V75" si="210">+IF(T67=0,"NO OFERTADO",IF(T67&gt;$H67,"NO CUMPLE",IF(((T67-$H67)/$H67)&lt;=-20%,"ARTIFICIALIDAD",IF(AND($H67=$H67,((T67-$H67)/$H67)&gt;-20%),"CUMPLE"))))</f>
        <v>NO OFERTADO</v>
      </c>
      <c r="W67" s="42" t="str">
        <f>+IFERROR(VLOOKUP(A67,'[1]ASSUT MEDICAL LTDA'!$A$11:$L$124,7,0)," ")</f>
        <v xml:space="preserve"> </v>
      </c>
      <c r="X67" s="42" t="s">
        <v>33</v>
      </c>
      <c r="Y67" s="42" t="str">
        <f t="shared" ref="Y67:Y75" si="211">+IF(X67="CUMPLE","SI",IF(X67="NO CUMPLE","NO"))</f>
        <v>NO</v>
      </c>
      <c r="Z67" s="43">
        <v>40243</v>
      </c>
      <c r="AA67" s="43">
        <v>0</v>
      </c>
      <c r="AB67" s="43">
        <f t="shared" si="2"/>
        <v>40243</v>
      </c>
      <c r="AC67" s="41">
        <f t="shared" si="24"/>
        <v>1167047</v>
      </c>
      <c r="AD67" s="42" t="str">
        <f t="shared" si="181"/>
        <v>NO CUMPLE</v>
      </c>
      <c r="AE67" s="42" t="str">
        <f>+IFERROR(VLOOKUP(A67,'[1]COLOMBIANA DE MEDICAMENTOS Y TE'!$A$33:$H$178,8,0)," ")</f>
        <v>Cumple</v>
      </c>
      <c r="AF67" s="42" t="s">
        <v>33</v>
      </c>
      <c r="AG67" s="42" t="str">
        <f t="shared" si="182"/>
        <v>NO</v>
      </c>
      <c r="AH67" s="60">
        <v>8471</v>
      </c>
      <c r="AI67" s="60">
        <v>0</v>
      </c>
      <c r="AJ67" s="51">
        <f t="shared" si="183"/>
        <v>8471</v>
      </c>
      <c r="AK67" s="41">
        <f t="shared" si="28"/>
        <v>245659</v>
      </c>
      <c r="AL67" s="42" t="str">
        <f t="shared" si="184"/>
        <v>ARTIFICIALIDAD</v>
      </c>
      <c r="AM67" s="42" t="str">
        <f>+IFERROR(VLOOKUP(A67,'[1]JOHNSON &amp; JOHNSON MEDTECH COLOM'!$A$11:$J$240,7,0)," ")</f>
        <v>Cumple</v>
      </c>
      <c r="AN67" s="42" t="s">
        <v>10</v>
      </c>
      <c r="AO67" s="42" t="str">
        <f t="shared" si="185"/>
        <v>SI</v>
      </c>
      <c r="AP67" s="60"/>
      <c r="AQ67" s="60"/>
      <c r="AR67" s="40">
        <f t="shared" si="186"/>
        <v>0</v>
      </c>
      <c r="AS67" s="41">
        <f t="shared" si="32"/>
        <v>0</v>
      </c>
      <c r="AT67" s="42" t="str">
        <f t="shared" si="187"/>
        <v>NO OFERTADO</v>
      </c>
      <c r="AU67" s="42"/>
      <c r="AV67" s="42" t="s">
        <v>33</v>
      </c>
      <c r="AW67" s="42" t="str">
        <f t="shared" si="188"/>
        <v>NO</v>
      </c>
      <c r="AX67" s="167">
        <v>12467</v>
      </c>
      <c r="AY67" s="167">
        <v>0</v>
      </c>
      <c r="AZ67" s="144">
        <f t="shared" si="3"/>
        <v>12467</v>
      </c>
      <c r="BA67" s="41">
        <f t="shared" si="35"/>
        <v>361543</v>
      </c>
      <c r="BB67" s="42" t="str">
        <f t="shared" si="189"/>
        <v>ARTIFICIALIDAD</v>
      </c>
      <c r="BC67" s="42" t="str">
        <f>+IFERROR(VLOOKUP(A67,'[1]LIFE SUMINISTROS MEDICOS S.A.S.'!$A$32:$O$78,8,0)," ")</f>
        <v>No cumple</v>
      </c>
      <c r="BD67" s="42" t="s">
        <v>10</v>
      </c>
      <c r="BE67" s="42" t="str">
        <f t="shared" si="190"/>
        <v>SI</v>
      </c>
      <c r="BF67" s="214">
        <f>+IFERROR(VLOOKUP(A67,[2]PriceList!$A$2:$I$252,8,0)," ")</f>
        <v>0</v>
      </c>
      <c r="BG67" s="218">
        <f>+IFERROR(VLOOKUP(A67,[2]PriceList!$A$2:$I$252,9,0)," ")</f>
        <v>0</v>
      </c>
      <c r="BH67" s="43">
        <f t="shared" si="4"/>
        <v>0</v>
      </c>
      <c r="BI67" s="52">
        <f t="shared" si="191"/>
        <v>0</v>
      </c>
      <c r="BJ67" s="42" t="str">
        <f t="shared" si="192"/>
        <v>NO OFERTADO</v>
      </c>
      <c r="BK67" s="42" t="str">
        <f>+IFERROR(VLOOKUP(A67,'[1]MEDTRONIC COLOMBIA S.A.'!$A$11:$O$73,8,0)," ")</f>
        <v xml:space="preserve"> </v>
      </c>
      <c r="BL67" s="42" t="s">
        <v>33</v>
      </c>
      <c r="BM67" s="42" t="str">
        <f t="shared" si="193"/>
        <v>NO</v>
      </c>
      <c r="BN67" s="196">
        <v>0</v>
      </c>
      <c r="BO67" s="196">
        <v>0</v>
      </c>
      <c r="BP67" s="144">
        <f t="shared" si="5"/>
        <v>0</v>
      </c>
      <c r="BQ67" s="145">
        <f t="shared" si="6"/>
        <v>0</v>
      </c>
      <c r="BR67" s="42" t="str">
        <f t="shared" si="194"/>
        <v>NO OFERTADO</v>
      </c>
      <c r="BS67" s="42" t="str">
        <f>+IFERROR(VLOOKUP(A67,'[1]PROMED QUIRURGICOS EU'!$A$11:$O$26,8,0)," ")</f>
        <v xml:space="preserve"> </v>
      </c>
      <c r="BT67" s="42" t="s">
        <v>33</v>
      </c>
      <c r="BU67" s="42" t="str">
        <f t="shared" si="195"/>
        <v>NO</v>
      </c>
      <c r="BV67" s="191"/>
      <c r="BW67" s="191"/>
      <c r="BX67" s="43">
        <f t="shared" si="7"/>
        <v>0</v>
      </c>
      <c r="BY67" s="52">
        <f t="shared" si="8"/>
        <v>0</v>
      </c>
      <c r="BZ67" s="42" t="str">
        <f t="shared" si="196"/>
        <v>NO OFERTADO</v>
      </c>
      <c r="CA67" s="42" t="str">
        <f>+IFERROR(VLOOKUP(A67,'[1]UCIPHARMA S. A'!$A$11:$N$28,8,0)," ")</f>
        <v xml:space="preserve"> </v>
      </c>
      <c r="CB67" s="42" t="s">
        <v>33</v>
      </c>
      <c r="CC67" s="42" t="str">
        <f t="shared" si="197"/>
        <v>NO</v>
      </c>
      <c r="CD67" s="56"/>
      <c r="CE67" s="57" t="str">
        <f t="shared" si="9"/>
        <v/>
      </c>
      <c r="CF67" s="57" t="str">
        <f t="shared" si="10"/>
        <v/>
      </c>
      <c r="CG67" s="57" t="str">
        <f t="shared" si="11"/>
        <v/>
      </c>
      <c r="CH67" s="65">
        <f t="shared" si="12"/>
        <v>8471</v>
      </c>
      <c r="CI67" s="65" t="str">
        <f t="shared" si="13"/>
        <v/>
      </c>
      <c r="CJ67" s="65">
        <f t="shared" si="14"/>
        <v>12467</v>
      </c>
      <c r="CK67" s="65" t="str">
        <f t="shared" si="198"/>
        <v/>
      </c>
      <c r="CL67" s="65" t="str">
        <f t="shared" si="199"/>
        <v/>
      </c>
      <c r="CM67" s="57" t="str">
        <f t="shared" si="47"/>
        <v/>
      </c>
      <c r="CN67" s="57">
        <f t="shared" si="200"/>
        <v>8471</v>
      </c>
      <c r="CO67" s="58" t="e">
        <f t="shared" si="201"/>
        <v>#VALUE!</v>
      </c>
      <c r="CP67" s="58" t="e">
        <f t="shared" si="202"/>
        <v>#VALUE!</v>
      </c>
      <c r="CQ67" s="58" t="e">
        <f t="shared" si="203"/>
        <v>#VALUE!</v>
      </c>
      <c r="CR67" s="58">
        <f t="shared" si="204"/>
        <v>500</v>
      </c>
      <c r="CS67" s="58" t="e">
        <f t="shared" si="205"/>
        <v>#VALUE!</v>
      </c>
      <c r="CT67" s="58">
        <f t="shared" si="206"/>
        <v>339.73690543033609</v>
      </c>
      <c r="CU67" s="62" t="e">
        <f t="shared" si="207"/>
        <v>#VALUE!</v>
      </c>
      <c r="CV67" s="58" t="e">
        <f t="shared" si="208"/>
        <v>#VALUE!</v>
      </c>
      <c r="CW67" s="58" t="e">
        <f t="shared" si="209"/>
        <v>#VALUE!</v>
      </c>
      <c r="CX67" s="56" t="s">
        <v>554</v>
      </c>
      <c r="CY67" s="91"/>
    </row>
    <row r="68" spans="1:103" s="59" customFormat="1" ht="60" x14ac:dyDescent="0.2">
      <c r="A68" s="122">
        <f t="shared" si="15"/>
        <v>58</v>
      </c>
      <c r="B68" s="123" t="s">
        <v>159</v>
      </c>
      <c r="C68" s="124" t="s">
        <v>160</v>
      </c>
      <c r="D68" s="123" t="s">
        <v>46</v>
      </c>
      <c r="E68" s="126">
        <v>20</v>
      </c>
      <c r="F68" s="122">
        <v>1</v>
      </c>
      <c r="G68" s="123" t="s">
        <v>31</v>
      </c>
      <c r="H68" s="53">
        <v>34048</v>
      </c>
      <c r="I68" s="53">
        <f t="shared" si="16"/>
        <v>680960</v>
      </c>
      <c r="J68" s="136">
        <v>34000</v>
      </c>
      <c r="K68" s="136">
        <v>0</v>
      </c>
      <c r="L68" s="43">
        <f t="shared" si="176"/>
        <v>34000</v>
      </c>
      <c r="M68" s="52">
        <f t="shared" si="18"/>
        <v>680000</v>
      </c>
      <c r="N68" s="42" t="str">
        <f t="shared" si="177"/>
        <v>CUMPLE</v>
      </c>
      <c r="O68" s="42" t="s">
        <v>567</v>
      </c>
      <c r="P68" s="42" t="s">
        <v>10</v>
      </c>
      <c r="Q68" s="42" t="str">
        <f t="shared" si="178"/>
        <v>SI</v>
      </c>
      <c r="R68" s="144">
        <v>32300</v>
      </c>
      <c r="S68" s="144">
        <v>0</v>
      </c>
      <c r="T68" s="144">
        <f t="shared" si="1"/>
        <v>32300</v>
      </c>
      <c r="U68" s="145">
        <f t="shared" si="21"/>
        <v>646000</v>
      </c>
      <c r="V68" s="42" t="str">
        <f t="shared" si="210"/>
        <v>CUMPLE</v>
      </c>
      <c r="W68" s="42" t="str">
        <f>+IFERROR(VLOOKUP(A68,'[1]ASSUT MEDICAL LTDA'!$A$11:$L$124,7,0)," ")</f>
        <v>Cumple</v>
      </c>
      <c r="X68" s="42" t="s">
        <v>10</v>
      </c>
      <c r="Y68" s="42" t="str">
        <f t="shared" si="211"/>
        <v>SI</v>
      </c>
      <c r="Z68" s="43">
        <v>53663</v>
      </c>
      <c r="AA68" s="43">
        <v>0</v>
      </c>
      <c r="AB68" s="43">
        <f t="shared" si="2"/>
        <v>53663</v>
      </c>
      <c r="AC68" s="41">
        <f t="shared" si="24"/>
        <v>1073260</v>
      </c>
      <c r="AD68" s="42" t="str">
        <f t="shared" si="181"/>
        <v>NO CUMPLE</v>
      </c>
      <c r="AE68" s="42" t="str">
        <f>+IFERROR(VLOOKUP(A68,'[1]COLOMBIANA DE MEDICAMENTOS Y TE'!$A$33:$H$178,8,0)," ")</f>
        <v>No cumple</v>
      </c>
      <c r="AF68" s="42" t="s">
        <v>33</v>
      </c>
      <c r="AG68" s="42" t="str">
        <f t="shared" si="182"/>
        <v>NO</v>
      </c>
      <c r="AH68" s="60">
        <v>20658</v>
      </c>
      <c r="AI68" s="60">
        <v>0</v>
      </c>
      <c r="AJ68" s="51">
        <f t="shared" si="183"/>
        <v>20658</v>
      </c>
      <c r="AK68" s="41">
        <f t="shared" si="28"/>
        <v>413160</v>
      </c>
      <c r="AL68" s="42" t="str">
        <f t="shared" si="184"/>
        <v>ARTIFICIALIDAD</v>
      </c>
      <c r="AM68" s="42" t="str">
        <f>+IFERROR(VLOOKUP(A68,'[1]JOHNSON &amp; JOHNSON MEDTECH COLOM'!$A$11:$J$240,7,0)," ")</f>
        <v>Cumple</v>
      </c>
      <c r="AN68" s="42" t="s">
        <v>10</v>
      </c>
      <c r="AO68" s="42" t="str">
        <f t="shared" si="185"/>
        <v>SI</v>
      </c>
      <c r="AP68" s="60"/>
      <c r="AQ68" s="60"/>
      <c r="AR68" s="40">
        <f t="shared" si="186"/>
        <v>0</v>
      </c>
      <c r="AS68" s="41">
        <f t="shared" si="32"/>
        <v>0</v>
      </c>
      <c r="AT68" s="42" t="str">
        <f t="shared" si="187"/>
        <v>NO OFERTADO</v>
      </c>
      <c r="AU68" s="42"/>
      <c r="AV68" s="42" t="s">
        <v>33</v>
      </c>
      <c r="AW68" s="42" t="str">
        <f t="shared" si="188"/>
        <v>NO</v>
      </c>
      <c r="AX68" s="167"/>
      <c r="AY68" s="167"/>
      <c r="AZ68" s="144">
        <f t="shared" si="3"/>
        <v>0</v>
      </c>
      <c r="BA68" s="41">
        <f t="shared" si="35"/>
        <v>0</v>
      </c>
      <c r="BB68" s="42" t="str">
        <f t="shared" si="189"/>
        <v>NO OFERTADO</v>
      </c>
      <c r="BC68" s="42" t="str">
        <f>+IFERROR(VLOOKUP(A68,'[1]LIFE SUMINISTROS MEDICOS S.A.S.'!$A$32:$O$78,8,0)," ")</f>
        <v xml:space="preserve"> </v>
      </c>
      <c r="BD68" s="42" t="s">
        <v>33</v>
      </c>
      <c r="BE68" s="42" t="str">
        <f t="shared" si="190"/>
        <v>NO</v>
      </c>
      <c r="BF68" s="214">
        <f>+IFERROR(VLOOKUP(A68,[2]PriceList!$A$2:$I$252,8,0)," ")</f>
        <v>0</v>
      </c>
      <c r="BG68" s="218">
        <f>+IFERROR(VLOOKUP(A68,[2]PriceList!$A$2:$I$252,9,0)," ")</f>
        <v>0</v>
      </c>
      <c r="BH68" s="43">
        <f t="shared" si="4"/>
        <v>0</v>
      </c>
      <c r="BI68" s="52">
        <f t="shared" si="191"/>
        <v>0</v>
      </c>
      <c r="BJ68" s="42" t="str">
        <f t="shared" si="192"/>
        <v>NO OFERTADO</v>
      </c>
      <c r="BK68" s="42" t="str">
        <f>+IFERROR(VLOOKUP(A68,'[1]MEDTRONIC COLOMBIA S.A.'!$A$11:$O$73,8,0)," ")</f>
        <v xml:space="preserve"> </v>
      </c>
      <c r="BL68" s="42" t="s">
        <v>33</v>
      </c>
      <c r="BM68" s="42" t="str">
        <f t="shared" si="193"/>
        <v>NO</v>
      </c>
      <c r="BN68" s="196">
        <v>0</v>
      </c>
      <c r="BO68" s="196">
        <v>0</v>
      </c>
      <c r="BP68" s="144">
        <f t="shared" si="5"/>
        <v>0</v>
      </c>
      <c r="BQ68" s="145">
        <f t="shared" si="6"/>
        <v>0</v>
      </c>
      <c r="BR68" s="42" t="str">
        <f t="shared" si="194"/>
        <v>NO OFERTADO</v>
      </c>
      <c r="BS68" s="42" t="str">
        <f>+IFERROR(VLOOKUP(A68,'[1]PROMED QUIRURGICOS EU'!$A$11:$O$26,8,0)," ")</f>
        <v xml:space="preserve"> </v>
      </c>
      <c r="BT68" s="42" t="s">
        <v>33</v>
      </c>
      <c r="BU68" s="42" t="str">
        <f t="shared" si="195"/>
        <v>NO</v>
      </c>
      <c r="BV68" s="191"/>
      <c r="BW68" s="191"/>
      <c r="BX68" s="43">
        <f t="shared" si="7"/>
        <v>0</v>
      </c>
      <c r="BY68" s="52">
        <f t="shared" si="8"/>
        <v>0</v>
      </c>
      <c r="BZ68" s="42" t="str">
        <f t="shared" si="196"/>
        <v>NO OFERTADO</v>
      </c>
      <c r="CA68" s="42" t="str">
        <f>+IFERROR(VLOOKUP(A68,'[1]UCIPHARMA S. A'!$A$11:$N$28,8,0)," ")</f>
        <v xml:space="preserve"> </v>
      </c>
      <c r="CB68" s="42" t="s">
        <v>33</v>
      </c>
      <c r="CC68" s="42" t="str">
        <f t="shared" si="197"/>
        <v>NO</v>
      </c>
      <c r="CD68" s="56"/>
      <c r="CE68" s="57">
        <f t="shared" si="9"/>
        <v>34000</v>
      </c>
      <c r="CF68" s="57">
        <f t="shared" si="10"/>
        <v>32300</v>
      </c>
      <c r="CG68" s="57" t="str">
        <f t="shared" si="11"/>
        <v/>
      </c>
      <c r="CH68" s="65">
        <f t="shared" si="12"/>
        <v>20658</v>
      </c>
      <c r="CI68" s="65" t="str">
        <f t="shared" si="13"/>
        <v/>
      </c>
      <c r="CJ68" s="65" t="str">
        <f t="shared" si="14"/>
        <v/>
      </c>
      <c r="CK68" s="65" t="str">
        <f t="shared" si="198"/>
        <v/>
      </c>
      <c r="CL68" s="65" t="str">
        <f t="shared" si="199"/>
        <v/>
      </c>
      <c r="CM68" s="57" t="str">
        <f t="shared" si="47"/>
        <v/>
      </c>
      <c r="CN68" s="57">
        <f t="shared" si="200"/>
        <v>20658</v>
      </c>
      <c r="CO68" s="58">
        <f t="shared" si="201"/>
        <v>303.79411764705884</v>
      </c>
      <c r="CP68" s="58">
        <f t="shared" si="202"/>
        <v>319.78328173374615</v>
      </c>
      <c r="CQ68" s="58" t="e">
        <f t="shared" si="203"/>
        <v>#VALUE!</v>
      </c>
      <c r="CR68" s="58">
        <f t="shared" si="204"/>
        <v>500</v>
      </c>
      <c r="CS68" s="58" t="e">
        <f>500*(CN68/CI68)</f>
        <v>#VALUE!</v>
      </c>
      <c r="CT68" s="58" t="e">
        <f t="shared" si="206"/>
        <v>#VALUE!</v>
      </c>
      <c r="CU68" s="62" t="e">
        <f t="shared" si="207"/>
        <v>#VALUE!</v>
      </c>
      <c r="CV68" s="58" t="e">
        <f t="shared" si="208"/>
        <v>#VALUE!</v>
      </c>
      <c r="CW68" s="58" t="e">
        <f t="shared" si="209"/>
        <v>#VALUE!</v>
      </c>
      <c r="CX68" s="56" t="s">
        <v>554</v>
      </c>
      <c r="CY68" s="91"/>
    </row>
    <row r="69" spans="1:103" s="59" customFormat="1" ht="47.25" x14ac:dyDescent="0.2">
      <c r="A69" s="122">
        <f t="shared" si="15"/>
        <v>59</v>
      </c>
      <c r="B69" s="123" t="s">
        <v>161</v>
      </c>
      <c r="C69" s="124" t="s">
        <v>162</v>
      </c>
      <c r="D69" s="123" t="s">
        <v>46</v>
      </c>
      <c r="E69" s="126">
        <v>4.333333333333333</v>
      </c>
      <c r="F69" s="122">
        <v>1</v>
      </c>
      <c r="G69" s="123" t="s">
        <v>31</v>
      </c>
      <c r="H69" s="53">
        <v>22680</v>
      </c>
      <c r="I69" s="53">
        <f t="shared" si="16"/>
        <v>98280</v>
      </c>
      <c r="J69" s="136">
        <v>15300</v>
      </c>
      <c r="K69" s="136">
        <v>0</v>
      </c>
      <c r="L69" s="43">
        <f t="shared" si="176"/>
        <v>15300</v>
      </c>
      <c r="M69" s="52">
        <f t="shared" si="18"/>
        <v>66300</v>
      </c>
      <c r="N69" s="42" t="str">
        <f>+IF(L69=0,"NO OFERTADO",IF(L69&gt;$H69,"NO CUMPLE",IF(((L69-$H69)/$H69)&lt;=-20%,"ARTIFICIALIDAD",IF(AND($H69=$H69,((L69-$H69)/$H69)&gt;-20%),"CUMPLE"))))</f>
        <v>ARTIFICIALIDAD</v>
      </c>
      <c r="O69" s="42" t="s">
        <v>567</v>
      </c>
      <c r="P69" s="42" t="s">
        <v>10</v>
      </c>
      <c r="Q69" s="42" t="str">
        <f t="shared" si="178"/>
        <v>SI</v>
      </c>
      <c r="R69" s="144">
        <v>10300</v>
      </c>
      <c r="S69" s="144">
        <v>0</v>
      </c>
      <c r="T69" s="144">
        <f t="shared" si="1"/>
        <v>10300</v>
      </c>
      <c r="U69" s="145">
        <f t="shared" si="21"/>
        <v>44633.333333333328</v>
      </c>
      <c r="V69" s="42" t="str">
        <f t="shared" si="210"/>
        <v>ARTIFICIALIDAD</v>
      </c>
      <c r="W69" s="42" t="str">
        <f>+IFERROR(VLOOKUP(A69,'[1]ASSUT MEDICAL LTDA'!$A$11:$L$124,7,0)," ")</f>
        <v>No cumple</v>
      </c>
      <c r="X69" s="42" t="s">
        <v>10</v>
      </c>
      <c r="Y69" s="42" t="str">
        <f t="shared" si="211"/>
        <v>SI</v>
      </c>
      <c r="Z69" s="43">
        <v>20165</v>
      </c>
      <c r="AA69" s="43">
        <v>0</v>
      </c>
      <c r="AB69" s="43">
        <f t="shared" si="2"/>
        <v>20165</v>
      </c>
      <c r="AC69" s="41">
        <f t="shared" si="24"/>
        <v>87381.666666666657</v>
      </c>
      <c r="AD69" s="42" t="str">
        <f t="shared" si="181"/>
        <v>CUMPLE</v>
      </c>
      <c r="AE69" s="42" t="str">
        <f>+IFERROR(VLOOKUP(A69,'[1]COLOMBIANA DE MEDICAMENTOS Y TE'!$A$33:$H$178,8,0)," ")</f>
        <v>No cumple</v>
      </c>
      <c r="AF69" s="42" t="s">
        <v>10</v>
      </c>
      <c r="AG69" s="42" t="str">
        <f t="shared" si="182"/>
        <v>SI</v>
      </c>
      <c r="AH69" s="60">
        <v>14846</v>
      </c>
      <c r="AI69" s="60">
        <v>0</v>
      </c>
      <c r="AJ69" s="51">
        <f t="shared" si="183"/>
        <v>14846</v>
      </c>
      <c r="AK69" s="41">
        <f t="shared" si="28"/>
        <v>64332.666666666664</v>
      </c>
      <c r="AL69" s="42" t="str">
        <f t="shared" si="184"/>
        <v>ARTIFICIALIDAD</v>
      </c>
      <c r="AM69" s="42" t="str">
        <f>+IFERROR(VLOOKUP(A69,'[1]JOHNSON &amp; JOHNSON MEDTECH COLOM'!$A$11:$J$240,7,0)," ")</f>
        <v>Cumple</v>
      </c>
      <c r="AN69" s="42" t="s">
        <v>10</v>
      </c>
      <c r="AO69" s="42" t="str">
        <f t="shared" si="185"/>
        <v>SI</v>
      </c>
      <c r="AP69" s="60"/>
      <c r="AQ69" s="60"/>
      <c r="AR69" s="40">
        <f t="shared" si="186"/>
        <v>0</v>
      </c>
      <c r="AS69" s="41">
        <f t="shared" si="32"/>
        <v>0</v>
      </c>
      <c r="AT69" s="42" t="str">
        <f t="shared" si="187"/>
        <v>NO OFERTADO</v>
      </c>
      <c r="AU69" s="42"/>
      <c r="AV69" s="42" t="s">
        <v>33</v>
      </c>
      <c r="AW69" s="42" t="str">
        <f t="shared" si="188"/>
        <v>NO</v>
      </c>
      <c r="AX69" s="167">
        <v>12727</v>
      </c>
      <c r="AY69" s="167">
        <v>0</v>
      </c>
      <c r="AZ69" s="144">
        <f t="shared" si="3"/>
        <v>12727</v>
      </c>
      <c r="BA69" s="41">
        <f t="shared" si="35"/>
        <v>55150.333333333328</v>
      </c>
      <c r="BB69" s="42" t="str">
        <f t="shared" si="189"/>
        <v>ARTIFICIALIDAD</v>
      </c>
      <c r="BC69" s="42" t="str">
        <f>+IFERROR(VLOOKUP(A69,'[1]LIFE SUMINISTROS MEDICOS S.A.S.'!$A$32:$O$78,8,0)," ")</f>
        <v>No cumple</v>
      </c>
      <c r="BD69" s="42" t="s">
        <v>10</v>
      </c>
      <c r="BE69" s="42" t="str">
        <f t="shared" si="190"/>
        <v>SI</v>
      </c>
      <c r="BF69" s="214">
        <f>+IFERROR(VLOOKUP(A69,[2]PriceList!$A$2:$I$252,8,0)," ")</f>
        <v>0</v>
      </c>
      <c r="BG69" s="218">
        <f>+IFERROR(VLOOKUP(A69,[2]PriceList!$A$2:$I$252,9,0)," ")</f>
        <v>0</v>
      </c>
      <c r="BH69" s="43">
        <f t="shared" si="4"/>
        <v>0</v>
      </c>
      <c r="BI69" s="52">
        <f t="shared" si="191"/>
        <v>0</v>
      </c>
      <c r="BJ69" s="42" t="str">
        <f t="shared" si="192"/>
        <v>NO OFERTADO</v>
      </c>
      <c r="BK69" s="42" t="str">
        <f>+IFERROR(VLOOKUP(A69,'[1]MEDTRONIC COLOMBIA S.A.'!$A$11:$O$73,8,0)," ")</f>
        <v xml:space="preserve"> </v>
      </c>
      <c r="BL69" s="42" t="s">
        <v>33</v>
      </c>
      <c r="BM69" s="42" t="str">
        <f t="shared" si="193"/>
        <v>NO</v>
      </c>
      <c r="BN69" s="196">
        <v>0</v>
      </c>
      <c r="BO69" s="196">
        <v>0</v>
      </c>
      <c r="BP69" s="144">
        <f t="shared" si="5"/>
        <v>0</v>
      </c>
      <c r="BQ69" s="145">
        <f t="shared" si="6"/>
        <v>0</v>
      </c>
      <c r="BR69" s="42" t="str">
        <f t="shared" si="194"/>
        <v>NO OFERTADO</v>
      </c>
      <c r="BS69" s="42" t="str">
        <f>+IFERROR(VLOOKUP(A69,'[1]PROMED QUIRURGICOS EU'!$A$11:$O$26,8,0)," ")</f>
        <v xml:space="preserve"> </v>
      </c>
      <c r="BT69" s="42" t="s">
        <v>33</v>
      </c>
      <c r="BU69" s="42" t="str">
        <f t="shared" si="195"/>
        <v>NO</v>
      </c>
      <c r="BV69" s="191"/>
      <c r="BW69" s="191"/>
      <c r="BX69" s="43">
        <f t="shared" si="7"/>
        <v>0</v>
      </c>
      <c r="BY69" s="52">
        <f t="shared" si="8"/>
        <v>0</v>
      </c>
      <c r="BZ69" s="42" t="str">
        <f t="shared" si="196"/>
        <v>NO OFERTADO</v>
      </c>
      <c r="CA69" s="42" t="str">
        <f>+IFERROR(VLOOKUP(A69,'[1]UCIPHARMA S. A'!$A$11:$N$28,8,0)," ")</f>
        <v xml:space="preserve"> </v>
      </c>
      <c r="CB69" s="42" t="s">
        <v>33</v>
      </c>
      <c r="CC69" s="42" t="str">
        <f t="shared" si="197"/>
        <v>NO</v>
      </c>
      <c r="CD69" s="56"/>
      <c r="CE69" s="57">
        <f t="shared" si="9"/>
        <v>15300</v>
      </c>
      <c r="CF69" s="57">
        <f t="shared" si="10"/>
        <v>10300</v>
      </c>
      <c r="CG69" s="57">
        <f t="shared" si="11"/>
        <v>20165</v>
      </c>
      <c r="CH69" s="65">
        <f t="shared" si="12"/>
        <v>14846</v>
      </c>
      <c r="CI69" s="65" t="str">
        <f t="shared" si="13"/>
        <v/>
      </c>
      <c r="CJ69" s="65">
        <f t="shared" si="14"/>
        <v>12727</v>
      </c>
      <c r="CK69" s="65" t="str">
        <f t="shared" si="198"/>
        <v/>
      </c>
      <c r="CL69" s="65" t="str">
        <f t="shared" si="199"/>
        <v/>
      </c>
      <c r="CM69" s="57" t="str">
        <f t="shared" si="47"/>
        <v/>
      </c>
      <c r="CN69" s="57">
        <f t="shared" si="200"/>
        <v>10300</v>
      </c>
      <c r="CO69" s="58">
        <f t="shared" si="201"/>
        <v>336.60130718954252</v>
      </c>
      <c r="CP69" s="58">
        <f t="shared" si="202"/>
        <v>500</v>
      </c>
      <c r="CQ69" s="58">
        <f t="shared" si="203"/>
        <v>255.39300768658569</v>
      </c>
      <c r="CR69" s="58">
        <f t="shared" si="204"/>
        <v>346.89478647447123</v>
      </c>
      <c r="CS69" s="58" t="e">
        <f t="shared" ref="CS69:CS75" si="212">500*(CN69/CI69)</f>
        <v>#VALUE!</v>
      </c>
      <c r="CT69" s="58">
        <f t="shared" si="206"/>
        <v>404.65152824703387</v>
      </c>
      <c r="CU69" s="62" t="e">
        <f t="shared" si="207"/>
        <v>#VALUE!</v>
      </c>
      <c r="CV69" s="58" t="e">
        <f t="shared" si="208"/>
        <v>#VALUE!</v>
      </c>
      <c r="CW69" s="58" t="e">
        <f t="shared" si="209"/>
        <v>#VALUE!</v>
      </c>
      <c r="CX69" s="56" t="s">
        <v>552</v>
      </c>
      <c r="CY69" s="91"/>
    </row>
    <row r="70" spans="1:103" s="59" customFormat="1" ht="84" x14ac:dyDescent="0.2">
      <c r="A70" s="122">
        <f t="shared" si="15"/>
        <v>60</v>
      </c>
      <c r="B70" s="123" t="s">
        <v>163</v>
      </c>
      <c r="C70" s="124" t="s">
        <v>164</v>
      </c>
      <c r="D70" s="123" t="s">
        <v>46</v>
      </c>
      <c r="E70" s="126">
        <v>31</v>
      </c>
      <c r="F70" s="122">
        <v>1</v>
      </c>
      <c r="G70" s="123" t="s">
        <v>31</v>
      </c>
      <c r="H70" s="53">
        <v>22680</v>
      </c>
      <c r="I70" s="53">
        <f t="shared" si="16"/>
        <v>703080</v>
      </c>
      <c r="J70" s="136">
        <v>15300</v>
      </c>
      <c r="K70" s="136">
        <v>0</v>
      </c>
      <c r="L70" s="43">
        <f t="shared" si="176"/>
        <v>15300</v>
      </c>
      <c r="M70" s="52">
        <f t="shared" si="18"/>
        <v>474300</v>
      </c>
      <c r="N70" s="42" t="str">
        <f t="shared" ref="N70:N75" si="213">+IF(L70=0,"NO OFERTADO",IF(L70&gt;$H70,"NO CUMPLE",IF(((L70-$H70)/$H70)&lt;=-20%,"ARTIFICIALIDAD",IF(AND($H70=$H70,((L70-$H70)/$H70)&gt;-20%),"CUMPLE"))))</f>
        <v>ARTIFICIALIDAD</v>
      </c>
      <c r="O70" s="42" t="s">
        <v>567</v>
      </c>
      <c r="P70" s="42" t="s">
        <v>10</v>
      </c>
      <c r="Q70" s="42" t="str">
        <f t="shared" si="178"/>
        <v>SI</v>
      </c>
      <c r="R70" s="144">
        <v>10100</v>
      </c>
      <c r="S70" s="144">
        <v>0</v>
      </c>
      <c r="T70" s="144">
        <f t="shared" si="1"/>
        <v>10100</v>
      </c>
      <c r="U70" s="145">
        <f t="shared" si="21"/>
        <v>313100</v>
      </c>
      <c r="V70" s="42" t="str">
        <f t="shared" si="210"/>
        <v>ARTIFICIALIDAD</v>
      </c>
      <c r="W70" s="42" t="str">
        <f>+IFERROR(VLOOKUP(A70,'[1]ASSUT MEDICAL LTDA'!$A$11:$L$124,7,0)," ")</f>
        <v>No cumple</v>
      </c>
      <c r="X70" s="42" t="s">
        <v>10</v>
      </c>
      <c r="Y70" s="42" t="str">
        <f t="shared" si="211"/>
        <v>SI</v>
      </c>
      <c r="Z70" s="43">
        <v>20169</v>
      </c>
      <c r="AA70" s="43">
        <v>0</v>
      </c>
      <c r="AB70" s="43">
        <f t="shared" si="2"/>
        <v>20169</v>
      </c>
      <c r="AC70" s="41">
        <f t="shared" si="24"/>
        <v>625239</v>
      </c>
      <c r="AD70" s="42" t="str">
        <f t="shared" si="181"/>
        <v>CUMPLE</v>
      </c>
      <c r="AE70" s="42" t="str">
        <f>+IFERROR(VLOOKUP(A70,'[1]COLOMBIANA DE MEDICAMENTOS Y TE'!$A$33:$H$178,8,0)," ")</f>
        <v>No cumple</v>
      </c>
      <c r="AF70" s="42" t="s">
        <v>10</v>
      </c>
      <c r="AG70" s="42" t="str">
        <f t="shared" si="182"/>
        <v>SI</v>
      </c>
      <c r="AH70" s="60">
        <v>8471</v>
      </c>
      <c r="AI70" s="60">
        <v>0</v>
      </c>
      <c r="AJ70" s="51">
        <f t="shared" si="183"/>
        <v>8471</v>
      </c>
      <c r="AK70" s="41">
        <f t="shared" si="28"/>
        <v>262601</v>
      </c>
      <c r="AL70" s="42" t="str">
        <f t="shared" si="184"/>
        <v>ARTIFICIALIDAD</v>
      </c>
      <c r="AM70" s="42" t="str">
        <f>+IFERROR(VLOOKUP(A70,'[1]JOHNSON &amp; JOHNSON MEDTECH COLOM'!$A$11:$J$240,7,0)," ")</f>
        <v>Cumple</v>
      </c>
      <c r="AN70" s="42" t="s">
        <v>10</v>
      </c>
      <c r="AO70" s="42" t="str">
        <f t="shared" si="185"/>
        <v>SI</v>
      </c>
      <c r="AP70" s="60"/>
      <c r="AQ70" s="60"/>
      <c r="AR70" s="40">
        <f t="shared" si="186"/>
        <v>0</v>
      </c>
      <c r="AS70" s="41">
        <f t="shared" si="32"/>
        <v>0</v>
      </c>
      <c r="AT70" s="42" t="str">
        <f t="shared" si="187"/>
        <v>NO OFERTADO</v>
      </c>
      <c r="AU70" s="42"/>
      <c r="AV70" s="42" t="s">
        <v>33</v>
      </c>
      <c r="AW70" s="42" t="str">
        <f t="shared" si="188"/>
        <v>NO</v>
      </c>
      <c r="AX70" s="167">
        <v>12467</v>
      </c>
      <c r="AY70" s="167">
        <v>0</v>
      </c>
      <c r="AZ70" s="144">
        <f t="shared" si="3"/>
        <v>12467</v>
      </c>
      <c r="BA70" s="41">
        <f t="shared" si="35"/>
        <v>386477</v>
      </c>
      <c r="BB70" s="42" t="str">
        <f t="shared" si="189"/>
        <v>ARTIFICIALIDAD</v>
      </c>
      <c r="BC70" s="42" t="str">
        <f>+IFERROR(VLOOKUP(A70,'[1]LIFE SUMINISTROS MEDICOS S.A.S.'!$A$32:$O$78,8,0)," ")</f>
        <v>No cumple</v>
      </c>
      <c r="BD70" s="42" t="s">
        <v>10</v>
      </c>
      <c r="BE70" s="42" t="str">
        <f t="shared" si="190"/>
        <v>SI</v>
      </c>
      <c r="BF70" s="214">
        <f>+IFERROR(VLOOKUP(A70,[2]PriceList!$A$2:$I$252,8,0)," ")</f>
        <v>16450</v>
      </c>
      <c r="BG70" s="218">
        <f>+IFERROR(VLOOKUP(A70,[2]PriceList!$A$2:$I$252,9,0)," ")</f>
        <v>0</v>
      </c>
      <c r="BH70" s="43">
        <f t="shared" si="4"/>
        <v>16450</v>
      </c>
      <c r="BI70" s="52">
        <f t="shared" si="191"/>
        <v>16450</v>
      </c>
      <c r="BJ70" s="42" t="str">
        <f t="shared" si="192"/>
        <v>ARTIFICIALIDAD</v>
      </c>
      <c r="BK70" s="42" t="str">
        <f>+IFERROR(VLOOKUP(A70,'[1]MEDTRONIC COLOMBIA S.A.'!$A$11:$O$73,8,0)," ")</f>
        <v>No cumple</v>
      </c>
      <c r="BL70" s="42" t="s">
        <v>10</v>
      </c>
      <c r="BM70" s="42" t="str">
        <f t="shared" si="193"/>
        <v>SI</v>
      </c>
      <c r="BN70" s="196">
        <v>0</v>
      </c>
      <c r="BO70" s="196">
        <v>0</v>
      </c>
      <c r="BP70" s="144">
        <f t="shared" si="5"/>
        <v>0</v>
      </c>
      <c r="BQ70" s="145">
        <f t="shared" si="6"/>
        <v>0</v>
      </c>
      <c r="BR70" s="42" t="str">
        <f t="shared" si="194"/>
        <v>NO OFERTADO</v>
      </c>
      <c r="BS70" s="42" t="str">
        <f>+IFERROR(VLOOKUP(A70,'[1]PROMED QUIRURGICOS EU'!$A$11:$O$26,8,0)," ")</f>
        <v xml:space="preserve"> </v>
      </c>
      <c r="BT70" s="42" t="s">
        <v>33</v>
      </c>
      <c r="BU70" s="42" t="str">
        <f t="shared" si="195"/>
        <v>NO</v>
      </c>
      <c r="BV70" s="191"/>
      <c r="BW70" s="191"/>
      <c r="BX70" s="43">
        <f t="shared" si="7"/>
        <v>0</v>
      </c>
      <c r="BY70" s="52">
        <f t="shared" si="8"/>
        <v>0</v>
      </c>
      <c r="BZ70" s="42" t="str">
        <f t="shared" si="196"/>
        <v>NO OFERTADO</v>
      </c>
      <c r="CA70" s="42" t="str">
        <f>+IFERROR(VLOOKUP(A70,'[1]UCIPHARMA S. A'!$A$11:$N$28,8,0)," ")</f>
        <v xml:space="preserve"> </v>
      </c>
      <c r="CB70" s="42" t="s">
        <v>33</v>
      </c>
      <c r="CC70" s="42" t="str">
        <f t="shared" si="197"/>
        <v>NO</v>
      </c>
      <c r="CD70" s="56"/>
      <c r="CE70" s="57">
        <f t="shared" si="9"/>
        <v>15300</v>
      </c>
      <c r="CF70" s="57">
        <f t="shared" si="10"/>
        <v>10100</v>
      </c>
      <c r="CG70" s="57">
        <f t="shared" si="11"/>
        <v>20169</v>
      </c>
      <c r="CH70" s="65">
        <f t="shared" si="12"/>
        <v>8471</v>
      </c>
      <c r="CI70" s="65" t="str">
        <f t="shared" si="13"/>
        <v/>
      </c>
      <c r="CJ70" s="65">
        <f t="shared" si="14"/>
        <v>12467</v>
      </c>
      <c r="CK70" s="65">
        <f t="shared" si="198"/>
        <v>16450</v>
      </c>
      <c r="CL70" s="65" t="str">
        <f t="shared" si="199"/>
        <v/>
      </c>
      <c r="CM70" s="57" t="str">
        <f t="shared" si="47"/>
        <v/>
      </c>
      <c r="CN70" s="57">
        <f t="shared" si="200"/>
        <v>8471</v>
      </c>
      <c r="CO70" s="58">
        <f t="shared" si="201"/>
        <v>276.83006535947715</v>
      </c>
      <c r="CP70" s="58">
        <f t="shared" si="202"/>
        <v>419.35643564356434</v>
      </c>
      <c r="CQ70" s="58">
        <f t="shared" si="203"/>
        <v>210.00049581040213</v>
      </c>
      <c r="CR70" s="58">
        <f t="shared" si="204"/>
        <v>500</v>
      </c>
      <c r="CS70" s="58" t="e">
        <f t="shared" si="212"/>
        <v>#VALUE!</v>
      </c>
      <c r="CT70" s="58">
        <f t="shared" si="206"/>
        <v>339.73690543033609</v>
      </c>
      <c r="CU70" s="62">
        <f t="shared" si="207"/>
        <v>257.47720364741639</v>
      </c>
      <c r="CV70" s="58" t="e">
        <f t="shared" si="208"/>
        <v>#VALUE!</v>
      </c>
      <c r="CW70" s="58" t="e">
        <f t="shared" si="209"/>
        <v>#VALUE!</v>
      </c>
      <c r="CX70" s="56" t="s">
        <v>554</v>
      </c>
      <c r="CY70" s="91"/>
    </row>
    <row r="71" spans="1:103" s="59" customFormat="1" ht="47.25" x14ac:dyDescent="0.2">
      <c r="A71" s="122">
        <f t="shared" si="15"/>
        <v>61</v>
      </c>
      <c r="B71" s="123" t="s">
        <v>165</v>
      </c>
      <c r="C71" s="124" t="s">
        <v>166</v>
      </c>
      <c r="D71" s="123" t="s">
        <v>46</v>
      </c>
      <c r="E71" s="126">
        <v>30</v>
      </c>
      <c r="F71" s="122">
        <v>1</v>
      </c>
      <c r="G71" s="123" t="s">
        <v>31</v>
      </c>
      <c r="H71" s="53">
        <v>26640</v>
      </c>
      <c r="I71" s="53">
        <f t="shared" si="16"/>
        <v>799200</v>
      </c>
      <c r="J71" s="136"/>
      <c r="K71" s="136">
        <v>0</v>
      </c>
      <c r="L71" s="43">
        <f t="shared" si="176"/>
        <v>0</v>
      </c>
      <c r="M71" s="52">
        <f t="shared" si="18"/>
        <v>0</v>
      </c>
      <c r="N71" s="42" t="str">
        <f t="shared" si="213"/>
        <v>NO OFERTADO</v>
      </c>
      <c r="O71" s="42" t="s">
        <v>568</v>
      </c>
      <c r="P71" s="42" t="s">
        <v>33</v>
      </c>
      <c r="Q71" s="42" t="str">
        <f t="shared" si="178"/>
        <v>NO</v>
      </c>
      <c r="R71" s="144">
        <v>0</v>
      </c>
      <c r="S71" s="144">
        <v>0</v>
      </c>
      <c r="T71" s="144">
        <f t="shared" si="1"/>
        <v>0</v>
      </c>
      <c r="U71" s="145">
        <f t="shared" si="21"/>
        <v>0</v>
      </c>
      <c r="V71" s="42" t="str">
        <f t="shared" si="210"/>
        <v>NO OFERTADO</v>
      </c>
      <c r="W71" s="42" t="str">
        <f>+IFERROR(VLOOKUP(A71,'[1]ASSUT MEDICAL LTDA'!$A$11:$L$124,7,0)," ")</f>
        <v xml:space="preserve"> </v>
      </c>
      <c r="X71" s="42" t="s">
        <v>33</v>
      </c>
      <c r="Y71" s="42" t="str">
        <f t="shared" si="211"/>
        <v>NO</v>
      </c>
      <c r="Z71" s="43">
        <v>40243</v>
      </c>
      <c r="AA71" s="43">
        <v>0</v>
      </c>
      <c r="AB71" s="43">
        <f t="shared" si="2"/>
        <v>40243</v>
      </c>
      <c r="AC71" s="41">
        <f t="shared" si="24"/>
        <v>1207290</v>
      </c>
      <c r="AD71" s="42" t="str">
        <f t="shared" si="181"/>
        <v>NO CUMPLE</v>
      </c>
      <c r="AE71" s="42" t="str">
        <f>+IFERROR(VLOOKUP(A71,'[1]COLOMBIANA DE MEDICAMENTOS Y TE'!$A$33:$H$178,8,0)," ")</f>
        <v>Cumple</v>
      </c>
      <c r="AF71" s="42" t="s">
        <v>33</v>
      </c>
      <c r="AG71" s="42" t="str">
        <f t="shared" si="182"/>
        <v>NO</v>
      </c>
      <c r="AH71" s="60">
        <v>10550</v>
      </c>
      <c r="AI71" s="60">
        <v>0</v>
      </c>
      <c r="AJ71" s="51">
        <f t="shared" si="183"/>
        <v>10550</v>
      </c>
      <c r="AK71" s="41">
        <f t="shared" si="28"/>
        <v>316500</v>
      </c>
      <c r="AL71" s="42" t="str">
        <f t="shared" si="184"/>
        <v>ARTIFICIALIDAD</v>
      </c>
      <c r="AM71" s="42" t="str">
        <f>+IFERROR(VLOOKUP(A71,'[1]JOHNSON &amp; JOHNSON MEDTECH COLOM'!$A$11:$J$240,7,0)," ")</f>
        <v>Cumple</v>
      </c>
      <c r="AN71" s="42" t="s">
        <v>10</v>
      </c>
      <c r="AO71" s="42" t="str">
        <f t="shared" si="185"/>
        <v>SI</v>
      </c>
      <c r="AP71" s="60"/>
      <c r="AQ71" s="60"/>
      <c r="AR71" s="40">
        <f t="shared" si="186"/>
        <v>0</v>
      </c>
      <c r="AS71" s="41">
        <f t="shared" si="32"/>
        <v>0</v>
      </c>
      <c r="AT71" s="42" t="str">
        <f t="shared" si="187"/>
        <v>NO OFERTADO</v>
      </c>
      <c r="AU71" s="42"/>
      <c r="AV71" s="42" t="s">
        <v>33</v>
      </c>
      <c r="AW71" s="42" t="str">
        <f t="shared" si="188"/>
        <v>NO</v>
      </c>
      <c r="AX71" s="167">
        <v>13701</v>
      </c>
      <c r="AY71" s="167">
        <v>0</v>
      </c>
      <c r="AZ71" s="144">
        <f t="shared" si="3"/>
        <v>13701</v>
      </c>
      <c r="BA71" s="41">
        <f t="shared" si="35"/>
        <v>411030</v>
      </c>
      <c r="BB71" s="42" t="str">
        <f t="shared" si="189"/>
        <v>ARTIFICIALIDAD</v>
      </c>
      <c r="BC71" s="42" t="str">
        <f>+IFERROR(VLOOKUP(A71,'[1]LIFE SUMINISTROS MEDICOS S.A.S.'!$A$32:$O$78,8,0)," ")</f>
        <v>No cumple</v>
      </c>
      <c r="BD71" s="42" t="s">
        <v>10</v>
      </c>
      <c r="BE71" s="42" t="str">
        <f t="shared" si="190"/>
        <v>SI</v>
      </c>
      <c r="BF71" s="214">
        <f>+IFERROR(VLOOKUP(A71,[2]PriceList!$A$2:$I$252,8,0)," ")</f>
        <v>0</v>
      </c>
      <c r="BG71" s="218">
        <f>+IFERROR(VLOOKUP(A71,[2]PriceList!$A$2:$I$252,9,0)," ")</f>
        <v>0</v>
      </c>
      <c r="BH71" s="43">
        <f t="shared" si="4"/>
        <v>0</v>
      </c>
      <c r="BI71" s="52">
        <f t="shared" si="191"/>
        <v>0</v>
      </c>
      <c r="BJ71" s="42" t="str">
        <f t="shared" si="192"/>
        <v>NO OFERTADO</v>
      </c>
      <c r="BK71" s="42" t="str">
        <f>+IFERROR(VLOOKUP(A71,'[1]MEDTRONIC COLOMBIA S.A.'!$A$11:$O$73,8,0)," ")</f>
        <v xml:space="preserve"> </v>
      </c>
      <c r="BL71" s="42" t="s">
        <v>33</v>
      </c>
      <c r="BM71" s="42" t="str">
        <f t="shared" si="193"/>
        <v>NO</v>
      </c>
      <c r="BN71" s="196">
        <v>0</v>
      </c>
      <c r="BO71" s="196">
        <v>0</v>
      </c>
      <c r="BP71" s="144">
        <f t="shared" si="5"/>
        <v>0</v>
      </c>
      <c r="BQ71" s="145">
        <f t="shared" si="6"/>
        <v>0</v>
      </c>
      <c r="BR71" s="42" t="str">
        <f t="shared" si="194"/>
        <v>NO OFERTADO</v>
      </c>
      <c r="BS71" s="42" t="str">
        <f>+IFERROR(VLOOKUP(A71,'[1]PROMED QUIRURGICOS EU'!$A$11:$O$26,8,0)," ")</f>
        <v xml:space="preserve"> </v>
      </c>
      <c r="BT71" s="42" t="s">
        <v>33</v>
      </c>
      <c r="BU71" s="42" t="str">
        <f t="shared" si="195"/>
        <v>NO</v>
      </c>
      <c r="BV71" s="191"/>
      <c r="BW71" s="191"/>
      <c r="BX71" s="43">
        <f t="shared" si="7"/>
        <v>0</v>
      </c>
      <c r="BY71" s="52">
        <f t="shared" si="8"/>
        <v>0</v>
      </c>
      <c r="BZ71" s="42" t="str">
        <f t="shared" si="196"/>
        <v>NO OFERTADO</v>
      </c>
      <c r="CA71" s="42" t="str">
        <f>+IFERROR(VLOOKUP(A71,'[1]UCIPHARMA S. A'!$A$11:$N$28,8,0)," ")</f>
        <v xml:space="preserve"> </v>
      </c>
      <c r="CB71" s="42" t="s">
        <v>33</v>
      </c>
      <c r="CC71" s="42" t="str">
        <f t="shared" si="197"/>
        <v>NO</v>
      </c>
      <c r="CD71" s="56"/>
      <c r="CE71" s="57" t="str">
        <f t="shared" si="9"/>
        <v/>
      </c>
      <c r="CF71" s="57" t="str">
        <f t="shared" si="10"/>
        <v/>
      </c>
      <c r="CG71" s="57" t="str">
        <f t="shared" si="11"/>
        <v/>
      </c>
      <c r="CH71" s="65">
        <f t="shared" si="12"/>
        <v>10550</v>
      </c>
      <c r="CI71" s="65" t="str">
        <f t="shared" si="13"/>
        <v/>
      </c>
      <c r="CJ71" s="65">
        <f t="shared" si="14"/>
        <v>13701</v>
      </c>
      <c r="CK71" s="65" t="str">
        <f t="shared" si="198"/>
        <v/>
      </c>
      <c r="CL71" s="65" t="str">
        <f t="shared" si="199"/>
        <v/>
      </c>
      <c r="CM71" s="57" t="str">
        <f t="shared" si="47"/>
        <v/>
      </c>
      <c r="CN71" s="57">
        <f t="shared" si="200"/>
        <v>10550</v>
      </c>
      <c r="CO71" s="58" t="e">
        <f t="shared" si="201"/>
        <v>#VALUE!</v>
      </c>
      <c r="CP71" s="58" t="e">
        <f t="shared" si="202"/>
        <v>#VALUE!</v>
      </c>
      <c r="CQ71" s="58" t="e">
        <f t="shared" si="203"/>
        <v>#VALUE!</v>
      </c>
      <c r="CR71" s="58">
        <f t="shared" si="204"/>
        <v>500</v>
      </c>
      <c r="CS71" s="58" t="e">
        <f t="shared" si="212"/>
        <v>#VALUE!</v>
      </c>
      <c r="CT71" s="58">
        <f t="shared" si="206"/>
        <v>385.00839354791623</v>
      </c>
      <c r="CU71" s="62" t="e">
        <f t="shared" si="207"/>
        <v>#VALUE!</v>
      </c>
      <c r="CV71" s="58" t="e">
        <f t="shared" si="208"/>
        <v>#VALUE!</v>
      </c>
      <c r="CW71" s="58" t="e">
        <f t="shared" si="209"/>
        <v>#VALUE!</v>
      </c>
      <c r="CX71" s="56" t="s">
        <v>554</v>
      </c>
      <c r="CY71" s="91"/>
    </row>
    <row r="72" spans="1:103" s="59" customFormat="1" ht="84" x14ac:dyDescent="0.2">
      <c r="A72" s="122">
        <f t="shared" si="15"/>
        <v>62</v>
      </c>
      <c r="B72" s="123" t="s">
        <v>167</v>
      </c>
      <c r="C72" s="124" t="s">
        <v>168</v>
      </c>
      <c r="D72" s="123" t="s">
        <v>46</v>
      </c>
      <c r="E72" s="126">
        <v>79</v>
      </c>
      <c r="F72" s="122">
        <v>1</v>
      </c>
      <c r="G72" s="123" t="s">
        <v>31</v>
      </c>
      <c r="H72" s="53">
        <v>24304</v>
      </c>
      <c r="I72" s="53">
        <f t="shared" si="16"/>
        <v>1920016</v>
      </c>
      <c r="J72" s="136">
        <v>24000</v>
      </c>
      <c r="K72" s="136">
        <v>0</v>
      </c>
      <c r="L72" s="43">
        <f t="shared" si="176"/>
        <v>24000</v>
      </c>
      <c r="M72" s="52">
        <f t="shared" si="18"/>
        <v>1896000</v>
      </c>
      <c r="N72" s="42" t="str">
        <f t="shared" si="213"/>
        <v>CUMPLE</v>
      </c>
      <c r="O72" s="42" t="s">
        <v>566</v>
      </c>
      <c r="P72" s="42" t="s">
        <v>10</v>
      </c>
      <c r="Q72" s="42" t="str">
        <f t="shared" si="178"/>
        <v>SI</v>
      </c>
      <c r="R72" s="144">
        <v>11100</v>
      </c>
      <c r="S72" s="144">
        <v>0</v>
      </c>
      <c r="T72" s="144">
        <f t="shared" si="1"/>
        <v>11100</v>
      </c>
      <c r="U72" s="145">
        <f t="shared" si="21"/>
        <v>876900</v>
      </c>
      <c r="V72" s="42" t="str">
        <f t="shared" si="210"/>
        <v>ARTIFICIALIDAD</v>
      </c>
      <c r="W72" s="42" t="str">
        <f>+IFERROR(VLOOKUP(A72,'[1]ASSUT MEDICAL LTDA'!$A$11:$L$124,7,0)," ")</f>
        <v>Cumple</v>
      </c>
      <c r="X72" s="42" t="s">
        <v>10</v>
      </c>
      <c r="Y72" s="42" t="str">
        <f t="shared" si="211"/>
        <v>SI</v>
      </c>
      <c r="Z72" s="43">
        <v>36831</v>
      </c>
      <c r="AA72" s="43">
        <v>0</v>
      </c>
      <c r="AB72" s="43">
        <f t="shared" si="2"/>
        <v>36831</v>
      </c>
      <c r="AC72" s="41">
        <f t="shared" si="24"/>
        <v>2909649</v>
      </c>
      <c r="AD72" s="42" t="str">
        <f t="shared" si="181"/>
        <v>NO CUMPLE</v>
      </c>
      <c r="AE72" s="42" t="str">
        <f>+IFERROR(VLOOKUP(A72,'[1]COLOMBIANA DE MEDICAMENTOS Y TE'!$A$33:$H$178,8,0)," ")</f>
        <v>No cumple</v>
      </c>
      <c r="AF72" s="42" t="s">
        <v>33</v>
      </c>
      <c r="AG72" s="42" t="str">
        <f t="shared" si="182"/>
        <v>NO</v>
      </c>
      <c r="AH72" s="60">
        <v>18581</v>
      </c>
      <c r="AI72" s="60">
        <v>0</v>
      </c>
      <c r="AJ72" s="51">
        <f t="shared" si="183"/>
        <v>18581</v>
      </c>
      <c r="AK72" s="41">
        <f t="shared" si="28"/>
        <v>1467899</v>
      </c>
      <c r="AL72" s="42" t="str">
        <f t="shared" si="184"/>
        <v>ARTIFICIALIDAD</v>
      </c>
      <c r="AM72" s="42" t="str">
        <f>+IFERROR(VLOOKUP(A72,'[1]JOHNSON &amp; JOHNSON MEDTECH COLOM'!$A$11:$J$240,7,0)," ")</f>
        <v>Cumple</v>
      </c>
      <c r="AN72" s="42" t="s">
        <v>10</v>
      </c>
      <c r="AO72" s="42" t="str">
        <f t="shared" si="185"/>
        <v>SI</v>
      </c>
      <c r="AP72" s="60"/>
      <c r="AQ72" s="60"/>
      <c r="AR72" s="40">
        <f t="shared" si="186"/>
        <v>0</v>
      </c>
      <c r="AS72" s="41">
        <f t="shared" si="32"/>
        <v>0</v>
      </c>
      <c r="AT72" s="42" t="str">
        <f t="shared" si="187"/>
        <v>NO OFERTADO</v>
      </c>
      <c r="AU72" s="42"/>
      <c r="AV72" s="42" t="s">
        <v>33</v>
      </c>
      <c r="AW72" s="42" t="str">
        <f t="shared" si="188"/>
        <v>NO</v>
      </c>
      <c r="AX72" s="167">
        <v>13701</v>
      </c>
      <c r="AY72" s="167">
        <v>0</v>
      </c>
      <c r="AZ72" s="144">
        <f t="shared" si="3"/>
        <v>13701</v>
      </c>
      <c r="BA72" s="41">
        <f t="shared" si="35"/>
        <v>1082379</v>
      </c>
      <c r="BB72" s="42" t="str">
        <f t="shared" si="189"/>
        <v>ARTIFICIALIDAD</v>
      </c>
      <c r="BC72" s="42" t="str">
        <f>+IFERROR(VLOOKUP(A72,'[1]LIFE SUMINISTROS MEDICOS S.A.S.'!$A$32:$O$78,8,0)," ")</f>
        <v>No cumple</v>
      </c>
      <c r="BD72" s="42" t="s">
        <v>10</v>
      </c>
      <c r="BE72" s="42" t="str">
        <f t="shared" si="190"/>
        <v>SI</v>
      </c>
      <c r="BF72" s="214">
        <f>+IFERROR(VLOOKUP(A72,[2]PriceList!$A$2:$I$252,8,0)," ")</f>
        <v>21800</v>
      </c>
      <c r="BG72" s="218">
        <f>+IFERROR(VLOOKUP(A72,[2]PriceList!$A$2:$I$252,9,0)," ")</f>
        <v>0</v>
      </c>
      <c r="BH72" s="43">
        <f t="shared" si="4"/>
        <v>21800</v>
      </c>
      <c r="BI72" s="52">
        <f t="shared" si="191"/>
        <v>21800</v>
      </c>
      <c r="BJ72" s="42" t="str">
        <f t="shared" si="192"/>
        <v>CUMPLE</v>
      </c>
      <c r="BK72" s="42" t="str">
        <f>+IFERROR(VLOOKUP(A72,'[1]MEDTRONIC COLOMBIA S.A.'!$A$11:$O$73,8,0)," ")</f>
        <v>Cumple</v>
      </c>
      <c r="BL72" s="42" t="s">
        <v>10</v>
      </c>
      <c r="BM72" s="42" t="str">
        <f t="shared" si="193"/>
        <v>SI</v>
      </c>
      <c r="BN72" s="196">
        <v>0</v>
      </c>
      <c r="BO72" s="196">
        <v>0</v>
      </c>
      <c r="BP72" s="144">
        <f t="shared" si="5"/>
        <v>0</v>
      </c>
      <c r="BQ72" s="145">
        <f t="shared" si="6"/>
        <v>0</v>
      </c>
      <c r="BR72" s="42" t="str">
        <f t="shared" si="194"/>
        <v>NO OFERTADO</v>
      </c>
      <c r="BS72" s="42" t="str">
        <f>+IFERROR(VLOOKUP(A72,'[1]PROMED QUIRURGICOS EU'!$A$11:$O$26,8,0)," ")</f>
        <v xml:space="preserve"> </v>
      </c>
      <c r="BT72" s="42" t="s">
        <v>33</v>
      </c>
      <c r="BU72" s="42" t="str">
        <f t="shared" si="195"/>
        <v>NO</v>
      </c>
      <c r="BV72" s="191"/>
      <c r="BW72" s="191"/>
      <c r="BX72" s="43">
        <f t="shared" si="7"/>
        <v>0</v>
      </c>
      <c r="BY72" s="52">
        <f t="shared" si="8"/>
        <v>0</v>
      </c>
      <c r="BZ72" s="42" t="str">
        <f t="shared" si="196"/>
        <v>NO OFERTADO</v>
      </c>
      <c r="CA72" s="42" t="str">
        <f>+IFERROR(VLOOKUP(A72,'[1]UCIPHARMA S. A'!$A$11:$N$28,8,0)," ")</f>
        <v xml:space="preserve"> </v>
      </c>
      <c r="CB72" s="42" t="s">
        <v>33</v>
      </c>
      <c r="CC72" s="42" t="str">
        <f t="shared" si="197"/>
        <v>NO</v>
      </c>
      <c r="CD72" s="56"/>
      <c r="CE72" s="57">
        <f t="shared" si="9"/>
        <v>24000</v>
      </c>
      <c r="CF72" s="57">
        <f t="shared" si="10"/>
        <v>11100</v>
      </c>
      <c r="CG72" s="57" t="str">
        <f t="shared" si="11"/>
        <v/>
      </c>
      <c r="CH72" s="65">
        <f t="shared" si="12"/>
        <v>18581</v>
      </c>
      <c r="CI72" s="65" t="str">
        <f t="shared" si="13"/>
        <v/>
      </c>
      <c r="CJ72" s="65">
        <f t="shared" si="14"/>
        <v>13701</v>
      </c>
      <c r="CK72" s="65">
        <f t="shared" si="198"/>
        <v>21800</v>
      </c>
      <c r="CL72" s="65" t="str">
        <f t="shared" si="199"/>
        <v/>
      </c>
      <c r="CM72" s="57" t="str">
        <f t="shared" si="47"/>
        <v/>
      </c>
      <c r="CN72" s="57">
        <f t="shared" si="200"/>
        <v>11100</v>
      </c>
      <c r="CO72" s="58">
        <f t="shared" si="201"/>
        <v>231.25</v>
      </c>
      <c r="CP72" s="58">
        <f t="shared" si="202"/>
        <v>500</v>
      </c>
      <c r="CQ72" s="58" t="e">
        <f t="shared" si="203"/>
        <v>#VALUE!</v>
      </c>
      <c r="CR72" s="58">
        <f t="shared" si="204"/>
        <v>298.69221247510899</v>
      </c>
      <c r="CS72" s="58" t="e">
        <f t="shared" si="212"/>
        <v>#VALUE!</v>
      </c>
      <c r="CT72" s="58">
        <f t="shared" si="206"/>
        <v>405.07992117363693</v>
      </c>
      <c r="CU72" s="62">
        <f t="shared" si="207"/>
        <v>254.58715596330273</v>
      </c>
      <c r="CV72" s="58" t="e">
        <f t="shared" si="208"/>
        <v>#VALUE!</v>
      </c>
      <c r="CW72" s="58" t="e">
        <f t="shared" si="209"/>
        <v>#VALUE!</v>
      </c>
      <c r="CX72" s="56" t="s">
        <v>552</v>
      </c>
      <c r="CY72" s="91"/>
    </row>
    <row r="73" spans="1:103" s="59" customFormat="1" ht="48" x14ac:dyDescent="0.2">
      <c r="A73" s="122">
        <f t="shared" si="15"/>
        <v>63</v>
      </c>
      <c r="B73" s="123" t="s">
        <v>169</v>
      </c>
      <c r="C73" s="124" t="s">
        <v>170</v>
      </c>
      <c r="D73" s="123" t="s">
        <v>46</v>
      </c>
      <c r="E73" s="126">
        <v>69.333333333333329</v>
      </c>
      <c r="F73" s="122">
        <v>1</v>
      </c>
      <c r="G73" s="123" t="s">
        <v>31</v>
      </c>
      <c r="H73" s="53">
        <v>4200</v>
      </c>
      <c r="I73" s="53">
        <f t="shared" si="16"/>
        <v>291200</v>
      </c>
      <c r="J73" s="136">
        <v>5100</v>
      </c>
      <c r="K73" s="136">
        <v>0</v>
      </c>
      <c r="L73" s="43">
        <f t="shared" si="176"/>
        <v>5100</v>
      </c>
      <c r="M73" s="52">
        <f t="shared" si="18"/>
        <v>353600</v>
      </c>
      <c r="N73" s="42" t="str">
        <f t="shared" si="213"/>
        <v>NO CUMPLE</v>
      </c>
      <c r="O73" s="42" t="s">
        <v>566</v>
      </c>
      <c r="P73" s="42" t="s">
        <v>33</v>
      </c>
      <c r="Q73" s="42" t="str">
        <f t="shared" si="178"/>
        <v>NO</v>
      </c>
      <c r="R73" s="144">
        <v>4950</v>
      </c>
      <c r="S73" s="144">
        <v>0</v>
      </c>
      <c r="T73" s="144">
        <f t="shared" si="1"/>
        <v>4950</v>
      </c>
      <c r="U73" s="145">
        <f t="shared" si="21"/>
        <v>343200</v>
      </c>
      <c r="V73" s="42" t="str">
        <f t="shared" si="210"/>
        <v>NO CUMPLE</v>
      </c>
      <c r="W73" s="42" t="str">
        <f>+IFERROR(VLOOKUP(A73,'[1]ASSUT MEDICAL LTDA'!$A$11:$L$124,7,0)," ")</f>
        <v>No cumple</v>
      </c>
      <c r="X73" s="42" t="s">
        <v>33</v>
      </c>
      <c r="Y73" s="42" t="str">
        <f t="shared" si="211"/>
        <v>NO</v>
      </c>
      <c r="Z73" s="43">
        <v>6024</v>
      </c>
      <c r="AA73" s="43">
        <v>0</v>
      </c>
      <c r="AB73" s="43">
        <f t="shared" si="2"/>
        <v>6024</v>
      </c>
      <c r="AC73" s="41">
        <f t="shared" si="24"/>
        <v>417664</v>
      </c>
      <c r="AD73" s="42" t="str">
        <f t="shared" si="181"/>
        <v>NO CUMPLE</v>
      </c>
      <c r="AE73" s="42" t="str">
        <f>+IFERROR(VLOOKUP(A73,'[1]COLOMBIANA DE MEDICAMENTOS Y TE'!$A$33:$H$178,8,0)," ")</f>
        <v>No cumple</v>
      </c>
      <c r="AF73" s="42" t="s">
        <v>33</v>
      </c>
      <c r="AG73" s="42" t="str">
        <f t="shared" si="182"/>
        <v>NO</v>
      </c>
      <c r="AH73" s="60">
        <v>3771</v>
      </c>
      <c r="AI73" s="60">
        <v>0</v>
      </c>
      <c r="AJ73" s="51">
        <f t="shared" si="183"/>
        <v>3771</v>
      </c>
      <c r="AK73" s="41">
        <f t="shared" si="28"/>
        <v>261455.99999999997</v>
      </c>
      <c r="AL73" s="42" t="str">
        <f t="shared" si="184"/>
        <v>CUMPLE</v>
      </c>
      <c r="AM73" s="42" t="str">
        <f>+IFERROR(VLOOKUP(A73,'[1]JOHNSON &amp; JOHNSON MEDTECH COLOM'!$A$11:$J$240,7,0)," ")</f>
        <v>Cumple</v>
      </c>
      <c r="AN73" s="42" t="s">
        <v>10</v>
      </c>
      <c r="AO73" s="42" t="str">
        <f t="shared" si="185"/>
        <v>SI</v>
      </c>
      <c r="AP73" s="60"/>
      <c r="AQ73" s="60"/>
      <c r="AR73" s="40">
        <f t="shared" si="186"/>
        <v>0</v>
      </c>
      <c r="AS73" s="41">
        <f t="shared" si="32"/>
        <v>0</v>
      </c>
      <c r="AT73" s="42" t="str">
        <f t="shared" si="187"/>
        <v>NO OFERTADO</v>
      </c>
      <c r="AU73" s="42"/>
      <c r="AV73" s="42" t="s">
        <v>33</v>
      </c>
      <c r="AW73" s="42" t="str">
        <f t="shared" si="188"/>
        <v>NO</v>
      </c>
      <c r="AX73" s="167"/>
      <c r="AY73" s="167"/>
      <c r="AZ73" s="144">
        <f t="shared" si="3"/>
        <v>0</v>
      </c>
      <c r="BA73" s="41">
        <f t="shared" si="35"/>
        <v>0</v>
      </c>
      <c r="BB73" s="42" t="str">
        <f t="shared" si="189"/>
        <v>NO OFERTADO</v>
      </c>
      <c r="BC73" s="42" t="str">
        <f>+IFERROR(VLOOKUP(A73,'[1]LIFE SUMINISTROS MEDICOS S.A.S.'!$A$32:$O$78,8,0)," ")</f>
        <v xml:space="preserve"> </v>
      </c>
      <c r="BD73" s="42" t="s">
        <v>33</v>
      </c>
      <c r="BE73" s="42" t="str">
        <f t="shared" si="190"/>
        <v>NO</v>
      </c>
      <c r="BF73" s="214">
        <f>+IFERROR(VLOOKUP(A73,[2]PriceList!$A$2:$I$252,8,0)," ")</f>
        <v>0</v>
      </c>
      <c r="BG73" s="218">
        <f>+IFERROR(VLOOKUP(A73,[2]PriceList!$A$2:$I$252,9,0)," ")</f>
        <v>0</v>
      </c>
      <c r="BH73" s="43">
        <f t="shared" si="4"/>
        <v>0</v>
      </c>
      <c r="BI73" s="52">
        <f t="shared" si="191"/>
        <v>0</v>
      </c>
      <c r="BJ73" s="42" t="str">
        <f t="shared" si="192"/>
        <v>NO OFERTADO</v>
      </c>
      <c r="BK73" s="42" t="str">
        <f>+IFERROR(VLOOKUP(A73,'[1]MEDTRONIC COLOMBIA S.A.'!$A$11:$O$73,8,0)," ")</f>
        <v xml:space="preserve"> </v>
      </c>
      <c r="BL73" s="42" t="s">
        <v>33</v>
      </c>
      <c r="BM73" s="42" t="str">
        <f t="shared" si="193"/>
        <v>NO</v>
      </c>
      <c r="BN73" s="196">
        <v>0</v>
      </c>
      <c r="BO73" s="196">
        <v>0</v>
      </c>
      <c r="BP73" s="144">
        <f t="shared" si="5"/>
        <v>0</v>
      </c>
      <c r="BQ73" s="145">
        <f t="shared" si="6"/>
        <v>0</v>
      </c>
      <c r="BR73" s="42" t="str">
        <f t="shared" si="194"/>
        <v>NO OFERTADO</v>
      </c>
      <c r="BS73" s="42" t="str">
        <f>+IFERROR(VLOOKUP(A73,'[1]PROMED QUIRURGICOS EU'!$A$11:$O$26,8,0)," ")</f>
        <v xml:space="preserve"> </v>
      </c>
      <c r="BT73" s="42" t="s">
        <v>33</v>
      </c>
      <c r="BU73" s="42" t="str">
        <f t="shared" si="195"/>
        <v>NO</v>
      </c>
      <c r="BV73" s="191"/>
      <c r="BW73" s="191"/>
      <c r="BX73" s="43">
        <f t="shared" si="7"/>
        <v>0</v>
      </c>
      <c r="BY73" s="52">
        <f t="shared" si="8"/>
        <v>0</v>
      </c>
      <c r="BZ73" s="42" t="str">
        <f t="shared" si="196"/>
        <v>NO OFERTADO</v>
      </c>
      <c r="CA73" s="42" t="str">
        <f>+IFERROR(VLOOKUP(A73,'[1]UCIPHARMA S. A'!$A$11:$N$28,8,0)," ")</f>
        <v xml:space="preserve"> </v>
      </c>
      <c r="CB73" s="42" t="s">
        <v>33</v>
      </c>
      <c r="CC73" s="42" t="str">
        <f t="shared" si="197"/>
        <v>NO</v>
      </c>
      <c r="CD73" s="56"/>
      <c r="CE73" s="57" t="str">
        <f t="shared" si="9"/>
        <v/>
      </c>
      <c r="CF73" s="57" t="str">
        <f t="shared" si="10"/>
        <v/>
      </c>
      <c r="CG73" s="57" t="str">
        <f t="shared" si="11"/>
        <v/>
      </c>
      <c r="CH73" s="65">
        <f t="shared" si="12"/>
        <v>3771</v>
      </c>
      <c r="CI73" s="65" t="str">
        <f t="shared" si="13"/>
        <v/>
      </c>
      <c r="CJ73" s="65" t="str">
        <f t="shared" si="14"/>
        <v/>
      </c>
      <c r="CK73" s="65" t="str">
        <f t="shared" si="198"/>
        <v/>
      </c>
      <c r="CL73" s="65" t="str">
        <f t="shared" si="199"/>
        <v/>
      </c>
      <c r="CM73" s="57" t="str">
        <f t="shared" si="47"/>
        <v/>
      </c>
      <c r="CN73" s="57">
        <f t="shared" si="200"/>
        <v>3771</v>
      </c>
      <c r="CO73" s="58" t="e">
        <f t="shared" si="201"/>
        <v>#VALUE!</v>
      </c>
      <c r="CP73" s="58" t="e">
        <f t="shared" si="202"/>
        <v>#VALUE!</v>
      </c>
      <c r="CQ73" s="58" t="e">
        <f t="shared" si="203"/>
        <v>#VALUE!</v>
      </c>
      <c r="CR73" s="58">
        <f t="shared" si="204"/>
        <v>500</v>
      </c>
      <c r="CS73" s="58" t="e">
        <f t="shared" si="212"/>
        <v>#VALUE!</v>
      </c>
      <c r="CT73" s="58" t="e">
        <f t="shared" si="206"/>
        <v>#VALUE!</v>
      </c>
      <c r="CU73" s="62" t="e">
        <f t="shared" si="207"/>
        <v>#VALUE!</v>
      </c>
      <c r="CV73" s="58" t="e">
        <f t="shared" si="208"/>
        <v>#VALUE!</v>
      </c>
      <c r="CW73" s="58" t="e">
        <f t="shared" si="209"/>
        <v>#VALUE!</v>
      </c>
      <c r="CX73" s="56" t="s">
        <v>554</v>
      </c>
      <c r="CY73" s="91"/>
    </row>
    <row r="74" spans="1:103" s="59" customFormat="1" ht="84" x14ac:dyDescent="0.2">
      <c r="A74" s="122">
        <f t="shared" si="15"/>
        <v>64</v>
      </c>
      <c r="B74" s="123" t="s">
        <v>171</v>
      </c>
      <c r="C74" s="124" t="s">
        <v>172</v>
      </c>
      <c r="D74" s="123" t="s">
        <v>46</v>
      </c>
      <c r="E74" s="126">
        <v>120</v>
      </c>
      <c r="F74" s="122">
        <v>1</v>
      </c>
      <c r="G74" s="123" t="s">
        <v>31</v>
      </c>
      <c r="H74" s="53">
        <v>4200</v>
      </c>
      <c r="I74" s="53">
        <f t="shared" si="16"/>
        <v>504000</v>
      </c>
      <c r="J74" s="136">
        <v>5100</v>
      </c>
      <c r="K74" s="136">
        <v>0</v>
      </c>
      <c r="L74" s="43">
        <f t="shared" si="176"/>
        <v>5100</v>
      </c>
      <c r="M74" s="52">
        <f t="shared" si="18"/>
        <v>612000</v>
      </c>
      <c r="N74" s="42" t="str">
        <f t="shared" si="213"/>
        <v>NO CUMPLE</v>
      </c>
      <c r="O74" s="42" t="s">
        <v>566</v>
      </c>
      <c r="P74" s="42" t="s">
        <v>33</v>
      </c>
      <c r="Q74" s="42" t="str">
        <f t="shared" si="178"/>
        <v>NO</v>
      </c>
      <c r="R74" s="144">
        <v>5200</v>
      </c>
      <c r="S74" s="144">
        <v>0</v>
      </c>
      <c r="T74" s="144">
        <f t="shared" si="1"/>
        <v>5200</v>
      </c>
      <c r="U74" s="145">
        <f t="shared" si="21"/>
        <v>624000</v>
      </c>
      <c r="V74" s="42" t="str">
        <f t="shared" si="210"/>
        <v>NO CUMPLE</v>
      </c>
      <c r="W74" s="42" t="str">
        <f>+IFERROR(VLOOKUP(A74,'[1]ASSUT MEDICAL LTDA'!$A$11:$L$124,7,0)," ")</f>
        <v>No cumple</v>
      </c>
      <c r="X74" s="42" t="s">
        <v>33</v>
      </c>
      <c r="Y74" s="42" t="str">
        <f t="shared" si="211"/>
        <v>NO</v>
      </c>
      <c r="Z74" s="43">
        <v>6386</v>
      </c>
      <c r="AA74" s="43">
        <v>0</v>
      </c>
      <c r="AB74" s="43">
        <f t="shared" si="2"/>
        <v>6386</v>
      </c>
      <c r="AC74" s="41">
        <f t="shared" si="24"/>
        <v>766320</v>
      </c>
      <c r="AD74" s="42" t="str">
        <f t="shared" si="181"/>
        <v>NO CUMPLE</v>
      </c>
      <c r="AE74" s="42" t="str">
        <f>+IFERROR(VLOOKUP(A74,'[1]COLOMBIANA DE MEDICAMENTOS Y TE'!$A$33:$H$178,8,0)," ")</f>
        <v>No cumple</v>
      </c>
      <c r="AF74" s="42" t="s">
        <v>33</v>
      </c>
      <c r="AG74" s="42" t="str">
        <f t="shared" si="182"/>
        <v>NO</v>
      </c>
      <c r="AH74" s="60">
        <v>3771</v>
      </c>
      <c r="AI74" s="60">
        <v>0</v>
      </c>
      <c r="AJ74" s="51">
        <f t="shared" si="183"/>
        <v>3771</v>
      </c>
      <c r="AK74" s="41">
        <f t="shared" si="28"/>
        <v>452520</v>
      </c>
      <c r="AL74" s="42" t="str">
        <f t="shared" si="184"/>
        <v>CUMPLE</v>
      </c>
      <c r="AM74" s="42" t="str">
        <f>+IFERROR(VLOOKUP(A74,'[1]JOHNSON &amp; JOHNSON MEDTECH COLOM'!$A$11:$J$240,7,0)," ")</f>
        <v>Cumple</v>
      </c>
      <c r="AN74" s="42" t="s">
        <v>10</v>
      </c>
      <c r="AO74" s="42" t="str">
        <f t="shared" si="185"/>
        <v>SI</v>
      </c>
      <c r="AP74" s="60"/>
      <c r="AQ74" s="60"/>
      <c r="AR74" s="40">
        <f t="shared" si="186"/>
        <v>0</v>
      </c>
      <c r="AS74" s="41">
        <f t="shared" si="32"/>
        <v>0</v>
      </c>
      <c r="AT74" s="42" t="str">
        <f t="shared" si="187"/>
        <v>NO OFERTADO</v>
      </c>
      <c r="AU74" s="42"/>
      <c r="AV74" s="42" t="s">
        <v>33</v>
      </c>
      <c r="AW74" s="42" t="str">
        <f t="shared" si="188"/>
        <v>NO</v>
      </c>
      <c r="AX74" s="167"/>
      <c r="AY74" s="167"/>
      <c r="AZ74" s="144">
        <f t="shared" si="3"/>
        <v>0</v>
      </c>
      <c r="BA74" s="41">
        <f t="shared" si="35"/>
        <v>0</v>
      </c>
      <c r="BB74" s="42" t="str">
        <f t="shared" si="189"/>
        <v>NO OFERTADO</v>
      </c>
      <c r="BC74" s="42" t="str">
        <f>+IFERROR(VLOOKUP(A74,'[1]LIFE SUMINISTROS MEDICOS S.A.S.'!$A$32:$O$78,8,0)," ")</f>
        <v xml:space="preserve"> </v>
      </c>
      <c r="BD74" s="42" t="s">
        <v>33</v>
      </c>
      <c r="BE74" s="42" t="str">
        <f t="shared" si="190"/>
        <v>NO</v>
      </c>
      <c r="BF74" s="214">
        <f>+IFERROR(VLOOKUP(A74,[2]PriceList!$A$2:$I$252,8,0)," ")</f>
        <v>0</v>
      </c>
      <c r="BG74" s="218">
        <f>+IFERROR(VLOOKUP(A74,[2]PriceList!$A$2:$I$252,9,0)," ")</f>
        <v>0</v>
      </c>
      <c r="BH74" s="43">
        <f t="shared" si="4"/>
        <v>0</v>
      </c>
      <c r="BI74" s="52">
        <f t="shared" si="191"/>
        <v>0</v>
      </c>
      <c r="BJ74" s="42" t="str">
        <f t="shared" si="192"/>
        <v>NO OFERTADO</v>
      </c>
      <c r="BK74" s="42" t="str">
        <f>+IFERROR(VLOOKUP(A74,'[1]MEDTRONIC COLOMBIA S.A.'!$A$11:$O$73,8,0)," ")</f>
        <v xml:space="preserve"> </v>
      </c>
      <c r="BL74" s="42" t="s">
        <v>33</v>
      </c>
      <c r="BM74" s="42" t="str">
        <f t="shared" si="193"/>
        <v>NO</v>
      </c>
      <c r="BN74" s="196">
        <v>0</v>
      </c>
      <c r="BO74" s="196">
        <v>0</v>
      </c>
      <c r="BP74" s="144">
        <f t="shared" si="5"/>
        <v>0</v>
      </c>
      <c r="BQ74" s="145">
        <f t="shared" si="6"/>
        <v>0</v>
      </c>
      <c r="BR74" s="42" t="str">
        <f t="shared" si="194"/>
        <v>NO OFERTADO</v>
      </c>
      <c r="BS74" s="42" t="str">
        <f>+IFERROR(VLOOKUP(A74,'[1]PROMED QUIRURGICOS EU'!$A$11:$O$26,8,0)," ")</f>
        <v xml:space="preserve"> </v>
      </c>
      <c r="BT74" s="42" t="s">
        <v>33</v>
      </c>
      <c r="BU74" s="42" t="str">
        <f t="shared" si="195"/>
        <v>NO</v>
      </c>
      <c r="BV74" s="191"/>
      <c r="BW74" s="191"/>
      <c r="BX74" s="43">
        <f t="shared" si="7"/>
        <v>0</v>
      </c>
      <c r="BY74" s="52">
        <f t="shared" si="8"/>
        <v>0</v>
      </c>
      <c r="BZ74" s="42" t="str">
        <f t="shared" si="196"/>
        <v>NO OFERTADO</v>
      </c>
      <c r="CA74" s="42" t="str">
        <f>+IFERROR(VLOOKUP(A74,'[1]UCIPHARMA S. A'!$A$11:$N$28,8,0)," ")</f>
        <v xml:space="preserve"> </v>
      </c>
      <c r="CB74" s="42" t="s">
        <v>33</v>
      </c>
      <c r="CC74" s="42" t="str">
        <f t="shared" si="197"/>
        <v>NO</v>
      </c>
      <c r="CD74" s="56"/>
      <c r="CE74" s="57" t="str">
        <f t="shared" si="9"/>
        <v/>
      </c>
      <c r="CF74" s="57" t="str">
        <f t="shared" si="10"/>
        <v/>
      </c>
      <c r="CG74" s="57" t="str">
        <f t="shared" si="11"/>
        <v/>
      </c>
      <c r="CH74" s="65">
        <f t="shared" si="12"/>
        <v>3771</v>
      </c>
      <c r="CI74" s="65" t="str">
        <f t="shared" si="13"/>
        <v/>
      </c>
      <c r="CJ74" s="65" t="str">
        <f t="shared" si="14"/>
        <v/>
      </c>
      <c r="CK74" s="65" t="str">
        <f t="shared" si="198"/>
        <v/>
      </c>
      <c r="CL74" s="65" t="str">
        <f t="shared" si="199"/>
        <v/>
      </c>
      <c r="CM74" s="57" t="str">
        <f t="shared" si="47"/>
        <v/>
      </c>
      <c r="CN74" s="57">
        <f t="shared" si="200"/>
        <v>3771</v>
      </c>
      <c r="CO74" s="58" t="e">
        <f t="shared" si="201"/>
        <v>#VALUE!</v>
      </c>
      <c r="CP74" s="58" t="e">
        <f t="shared" si="202"/>
        <v>#VALUE!</v>
      </c>
      <c r="CQ74" s="58" t="e">
        <f t="shared" si="203"/>
        <v>#VALUE!</v>
      </c>
      <c r="CR74" s="58">
        <f t="shared" si="204"/>
        <v>500</v>
      </c>
      <c r="CS74" s="58" t="e">
        <f t="shared" si="212"/>
        <v>#VALUE!</v>
      </c>
      <c r="CT74" s="58" t="e">
        <f t="shared" si="206"/>
        <v>#VALUE!</v>
      </c>
      <c r="CU74" s="62" t="e">
        <f t="shared" si="207"/>
        <v>#VALUE!</v>
      </c>
      <c r="CV74" s="58" t="e">
        <f t="shared" si="208"/>
        <v>#VALUE!</v>
      </c>
      <c r="CW74" s="58" t="e">
        <f t="shared" si="209"/>
        <v>#VALUE!</v>
      </c>
      <c r="CX74" s="56" t="s">
        <v>554</v>
      </c>
      <c r="CY74" s="91"/>
    </row>
    <row r="75" spans="1:103" s="59" customFormat="1" ht="47.25" x14ac:dyDescent="0.2">
      <c r="A75" s="122">
        <f t="shared" si="15"/>
        <v>65</v>
      </c>
      <c r="B75" s="123" t="s">
        <v>173</v>
      </c>
      <c r="C75" s="124" t="s">
        <v>174</v>
      </c>
      <c r="D75" s="123" t="s">
        <v>46</v>
      </c>
      <c r="E75" s="126">
        <v>7.333333333333333</v>
      </c>
      <c r="F75" s="122">
        <v>1</v>
      </c>
      <c r="G75" s="123" t="s">
        <v>31</v>
      </c>
      <c r="H75" s="53">
        <v>4200</v>
      </c>
      <c r="I75" s="53">
        <f t="shared" si="16"/>
        <v>30800</v>
      </c>
      <c r="J75" s="136">
        <v>5100</v>
      </c>
      <c r="K75" s="136">
        <v>0</v>
      </c>
      <c r="L75" s="43">
        <f t="shared" si="176"/>
        <v>5100</v>
      </c>
      <c r="M75" s="52">
        <f t="shared" si="18"/>
        <v>37400</v>
      </c>
      <c r="N75" s="42" t="str">
        <f t="shared" si="213"/>
        <v>NO CUMPLE</v>
      </c>
      <c r="O75" s="42" t="s">
        <v>566</v>
      </c>
      <c r="P75" s="42" t="s">
        <v>33</v>
      </c>
      <c r="Q75" s="42" t="str">
        <f t="shared" si="178"/>
        <v>NO</v>
      </c>
      <c r="R75" s="144">
        <v>6750</v>
      </c>
      <c r="S75" s="144">
        <v>0</v>
      </c>
      <c r="T75" s="144">
        <f t="shared" ref="T75:T138" si="214">R75+S75</f>
        <v>6750</v>
      </c>
      <c r="U75" s="145">
        <f t="shared" si="21"/>
        <v>49500</v>
      </c>
      <c r="V75" s="42" t="str">
        <f t="shared" si="210"/>
        <v>NO CUMPLE</v>
      </c>
      <c r="W75" s="42" t="str">
        <f>+IFERROR(VLOOKUP(A75,'[1]ASSUT MEDICAL LTDA'!$A$11:$L$124,7,0)," ")</f>
        <v>Cumple</v>
      </c>
      <c r="X75" s="42" t="s">
        <v>33</v>
      </c>
      <c r="Y75" s="42" t="str">
        <f t="shared" si="211"/>
        <v>NO</v>
      </c>
      <c r="Z75" s="43">
        <v>8193</v>
      </c>
      <c r="AA75" s="43">
        <v>0</v>
      </c>
      <c r="AB75" s="43">
        <f t="shared" ref="AB75:AB138" si="215">Z75+AA75</f>
        <v>8193</v>
      </c>
      <c r="AC75" s="41">
        <f t="shared" si="24"/>
        <v>60082</v>
      </c>
      <c r="AD75" s="42" t="str">
        <f t="shared" si="181"/>
        <v>NO CUMPLE</v>
      </c>
      <c r="AE75" s="42" t="str">
        <f>+IFERROR(VLOOKUP(A75,'[1]COLOMBIANA DE MEDICAMENTOS Y TE'!$A$33:$H$178,8,0)," ")</f>
        <v>Cumple</v>
      </c>
      <c r="AF75" s="42" t="s">
        <v>33</v>
      </c>
      <c r="AG75" s="42" t="str">
        <f t="shared" si="182"/>
        <v>NO</v>
      </c>
      <c r="AH75" s="60">
        <v>3771</v>
      </c>
      <c r="AI75" s="60">
        <v>0</v>
      </c>
      <c r="AJ75" s="51">
        <f t="shared" si="183"/>
        <v>3771</v>
      </c>
      <c r="AK75" s="41">
        <f t="shared" si="28"/>
        <v>27654</v>
      </c>
      <c r="AL75" s="42" t="str">
        <f t="shared" si="184"/>
        <v>CUMPLE</v>
      </c>
      <c r="AM75" s="42" t="str">
        <f>+IFERROR(VLOOKUP(A75,'[1]JOHNSON &amp; JOHNSON MEDTECH COLOM'!$A$11:$J$240,7,0)," ")</f>
        <v>Cumple</v>
      </c>
      <c r="AN75" s="42" t="s">
        <v>10</v>
      </c>
      <c r="AO75" s="42" t="str">
        <f t="shared" si="185"/>
        <v>SI</v>
      </c>
      <c r="AP75" s="60"/>
      <c r="AQ75" s="60"/>
      <c r="AR75" s="40">
        <f t="shared" si="186"/>
        <v>0</v>
      </c>
      <c r="AS75" s="41">
        <f t="shared" si="32"/>
        <v>0</v>
      </c>
      <c r="AT75" s="42" t="str">
        <f t="shared" si="187"/>
        <v>NO OFERTADO</v>
      </c>
      <c r="AU75" s="42"/>
      <c r="AV75" s="42" t="s">
        <v>33</v>
      </c>
      <c r="AW75" s="42" t="str">
        <f t="shared" si="188"/>
        <v>NO</v>
      </c>
      <c r="AX75" s="167"/>
      <c r="AY75" s="167"/>
      <c r="AZ75" s="144">
        <f t="shared" ref="AZ75:AZ138" si="216">AX75+AY75</f>
        <v>0</v>
      </c>
      <c r="BA75" s="41">
        <f t="shared" si="35"/>
        <v>0</v>
      </c>
      <c r="BB75" s="42" t="str">
        <f t="shared" si="189"/>
        <v>NO OFERTADO</v>
      </c>
      <c r="BC75" s="42" t="str">
        <f>+IFERROR(VLOOKUP(A75,'[1]LIFE SUMINISTROS MEDICOS S.A.S.'!$A$32:$O$78,8,0)," ")</f>
        <v xml:space="preserve"> </v>
      </c>
      <c r="BD75" s="42" t="s">
        <v>33</v>
      </c>
      <c r="BE75" s="42" t="str">
        <f t="shared" si="190"/>
        <v>NO</v>
      </c>
      <c r="BF75" s="214">
        <f>+IFERROR(VLOOKUP(A75,[2]PriceList!$A$2:$I$252,8,0)," ")</f>
        <v>0</v>
      </c>
      <c r="BG75" s="218">
        <f>+IFERROR(VLOOKUP(A75,[2]PriceList!$A$2:$I$252,9,0)," ")</f>
        <v>0</v>
      </c>
      <c r="BH75" s="43">
        <f t="shared" ref="BH75:BH138" si="217">BF75+BG75</f>
        <v>0</v>
      </c>
      <c r="BI75" s="52">
        <f t="shared" si="191"/>
        <v>0</v>
      </c>
      <c r="BJ75" s="42" t="str">
        <f t="shared" si="192"/>
        <v>NO OFERTADO</v>
      </c>
      <c r="BK75" s="42" t="str">
        <f>+IFERROR(VLOOKUP(A75,'[1]MEDTRONIC COLOMBIA S.A.'!$A$11:$O$73,8,0)," ")</f>
        <v xml:space="preserve"> </v>
      </c>
      <c r="BL75" s="42" t="s">
        <v>33</v>
      </c>
      <c r="BM75" s="42" t="str">
        <f t="shared" si="193"/>
        <v>NO</v>
      </c>
      <c r="BN75" s="196">
        <v>0</v>
      </c>
      <c r="BO75" s="196">
        <v>0</v>
      </c>
      <c r="BP75" s="144">
        <f t="shared" ref="BP75:BP138" si="218">BN75+BO75</f>
        <v>0</v>
      </c>
      <c r="BQ75" s="145">
        <f t="shared" ref="BQ75:BQ138" si="219">BP75*$F75</f>
        <v>0</v>
      </c>
      <c r="BR75" s="42" t="str">
        <f t="shared" si="194"/>
        <v>NO OFERTADO</v>
      </c>
      <c r="BS75" s="42" t="str">
        <f>+IFERROR(VLOOKUP(A75,'[1]PROMED QUIRURGICOS EU'!$A$11:$O$26,8,0)," ")</f>
        <v xml:space="preserve"> </v>
      </c>
      <c r="BT75" s="42" t="s">
        <v>33</v>
      </c>
      <c r="BU75" s="42" t="str">
        <f t="shared" si="195"/>
        <v>NO</v>
      </c>
      <c r="BV75" s="191"/>
      <c r="BW75" s="191"/>
      <c r="BX75" s="43">
        <f t="shared" ref="BX75:BX138" si="220">BV75+BW75</f>
        <v>0</v>
      </c>
      <c r="BY75" s="52">
        <f t="shared" ref="BY75:BY138" si="221">BX75*$F75</f>
        <v>0</v>
      </c>
      <c r="BZ75" s="42" t="str">
        <f t="shared" si="196"/>
        <v>NO OFERTADO</v>
      </c>
      <c r="CA75" s="42" t="str">
        <f>+IFERROR(VLOOKUP(A75,'[1]UCIPHARMA S. A'!$A$11:$N$28,8,0)," ")</f>
        <v xml:space="preserve"> </v>
      </c>
      <c r="CB75" s="42" t="s">
        <v>33</v>
      </c>
      <c r="CC75" s="42" t="str">
        <f t="shared" si="197"/>
        <v>NO</v>
      </c>
      <c r="CD75" s="56"/>
      <c r="CE75" s="57" t="str">
        <f t="shared" ref="CE75:CE138" si="222">IF(L75=0,"",IF(Q75="NO","",L75))</f>
        <v/>
      </c>
      <c r="CF75" s="57" t="str">
        <f t="shared" ref="CF75:CF138" si="223">IF(T75=0,"",IF(Y75="NO","",T75))</f>
        <v/>
      </c>
      <c r="CG75" s="57" t="str">
        <f t="shared" ref="CG75:CG138" si="224">IF(AB75=0,"",IF(AG75="NO","",AB75))</f>
        <v/>
      </c>
      <c r="CH75" s="65">
        <f t="shared" ref="CH75:CH138" si="225">IF(AJ75=0,"",IF(AO75="NO","",AJ75))</f>
        <v>3771</v>
      </c>
      <c r="CI75" s="65" t="str">
        <f t="shared" ref="CI75:CI138" si="226">IF(AR75="0","",IF(AW75="NO","",AR75))</f>
        <v/>
      </c>
      <c r="CJ75" s="65" t="str">
        <f t="shared" ref="CJ75:CJ138" si="227">IF(AZ75=0,"",IF(BE75="NO","",AZ75))</f>
        <v/>
      </c>
      <c r="CK75" s="65" t="str">
        <f t="shared" si="198"/>
        <v/>
      </c>
      <c r="CL75" s="65" t="str">
        <f t="shared" si="199"/>
        <v/>
      </c>
      <c r="CM75" s="57" t="str">
        <f t="shared" si="47"/>
        <v/>
      </c>
      <c r="CN75" s="57">
        <f t="shared" si="200"/>
        <v>3771</v>
      </c>
      <c r="CO75" s="58" t="e">
        <f t="shared" si="201"/>
        <v>#VALUE!</v>
      </c>
      <c r="CP75" s="58" t="e">
        <f t="shared" si="202"/>
        <v>#VALUE!</v>
      </c>
      <c r="CQ75" s="58" t="e">
        <f t="shared" si="203"/>
        <v>#VALUE!</v>
      </c>
      <c r="CR75" s="58">
        <f t="shared" si="204"/>
        <v>500</v>
      </c>
      <c r="CS75" s="58" t="e">
        <f t="shared" si="212"/>
        <v>#VALUE!</v>
      </c>
      <c r="CT75" s="58" t="e">
        <f t="shared" si="206"/>
        <v>#VALUE!</v>
      </c>
      <c r="CU75" s="62" t="e">
        <f t="shared" si="207"/>
        <v>#VALUE!</v>
      </c>
      <c r="CV75" s="58" t="e">
        <f t="shared" si="208"/>
        <v>#VALUE!</v>
      </c>
      <c r="CW75" s="58" t="e">
        <f t="shared" si="209"/>
        <v>#VALUE!</v>
      </c>
      <c r="CX75" s="56" t="s">
        <v>554</v>
      </c>
      <c r="CY75" s="91"/>
    </row>
    <row r="76" spans="1:103" s="59" customFormat="1" ht="84" x14ac:dyDescent="0.2">
      <c r="A76" s="122">
        <f t="shared" ref="A76:A139" si="228">+A75+1</f>
        <v>66</v>
      </c>
      <c r="B76" s="123" t="s">
        <v>175</v>
      </c>
      <c r="C76" s="124" t="s">
        <v>176</v>
      </c>
      <c r="D76" s="123" t="s">
        <v>46</v>
      </c>
      <c r="E76" s="126">
        <v>7</v>
      </c>
      <c r="F76" s="122">
        <v>1</v>
      </c>
      <c r="G76" s="123" t="s">
        <v>31</v>
      </c>
      <c r="H76" s="53">
        <v>4200</v>
      </c>
      <c r="I76" s="53">
        <f t="shared" ref="I76:I139" si="229">+H76*E76</f>
        <v>29400</v>
      </c>
      <c r="J76" s="136">
        <v>5100</v>
      </c>
      <c r="K76" s="136">
        <v>0</v>
      </c>
      <c r="L76" s="43">
        <f>J76+K76</f>
        <v>5100</v>
      </c>
      <c r="M76" s="52">
        <f t="shared" ref="M76:M139" si="230">L76*$E76</f>
        <v>35700</v>
      </c>
      <c r="N76" s="42" t="str">
        <f>+IF(L76=0,"NO OFERTADO",IF(L76&gt;$H76,"NO CUMPLE",IF(((L76-$H76)/$H76)&lt;=-20%,"ARTIFICIALIDAD",IF(AND($H76=$H76,((L76-$H76)/$H76)&gt;-20%),"CUMPLE"))))</f>
        <v>NO CUMPLE</v>
      </c>
      <c r="O76" s="42" t="s">
        <v>566</v>
      </c>
      <c r="P76" s="42" t="s">
        <v>33</v>
      </c>
      <c r="Q76" s="42" t="str">
        <f>+IF(P76="CUMPLE","SI",IF(P76="NO CUMPLE","NO"))</f>
        <v>NO</v>
      </c>
      <c r="R76" s="144">
        <v>4650</v>
      </c>
      <c r="S76" s="144">
        <v>0</v>
      </c>
      <c r="T76" s="144">
        <f t="shared" si="214"/>
        <v>4650</v>
      </c>
      <c r="U76" s="145">
        <f t="shared" ref="U76:U139" si="231">T76*$E76</f>
        <v>32550</v>
      </c>
      <c r="V76" s="42" t="str">
        <f>+IF(T76=0,"NO OFERTADO",IF(T76&gt;$H76,"NO CUMPLE",IF(((T76-$H76)/$H76)&lt;=-20%,"ARTIFICIALIDAD",IF(AND($H76=$H76,((T76-$H76)/$H76)&gt;-20%),"CUMPLE"))))</f>
        <v>NO CUMPLE</v>
      </c>
      <c r="W76" s="42" t="str">
        <f>+IFERROR(VLOOKUP(A76,'[1]ASSUT MEDICAL LTDA'!$A$11:$L$124,7,0)," ")</f>
        <v>No cumple</v>
      </c>
      <c r="X76" s="42" t="s">
        <v>33</v>
      </c>
      <c r="Y76" s="42" t="str">
        <f>+IF(X76="CUMPLE","SI",IF(X76="NO CUMPLE","NO"))</f>
        <v>NO</v>
      </c>
      <c r="Z76" s="43">
        <v>6386</v>
      </c>
      <c r="AA76" s="43">
        <v>0</v>
      </c>
      <c r="AB76" s="43">
        <f t="shared" si="215"/>
        <v>6386</v>
      </c>
      <c r="AC76" s="41">
        <f t="shared" ref="AC76:AC139" si="232">AB76*$E76</f>
        <v>44702</v>
      </c>
      <c r="AD76" s="42" t="str">
        <f>+IF(AB76=0,"NO OFERTADO",IF(AB76&gt;$H76,"NO CUMPLE",IF(((AB76-$H76)/$H76)&lt;=-20%,"ARTIFICIALIDAD",IF(AND($H76=$H76,((AB76-$H76)/$H76)&gt;-20%),"CUMPLE"))))</f>
        <v>NO CUMPLE</v>
      </c>
      <c r="AE76" s="42" t="str">
        <f>+IFERROR(VLOOKUP(A76,'[1]COLOMBIANA DE MEDICAMENTOS Y TE'!$A$33:$H$178,8,0)," ")</f>
        <v>No cumple</v>
      </c>
      <c r="AF76" s="42" t="s">
        <v>33</v>
      </c>
      <c r="AG76" s="42" t="str">
        <f>+IF(AF76="CUMPLE","SI",IF(AF76="NO CUMPLE","NO"))</f>
        <v>NO</v>
      </c>
      <c r="AH76" s="43">
        <v>3662</v>
      </c>
      <c r="AI76" s="43">
        <v>0</v>
      </c>
      <c r="AJ76" s="51">
        <f>+AH76+AI76</f>
        <v>3662</v>
      </c>
      <c r="AK76" s="41">
        <f t="shared" ref="AK76:AK139" si="233">AJ76*$E76</f>
        <v>25634</v>
      </c>
      <c r="AL76" s="42" t="str">
        <f>+IF(AJ76=0,"NO OFERTADO",IF(AJ76&gt;$H76,"NO CUMPLE",IF(((AJ76-$H76)/$H76)&lt;=-20%,"ARTIFICIALIDAD",IF(AND($H76=$H76,((AJ76-$H76)/$H76)&gt;-20%),"CUMPLE"))))</f>
        <v>CUMPLE</v>
      </c>
      <c r="AM76" s="42" t="str">
        <f>+IFERROR(VLOOKUP(A76,'[1]JOHNSON &amp; JOHNSON MEDTECH COLOM'!$A$11:$J$240,7,0)," ")</f>
        <v>Cumple</v>
      </c>
      <c r="AN76" s="42" t="s">
        <v>10</v>
      </c>
      <c r="AO76" s="42" t="str">
        <f>+IF(AN76="CUMPLE","SI",IF(AN76="NO CUMPLE","NO"))</f>
        <v>SI</v>
      </c>
      <c r="AP76" s="43"/>
      <c r="AQ76" s="43"/>
      <c r="AR76" s="40">
        <f>+AP76+AQ76</f>
        <v>0</v>
      </c>
      <c r="AS76" s="41">
        <f t="shared" ref="AS76:AS139" si="234">AR76*$E76</f>
        <v>0</v>
      </c>
      <c r="AT76" s="42" t="str">
        <f>+IF(AR76=0,"NO OFERTADO",IF(AR76&gt;$H76,"NO CUMPLE",IF(((AR76-$H76)/$H76)&lt;=-20%,"ARTIFICIALIDAD",IF(AND($H76=$H76,((AR76-$H76)/$H76)&gt;-20%),"CUMPLE"))))</f>
        <v>NO OFERTADO</v>
      </c>
      <c r="AU76" s="42"/>
      <c r="AV76" s="42" t="s">
        <v>33</v>
      </c>
      <c r="AW76" s="42" t="str">
        <f>+IF(AV76="CUMPLE","SI",IF(AV76="NO CUMPLE","NO"))</f>
        <v>NO</v>
      </c>
      <c r="AX76" s="43"/>
      <c r="AY76" s="43"/>
      <c r="AZ76" s="144">
        <f t="shared" si="216"/>
        <v>0</v>
      </c>
      <c r="BA76" s="41">
        <f t="shared" ref="BA76:BA139" si="235">AZ76*$E76</f>
        <v>0</v>
      </c>
      <c r="BB76" s="42" t="str">
        <f>+IF(AZ76=0,"NO OFERTADO",IF(AZ76&gt;$H76,"NO CUMPLE",IF(((AZ76-$H76)/$H76)&lt;=-20%,"ARTIFICIALIDAD",IF(AND($H76=$H76,((AZ76-$H76)/$H76)&gt;-20%),"CUMPLE"))))</f>
        <v>NO OFERTADO</v>
      </c>
      <c r="BC76" s="42" t="str">
        <f>+IFERROR(VLOOKUP(A76,'[1]LIFE SUMINISTROS MEDICOS S.A.S.'!$A$32:$O$78,8,0)," ")</f>
        <v xml:space="preserve"> </v>
      </c>
      <c r="BD76" s="42" t="s">
        <v>33</v>
      </c>
      <c r="BE76" s="42" t="str">
        <f>+IF(BD76="CUMPLE","SI",IF(BD76="NO CUMPLE","NO"))</f>
        <v>NO</v>
      </c>
      <c r="BF76" s="214">
        <f>+IFERROR(VLOOKUP(A76,[2]PriceList!$A$2:$I$252,8,0)," ")</f>
        <v>0</v>
      </c>
      <c r="BG76" s="218">
        <f>+IFERROR(VLOOKUP(A76,[2]PriceList!$A$2:$I$252,9,0)," ")</f>
        <v>0</v>
      </c>
      <c r="BH76" s="43">
        <f t="shared" si="217"/>
        <v>0</v>
      </c>
      <c r="BI76" s="52">
        <f>BH76*$F76</f>
        <v>0</v>
      </c>
      <c r="BJ76" s="42" t="str">
        <f>+IF(BH76=0,"NO OFERTADO",IF(BH76&gt;$H76,"NO CUMPLE",IF(((BH76-$H76)/$H76)&lt;=-20%,"ARTIFICIALIDAD",IF(AND($H76=$H76,((BH76-$H76)/$H76)&gt;-20%),"CUMPLE"))))</f>
        <v>NO OFERTADO</v>
      </c>
      <c r="BK76" s="42" t="str">
        <f>+IFERROR(VLOOKUP(A76,'[1]MEDTRONIC COLOMBIA S.A.'!$A$11:$O$73,8,0)," ")</f>
        <v xml:space="preserve"> </v>
      </c>
      <c r="BL76" s="42" t="s">
        <v>33</v>
      </c>
      <c r="BM76" s="42" t="str">
        <f>+IF(BL76="CUMPLE","SI",IF(BL76="NO CUMPLE","NO"))</f>
        <v>NO</v>
      </c>
      <c r="BN76" s="196">
        <v>0</v>
      </c>
      <c r="BO76" s="196">
        <v>0</v>
      </c>
      <c r="BP76" s="144">
        <f t="shared" si="218"/>
        <v>0</v>
      </c>
      <c r="BQ76" s="145">
        <f t="shared" si="219"/>
        <v>0</v>
      </c>
      <c r="BR76" s="42" t="str">
        <f>+IF(BP76=0,"NO OFERTADO",IF(BP76&gt;$H76,"NO CUMPLE",IF(((BP76-$H76)/$H76)&lt;=-20%,"ARTIFICIALIDAD",IF(AND($H76=$H76,((BP76-$H76)/$H76)&gt;-20%),"CUMPLE"))))</f>
        <v>NO OFERTADO</v>
      </c>
      <c r="BS76" s="42" t="str">
        <f>+IFERROR(VLOOKUP(A76,'[1]PROMED QUIRURGICOS EU'!$A$11:$O$26,8,0)," ")</f>
        <v xml:space="preserve"> </v>
      </c>
      <c r="BT76" s="42" t="s">
        <v>33</v>
      </c>
      <c r="BU76" s="42" t="str">
        <f>+IF(BT76="CUMPLE","SI",IF(BT76="NO CUMPLE","NO"))</f>
        <v>NO</v>
      </c>
      <c r="BV76" s="191"/>
      <c r="BW76" s="191"/>
      <c r="BX76" s="43">
        <f t="shared" si="220"/>
        <v>0</v>
      </c>
      <c r="BY76" s="52">
        <f t="shared" si="221"/>
        <v>0</v>
      </c>
      <c r="BZ76" s="42" t="str">
        <f>+IF(BX76=0,"NO OFERTADO",IF(BX76&gt;$H76,"NO CUMPLE",IF(((BX76-$H76)/$H76)&lt;=-20%,"ARTIFICIALIDAD",IF(AND($H76=$H76,((BX76-$H76)/$H76)&gt;-20%),"CUMPLE"))))</f>
        <v>NO OFERTADO</v>
      </c>
      <c r="CA76" s="42" t="str">
        <f>+IFERROR(VLOOKUP(A76,'[1]UCIPHARMA S. A'!$A$11:$N$28,8,0)," ")</f>
        <v xml:space="preserve"> </v>
      </c>
      <c r="CB76" s="42" t="s">
        <v>33</v>
      </c>
      <c r="CC76" s="42" t="str">
        <f>+IF(CB76="CUMPLE","SI",IF(CB76="NO CUMPLE","NO"))</f>
        <v>NO</v>
      </c>
      <c r="CD76" s="56"/>
      <c r="CE76" s="57" t="str">
        <f t="shared" si="222"/>
        <v/>
      </c>
      <c r="CF76" s="57" t="str">
        <f t="shared" si="223"/>
        <v/>
      </c>
      <c r="CG76" s="57" t="str">
        <f t="shared" si="224"/>
        <v/>
      </c>
      <c r="CH76" s="65">
        <f t="shared" si="225"/>
        <v>3662</v>
      </c>
      <c r="CI76" s="65" t="str">
        <f t="shared" si="226"/>
        <v/>
      </c>
      <c r="CJ76" s="65" t="str">
        <f t="shared" si="227"/>
        <v/>
      </c>
      <c r="CK76" s="65" t="str">
        <f>IF(BH76=0,"",IF(BM76="NO","",BH76))</f>
        <v/>
      </c>
      <c r="CL76" s="65" t="str">
        <f>IF(BQ76=0,"",IF(BU76="NO","",BQ76))</f>
        <v/>
      </c>
      <c r="CM76" s="57" t="str">
        <f t="shared" ref="CM76:CM139" si="236">IF(BY76=0,"",IF(CC76="NO","",BY76))</f>
        <v/>
      </c>
      <c r="CN76" s="57">
        <f>MIN(CE76,CF76,CG76,CH76,CI76,CJ76,CK76,CL76,CM76)</f>
        <v>3662</v>
      </c>
      <c r="CO76" s="58" t="e">
        <f>500*(CN76/CE76)</f>
        <v>#VALUE!</v>
      </c>
      <c r="CP76" s="58" t="e">
        <f>500*(CN76/CF76)</f>
        <v>#VALUE!</v>
      </c>
      <c r="CQ76" s="58" t="e">
        <f>500*(CN76/CG76)</f>
        <v>#VALUE!</v>
      </c>
      <c r="CR76" s="58">
        <f>500*(CN76/CH76)</f>
        <v>500</v>
      </c>
      <c r="CS76" s="58" t="e">
        <f>500*(CN76/CI76)</f>
        <v>#VALUE!</v>
      </c>
      <c r="CT76" s="58" t="e">
        <f>500*(CN76/CJ76)</f>
        <v>#VALUE!</v>
      </c>
      <c r="CU76" s="62" t="e">
        <f>500*(CN76/CK76)</f>
        <v>#VALUE!</v>
      </c>
      <c r="CV76" s="58" t="e">
        <f>500*(CN76/CL76)</f>
        <v>#VALUE!</v>
      </c>
      <c r="CW76" s="58" t="e">
        <f>500*(CN76/CM76)</f>
        <v>#VALUE!</v>
      </c>
      <c r="CX76" s="56" t="s">
        <v>554</v>
      </c>
      <c r="CY76" s="91"/>
    </row>
    <row r="77" spans="1:103" s="59" customFormat="1" ht="72" x14ac:dyDescent="0.2">
      <c r="A77" s="122">
        <f t="shared" si="228"/>
        <v>67</v>
      </c>
      <c r="B77" s="123" t="s">
        <v>177</v>
      </c>
      <c r="C77" s="124" t="s">
        <v>178</v>
      </c>
      <c r="D77" s="123" t="s">
        <v>46</v>
      </c>
      <c r="E77" s="126">
        <v>32</v>
      </c>
      <c r="F77" s="122">
        <v>1</v>
      </c>
      <c r="G77" s="123" t="s">
        <v>31</v>
      </c>
      <c r="H77" s="53">
        <v>12833.54</v>
      </c>
      <c r="I77" s="53">
        <f t="shared" si="229"/>
        <v>410673.28</v>
      </c>
      <c r="J77" s="136"/>
      <c r="K77" s="136">
        <v>0</v>
      </c>
      <c r="L77" s="43">
        <f t="shared" ref="L77:L88" si="237">J77+K77</f>
        <v>0</v>
      </c>
      <c r="M77" s="52">
        <f t="shared" si="230"/>
        <v>0</v>
      </c>
      <c r="N77" s="42" t="str">
        <f t="shared" ref="N77:N81" si="238">+IF(L77=0,"NO OFERTADO",IF(L77&gt;$H77,"NO CUMPLE",IF(((L77-$H77)/$H77)&lt;=-20%,"ARTIFICIALIDAD",IF(AND($H77=$H77,((L77-$H77)/$H77)&gt;-20%),"CUMPLE"))))</f>
        <v>NO OFERTADO</v>
      </c>
      <c r="O77" s="42" t="s">
        <v>568</v>
      </c>
      <c r="P77" s="42" t="s">
        <v>33</v>
      </c>
      <c r="Q77" s="42" t="str">
        <f t="shared" ref="Q77:Q88" si="239">+IF(P77="CUMPLE","SI",IF(P77="NO CUMPLE","NO"))</f>
        <v>NO</v>
      </c>
      <c r="R77" s="144">
        <v>30150</v>
      </c>
      <c r="S77" s="144">
        <v>0</v>
      </c>
      <c r="T77" s="144">
        <f t="shared" si="214"/>
        <v>30150</v>
      </c>
      <c r="U77" s="145">
        <f t="shared" si="231"/>
        <v>964800</v>
      </c>
      <c r="V77" s="42" t="str">
        <f t="shared" ref="V77:V78" si="240">+IF(T77=0,"NO OFERTADO",IF(T77&gt;$H77,"NO CUMPLE",IF(((T77-$H77)/$H77)&lt;=-20%,"ARTIFICIALIDAD",IF(AND($H77=$H77,((T77-$H77)/$H77)&gt;-20%),"CUMPLE"))))</f>
        <v>NO CUMPLE</v>
      </c>
      <c r="W77" s="42" t="str">
        <f>+IFERROR(VLOOKUP(A77,'[1]ASSUT MEDICAL LTDA'!$A$11:$L$124,7,0)," ")</f>
        <v>Cumple</v>
      </c>
      <c r="X77" s="42" t="s">
        <v>33</v>
      </c>
      <c r="Y77" s="42" t="str">
        <f t="shared" ref="Y77:Y78" si="241">+IF(X77="CUMPLE","SI",IF(X77="NO CUMPLE","NO"))</f>
        <v>NO</v>
      </c>
      <c r="Z77" s="43">
        <v>0</v>
      </c>
      <c r="AA77" s="43">
        <v>0</v>
      </c>
      <c r="AB77" s="43">
        <f t="shared" si="215"/>
        <v>0</v>
      </c>
      <c r="AC77" s="41">
        <f t="shared" si="232"/>
        <v>0</v>
      </c>
      <c r="AD77" s="42" t="str">
        <f t="shared" ref="AD77:AD88" si="242">+IF(AB77=0,"NO OFERTADO",IF(AB77&gt;$H77,"NO CUMPLE",IF(((AB77-$H77)/$H77)&lt;=-20%,"ARTIFICIALIDAD",IF(AND($H77=$H77,((AB77-$H77)/$H77)&gt;-20%),"CUMPLE"))))</f>
        <v>NO OFERTADO</v>
      </c>
      <c r="AE77" s="42" t="str">
        <f>+IFERROR(VLOOKUP(A77,'[1]COLOMBIANA DE MEDICAMENTOS Y TE'!$A$33:$H$178,8,0)," ")</f>
        <v xml:space="preserve"> </v>
      </c>
      <c r="AF77" s="42" t="s">
        <v>33</v>
      </c>
      <c r="AG77" s="42" t="str">
        <f t="shared" ref="AG77:AG88" si="243">+IF(AF77="CUMPLE","SI",IF(AF77="NO CUMPLE","NO"))</f>
        <v>NO</v>
      </c>
      <c r="AH77" s="60"/>
      <c r="AI77" s="60"/>
      <c r="AJ77" s="51">
        <f t="shared" ref="AJ77:AJ88" si="244">+AH77+AI77</f>
        <v>0</v>
      </c>
      <c r="AK77" s="41">
        <f t="shared" si="233"/>
        <v>0</v>
      </c>
      <c r="AL77" s="42" t="str">
        <f t="shared" ref="AL77:AL88" si="245">+IF(AJ77=0,"NO OFERTADO",IF(AJ77&gt;$H77,"NO CUMPLE",IF(((AJ77-$H77)/$H77)&lt;=-20%,"ARTIFICIALIDAD",IF(AND($H77=$H77,((AJ77-$H77)/$H77)&gt;-20%),"CUMPLE"))))</f>
        <v>NO OFERTADO</v>
      </c>
      <c r="AM77" s="42" t="str">
        <f>+IFERROR(VLOOKUP(A77,'[1]JOHNSON &amp; JOHNSON MEDTECH COLOM'!$A$11:$J$240,7,0)," ")</f>
        <v xml:space="preserve"> </v>
      </c>
      <c r="AN77" s="42" t="s">
        <v>33</v>
      </c>
      <c r="AO77" s="42" t="str">
        <f t="shared" ref="AO77:AO88" si="246">+IF(AN77="CUMPLE","SI",IF(AN77="NO CUMPLE","NO"))</f>
        <v>NO</v>
      </c>
      <c r="AP77" s="60"/>
      <c r="AQ77" s="60"/>
      <c r="AR77" s="40">
        <f t="shared" ref="AR77:AR88" si="247">+AP77+AQ77</f>
        <v>0</v>
      </c>
      <c r="AS77" s="41">
        <f t="shared" si="234"/>
        <v>0</v>
      </c>
      <c r="AT77" s="42" t="str">
        <f t="shared" ref="AT77:AT88" si="248">+IF(AR77=0,"NO OFERTADO",IF(AR77&gt;$H77,"NO CUMPLE",IF(((AR77-$H77)/$H77)&lt;=-20%,"ARTIFICIALIDAD",IF(AND($H77=$H77,((AR77-$H77)/$H77)&gt;-20%),"CUMPLE"))))</f>
        <v>NO OFERTADO</v>
      </c>
      <c r="AU77" s="42"/>
      <c r="AV77" s="42" t="s">
        <v>33</v>
      </c>
      <c r="AW77" s="42" t="str">
        <f t="shared" ref="AW77:AW88" si="249">+IF(AV77="CUMPLE","SI",IF(AV77="NO CUMPLE","NO"))</f>
        <v>NO</v>
      </c>
      <c r="AX77" s="167"/>
      <c r="AY77" s="167"/>
      <c r="AZ77" s="144">
        <f t="shared" si="216"/>
        <v>0</v>
      </c>
      <c r="BA77" s="41">
        <f t="shared" si="235"/>
        <v>0</v>
      </c>
      <c r="BB77" s="42" t="str">
        <f t="shared" ref="BB77:BB88" si="250">+IF(AZ77=0,"NO OFERTADO",IF(AZ77&gt;$H77,"NO CUMPLE",IF(((AZ77-$H77)/$H77)&lt;=-20%,"ARTIFICIALIDAD",IF(AND($H77=$H77,((AZ77-$H77)/$H77)&gt;-20%),"CUMPLE"))))</f>
        <v>NO OFERTADO</v>
      </c>
      <c r="BC77" s="42" t="str">
        <f>+IFERROR(VLOOKUP(A77,'[1]LIFE SUMINISTROS MEDICOS S.A.S.'!$A$32:$O$78,8,0)," ")</f>
        <v xml:space="preserve"> </v>
      </c>
      <c r="BD77" s="42" t="s">
        <v>33</v>
      </c>
      <c r="BE77" s="42" t="str">
        <f t="shared" ref="BE77:BE88" si="251">+IF(BD77="CUMPLE","SI",IF(BD77="NO CUMPLE","NO"))</f>
        <v>NO</v>
      </c>
      <c r="BF77" s="214">
        <f>+IFERROR(VLOOKUP(A77,[2]PriceList!$A$2:$I$252,8,0)," ")</f>
        <v>0</v>
      </c>
      <c r="BG77" s="218">
        <f>+IFERROR(VLOOKUP(A77,[2]PriceList!$A$2:$I$252,9,0)," ")</f>
        <v>0</v>
      </c>
      <c r="BH77" s="43">
        <f t="shared" si="217"/>
        <v>0</v>
      </c>
      <c r="BI77" s="52">
        <f t="shared" ref="BI77:BI88" si="252">BH77*$F77</f>
        <v>0</v>
      </c>
      <c r="BJ77" s="42" t="str">
        <f t="shared" ref="BJ77:BJ88" si="253">+IF(BH77=0,"NO OFERTADO",IF(BH77&gt;$H77,"NO CUMPLE",IF(((BH77-$H77)/$H77)&lt;=-20%,"ARTIFICIALIDAD",IF(AND($H77=$H77,((BH77-$H77)/$H77)&gt;-20%),"CUMPLE"))))</f>
        <v>NO OFERTADO</v>
      </c>
      <c r="BK77" s="42" t="str">
        <f>+IFERROR(VLOOKUP(A77,'[1]MEDTRONIC COLOMBIA S.A.'!$A$11:$O$73,8,0)," ")</f>
        <v xml:space="preserve"> </v>
      </c>
      <c r="BL77" s="42" t="s">
        <v>33</v>
      </c>
      <c r="BM77" s="42" t="str">
        <f t="shared" ref="BM77:BM88" si="254">+IF(BL77="CUMPLE","SI",IF(BL77="NO CUMPLE","NO"))</f>
        <v>NO</v>
      </c>
      <c r="BN77" s="196">
        <v>0</v>
      </c>
      <c r="BO77" s="196">
        <v>0</v>
      </c>
      <c r="BP77" s="144">
        <f t="shared" si="218"/>
        <v>0</v>
      </c>
      <c r="BQ77" s="145">
        <f t="shared" si="219"/>
        <v>0</v>
      </c>
      <c r="BR77" s="42" t="str">
        <f t="shared" ref="BR77:BR88" si="255">+IF(BP77=0,"NO OFERTADO",IF(BP77&gt;$H77,"NO CUMPLE",IF(((BP77-$H77)/$H77)&lt;=-20%,"ARTIFICIALIDAD",IF(AND($H77=$H77,((BP77-$H77)/$H77)&gt;-20%),"CUMPLE"))))</f>
        <v>NO OFERTADO</v>
      </c>
      <c r="BS77" s="42" t="str">
        <f>+IFERROR(VLOOKUP(A77,'[1]PROMED QUIRURGICOS EU'!$A$11:$O$26,8,0)," ")</f>
        <v xml:space="preserve"> </v>
      </c>
      <c r="BT77" s="42" t="s">
        <v>33</v>
      </c>
      <c r="BU77" s="42" t="str">
        <f t="shared" ref="BU77:BU88" si="256">+IF(BT77="CUMPLE","SI",IF(BT77="NO CUMPLE","NO"))</f>
        <v>NO</v>
      </c>
      <c r="BV77" s="191"/>
      <c r="BW77" s="191"/>
      <c r="BX77" s="43">
        <f t="shared" si="220"/>
        <v>0</v>
      </c>
      <c r="BY77" s="52">
        <f t="shared" si="221"/>
        <v>0</v>
      </c>
      <c r="BZ77" s="42" t="str">
        <f t="shared" ref="BZ77:BZ88" si="257">+IF(BX77=0,"NO OFERTADO",IF(BX77&gt;$H77,"NO CUMPLE",IF(((BX77-$H77)/$H77)&lt;=-20%,"ARTIFICIALIDAD",IF(AND($H77=$H77,((BX77-$H77)/$H77)&gt;-20%),"CUMPLE"))))</f>
        <v>NO OFERTADO</v>
      </c>
      <c r="CA77" s="42" t="str">
        <f>+IFERROR(VLOOKUP(A77,'[1]UCIPHARMA S. A'!$A$11:$N$28,8,0)," ")</f>
        <v xml:space="preserve"> </v>
      </c>
      <c r="CB77" s="42" t="s">
        <v>33</v>
      </c>
      <c r="CC77" s="42" t="str">
        <f t="shared" ref="CC77:CC88" si="258">+IF(CB77="CUMPLE","SI",IF(CB77="NO CUMPLE","NO"))</f>
        <v>NO</v>
      </c>
      <c r="CD77" s="56"/>
      <c r="CE77" s="57" t="str">
        <f t="shared" si="222"/>
        <v/>
      </c>
      <c r="CF77" s="57" t="str">
        <f t="shared" si="223"/>
        <v/>
      </c>
      <c r="CG77" s="57" t="str">
        <f t="shared" si="224"/>
        <v/>
      </c>
      <c r="CH77" s="65" t="str">
        <f t="shared" si="225"/>
        <v/>
      </c>
      <c r="CI77" s="65" t="str">
        <f t="shared" si="226"/>
        <v/>
      </c>
      <c r="CJ77" s="65" t="str">
        <f t="shared" si="227"/>
        <v/>
      </c>
      <c r="CK77" s="65" t="str">
        <f t="shared" ref="CK77:CK88" si="259">IF(BH77=0,"",IF(BM77="NO","",BH77))</f>
        <v/>
      </c>
      <c r="CL77" s="65" t="str">
        <f t="shared" ref="CL77:CL88" si="260">IF(BQ77=0,"",IF(BU77="NO","",BQ77))</f>
        <v/>
      </c>
      <c r="CM77" s="57" t="str">
        <f t="shared" si="236"/>
        <v/>
      </c>
      <c r="CN77" s="57">
        <f t="shared" ref="CN77:CN88" si="261">MIN(CE77,CF77,CG77,CH77,CI77,CJ77,CK77,CL77,CM77)</f>
        <v>0</v>
      </c>
      <c r="CO77" s="58" t="e">
        <f t="shared" ref="CO77:CO88" si="262">500*(CN77/CE77)</f>
        <v>#VALUE!</v>
      </c>
      <c r="CP77" s="58" t="e">
        <f t="shared" ref="CP77:CP88" si="263">500*(CN77/CF77)</f>
        <v>#VALUE!</v>
      </c>
      <c r="CQ77" s="58" t="e">
        <f t="shared" ref="CQ77:CQ88" si="264">500*(CN77/CG77)</f>
        <v>#VALUE!</v>
      </c>
      <c r="CR77" s="58" t="e">
        <f t="shared" ref="CR77:CR88" si="265">500*(CN77/CH77)</f>
        <v>#VALUE!</v>
      </c>
      <c r="CS77" s="58" t="e">
        <f t="shared" ref="CS77:CS80" si="266">500*(CN77/CI77)</f>
        <v>#VALUE!</v>
      </c>
      <c r="CT77" s="58" t="e">
        <f t="shared" ref="CT77:CT88" si="267">500*(CN77/CJ77)</f>
        <v>#VALUE!</v>
      </c>
      <c r="CU77" s="62" t="e">
        <f t="shared" ref="CU77:CU88" si="268">500*(CN77/CK77)</f>
        <v>#VALUE!</v>
      </c>
      <c r="CV77" s="58" t="e">
        <f t="shared" ref="CV77:CV88" si="269">500*(CN77/CL77)</f>
        <v>#VALUE!</v>
      </c>
      <c r="CW77" s="58" t="e">
        <f t="shared" ref="CW77:CW88" si="270">500*(CN77/CM77)</f>
        <v>#VALUE!</v>
      </c>
      <c r="CX77" s="49" t="s">
        <v>564</v>
      </c>
      <c r="CY77" s="91"/>
    </row>
    <row r="78" spans="1:103" s="59" customFormat="1" ht="47.25" x14ac:dyDescent="0.2">
      <c r="A78" s="122">
        <f t="shared" si="228"/>
        <v>68</v>
      </c>
      <c r="B78" s="123" t="s">
        <v>179</v>
      </c>
      <c r="C78" s="124" t="s">
        <v>180</v>
      </c>
      <c r="D78" s="123" t="s">
        <v>46</v>
      </c>
      <c r="E78" s="126">
        <v>36</v>
      </c>
      <c r="F78" s="122">
        <v>1</v>
      </c>
      <c r="G78" s="123" t="s">
        <v>31</v>
      </c>
      <c r="H78" s="53">
        <v>24600</v>
      </c>
      <c r="I78" s="53">
        <f t="shared" si="229"/>
        <v>885600</v>
      </c>
      <c r="J78" s="136"/>
      <c r="K78" s="136">
        <v>0</v>
      </c>
      <c r="L78" s="43">
        <f t="shared" si="237"/>
        <v>0</v>
      </c>
      <c r="M78" s="52">
        <f t="shared" si="230"/>
        <v>0</v>
      </c>
      <c r="N78" s="42" t="str">
        <f t="shared" si="238"/>
        <v>NO OFERTADO</v>
      </c>
      <c r="O78" s="42" t="s">
        <v>568</v>
      </c>
      <c r="P78" s="42" t="s">
        <v>33</v>
      </c>
      <c r="Q78" s="42" t="str">
        <f t="shared" si="239"/>
        <v>NO</v>
      </c>
      <c r="R78" s="144">
        <v>7450</v>
      </c>
      <c r="S78" s="144">
        <v>0</v>
      </c>
      <c r="T78" s="144">
        <f t="shared" si="214"/>
        <v>7450</v>
      </c>
      <c r="U78" s="145">
        <f t="shared" si="231"/>
        <v>268200</v>
      </c>
      <c r="V78" s="42" t="str">
        <f t="shared" si="240"/>
        <v>ARTIFICIALIDAD</v>
      </c>
      <c r="W78" s="42" t="str">
        <f>+IFERROR(VLOOKUP(A78,'[1]ASSUT MEDICAL LTDA'!$A$11:$L$124,7,0)," ")</f>
        <v>No cumple</v>
      </c>
      <c r="X78" s="42" t="s">
        <v>10</v>
      </c>
      <c r="Y78" s="42" t="str">
        <f t="shared" si="241"/>
        <v>SI</v>
      </c>
      <c r="Z78" s="43">
        <v>26637</v>
      </c>
      <c r="AA78" s="43">
        <v>0</v>
      </c>
      <c r="AB78" s="43">
        <f t="shared" si="215"/>
        <v>26637</v>
      </c>
      <c r="AC78" s="41">
        <f t="shared" si="232"/>
        <v>958932</v>
      </c>
      <c r="AD78" s="42" t="str">
        <f t="shared" si="242"/>
        <v>NO CUMPLE</v>
      </c>
      <c r="AE78" s="42" t="str">
        <f>+IFERROR(VLOOKUP(A78,'[1]COLOMBIANA DE MEDICAMENTOS Y TE'!$A$33:$H$178,8,0)," ")</f>
        <v>No cumple</v>
      </c>
      <c r="AF78" s="42" t="s">
        <v>33</v>
      </c>
      <c r="AG78" s="42" t="str">
        <f t="shared" si="243"/>
        <v>NO</v>
      </c>
      <c r="AH78" s="60">
        <v>22407</v>
      </c>
      <c r="AI78" s="60">
        <v>0</v>
      </c>
      <c r="AJ78" s="51">
        <f t="shared" si="244"/>
        <v>22407</v>
      </c>
      <c r="AK78" s="41">
        <f t="shared" si="233"/>
        <v>806652</v>
      </c>
      <c r="AL78" s="42" t="str">
        <f t="shared" si="245"/>
        <v>CUMPLE</v>
      </c>
      <c r="AM78" s="42" t="str">
        <f>+IFERROR(VLOOKUP(A78,'[1]JOHNSON &amp; JOHNSON MEDTECH COLOM'!$A$11:$J$240,7,0)," ")</f>
        <v>Cumple</v>
      </c>
      <c r="AN78" s="42" t="s">
        <v>10</v>
      </c>
      <c r="AO78" s="42" t="str">
        <f t="shared" si="246"/>
        <v>SI</v>
      </c>
      <c r="AP78" s="60"/>
      <c r="AQ78" s="60"/>
      <c r="AR78" s="40">
        <f t="shared" si="247"/>
        <v>0</v>
      </c>
      <c r="AS78" s="41">
        <f t="shared" si="234"/>
        <v>0</v>
      </c>
      <c r="AT78" s="42" t="str">
        <f t="shared" si="248"/>
        <v>NO OFERTADO</v>
      </c>
      <c r="AU78" s="42"/>
      <c r="AV78" s="42" t="s">
        <v>33</v>
      </c>
      <c r="AW78" s="42" t="str">
        <f t="shared" si="249"/>
        <v>NO</v>
      </c>
      <c r="AX78" s="167"/>
      <c r="AY78" s="167"/>
      <c r="AZ78" s="144">
        <f t="shared" si="216"/>
        <v>0</v>
      </c>
      <c r="BA78" s="41">
        <f t="shared" si="235"/>
        <v>0</v>
      </c>
      <c r="BB78" s="42" t="str">
        <f t="shared" si="250"/>
        <v>NO OFERTADO</v>
      </c>
      <c r="BC78" s="42" t="str">
        <f>+IFERROR(VLOOKUP(A78,'[1]LIFE SUMINISTROS MEDICOS S.A.S.'!$A$32:$O$78,8,0)," ")</f>
        <v xml:space="preserve"> </v>
      </c>
      <c r="BD78" s="42" t="s">
        <v>33</v>
      </c>
      <c r="BE78" s="42" t="str">
        <f t="shared" si="251"/>
        <v>NO</v>
      </c>
      <c r="BF78" s="214">
        <f>+IFERROR(VLOOKUP(A78,[2]PriceList!$A$2:$I$252,8,0)," ")</f>
        <v>0</v>
      </c>
      <c r="BG78" s="218">
        <f>+IFERROR(VLOOKUP(A78,[2]PriceList!$A$2:$I$252,9,0)," ")</f>
        <v>0</v>
      </c>
      <c r="BH78" s="43">
        <f t="shared" si="217"/>
        <v>0</v>
      </c>
      <c r="BI78" s="52">
        <f t="shared" si="252"/>
        <v>0</v>
      </c>
      <c r="BJ78" s="42" t="str">
        <f t="shared" si="253"/>
        <v>NO OFERTADO</v>
      </c>
      <c r="BK78" s="42" t="str">
        <f>+IFERROR(VLOOKUP(A78,'[1]MEDTRONIC COLOMBIA S.A.'!$A$11:$O$73,8,0)," ")</f>
        <v xml:space="preserve"> </v>
      </c>
      <c r="BL78" s="42" t="s">
        <v>33</v>
      </c>
      <c r="BM78" s="42" t="str">
        <f t="shared" si="254"/>
        <v>NO</v>
      </c>
      <c r="BN78" s="196">
        <v>0</v>
      </c>
      <c r="BO78" s="196">
        <v>0</v>
      </c>
      <c r="BP78" s="144">
        <f t="shared" si="218"/>
        <v>0</v>
      </c>
      <c r="BQ78" s="145">
        <f t="shared" si="219"/>
        <v>0</v>
      </c>
      <c r="BR78" s="42" t="str">
        <f t="shared" si="255"/>
        <v>NO OFERTADO</v>
      </c>
      <c r="BS78" s="42" t="str">
        <f>+IFERROR(VLOOKUP(A78,'[1]PROMED QUIRURGICOS EU'!$A$11:$O$26,8,0)," ")</f>
        <v xml:space="preserve"> </v>
      </c>
      <c r="BT78" s="42" t="s">
        <v>33</v>
      </c>
      <c r="BU78" s="42" t="str">
        <f t="shared" si="256"/>
        <v>NO</v>
      </c>
      <c r="BV78" s="191"/>
      <c r="BW78" s="191"/>
      <c r="BX78" s="43">
        <f t="shared" si="220"/>
        <v>0</v>
      </c>
      <c r="BY78" s="52">
        <f t="shared" si="221"/>
        <v>0</v>
      </c>
      <c r="BZ78" s="42" t="str">
        <f t="shared" si="257"/>
        <v>NO OFERTADO</v>
      </c>
      <c r="CA78" s="42" t="str">
        <f>+IFERROR(VLOOKUP(A78,'[1]UCIPHARMA S. A'!$A$11:$N$28,8,0)," ")</f>
        <v xml:space="preserve"> </v>
      </c>
      <c r="CB78" s="42" t="s">
        <v>33</v>
      </c>
      <c r="CC78" s="42" t="str">
        <f t="shared" si="258"/>
        <v>NO</v>
      </c>
      <c r="CD78" s="56"/>
      <c r="CE78" s="57" t="str">
        <f t="shared" si="222"/>
        <v/>
      </c>
      <c r="CF78" s="57">
        <f t="shared" si="223"/>
        <v>7450</v>
      </c>
      <c r="CG78" s="57" t="str">
        <f t="shared" si="224"/>
        <v/>
      </c>
      <c r="CH78" s="65">
        <f t="shared" si="225"/>
        <v>22407</v>
      </c>
      <c r="CI78" s="65" t="str">
        <f t="shared" si="226"/>
        <v/>
      </c>
      <c r="CJ78" s="65" t="str">
        <f t="shared" si="227"/>
        <v/>
      </c>
      <c r="CK78" s="65" t="str">
        <f t="shared" si="259"/>
        <v/>
      </c>
      <c r="CL78" s="65" t="str">
        <f t="shared" si="260"/>
        <v/>
      </c>
      <c r="CM78" s="57" t="str">
        <f t="shared" si="236"/>
        <v/>
      </c>
      <c r="CN78" s="57">
        <f t="shared" si="261"/>
        <v>7450</v>
      </c>
      <c r="CO78" s="58" t="e">
        <f t="shared" si="262"/>
        <v>#VALUE!</v>
      </c>
      <c r="CP78" s="58">
        <f t="shared" si="263"/>
        <v>500</v>
      </c>
      <c r="CQ78" s="58" t="e">
        <f t="shared" si="264"/>
        <v>#VALUE!</v>
      </c>
      <c r="CR78" s="58">
        <f t="shared" si="265"/>
        <v>166.24269201588791</v>
      </c>
      <c r="CS78" s="58" t="e">
        <f t="shared" si="266"/>
        <v>#VALUE!</v>
      </c>
      <c r="CT78" s="58" t="e">
        <f t="shared" si="267"/>
        <v>#VALUE!</v>
      </c>
      <c r="CU78" s="62" t="e">
        <f t="shared" si="268"/>
        <v>#VALUE!</v>
      </c>
      <c r="CV78" s="58" t="e">
        <f t="shared" si="269"/>
        <v>#VALUE!</v>
      </c>
      <c r="CW78" s="58" t="e">
        <f t="shared" si="270"/>
        <v>#VALUE!</v>
      </c>
      <c r="CX78" s="56" t="s">
        <v>552</v>
      </c>
      <c r="CY78" s="91"/>
    </row>
    <row r="79" spans="1:103" s="59" customFormat="1" ht="47.25" x14ac:dyDescent="0.2">
      <c r="A79" s="122">
        <f t="shared" si="228"/>
        <v>69</v>
      </c>
      <c r="B79" s="123" t="s">
        <v>181</v>
      </c>
      <c r="C79" s="124" t="s">
        <v>182</v>
      </c>
      <c r="D79" s="123" t="s">
        <v>46</v>
      </c>
      <c r="E79" s="126">
        <v>11.333333333333334</v>
      </c>
      <c r="F79" s="122">
        <v>1</v>
      </c>
      <c r="G79" s="123" t="s">
        <v>31</v>
      </c>
      <c r="H79" s="53">
        <v>18120</v>
      </c>
      <c r="I79" s="53">
        <f t="shared" si="229"/>
        <v>205360</v>
      </c>
      <c r="J79" s="136">
        <v>13100</v>
      </c>
      <c r="K79" s="136">
        <v>0</v>
      </c>
      <c r="L79" s="43">
        <f t="shared" si="237"/>
        <v>13100</v>
      </c>
      <c r="M79" s="52">
        <f t="shared" si="230"/>
        <v>148466.66666666669</v>
      </c>
      <c r="N79" s="42" t="str">
        <f t="shared" si="238"/>
        <v>ARTIFICIALIDAD</v>
      </c>
      <c r="O79" s="42" t="s">
        <v>567</v>
      </c>
      <c r="P79" s="42" t="s">
        <v>10</v>
      </c>
      <c r="Q79" s="42" t="str">
        <f t="shared" si="239"/>
        <v>SI</v>
      </c>
      <c r="R79" s="144">
        <v>10300</v>
      </c>
      <c r="S79" s="144">
        <v>0</v>
      </c>
      <c r="T79" s="144">
        <f t="shared" si="214"/>
        <v>10300</v>
      </c>
      <c r="U79" s="145">
        <f t="shared" si="231"/>
        <v>116733.33333333334</v>
      </c>
      <c r="V79" s="42" t="str">
        <f>+IF(T79=0,"NO OFERTADO",IF(T79&gt;$H79,"NO CUMPLE",IF(((T79-$H79)/$H79)&lt;=-20%,"ARTIFICIALIDAD",IF(AND($H79=$H79,((T79-$H79)/$H79)&gt;-20%),"CUMPLE"))))</f>
        <v>ARTIFICIALIDAD</v>
      </c>
      <c r="W79" s="42" t="str">
        <f>+IFERROR(VLOOKUP(A79,'[1]ASSUT MEDICAL LTDA'!$A$11:$L$124,7,0)," ")</f>
        <v>No cumple</v>
      </c>
      <c r="X79" s="42" t="s">
        <v>10</v>
      </c>
      <c r="Y79" s="42" t="str">
        <f>+IF(X79="CUMPLE","SI",IF(X79="NO CUMPLE","NO"))</f>
        <v>SI</v>
      </c>
      <c r="Z79" s="43">
        <v>14337</v>
      </c>
      <c r="AA79" s="43">
        <v>0</v>
      </c>
      <c r="AB79" s="43">
        <f t="shared" si="215"/>
        <v>14337</v>
      </c>
      <c r="AC79" s="41">
        <f t="shared" si="232"/>
        <v>162486</v>
      </c>
      <c r="AD79" s="42" t="str">
        <f t="shared" si="242"/>
        <v>ARTIFICIALIDAD</v>
      </c>
      <c r="AE79" s="42" t="str">
        <f>+IFERROR(VLOOKUP(A79,'[1]COLOMBIANA DE MEDICAMENTOS Y TE'!$A$33:$H$178,8,0)," ")</f>
        <v>No cumple</v>
      </c>
      <c r="AF79" s="42" t="s">
        <v>10</v>
      </c>
      <c r="AG79" s="42" t="str">
        <f t="shared" si="243"/>
        <v>SI</v>
      </c>
      <c r="AH79" s="60">
        <v>8307</v>
      </c>
      <c r="AI79" s="60">
        <v>0</v>
      </c>
      <c r="AJ79" s="51">
        <f t="shared" si="244"/>
        <v>8307</v>
      </c>
      <c r="AK79" s="41">
        <f t="shared" si="233"/>
        <v>94146</v>
      </c>
      <c r="AL79" s="42" t="str">
        <f t="shared" si="245"/>
        <v>ARTIFICIALIDAD</v>
      </c>
      <c r="AM79" s="42" t="str">
        <f>+IFERROR(VLOOKUP(A79,'[1]JOHNSON &amp; JOHNSON MEDTECH COLOM'!$A$11:$J$240,7,0)," ")</f>
        <v>Cumple</v>
      </c>
      <c r="AN79" s="42" t="s">
        <v>10</v>
      </c>
      <c r="AO79" s="42" t="str">
        <f t="shared" si="246"/>
        <v>SI</v>
      </c>
      <c r="AP79" s="60"/>
      <c r="AQ79" s="60"/>
      <c r="AR79" s="40">
        <f t="shared" si="247"/>
        <v>0</v>
      </c>
      <c r="AS79" s="41">
        <f t="shared" si="234"/>
        <v>0</v>
      </c>
      <c r="AT79" s="42" t="str">
        <f t="shared" si="248"/>
        <v>NO OFERTADO</v>
      </c>
      <c r="AU79" s="42"/>
      <c r="AV79" s="42" t="s">
        <v>33</v>
      </c>
      <c r="AW79" s="42" t="str">
        <f t="shared" si="249"/>
        <v>NO</v>
      </c>
      <c r="AX79" s="167">
        <v>11753</v>
      </c>
      <c r="AY79" s="167">
        <v>0</v>
      </c>
      <c r="AZ79" s="144">
        <f t="shared" si="216"/>
        <v>11753</v>
      </c>
      <c r="BA79" s="41">
        <f t="shared" si="235"/>
        <v>133200.66666666669</v>
      </c>
      <c r="BB79" s="42" t="str">
        <f t="shared" si="250"/>
        <v>ARTIFICIALIDAD</v>
      </c>
      <c r="BC79" s="42" t="str">
        <f>+IFERROR(VLOOKUP(A79,'[1]LIFE SUMINISTROS MEDICOS S.A.S.'!$A$32:$O$78,8,0)," ")</f>
        <v>No cumple</v>
      </c>
      <c r="BD79" s="42" t="s">
        <v>10</v>
      </c>
      <c r="BE79" s="42" t="str">
        <f t="shared" si="251"/>
        <v>SI</v>
      </c>
      <c r="BF79" s="214">
        <f>+IFERROR(VLOOKUP(A79,[2]PriceList!$A$2:$I$252,8,0)," ")</f>
        <v>0</v>
      </c>
      <c r="BG79" s="218">
        <f>+IFERROR(VLOOKUP(A79,[2]PriceList!$A$2:$I$252,9,0)," ")</f>
        <v>0</v>
      </c>
      <c r="BH79" s="43">
        <f t="shared" si="217"/>
        <v>0</v>
      </c>
      <c r="BI79" s="52">
        <f t="shared" si="252"/>
        <v>0</v>
      </c>
      <c r="BJ79" s="42" t="str">
        <f t="shared" si="253"/>
        <v>NO OFERTADO</v>
      </c>
      <c r="BK79" s="42" t="str">
        <f>+IFERROR(VLOOKUP(A79,'[1]MEDTRONIC COLOMBIA S.A.'!$A$11:$O$73,8,0)," ")</f>
        <v xml:space="preserve"> </v>
      </c>
      <c r="BL79" s="42" t="s">
        <v>33</v>
      </c>
      <c r="BM79" s="42" t="str">
        <f t="shared" si="254"/>
        <v>NO</v>
      </c>
      <c r="BN79" s="196">
        <v>0</v>
      </c>
      <c r="BO79" s="196">
        <v>0</v>
      </c>
      <c r="BP79" s="144">
        <f t="shared" si="218"/>
        <v>0</v>
      </c>
      <c r="BQ79" s="145">
        <f t="shared" si="219"/>
        <v>0</v>
      </c>
      <c r="BR79" s="42" t="str">
        <f t="shared" si="255"/>
        <v>NO OFERTADO</v>
      </c>
      <c r="BS79" s="42" t="str">
        <f>+IFERROR(VLOOKUP(A79,'[1]PROMED QUIRURGICOS EU'!$A$11:$O$26,8,0)," ")</f>
        <v xml:space="preserve"> </v>
      </c>
      <c r="BT79" s="42" t="s">
        <v>33</v>
      </c>
      <c r="BU79" s="42" t="str">
        <f t="shared" si="256"/>
        <v>NO</v>
      </c>
      <c r="BV79" s="191"/>
      <c r="BW79" s="191"/>
      <c r="BX79" s="43">
        <f t="shared" si="220"/>
        <v>0</v>
      </c>
      <c r="BY79" s="52">
        <f t="shared" si="221"/>
        <v>0</v>
      </c>
      <c r="BZ79" s="42" t="str">
        <f t="shared" si="257"/>
        <v>NO OFERTADO</v>
      </c>
      <c r="CA79" s="42" t="str">
        <f>+IFERROR(VLOOKUP(A79,'[1]UCIPHARMA S. A'!$A$11:$N$28,8,0)," ")</f>
        <v xml:space="preserve"> </v>
      </c>
      <c r="CB79" s="42" t="s">
        <v>33</v>
      </c>
      <c r="CC79" s="42" t="str">
        <f t="shared" si="258"/>
        <v>NO</v>
      </c>
      <c r="CD79" s="56"/>
      <c r="CE79" s="57">
        <f t="shared" si="222"/>
        <v>13100</v>
      </c>
      <c r="CF79" s="57">
        <f t="shared" si="223"/>
        <v>10300</v>
      </c>
      <c r="CG79" s="57">
        <f t="shared" si="224"/>
        <v>14337</v>
      </c>
      <c r="CH79" s="65">
        <f t="shared" si="225"/>
        <v>8307</v>
      </c>
      <c r="CI79" s="65" t="str">
        <f t="shared" si="226"/>
        <v/>
      </c>
      <c r="CJ79" s="65">
        <f t="shared" si="227"/>
        <v>11753</v>
      </c>
      <c r="CK79" s="65" t="str">
        <f t="shared" si="259"/>
        <v/>
      </c>
      <c r="CL79" s="65" t="str">
        <f t="shared" si="260"/>
        <v/>
      </c>
      <c r="CM79" s="57" t="str">
        <f t="shared" si="236"/>
        <v/>
      </c>
      <c r="CN79" s="57">
        <f t="shared" si="261"/>
        <v>8307</v>
      </c>
      <c r="CO79" s="58">
        <f t="shared" si="262"/>
        <v>317.06106870229007</v>
      </c>
      <c r="CP79" s="58">
        <f t="shared" si="263"/>
        <v>403.252427184466</v>
      </c>
      <c r="CQ79" s="58">
        <f t="shared" si="264"/>
        <v>289.70495919648465</v>
      </c>
      <c r="CR79" s="58">
        <f t="shared" si="265"/>
        <v>500</v>
      </c>
      <c r="CS79" s="58" t="e">
        <f t="shared" si="266"/>
        <v>#VALUE!</v>
      </c>
      <c r="CT79" s="58">
        <f t="shared" si="267"/>
        <v>353.39913213647577</v>
      </c>
      <c r="CU79" s="62" t="e">
        <f t="shared" si="268"/>
        <v>#VALUE!</v>
      </c>
      <c r="CV79" s="58" t="e">
        <f t="shared" si="269"/>
        <v>#VALUE!</v>
      </c>
      <c r="CW79" s="58" t="e">
        <f t="shared" si="270"/>
        <v>#VALUE!</v>
      </c>
      <c r="CX79" s="56" t="s">
        <v>554</v>
      </c>
      <c r="CY79" s="91"/>
    </row>
    <row r="80" spans="1:103" s="59" customFormat="1" ht="47.25" x14ac:dyDescent="0.2">
      <c r="A80" s="122">
        <f t="shared" si="228"/>
        <v>70</v>
      </c>
      <c r="B80" s="123" t="s">
        <v>183</v>
      </c>
      <c r="C80" s="124" t="s">
        <v>184</v>
      </c>
      <c r="D80" s="123" t="s">
        <v>46</v>
      </c>
      <c r="E80" s="126">
        <v>12</v>
      </c>
      <c r="F80" s="122">
        <v>1</v>
      </c>
      <c r="G80" s="123" t="s">
        <v>31</v>
      </c>
      <c r="H80" s="53">
        <v>539798.28</v>
      </c>
      <c r="I80" s="53">
        <f t="shared" si="229"/>
        <v>6477579.3600000003</v>
      </c>
      <c r="J80" s="136"/>
      <c r="K80" s="136">
        <v>0</v>
      </c>
      <c r="L80" s="43">
        <f t="shared" si="237"/>
        <v>0</v>
      </c>
      <c r="M80" s="52">
        <f t="shared" si="230"/>
        <v>0</v>
      </c>
      <c r="N80" s="42" t="str">
        <f t="shared" si="238"/>
        <v>NO OFERTADO</v>
      </c>
      <c r="O80" s="42" t="s">
        <v>568</v>
      </c>
      <c r="P80" s="42" t="s">
        <v>33</v>
      </c>
      <c r="Q80" s="42" t="str">
        <f t="shared" si="239"/>
        <v>NO</v>
      </c>
      <c r="R80" s="144">
        <v>0</v>
      </c>
      <c r="S80" s="144">
        <v>0</v>
      </c>
      <c r="T80" s="144">
        <f t="shared" si="214"/>
        <v>0</v>
      </c>
      <c r="U80" s="145">
        <f t="shared" si="231"/>
        <v>0</v>
      </c>
      <c r="V80" s="42" t="str">
        <f t="shared" ref="V80:V88" si="271">+IF(T80=0,"NO OFERTADO",IF(T80&gt;$H80,"NO CUMPLE",IF(((T80-$H80)/$H80)&lt;=-20%,"ARTIFICIALIDAD",IF(AND($H80=$H80,((T80-$H80)/$H80)&gt;-20%),"CUMPLE"))))</f>
        <v>NO OFERTADO</v>
      </c>
      <c r="W80" s="42" t="str">
        <f>+IFERROR(VLOOKUP(A80,'[1]ASSUT MEDICAL LTDA'!$A$11:$L$124,7,0)," ")</f>
        <v xml:space="preserve"> </v>
      </c>
      <c r="X80" s="42" t="s">
        <v>33</v>
      </c>
      <c r="Y80" s="42" t="str">
        <f t="shared" ref="Y80:Y88" si="272">+IF(X80="CUMPLE","SI",IF(X80="NO CUMPLE","NO"))</f>
        <v>NO</v>
      </c>
      <c r="Z80" s="43">
        <v>0</v>
      </c>
      <c r="AA80" s="43">
        <v>0</v>
      </c>
      <c r="AB80" s="43">
        <f t="shared" si="215"/>
        <v>0</v>
      </c>
      <c r="AC80" s="41">
        <f t="shared" si="232"/>
        <v>0</v>
      </c>
      <c r="AD80" s="42" t="str">
        <f t="shared" si="242"/>
        <v>NO OFERTADO</v>
      </c>
      <c r="AE80" s="42" t="str">
        <f>+IFERROR(VLOOKUP(A80,'[1]COLOMBIANA DE MEDICAMENTOS Y TE'!$A$33:$H$178,8,0)," ")</f>
        <v xml:space="preserve"> </v>
      </c>
      <c r="AF80" s="42" t="s">
        <v>33</v>
      </c>
      <c r="AG80" s="42" t="str">
        <f t="shared" si="243"/>
        <v>NO</v>
      </c>
      <c r="AH80" s="60">
        <v>382906</v>
      </c>
      <c r="AI80" s="60">
        <v>0</v>
      </c>
      <c r="AJ80" s="51">
        <f t="shared" si="244"/>
        <v>382906</v>
      </c>
      <c r="AK80" s="41">
        <f t="shared" si="233"/>
        <v>4594872</v>
      </c>
      <c r="AL80" s="42" t="str">
        <f t="shared" si="245"/>
        <v>ARTIFICIALIDAD</v>
      </c>
      <c r="AM80" s="42" t="str">
        <f>+IFERROR(VLOOKUP(A80,'[1]JOHNSON &amp; JOHNSON MEDTECH COLOM'!$A$11:$J$240,7,0)," ")</f>
        <v>Cumple</v>
      </c>
      <c r="AN80" s="42" t="s">
        <v>10</v>
      </c>
      <c r="AO80" s="42" t="str">
        <f t="shared" si="246"/>
        <v>SI</v>
      </c>
      <c r="AP80" s="60"/>
      <c r="AQ80" s="60"/>
      <c r="AR80" s="40">
        <f t="shared" si="247"/>
        <v>0</v>
      </c>
      <c r="AS80" s="41">
        <f t="shared" si="234"/>
        <v>0</v>
      </c>
      <c r="AT80" s="42" t="str">
        <f t="shared" si="248"/>
        <v>NO OFERTADO</v>
      </c>
      <c r="AU80" s="42"/>
      <c r="AV80" s="42" t="s">
        <v>33</v>
      </c>
      <c r="AW80" s="42" t="str">
        <f t="shared" si="249"/>
        <v>NO</v>
      </c>
      <c r="AX80" s="167"/>
      <c r="AY80" s="167"/>
      <c r="AZ80" s="144">
        <f t="shared" si="216"/>
        <v>0</v>
      </c>
      <c r="BA80" s="41">
        <f t="shared" si="235"/>
        <v>0</v>
      </c>
      <c r="BB80" s="42" t="str">
        <f t="shared" si="250"/>
        <v>NO OFERTADO</v>
      </c>
      <c r="BC80" s="42" t="str">
        <f>+IFERROR(VLOOKUP(A80,'[1]LIFE SUMINISTROS MEDICOS S.A.S.'!$A$32:$O$78,8,0)," ")</f>
        <v xml:space="preserve"> </v>
      </c>
      <c r="BD80" s="42" t="s">
        <v>33</v>
      </c>
      <c r="BE80" s="42" t="str">
        <f t="shared" si="251"/>
        <v>NO</v>
      </c>
      <c r="BF80" s="214">
        <f>+IFERROR(VLOOKUP(A80,[2]PriceList!$A$2:$I$252,8,0)," ")</f>
        <v>453000</v>
      </c>
      <c r="BG80" s="218">
        <f>+BF80*19%</f>
        <v>86070</v>
      </c>
      <c r="BH80" s="43">
        <f t="shared" si="217"/>
        <v>539070</v>
      </c>
      <c r="BI80" s="52">
        <f t="shared" si="252"/>
        <v>539070</v>
      </c>
      <c r="BJ80" s="42" t="str">
        <f t="shared" si="253"/>
        <v>CUMPLE</v>
      </c>
      <c r="BK80" s="42" t="str">
        <f>+IFERROR(VLOOKUP(A80,'[1]MEDTRONIC COLOMBIA S.A.'!$A$11:$O$73,8,0)," ")</f>
        <v>No cumple</v>
      </c>
      <c r="BL80" s="42" t="s">
        <v>10</v>
      </c>
      <c r="BM80" s="42" t="str">
        <f t="shared" si="254"/>
        <v>SI</v>
      </c>
      <c r="BN80" s="196">
        <v>419951</v>
      </c>
      <c r="BO80" s="196">
        <v>79790.69</v>
      </c>
      <c r="BP80" s="144">
        <f t="shared" si="218"/>
        <v>499741.69</v>
      </c>
      <c r="BQ80" s="145">
        <f t="shared" si="219"/>
        <v>499741.69</v>
      </c>
      <c r="BR80" s="42" t="str">
        <f t="shared" si="255"/>
        <v>CUMPLE</v>
      </c>
      <c r="BS80" s="42" t="str">
        <f>+IFERROR(VLOOKUP(A80,'[1]PROMED QUIRURGICOS EU'!$A$11:$O$26,8,0)," ")</f>
        <v>No cumple</v>
      </c>
      <c r="BT80" s="42" t="s">
        <v>10</v>
      </c>
      <c r="BU80" s="42" t="str">
        <f t="shared" si="256"/>
        <v>SI</v>
      </c>
      <c r="BV80" s="191"/>
      <c r="BW80" s="191"/>
      <c r="BX80" s="43">
        <f t="shared" si="220"/>
        <v>0</v>
      </c>
      <c r="BY80" s="52">
        <f t="shared" si="221"/>
        <v>0</v>
      </c>
      <c r="BZ80" s="42" t="str">
        <f t="shared" si="257"/>
        <v>NO OFERTADO</v>
      </c>
      <c r="CA80" s="42" t="str">
        <f>+IFERROR(VLOOKUP(A80,'[1]UCIPHARMA S. A'!$A$11:$N$28,8,0)," ")</f>
        <v xml:space="preserve"> </v>
      </c>
      <c r="CB80" s="42" t="s">
        <v>33</v>
      </c>
      <c r="CC80" s="42" t="str">
        <f t="shared" si="258"/>
        <v>NO</v>
      </c>
      <c r="CD80" s="56"/>
      <c r="CE80" s="57" t="str">
        <f t="shared" si="222"/>
        <v/>
      </c>
      <c r="CF80" s="57" t="str">
        <f t="shared" si="223"/>
        <v/>
      </c>
      <c r="CG80" s="57" t="str">
        <f t="shared" si="224"/>
        <v/>
      </c>
      <c r="CH80" s="65">
        <f t="shared" si="225"/>
        <v>382906</v>
      </c>
      <c r="CI80" s="65" t="str">
        <f t="shared" si="226"/>
        <v/>
      </c>
      <c r="CJ80" s="65" t="str">
        <f t="shared" si="227"/>
        <v/>
      </c>
      <c r="CK80" s="65">
        <f t="shared" si="259"/>
        <v>539070</v>
      </c>
      <c r="CL80" s="65">
        <f t="shared" si="260"/>
        <v>499741.69</v>
      </c>
      <c r="CM80" s="57" t="str">
        <f t="shared" si="236"/>
        <v/>
      </c>
      <c r="CN80" s="57">
        <f t="shared" si="261"/>
        <v>382906</v>
      </c>
      <c r="CO80" s="58" t="e">
        <f t="shared" si="262"/>
        <v>#VALUE!</v>
      </c>
      <c r="CP80" s="58" t="e">
        <f t="shared" si="263"/>
        <v>#VALUE!</v>
      </c>
      <c r="CQ80" s="58" t="e">
        <f t="shared" si="264"/>
        <v>#VALUE!</v>
      </c>
      <c r="CR80" s="58">
        <f t="shared" si="265"/>
        <v>500</v>
      </c>
      <c r="CS80" s="58" t="e">
        <f t="shared" si="266"/>
        <v>#VALUE!</v>
      </c>
      <c r="CT80" s="58" t="e">
        <f t="shared" si="267"/>
        <v>#VALUE!</v>
      </c>
      <c r="CU80" s="62">
        <f t="shared" si="268"/>
        <v>355.15424712931531</v>
      </c>
      <c r="CV80" s="58">
        <f t="shared" si="269"/>
        <v>383.10391914670953</v>
      </c>
      <c r="CW80" s="58" t="e">
        <f t="shared" si="270"/>
        <v>#VALUE!</v>
      </c>
      <c r="CX80" s="56" t="s">
        <v>554</v>
      </c>
      <c r="CY80" s="91"/>
    </row>
    <row r="81" spans="1:103" s="59" customFormat="1" ht="47.25" x14ac:dyDescent="0.2">
      <c r="A81" s="122">
        <f t="shared" si="228"/>
        <v>71</v>
      </c>
      <c r="B81" s="123" t="s">
        <v>185</v>
      </c>
      <c r="C81" s="124" t="s">
        <v>186</v>
      </c>
      <c r="D81" s="123" t="s">
        <v>46</v>
      </c>
      <c r="E81" s="126">
        <v>5</v>
      </c>
      <c r="F81" s="122">
        <v>1</v>
      </c>
      <c r="G81" s="123" t="s">
        <v>31</v>
      </c>
      <c r="H81" s="53">
        <v>455659.092</v>
      </c>
      <c r="I81" s="53">
        <f t="shared" si="229"/>
        <v>2278295.46</v>
      </c>
      <c r="J81" s="136"/>
      <c r="K81" s="136">
        <v>0</v>
      </c>
      <c r="L81" s="43">
        <f t="shared" si="237"/>
        <v>0</v>
      </c>
      <c r="M81" s="52">
        <f t="shared" si="230"/>
        <v>0</v>
      </c>
      <c r="N81" s="42" t="str">
        <f t="shared" si="238"/>
        <v>NO OFERTADO</v>
      </c>
      <c r="O81" s="42" t="s">
        <v>568</v>
      </c>
      <c r="P81" s="42" t="s">
        <v>33</v>
      </c>
      <c r="Q81" s="42" t="str">
        <f t="shared" si="239"/>
        <v>NO</v>
      </c>
      <c r="R81" s="144">
        <v>0</v>
      </c>
      <c r="S81" s="144">
        <v>0</v>
      </c>
      <c r="T81" s="144">
        <f t="shared" si="214"/>
        <v>0</v>
      </c>
      <c r="U81" s="145">
        <f t="shared" si="231"/>
        <v>0</v>
      </c>
      <c r="V81" s="42" t="str">
        <f t="shared" si="271"/>
        <v>NO OFERTADO</v>
      </c>
      <c r="W81" s="42" t="str">
        <f>+IFERROR(VLOOKUP(A81,'[1]ASSUT MEDICAL LTDA'!$A$11:$L$124,7,0)," ")</f>
        <v xml:space="preserve"> </v>
      </c>
      <c r="X81" s="42" t="s">
        <v>33</v>
      </c>
      <c r="Y81" s="42" t="str">
        <f t="shared" si="272"/>
        <v>NO</v>
      </c>
      <c r="Z81" s="43">
        <v>0</v>
      </c>
      <c r="AA81" s="43">
        <v>0</v>
      </c>
      <c r="AB81" s="43">
        <f t="shared" si="215"/>
        <v>0</v>
      </c>
      <c r="AC81" s="41">
        <f t="shared" si="232"/>
        <v>0</v>
      </c>
      <c r="AD81" s="42" t="str">
        <f t="shared" si="242"/>
        <v>NO OFERTADO</v>
      </c>
      <c r="AE81" s="42" t="str">
        <f>+IFERROR(VLOOKUP(A81,'[1]COLOMBIANA DE MEDICAMENTOS Y TE'!$A$33:$H$178,8,0)," ")</f>
        <v xml:space="preserve"> </v>
      </c>
      <c r="AF81" s="42" t="s">
        <v>33</v>
      </c>
      <c r="AG81" s="42" t="str">
        <f t="shared" si="243"/>
        <v>NO</v>
      </c>
      <c r="AH81" s="60">
        <v>348764</v>
      </c>
      <c r="AI81" s="60">
        <v>0</v>
      </c>
      <c r="AJ81" s="51">
        <f t="shared" si="244"/>
        <v>348764</v>
      </c>
      <c r="AK81" s="41">
        <f t="shared" si="233"/>
        <v>1743820</v>
      </c>
      <c r="AL81" s="42" t="str">
        <f t="shared" si="245"/>
        <v>ARTIFICIALIDAD</v>
      </c>
      <c r="AM81" s="42" t="str">
        <f>+IFERROR(VLOOKUP(A81,'[1]JOHNSON &amp; JOHNSON MEDTECH COLOM'!$A$11:$J$240,7,0)," ")</f>
        <v>Cumple</v>
      </c>
      <c r="AN81" s="42" t="s">
        <v>10</v>
      </c>
      <c r="AO81" s="42" t="str">
        <f t="shared" si="246"/>
        <v>SI</v>
      </c>
      <c r="AP81" s="60"/>
      <c r="AQ81" s="60"/>
      <c r="AR81" s="40">
        <f t="shared" si="247"/>
        <v>0</v>
      </c>
      <c r="AS81" s="41">
        <f t="shared" si="234"/>
        <v>0</v>
      </c>
      <c r="AT81" s="42" t="str">
        <f t="shared" si="248"/>
        <v>NO OFERTADO</v>
      </c>
      <c r="AU81" s="42"/>
      <c r="AV81" s="42" t="s">
        <v>33</v>
      </c>
      <c r="AW81" s="42" t="str">
        <f t="shared" si="249"/>
        <v>NO</v>
      </c>
      <c r="AX81" s="167"/>
      <c r="AY81" s="167"/>
      <c r="AZ81" s="144">
        <f t="shared" si="216"/>
        <v>0</v>
      </c>
      <c r="BA81" s="41">
        <f t="shared" si="235"/>
        <v>0</v>
      </c>
      <c r="BB81" s="42" t="str">
        <f t="shared" si="250"/>
        <v>NO OFERTADO</v>
      </c>
      <c r="BC81" s="42" t="str">
        <f>+IFERROR(VLOOKUP(A81,'[1]LIFE SUMINISTROS MEDICOS S.A.S.'!$A$32:$O$78,8,0)," ")</f>
        <v xml:space="preserve"> </v>
      </c>
      <c r="BD81" s="42" t="s">
        <v>33</v>
      </c>
      <c r="BE81" s="42" t="str">
        <f t="shared" si="251"/>
        <v>NO</v>
      </c>
      <c r="BF81" s="214">
        <f>+IFERROR(VLOOKUP(A81,[2]PriceList!$A$2:$I$252,8,0)," ")</f>
        <v>0</v>
      </c>
      <c r="BG81" s="218">
        <f>+IFERROR(VLOOKUP(A81,[2]PriceList!$A$2:$I$252,9,0)," ")</f>
        <v>0</v>
      </c>
      <c r="BH81" s="43">
        <f t="shared" si="217"/>
        <v>0</v>
      </c>
      <c r="BI81" s="52">
        <f t="shared" si="252"/>
        <v>0</v>
      </c>
      <c r="BJ81" s="42" t="str">
        <f t="shared" si="253"/>
        <v>NO OFERTADO</v>
      </c>
      <c r="BK81" s="42" t="str">
        <f>+IFERROR(VLOOKUP(A81,'[1]MEDTRONIC COLOMBIA S.A.'!$A$11:$O$73,8,0)," ")</f>
        <v xml:space="preserve"> </v>
      </c>
      <c r="BL81" s="42" t="s">
        <v>33</v>
      </c>
      <c r="BM81" s="42" t="str">
        <f t="shared" si="254"/>
        <v>NO</v>
      </c>
      <c r="BN81" s="196">
        <v>0</v>
      </c>
      <c r="BO81" s="196">
        <v>0</v>
      </c>
      <c r="BP81" s="144">
        <f t="shared" si="218"/>
        <v>0</v>
      </c>
      <c r="BQ81" s="145">
        <f t="shared" si="219"/>
        <v>0</v>
      </c>
      <c r="BR81" s="42" t="str">
        <f t="shared" si="255"/>
        <v>NO OFERTADO</v>
      </c>
      <c r="BS81" s="42" t="str">
        <f>+IFERROR(VLOOKUP(A81,'[1]PROMED QUIRURGICOS EU'!$A$11:$O$26,8,0)," ")</f>
        <v xml:space="preserve"> </v>
      </c>
      <c r="BT81" s="42" t="s">
        <v>33</v>
      </c>
      <c r="BU81" s="42" t="str">
        <f t="shared" si="256"/>
        <v>NO</v>
      </c>
      <c r="BV81" s="191"/>
      <c r="BW81" s="191"/>
      <c r="BX81" s="43">
        <f t="shared" si="220"/>
        <v>0</v>
      </c>
      <c r="BY81" s="52">
        <f t="shared" si="221"/>
        <v>0</v>
      </c>
      <c r="BZ81" s="42" t="str">
        <f t="shared" si="257"/>
        <v>NO OFERTADO</v>
      </c>
      <c r="CA81" s="42" t="str">
        <f>+IFERROR(VLOOKUP(A81,'[1]UCIPHARMA S. A'!$A$11:$N$28,8,0)," ")</f>
        <v xml:space="preserve"> </v>
      </c>
      <c r="CB81" s="42" t="s">
        <v>33</v>
      </c>
      <c r="CC81" s="42" t="str">
        <f t="shared" si="258"/>
        <v>NO</v>
      </c>
      <c r="CD81" s="56"/>
      <c r="CE81" s="57" t="str">
        <f t="shared" si="222"/>
        <v/>
      </c>
      <c r="CF81" s="57" t="str">
        <f t="shared" si="223"/>
        <v/>
      </c>
      <c r="CG81" s="57" t="str">
        <f t="shared" si="224"/>
        <v/>
      </c>
      <c r="CH81" s="65">
        <f t="shared" si="225"/>
        <v>348764</v>
      </c>
      <c r="CI81" s="65" t="str">
        <f t="shared" si="226"/>
        <v/>
      </c>
      <c r="CJ81" s="65" t="str">
        <f t="shared" si="227"/>
        <v/>
      </c>
      <c r="CK81" s="65" t="str">
        <f t="shared" si="259"/>
        <v/>
      </c>
      <c r="CL81" s="65" t="str">
        <f t="shared" si="260"/>
        <v/>
      </c>
      <c r="CM81" s="57" t="str">
        <f t="shared" si="236"/>
        <v/>
      </c>
      <c r="CN81" s="57">
        <f t="shared" si="261"/>
        <v>348764</v>
      </c>
      <c r="CO81" s="58" t="e">
        <f t="shared" si="262"/>
        <v>#VALUE!</v>
      </c>
      <c r="CP81" s="58" t="e">
        <f t="shared" si="263"/>
        <v>#VALUE!</v>
      </c>
      <c r="CQ81" s="58" t="e">
        <f t="shared" si="264"/>
        <v>#VALUE!</v>
      </c>
      <c r="CR81" s="58">
        <f t="shared" si="265"/>
        <v>500</v>
      </c>
      <c r="CS81" s="58" t="e">
        <f>500*(CN81/CI81)</f>
        <v>#VALUE!</v>
      </c>
      <c r="CT81" s="58" t="e">
        <f t="shared" si="267"/>
        <v>#VALUE!</v>
      </c>
      <c r="CU81" s="62" t="e">
        <f t="shared" si="268"/>
        <v>#VALUE!</v>
      </c>
      <c r="CV81" s="58" t="e">
        <f t="shared" si="269"/>
        <v>#VALUE!</v>
      </c>
      <c r="CW81" s="58" t="e">
        <f t="shared" si="270"/>
        <v>#VALUE!</v>
      </c>
      <c r="CX81" s="56" t="s">
        <v>554</v>
      </c>
      <c r="CY81" s="91"/>
    </row>
    <row r="82" spans="1:103" s="59" customFormat="1" ht="47.25" x14ac:dyDescent="0.2">
      <c r="A82" s="122">
        <f t="shared" si="228"/>
        <v>72</v>
      </c>
      <c r="B82" s="123" t="s">
        <v>187</v>
      </c>
      <c r="C82" s="124" t="s">
        <v>188</v>
      </c>
      <c r="D82" s="123" t="s">
        <v>46</v>
      </c>
      <c r="E82" s="126">
        <v>3</v>
      </c>
      <c r="F82" s="122">
        <v>1</v>
      </c>
      <c r="G82" s="123" t="s">
        <v>31</v>
      </c>
      <c r="H82" s="53">
        <v>455659.092</v>
      </c>
      <c r="I82" s="53">
        <f t="shared" si="229"/>
        <v>1366977.2760000001</v>
      </c>
      <c r="J82" s="136"/>
      <c r="K82" s="136">
        <v>0</v>
      </c>
      <c r="L82" s="43">
        <f t="shared" si="237"/>
        <v>0</v>
      </c>
      <c r="M82" s="52">
        <f t="shared" si="230"/>
        <v>0</v>
      </c>
      <c r="N82" s="42" t="str">
        <f>+IF(L82=0,"NO OFERTADO",IF(L82&gt;$H82,"NO CUMPLE",IF(((L82-$H82)/$H82)&lt;=-20%,"ARTIFICIALIDAD",IF(AND($H82=$H82,((L82-$H82)/$H82)&gt;-20%),"CUMPLE"))))</f>
        <v>NO OFERTADO</v>
      </c>
      <c r="O82" s="42" t="s">
        <v>568</v>
      </c>
      <c r="P82" s="42" t="s">
        <v>33</v>
      </c>
      <c r="Q82" s="42" t="str">
        <f t="shared" si="239"/>
        <v>NO</v>
      </c>
      <c r="R82" s="144">
        <v>0</v>
      </c>
      <c r="S82" s="144">
        <v>0</v>
      </c>
      <c r="T82" s="144">
        <f t="shared" si="214"/>
        <v>0</v>
      </c>
      <c r="U82" s="145">
        <f t="shared" si="231"/>
        <v>0</v>
      </c>
      <c r="V82" s="42" t="str">
        <f t="shared" si="271"/>
        <v>NO OFERTADO</v>
      </c>
      <c r="W82" s="42" t="str">
        <f>+IFERROR(VLOOKUP(A82,'[1]ASSUT MEDICAL LTDA'!$A$11:$L$124,7,0)," ")</f>
        <v xml:space="preserve"> </v>
      </c>
      <c r="X82" s="42" t="s">
        <v>33</v>
      </c>
      <c r="Y82" s="42" t="str">
        <f t="shared" si="272"/>
        <v>NO</v>
      </c>
      <c r="Z82" s="43">
        <v>0</v>
      </c>
      <c r="AA82" s="43">
        <v>0</v>
      </c>
      <c r="AB82" s="43">
        <f t="shared" si="215"/>
        <v>0</v>
      </c>
      <c r="AC82" s="41">
        <f t="shared" si="232"/>
        <v>0</v>
      </c>
      <c r="AD82" s="42" t="str">
        <f t="shared" si="242"/>
        <v>NO OFERTADO</v>
      </c>
      <c r="AE82" s="42" t="str">
        <f>+IFERROR(VLOOKUP(A82,'[1]COLOMBIANA DE MEDICAMENTOS Y TE'!$A$33:$H$178,8,0)," ")</f>
        <v xml:space="preserve"> </v>
      </c>
      <c r="AF82" s="42" t="s">
        <v>33</v>
      </c>
      <c r="AG82" s="42" t="str">
        <f t="shared" si="243"/>
        <v>NO</v>
      </c>
      <c r="AH82" s="60">
        <v>348764</v>
      </c>
      <c r="AI82" s="60">
        <v>0</v>
      </c>
      <c r="AJ82" s="51">
        <f t="shared" si="244"/>
        <v>348764</v>
      </c>
      <c r="AK82" s="41">
        <f t="shared" si="233"/>
        <v>1046292</v>
      </c>
      <c r="AL82" s="42" t="str">
        <f t="shared" si="245"/>
        <v>ARTIFICIALIDAD</v>
      </c>
      <c r="AM82" s="42" t="str">
        <f>+IFERROR(VLOOKUP(A82,'[1]JOHNSON &amp; JOHNSON MEDTECH COLOM'!$A$11:$J$240,7,0)," ")</f>
        <v>Cumple</v>
      </c>
      <c r="AN82" s="42" t="s">
        <v>10</v>
      </c>
      <c r="AO82" s="42" t="str">
        <f t="shared" si="246"/>
        <v>SI</v>
      </c>
      <c r="AP82" s="60"/>
      <c r="AQ82" s="60"/>
      <c r="AR82" s="40">
        <f t="shared" si="247"/>
        <v>0</v>
      </c>
      <c r="AS82" s="41">
        <f t="shared" si="234"/>
        <v>0</v>
      </c>
      <c r="AT82" s="42" t="str">
        <f t="shared" si="248"/>
        <v>NO OFERTADO</v>
      </c>
      <c r="AU82" s="42"/>
      <c r="AV82" s="42" t="s">
        <v>33</v>
      </c>
      <c r="AW82" s="42" t="str">
        <f t="shared" si="249"/>
        <v>NO</v>
      </c>
      <c r="AX82" s="167"/>
      <c r="AY82" s="167"/>
      <c r="AZ82" s="144">
        <f t="shared" si="216"/>
        <v>0</v>
      </c>
      <c r="BA82" s="41">
        <f t="shared" si="235"/>
        <v>0</v>
      </c>
      <c r="BB82" s="42" t="str">
        <f t="shared" si="250"/>
        <v>NO OFERTADO</v>
      </c>
      <c r="BC82" s="42" t="str">
        <f>+IFERROR(VLOOKUP(A82,'[1]LIFE SUMINISTROS MEDICOS S.A.S.'!$A$32:$O$78,8,0)," ")</f>
        <v xml:space="preserve"> </v>
      </c>
      <c r="BD82" s="42" t="s">
        <v>33</v>
      </c>
      <c r="BE82" s="42" t="str">
        <f t="shared" si="251"/>
        <v>NO</v>
      </c>
      <c r="BF82" s="214">
        <f>+IFERROR(VLOOKUP(A82,[2]PriceList!$A$2:$I$252,8,0)," ")</f>
        <v>0</v>
      </c>
      <c r="BG82" s="218">
        <f>+IFERROR(VLOOKUP(A82,[2]PriceList!$A$2:$I$252,9,0)," ")</f>
        <v>0</v>
      </c>
      <c r="BH82" s="43">
        <f t="shared" si="217"/>
        <v>0</v>
      </c>
      <c r="BI82" s="52">
        <f t="shared" si="252"/>
        <v>0</v>
      </c>
      <c r="BJ82" s="42" t="str">
        <f t="shared" si="253"/>
        <v>NO OFERTADO</v>
      </c>
      <c r="BK82" s="42" t="str">
        <f>+IFERROR(VLOOKUP(A82,'[1]MEDTRONIC COLOMBIA S.A.'!$A$11:$O$73,8,0)," ")</f>
        <v xml:space="preserve"> </v>
      </c>
      <c r="BL82" s="42" t="s">
        <v>33</v>
      </c>
      <c r="BM82" s="42" t="str">
        <f t="shared" si="254"/>
        <v>NO</v>
      </c>
      <c r="BN82" s="196">
        <v>0</v>
      </c>
      <c r="BO82" s="196">
        <v>0</v>
      </c>
      <c r="BP82" s="144">
        <f t="shared" si="218"/>
        <v>0</v>
      </c>
      <c r="BQ82" s="145">
        <f t="shared" si="219"/>
        <v>0</v>
      </c>
      <c r="BR82" s="42" t="str">
        <f t="shared" si="255"/>
        <v>NO OFERTADO</v>
      </c>
      <c r="BS82" s="42" t="str">
        <f>+IFERROR(VLOOKUP(A82,'[1]PROMED QUIRURGICOS EU'!$A$11:$O$26,8,0)," ")</f>
        <v xml:space="preserve"> </v>
      </c>
      <c r="BT82" s="42" t="s">
        <v>33</v>
      </c>
      <c r="BU82" s="42" t="str">
        <f t="shared" si="256"/>
        <v>NO</v>
      </c>
      <c r="BV82" s="191"/>
      <c r="BW82" s="191"/>
      <c r="BX82" s="43">
        <f t="shared" si="220"/>
        <v>0</v>
      </c>
      <c r="BY82" s="52">
        <f t="shared" si="221"/>
        <v>0</v>
      </c>
      <c r="BZ82" s="42" t="str">
        <f t="shared" si="257"/>
        <v>NO OFERTADO</v>
      </c>
      <c r="CA82" s="42" t="str">
        <f>+IFERROR(VLOOKUP(A82,'[1]UCIPHARMA S. A'!$A$11:$N$28,8,0)," ")</f>
        <v xml:space="preserve"> </v>
      </c>
      <c r="CB82" s="42" t="s">
        <v>33</v>
      </c>
      <c r="CC82" s="42" t="str">
        <f t="shared" si="258"/>
        <v>NO</v>
      </c>
      <c r="CD82" s="56"/>
      <c r="CE82" s="57" t="str">
        <f t="shared" si="222"/>
        <v/>
      </c>
      <c r="CF82" s="57" t="str">
        <f t="shared" si="223"/>
        <v/>
      </c>
      <c r="CG82" s="57" t="str">
        <f t="shared" si="224"/>
        <v/>
      </c>
      <c r="CH82" s="65">
        <f t="shared" si="225"/>
        <v>348764</v>
      </c>
      <c r="CI82" s="65" t="str">
        <f t="shared" si="226"/>
        <v/>
      </c>
      <c r="CJ82" s="65" t="str">
        <f t="shared" si="227"/>
        <v/>
      </c>
      <c r="CK82" s="65" t="str">
        <f t="shared" si="259"/>
        <v/>
      </c>
      <c r="CL82" s="65" t="str">
        <f t="shared" si="260"/>
        <v/>
      </c>
      <c r="CM82" s="57" t="str">
        <f t="shared" si="236"/>
        <v/>
      </c>
      <c r="CN82" s="57">
        <f t="shared" si="261"/>
        <v>348764</v>
      </c>
      <c r="CO82" s="58" t="e">
        <f t="shared" si="262"/>
        <v>#VALUE!</v>
      </c>
      <c r="CP82" s="58" t="e">
        <f t="shared" si="263"/>
        <v>#VALUE!</v>
      </c>
      <c r="CQ82" s="58" t="e">
        <f t="shared" si="264"/>
        <v>#VALUE!</v>
      </c>
      <c r="CR82" s="58">
        <f t="shared" si="265"/>
        <v>500</v>
      </c>
      <c r="CS82" s="58" t="e">
        <f t="shared" ref="CS82:CS88" si="273">500*(CN82/CI82)</f>
        <v>#VALUE!</v>
      </c>
      <c r="CT82" s="58" t="e">
        <f t="shared" si="267"/>
        <v>#VALUE!</v>
      </c>
      <c r="CU82" s="62" t="e">
        <f t="shared" si="268"/>
        <v>#VALUE!</v>
      </c>
      <c r="CV82" s="58" t="e">
        <f t="shared" si="269"/>
        <v>#VALUE!</v>
      </c>
      <c r="CW82" s="58" t="e">
        <f t="shared" si="270"/>
        <v>#VALUE!</v>
      </c>
      <c r="CX82" s="56" t="s">
        <v>554</v>
      </c>
      <c r="CY82" s="91"/>
    </row>
    <row r="83" spans="1:103" s="59" customFormat="1" ht="48" x14ac:dyDescent="0.2">
      <c r="A83" s="122">
        <f t="shared" si="228"/>
        <v>73</v>
      </c>
      <c r="B83" s="123" t="s">
        <v>189</v>
      </c>
      <c r="C83" s="124" t="s">
        <v>190</v>
      </c>
      <c r="D83" s="123" t="s">
        <v>46</v>
      </c>
      <c r="E83" s="126">
        <v>7</v>
      </c>
      <c r="F83" s="122">
        <v>1</v>
      </c>
      <c r="G83" s="123" t="s">
        <v>31</v>
      </c>
      <c r="H83" s="53">
        <v>539798.28</v>
      </c>
      <c r="I83" s="53">
        <f t="shared" si="229"/>
        <v>3778587.96</v>
      </c>
      <c r="J83" s="136"/>
      <c r="K83" s="136">
        <v>0</v>
      </c>
      <c r="L83" s="43">
        <f t="shared" si="237"/>
        <v>0</v>
      </c>
      <c r="M83" s="52">
        <f t="shared" si="230"/>
        <v>0</v>
      </c>
      <c r="N83" s="42" t="str">
        <f t="shared" ref="N83:N88" si="274">+IF(L83=0,"NO OFERTADO",IF(L83&gt;$H83,"NO CUMPLE",IF(((L83-$H83)/$H83)&lt;=-20%,"ARTIFICIALIDAD",IF(AND($H83=$H83,((L83-$H83)/$H83)&gt;-20%),"CUMPLE"))))</f>
        <v>NO OFERTADO</v>
      </c>
      <c r="O83" s="42" t="s">
        <v>568</v>
      </c>
      <c r="P83" s="42" t="s">
        <v>33</v>
      </c>
      <c r="Q83" s="42" t="str">
        <f t="shared" si="239"/>
        <v>NO</v>
      </c>
      <c r="R83" s="144">
        <v>0</v>
      </c>
      <c r="S83" s="144">
        <v>0</v>
      </c>
      <c r="T83" s="144">
        <f t="shared" si="214"/>
        <v>0</v>
      </c>
      <c r="U83" s="145">
        <f t="shared" si="231"/>
        <v>0</v>
      </c>
      <c r="V83" s="42" t="str">
        <f t="shared" si="271"/>
        <v>NO OFERTADO</v>
      </c>
      <c r="W83" s="42" t="str">
        <f>+IFERROR(VLOOKUP(A83,'[1]ASSUT MEDICAL LTDA'!$A$11:$L$124,7,0)," ")</f>
        <v xml:space="preserve"> </v>
      </c>
      <c r="X83" s="42" t="s">
        <v>33</v>
      </c>
      <c r="Y83" s="42" t="str">
        <f t="shared" si="272"/>
        <v>NO</v>
      </c>
      <c r="Z83" s="43">
        <v>0</v>
      </c>
      <c r="AA83" s="43">
        <v>0</v>
      </c>
      <c r="AB83" s="43">
        <f t="shared" si="215"/>
        <v>0</v>
      </c>
      <c r="AC83" s="41">
        <f t="shared" si="232"/>
        <v>0</v>
      </c>
      <c r="AD83" s="42" t="str">
        <f t="shared" si="242"/>
        <v>NO OFERTADO</v>
      </c>
      <c r="AE83" s="42" t="str">
        <f>+IFERROR(VLOOKUP(A83,'[1]COLOMBIANA DE MEDICAMENTOS Y TE'!$A$33:$H$178,8,0)," ")</f>
        <v xml:space="preserve"> </v>
      </c>
      <c r="AF83" s="42" t="s">
        <v>33</v>
      </c>
      <c r="AG83" s="42" t="str">
        <f t="shared" si="243"/>
        <v>NO</v>
      </c>
      <c r="AH83" s="60">
        <v>348764</v>
      </c>
      <c r="AI83" s="60">
        <v>0</v>
      </c>
      <c r="AJ83" s="51">
        <f t="shared" si="244"/>
        <v>348764</v>
      </c>
      <c r="AK83" s="41">
        <f t="shared" si="233"/>
        <v>2441348</v>
      </c>
      <c r="AL83" s="42" t="str">
        <f t="shared" si="245"/>
        <v>ARTIFICIALIDAD</v>
      </c>
      <c r="AM83" s="42" t="str">
        <f>+IFERROR(VLOOKUP(A83,'[1]JOHNSON &amp; JOHNSON MEDTECH COLOM'!$A$11:$J$240,7,0)," ")</f>
        <v>Cumple</v>
      </c>
      <c r="AN83" s="42" t="s">
        <v>10</v>
      </c>
      <c r="AO83" s="42" t="str">
        <f t="shared" si="246"/>
        <v>SI</v>
      </c>
      <c r="AP83" s="60"/>
      <c r="AQ83" s="60"/>
      <c r="AR83" s="40">
        <f t="shared" si="247"/>
        <v>0</v>
      </c>
      <c r="AS83" s="41">
        <f t="shared" si="234"/>
        <v>0</v>
      </c>
      <c r="AT83" s="42" t="str">
        <f t="shared" si="248"/>
        <v>NO OFERTADO</v>
      </c>
      <c r="AU83" s="42"/>
      <c r="AV83" s="42" t="s">
        <v>33</v>
      </c>
      <c r="AW83" s="42" t="str">
        <f t="shared" si="249"/>
        <v>NO</v>
      </c>
      <c r="AX83" s="167"/>
      <c r="AY83" s="167"/>
      <c r="AZ83" s="144">
        <f t="shared" si="216"/>
        <v>0</v>
      </c>
      <c r="BA83" s="41">
        <f t="shared" si="235"/>
        <v>0</v>
      </c>
      <c r="BB83" s="42" t="str">
        <f t="shared" si="250"/>
        <v>NO OFERTADO</v>
      </c>
      <c r="BC83" s="42" t="str">
        <f>+IFERROR(VLOOKUP(A83,'[1]LIFE SUMINISTROS MEDICOS S.A.S.'!$A$32:$O$78,8,0)," ")</f>
        <v xml:space="preserve"> </v>
      </c>
      <c r="BD83" s="42" t="s">
        <v>33</v>
      </c>
      <c r="BE83" s="42" t="str">
        <f t="shared" si="251"/>
        <v>NO</v>
      </c>
      <c r="BF83" s="214">
        <f>+IFERROR(VLOOKUP(A83,[2]PriceList!$A$2:$I$252,8,0)," ")</f>
        <v>453000</v>
      </c>
      <c r="BG83" s="218">
        <f>+BF83*19%</f>
        <v>86070</v>
      </c>
      <c r="BH83" s="43">
        <f t="shared" si="217"/>
        <v>539070</v>
      </c>
      <c r="BI83" s="52">
        <f t="shared" si="252"/>
        <v>539070</v>
      </c>
      <c r="BJ83" s="42" t="str">
        <f t="shared" si="253"/>
        <v>CUMPLE</v>
      </c>
      <c r="BK83" s="42" t="str">
        <f>+IFERROR(VLOOKUP(A83,'[1]MEDTRONIC COLOMBIA S.A.'!$A$11:$O$73,8,0)," ")</f>
        <v>No cumple</v>
      </c>
      <c r="BL83" s="42" t="s">
        <v>10</v>
      </c>
      <c r="BM83" s="42" t="str">
        <f t="shared" si="254"/>
        <v>SI</v>
      </c>
      <c r="BN83" s="196">
        <v>0</v>
      </c>
      <c r="BO83" s="196">
        <v>0</v>
      </c>
      <c r="BP83" s="144">
        <f t="shared" si="218"/>
        <v>0</v>
      </c>
      <c r="BQ83" s="145">
        <f t="shared" si="219"/>
        <v>0</v>
      </c>
      <c r="BR83" s="42" t="str">
        <f t="shared" si="255"/>
        <v>NO OFERTADO</v>
      </c>
      <c r="BS83" s="42" t="str">
        <f>+IFERROR(VLOOKUP(A83,'[1]PROMED QUIRURGICOS EU'!$A$11:$O$26,8,0)," ")</f>
        <v xml:space="preserve"> </v>
      </c>
      <c r="BT83" s="42" t="s">
        <v>33</v>
      </c>
      <c r="BU83" s="42" t="str">
        <f t="shared" si="256"/>
        <v>NO</v>
      </c>
      <c r="BV83" s="191"/>
      <c r="BW83" s="191"/>
      <c r="BX83" s="43">
        <f t="shared" si="220"/>
        <v>0</v>
      </c>
      <c r="BY83" s="52">
        <f t="shared" si="221"/>
        <v>0</v>
      </c>
      <c r="BZ83" s="42" t="str">
        <f t="shared" si="257"/>
        <v>NO OFERTADO</v>
      </c>
      <c r="CA83" s="42" t="str">
        <f>+IFERROR(VLOOKUP(A83,'[1]UCIPHARMA S. A'!$A$11:$N$28,8,0)," ")</f>
        <v xml:space="preserve"> </v>
      </c>
      <c r="CB83" s="42" t="s">
        <v>33</v>
      </c>
      <c r="CC83" s="42" t="str">
        <f t="shared" si="258"/>
        <v>NO</v>
      </c>
      <c r="CD83" s="56"/>
      <c r="CE83" s="57" t="str">
        <f t="shared" si="222"/>
        <v/>
      </c>
      <c r="CF83" s="57" t="str">
        <f t="shared" si="223"/>
        <v/>
      </c>
      <c r="CG83" s="57" t="str">
        <f t="shared" si="224"/>
        <v/>
      </c>
      <c r="CH83" s="65">
        <f t="shared" si="225"/>
        <v>348764</v>
      </c>
      <c r="CI83" s="65" t="str">
        <f t="shared" si="226"/>
        <v/>
      </c>
      <c r="CJ83" s="65" t="str">
        <f t="shared" si="227"/>
        <v/>
      </c>
      <c r="CK83" s="65">
        <f t="shared" si="259"/>
        <v>539070</v>
      </c>
      <c r="CL83" s="65" t="str">
        <f t="shared" si="260"/>
        <v/>
      </c>
      <c r="CM83" s="57" t="str">
        <f t="shared" si="236"/>
        <v/>
      </c>
      <c r="CN83" s="57">
        <f t="shared" si="261"/>
        <v>348764</v>
      </c>
      <c r="CO83" s="58" t="e">
        <f t="shared" si="262"/>
        <v>#VALUE!</v>
      </c>
      <c r="CP83" s="58" t="e">
        <f t="shared" si="263"/>
        <v>#VALUE!</v>
      </c>
      <c r="CQ83" s="58" t="e">
        <f t="shared" si="264"/>
        <v>#VALUE!</v>
      </c>
      <c r="CR83" s="58">
        <f t="shared" si="265"/>
        <v>500</v>
      </c>
      <c r="CS83" s="58" t="e">
        <f t="shared" si="273"/>
        <v>#VALUE!</v>
      </c>
      <c r="CT83" s="58" t="e">
        <f t="shared" si="267"/>
        <v>#VALUE!</v>
      </c>
      <c r="CU83" s="62">
        <f t="shared" si="268"/>
        <v>323.48674569165416</v>
      </c>
      <c r="CV83" s="58" t="e">
        <f t="shared" si="269"/>
        <v>#VALUE!</v>
      </c>
      <c r="CW83" s="58" t="e">
        <f t="shared" si="270"/>
        <v>#VALUE!</v>
      </c>
      <c r="CX83" s="56" t="s">
        <v>554</v>
      </c>
      <c r="CY83" s="91"/>
    </row>
    <row r="84" spans="1:103" s="59" customFormat="1" ht="60" x14ac:dyDescent="0.2">
      <c r="A84" s="122">
        <f t="shared" si="228"/>
        <v>74</v>
      </c>
      <c r="B84" s="123" t="s">
        <v>191</v>
      </c>
      <c r="C84" s="124" t="s">
        <v>192</v>
      </c>
      <c r="D84" s="123" t="s">
        <v>46</v>
      </c>
      <c r="E84" s="126">
        <v>109</v>
      </c>
      <c r="F84" s="122">
        <v>1</v>
      </c>
      <c r="G84" s="123" t="s">
        <v>31</v>
      </c>
      <c r="H84" s="53">
        <v>205489.2</v>
      </c>
      <c r="I84" s="53">
        <f t="shared" si="229"/>
        <v>22398322.800000001</v>
      </c>
      <c r="J84" s="136"/>
      <c r="K84" s="136">
        <v>0</v>
      </c>
      <c r="L84" s="43">
        <f t="shared" si="237"/>
        <v>0</v>
      </c>
      <c r="M84" s="52">
        <f t="shared" si="230"/>
        <v>0</v>
      </c>
      <c r="N84" s="42" t="str">
        <f t="shared" si="274"/>
        <v>NO OFERTADO</v>
      </c>
      <c r="O84" s="42" t="s">
        <v>568</v>
      </c>
      <c r="P84" s="42" t="s">
        <v>33</v>
      </c>
      <c r="Q84" s="42" t="str">
        <f t="shared" si="239"/>
        <v>NO</v>
      </c>
      <c r="R84" s="144">
        <v>0</v>
      </c>
      <c r="S84" s="144">
        <v>0</v>
      </c>
      <c r="T84" s="144">
        <f t="shared" si="214"/>
        <v>0</v>
      </c>
      <c r="U84" s="145">
        <f t="shared" si="231"/>
        <v>0</v>
      </c>
      <c r="V84" s="42" t="str">
        <f t="shared" si="271"/>
        <v>NO OFERTADO</v>
      </c>
      <c r="W84" s="42" t="str">
        <f>+IFERROR(VLOOKUP(A84,'[1]ASSUT MEDICAL LTDA'!$A$11:$L$124,7,0)," ")</f>
        <v xml:space="preserve"> </v>
      </c>
      <c r="X84" s="42" t="s">
        <v>33</v>
      </c>
      <c r="Y84" s="42" t="str">
        <f t="shared" si="272"/>
        <v>NO</v>
      </c>
      <c r="Z84" s="43">
        <v>0</v>
      </c>
      <c r="AA84" s="43">
        <v>0</v>
      </c>
      <c r="AB84" s="43">
        <f t="shared" si="215"/>
        <v>0</v>
      </c>
      <c r="AC84" s="41">
        <f t="shared" si="232"/>
        <v>0</v>
      </c>
      <c r="AD84" s="42" t="str">
        <f t="shared" si="242"/>
        <v>NO OFERTADO</v>
      </c>
      <c r="AE84" s="42" t="str">
        <f>+IFERROR(VLOOKUP(A84,'[1]COLOMBIANA DE MEDICAMENTOS Y TE'!$A$33:$H$178,8,0)," ")</f>
        <v xml:space="preserve"> </v>
      </c>
      <c r="AF84" s="42" t="s">
        <v>33</v>
      </c>
      <c r="AG84" s="42" t="str">
        <f t="shared" si="243"/>
        <v>NO</v>
      </c>
      <c r="AH84" s="60">
        <v>157283</v>
      </c>
      <c r="AI84" s="60">
        <v>0</v>
      </c>
      <c r="AJ84" s="51">
        <f t="shared" si="244"/>
        <v>157283</v>
      </c>
      <c r="AK84" s="41">
        <f t="shared" si="233"/>
        <v>17143847</v>
      </c>
      <c r="AL84" s="42" t="str">
        <f t="shared" si="245"/>
        <v>ARTIFICIALIDAD</v>
      </c>
      <c r="AM84" s="42" t="str">
        <f>+IFERROR(VLOOKUP(A84,'[1]JOHNSON &amp; JOHNSON MEDTECH COLOM'!$A$11:$J$240,7,0)," ")</f>
        <v>Cumple</v>
      </c>
      <c r="AN84" s="42" t="s">
        <v>10</v>
      </c>
      <c r="AO84" s="42" t="str">
        <f t="shared" si="246"/>
        <v>SI</v>
      </c>
      <c r="AP84" s="60"/>
      <c r="AQ84" s="60"/>
      <c r="AR84" s="40">
        <f t="shared" si="247"/>
        <v>0</v>
      </c>
      <c r="AS84" s="41">
        <f t="shared" si="234"/>
        <v>0</v>
      </c>
      <c r="AT84" s="42" t="str">
        <f t="shared" si="248"/>
        <v>NO OFERTADO</v>
      </c>
      <c r="AU84" s="42"/>
      <c r="AV84" s="42" t="s">
        <v>33</v>
      </c>
      <c r="AW84" s="42" t="str">
        <f t="shared" si="249"/>
        <v>NO</v>
      </c>
      <c r="AX84" s="167"/>
      <c r="AY84" s="167"/>
      <c r="AZ84" s="144">
        <f t="shared" si="216"/>
        <v>0</v>
      </c>
      <c r="BA84" s="41">
        <f t="shared" si="235"/>
        <v>0</v>
      </c>
      <c r="BB84" s="42" t="str">
        <f t="shared" si="250"/>
        <v>NO OFERTADO</v>
      </c>
      <c r="BC84" s="42" t="str">
        <f>+IFERROR(VLOOKUP(A84,'[1]LIFE SUMINISTROS MEDICOS S.A.S.'!$A$32:$O$78,8,0)," ")</f>
        <v xml:space="preserve"> </v>
      </c>
      <c r="BD84" s="42" t="s">
        <v>33</v>
      </c>
      <c r="BE84" s="42" t="str">
        <f t="shared" si="251"/>
        <v>NO</v>
      </c>
      <c r="BF84" s="214">
        <f>+IFERROR(VLOOKUP(A84,[2]PriceList!$A$2:$I$252,8,0)," ")</f>
        <v>0</v>
      </c>
      <c r="BG84" s="218">
        <f>+IFERROR(VLOOKUP(A84,[2]PriceList!$A$2:$I$252,9,0)," ")</f>
        <v>0</v>
      </c>
      <c r="BH84" s="43">
        <f t="shared" si="217"/>
        <v>0</v>
      </c>
      <c r="BI84" s="52">
        <f t="shared" si="252"/>
        <v>0</v>
      </c>
      <c r="BJ84" s="42" t="str">
        <f t="shared" si="253"/>
        <v>NO OFERTADO</v>
      </c>
      <c r="BK84" s="42" t="str">
        <f>+IFERROR(VLOOKUP(A84,'[1]MEDTRONIC COLOMBIA S.A.'!$A$11:$O$73,8,0)," ")</f>
        <v xml:space="preserve"> </v>
      </c>
      <c r="BL84" s="42" t="s">
        <v>33</v>
      </c>
      <c r="BM84" s="42" t="str">
        <f t="shared" si="254"/>
        <v>NO</v>
      </c>
      <c r="BN84" s="196">
        <v>373289</v>
      </c>
      <c r="BO84" s="196">
        <v>70924.91</v>
      </c>
      <c r="BP84" s="144">
        <f t="shared" si="218"/>
        <v>444213.91000000003</v>
      </c>
      <c r="BQ84" s="145">
        <f t="shared" si="219"/>
        <v>444213.91000000003</v>
      </c>
      <c r="BR84" s="42" t="str">
        <f t="shared" si="255"/>
        <v>NO CUMPLE</v>
      </c>
      <c r="BS84" s="42" t="str">
        <f>+IFERROR(VLOOKUP(A84,'[1]PROMED QUIRURGICOS EU'!$A$11:$O$26,8,0)," ")</f>
        <v>No cumple</v>
      </c>
      <c r="BT84" s="42" t="s">
        <v>33</v>
      </c>
      <c r="BU84" s="42" t="str">
        <f t="shared" si="256"/>
        <v>NO</v>
      </c>
      <c r="BV84" s="191"/>
      <c r="BW84" s="191"/>
      <c r="BX84" s="43">
        <f t="shared" si="220"/>
        <v>0</v>
      </c>
      <c r="BY84" s="52">
        <f t="shared" si="221"/>
        <v>0</v>
      </c>
      <c r="BZ84" s="42" t="str">
        <f t="shared" si="257"/>
        <v>NO OFERTADO</v>
      </c>
      <c r="CA84" s="42" t="str">
        <f>+IFERROR(VLOOKUP(A84,'[1]UCIPHARMA S. A'!$A$11:$N$28,8,0)," ")</f>
        <v xml:space="preserve"> </v>
      </c>
      <c r="CB84" s="42" t="s">
        <v>33</v>
      </c>
      <c r="CC84" s="42" t="str">
        <f t="shared" si="258"/>
        <v>NO</v>
      </c>
      <c r="CD84" s="56"/>
      <c r="CE84" s="57" t="str">
        <f t="shared" si="222"/>
        <v/>
      </c>
      <c r="CF84" s="57" t="str">
        <f t="shared" si="223"/>
        <v/>
      </c>
      <c r="CG84" s="57" t="str">
        <f t="shared" si="224"/>
        <v/>
      </c>
      <c r="CH84" s="65">
        <f t="shared" si="225"/>
        <v>157283</v>
      </c>
      <c r="CI84" s="65" t="str">
        <f t="shared" si="226"/>
        <v/>
      </c>
      <c r="CJ84" s="65" t="str">
        <f t="shared" si="227"/>
        <v/>
      </c>
      <c r="CK84" s="65" t="str">
        <f t="shared" si="259"/>
        <v/>
      </c>
      <c r="CL84" s="65" t="str">
        <f t="shared" si="260"/>
        <v/>
      </c>
      <c r="CM84" s="57" t="str">
        <f t="shared" si="236"/>
        <v/>
      </c>
      <c r="CN84" s="57">
        <f t="shared" si="261"/>
        <v>157283</v>
      </c>
      <c r="CO84" s="58" t="e">
        <f t="shared" si="262"/>
        <v>#VALUE!</v>
      </c>
      <c r="CP84" s="58" t="e">
        <f t="shared" si="263"/>
        <v>#VALUE!</v>
      </c>
      <c r="CQ84" s="58" t="e">
        <f t="shared" si="264"/>
        <v>#VALUE!</v>
      </c>
      <c r="CR84" s="58">
        <f t="shared" si="265"/>
        <v>500</v>
      </c>
      <c r="CS84" s="58" t="e">
        <f t="shared" si="273"/>
        <v>#VALUE!</v>
      </c>
      <c r="CT84" s="58" t="e">
        <f t="shared" si="267"/>
        <v>#VALUE!</v>
      </c>
      <c r="CU84" s="62" t="e">
        <f t="shared" si="268"/>
        <v>#VALUE!</v>
      </c>
      <c r="CV84" s="58" t="e">
        <f t="shared" si="269"/>
        <v>#VALUE!</v>
      </c>
      <c r="CW84" s="58" t="e">
        <f t="shared" si="270"/>
        <v>#VALUE!</v>
      </c>
      <c r="CX84" s="56" t="s">
        <v>554</v>
      </c>
      <c r="CY84" s="91"/>
    </row>
    <row r="85" spans="1:103" s="59" customFormat="1" ht="47.25" x14ac:dyDescent="0.2">
      <c r="A85" s="122">
        <f t="shared" si="228"/>
        <v>75</v>
      </c>
      <c r="B85" s="123" t="s">
        <v>193</v>
      </c>
      <c r="C85" s="124" t="s">
        <v>194</v>
      </c>
      <c r="D85" s="123" t="s">
        <v>46</v>
      </c>
      <c r="E85" s="126">
        <v>1</v>
      </c>
      <c r="F85" s="122">
        <v>1</v>
      </c>
      <c r="G85" s="123" t="s">
        <v>31</v>
      </c>
      <c r="H85" s="53">
        <v>1304043.1740000001</v>
      </c>
      <c r="I85" s="53">
        <f t="shared" si="229"/>
        <v>1304043.1740000001</v>
      </c>
      <c r="J85" s="136"/>
      <c r="K85" s="136">
        <v>0</v>
      </c>
      <c r="L85" s="43">
        <f t="shared" si="237"/>
        <v>0</v>
      </c>
      <c r="M85" s="52">
        <f t="shared" si="230"/>
        <v>0</v>
      </c>
      <c r="N85" s="42" t="str">
        <f t="shared" si="274"/>
        <v>NO OFERTADO</v>
      </c>
      <c r="O85" s="42" t="s">
        <v>568</v>
      </c>
      <c r="P85" s="42" t="s">
        <v>33</v>
      </c>
      <c r="Q85" s="42" t="str">
        <f t="shared" si="239"/>
        <v>NO</v>
      </c>
      <c r="R85" s="144">
        <v>0</v>
      </c>
      <c r="S85" s="144">
        <v>0</v>
      </c>
      <c r="T85" s="144">
        <f t="shared" si="214"/>
        <v>0</v>
      </c>
      <c r="U85" s="145">
        <f t="shared" si="231"/>
        <v>0</v>
      </c>
      <c r="V85" s="42" t="str">
        <f t="shared" si="271"/>
        <v>NO OFERTADO</v>
      </c>
      <c r="W85" s="42" t="str">
        <f>+IFERROR(VLOOKUP(A85,'[1]ASSUT MEDICAL LTDA'!$A$11:$L$124,7,0)," ")</f>
        <v xml:space="preserve"> </v>
      </c>
      <c r="X85" s="42" t="s">
        <v>33</v>
      </c>
      <c r="Y85" s="42" t="str">
        <f t="shared" si="272"/>
        <v>NO</v>
      </c>
      <c r="Z85" s="43">
        <v>1185401</v>
      </c>
      <c r="AA85" s="43">
        <v>225226</v>
      </c>
      <c r="AB85" s="43">
        <f t="shared" si="215"/>
        <v>1410627</v>
      </c>
      <c r="AC85" s="41">
        <f t="shared" si="232"/>
        <v>1410627</v>
      </c>
      <c r="AD85" s="42" t="str">
        <f t="shared" si="242"/>
        <v>NO CUMPLE</v>
      </c>
      <c r="AE85" s="42" t="str">
        <f>+IFERROR(VLOOKUP(A85,'[1]COLOMBIANA DE MEDICAMENTOS Y TE'!$A$33:$H$178,8,0)," ")</f>
        <v>No cumple</v>
      </c>
      <c r="AF85" s="42" t="s">
        <v>33</v>
      </c>
      <c r="AG85" s="42" t="str">
        <f t="shared" si="243"/>
        <v>NO</v>
      </c>
      <c r="AH85" s="60">
        <v>437200</v>
      </c>
      <c r="AI85" s="60">
        <v>0</v>
      </c>
      <c r="AJ85" s="51">
        <f t="shared" si="244"/>
        <v>437200</v>
      </c>
      <c r="AK85" s="41">
        <f t="shared" si="233"/>
        <v>437200</v>
      </c>
      <c r="AL85" s="42" t="str">
        <f t="shared" si="245"/>
        <v>ARTIFICIALIDAD</v>
      </c>
      <c r="AM85" s="42" t="str">
        <f>+IFERROR(VLOOKUP(A85,'[1]JOHNSON &amp; JOHNSON MEDTECH COLOM'!$A$11:$J$240,7,0)," ")</f>
        <v>Cumple</v>
      </c>
      <c r="AN85" s="42" t="s">
        <v>10</v>
      </c>
      <c r="AO85" s="42" t="str">
        <f t="shared" si="246"/>
        <v>SI</v>
      </c>
      <c r="AP85" s="60"/>
      <c r="AQ85" s="60"/>
      <c r="AR85" s="40">
        <f t="shared" si="247"/>
        <v>0</v>
      </c>
      <c r="AS85" s="41">
        <f t="shared" si="234"/>
        <v>0</v>
      </c>
      <c r="AT85" s="42" t="str">
        <f t="shared" si="248"/>
        <v>NO OFERTADO</v>
      </c>
      <c r="AU85" s="42"/>
      <c r="AV85" s="42" t="s">
        <v>33</v>
      </c>
      <c r="AW85" s="42" t="str">
        <f t="shared" si="249"/>
        <v>NO</v>
      </c>
      <c r="AX85" s="167"/>
      <c r="AY85" s="167"/>
      <c r="AZ85" s="144">
        <f t="shared" si="216"/>
        <v>0</v>
      </c>
      <c r="BA85" s="41">
        <f t="shared" si="235"/>
        <v>0</v>
      </c>
      <c r="BB85" s="42" t="str">
        <f t="shared" si="250"/>
        <v>NO OFERTADO</v>
      </c>
      <c r="BC85" s="42" t="str">
        <f>+IFERROR(VLOOKUP(A85,'[1]LIFE SUMINISTROS MEDICOS S.A.S.'!$A$32:$O$78,8,0)," ")</f>
        <v xml:space="preserve"> </v>
      </c>
      <c r="BD85" s="42" t="s">
        <v>33</v>
      </c>
      <c r="BE85" s="42" t="str">
        <f t="shared" si="251"/>
        <v>NO</v>
      </c>
      <c r="BF85" s="214">
        <f>+IFERROR(VLOOKUP(A85,[2]PriceList!$A$2:$I$252,8,0)," ")</f>
        <v>0</v>
      </c>
      <c r="BG85" s="218">
        <f>+IFERROR(VLOOKUP(A85,[2]PriceList!$A$2:$I$252,9,0)," ")</f>
        <v>0</v>
      </c>
      <c r="BH85" s="43">
        <f t="shared" si="217"/>
        <v>0</v>
      </c>
      <c r="BI85" s="52">
        <f t="shared" si="252"/>
        <v>0</v>
      </c>
      <c r="BJ85" s="42" t="str">
        <f t="shared" si="253"/>
        <v>NO OFERTADO</v>
      </c>
      <c r="BK85" s="42" t="str">
        <f>+IFERROR(VLOOKUP(A85,'[1]MEDTRONIC COLOMBIA S.A.'!$A$11:$O$73,8,0)," ")</f>
        <v xml:space="preserve"> </v>
      </c>
      <c r="BL85" s="42" t="s">
        <v>33</v>
      </c>
      <c r="BM85" s="42" t="str">
        <f t="shared" si="254"/>
        <v>NO</v>
      </c>
      <c r="BN85" s="196">
        <v>0</v>
      </c>
      <c r="BO85" s="196">
        <v>0</v>
      </c>
      <c r="BP85" s="144">
        <f t="shared" si="218"/>
        <v>0</v>
      </c>
      <c r="BQ85" s="145">
        <f t="shared" si="219"/>
        <v>0</v>
      </c>
      <c r="BR85" s="42" t="str">
        <f t="shared" si="255"/>
        <v>NO OFERTADO</v>
      </c>
      <c r="BS85" s="42" t="str">
        <f>+IFERROR(VLOOKUP(A85,'[1]PROMED QUIRURGICOS EU'!$A$11:$O$26,8,0)," ")</f>
        <v xml:space="preserve"> </v>
      </c>
      <c r="BT85" s="42" t="s">
        <v>33</v>
      </c>
      <c r="BU85" s="42" t="str">
        <f t="shared" si="256"/>
        <v>NO</v>
      </c>
      <c r="BV85" s="191"/>
      <c r="BW85" s="191"/>
      <c r="BX85" s="43">
        <f t="shared" si="220"/>
        <v>0</v>
      </c>
      <c r="BY85" s="52">
        <f t="shared" si="221"/>
        <v>0</v>
      </c>
      <c r="BZ85" s="42" t="str">
        <f t="shared" si="257"/>
        <v>NO OFERTADO</v>
      </c>
      <c r="CA85" s="42" t="str">
        <f>+IFERROR(VLOOKUP(A85,'[1]UCIPHARMA S. A'!$A$11:$N$28,8,0)," ")</f>
        <v xml:space="preserve"> </v>
      </c>
      <c r="CB85" s="42" t="s">
        <v>33</v>
      </c>
      <c r="CC85" s="42" t="str">
        <f t="shared" si="258"/>
        <v>NO</v>
      </c>
      <c r="CD85" s="56"/>
      <c r="CE85" s="57" t="str">
        <f t="shared" si="222"/>
        <v/>
      </c>
      <c r="CF85" s="57" t="str">
        <f t="shared" si="223"/>
        <v/>
      </c>
      <c r="CG85" s="57" t="str">
        <f t="shared" si="224"/>
        <v/>
      </c>
      <c r="CH85" s="65">
        <f t="shared" si="225"/>
        <v>437200</v>
      </c>
      <c r="CI85" s="65" t="str">
        <f t="shared" si="226"/>
        <v/>
      </c>
      <c r="CJ85" s="65" t="str">
        <f t="shared" si="227"/>
        <v/>
      </c>
      <c r="CK85" s="65" t="str">
        <f t="shared" si="259"/>
        <v/>
      </c>
      <c r="CL85" s="65" t="str">
        <f t="shared" si="260"/>
        <v/>
      </c>
      <c r="CM85" s="57" t="str">
        <f t="shared" si="236"/>
        <v/>
      </c>
      <c r="CN85" s="57">
        <f t="shared" si="261"/>
        <v>437200</v>
      </c>
      <c r="CO85" s="58" t="e">
        <f t="shared" si="262"/>
        <v>#VALUE!</v>
      </c>
      <c r="CP85" s="58" t="e">
        <f t="shared" si="263"/>
        <v>#VALUE!</v>
      </c>
      <c r="CQ85" s="58" t="e">
        <f t="shared" si="264"/>
        <v>#VALUE!</v>
      </c>
      <c r="CR85" s="58">
        <f t="shared" si="265"/>
        <v>500</v>
      </c>
      <c r="CS85" s="58" t="e">
        <f t="shared" si="273"/>
        <v>#VALUE!</v>
      </c>
      <c r="CT85" s="58" t="e">
        <f t="shared" si="267"/>
        <v>#VALUE!</v>
      </c>
      <c r="CU85" s="62" t="e">
        <f t="shared" si="268"/>
        <v>#VALUE!</v>
      </c>
      <c r="CV85" s="58" t="e">
        <f t="shared" si="269"/>
        <v>#VALUE!</v>
      </c>
      <c r="CW85" s="58" t="e">
        <f t="shared" si="270"/>
        <v>#VALUE!</v>
      </c>
      <c r="CX85" s="56" t="s">
        <v>554</v>
      </c>
      <c r="CY85" s="91"/>
    </row>
    <row r="86" spans="1:103" s="59" customFormat="1" ht="47.25" x14ac:dyDescent="0.2">
      <c r="A86" s="122">
        <f t="shared" si="228"/>
        <v>76</v>
      </c>
      <c r="B86" s="123" t="s">
        <v>195</v>
      </c>
      <c r="C86" s="124" t="s">
        <v>196</v>
      </c>
      <c r="D86" s="123" t="s">
        <v>46</v>
      </c>
      <c r="E86" s="126">
        <v>1.6666666666666667</v>
      </c>
      <c r="F86" s="122">
        <v>1</v>
      </c>
      <c r="G86" s="123" t="s">
        <v>31</v>
      </c>
      <c r="H86" s="53">
        <v>539798.28</v>
      </c>
      <c r="I86" s="53">
        <f t="shared" si="229"/>
        <v>899663.8</v>
      </c>
      <c r="J86" s="136"/>
      <c r="K86" s="136">
        <v>0</v>
      </c>
      <c r="L86" s="43">
        <f t="shared" si="237"/>
        <v>0</v>
      </c>
      <c r="M86" s="52">
        <f t="shared" si="230"/>
        <v>0</v>
      </c>
      <c r="N86" s="42" t="str">
        <f t="shared" si="274"/>
        <v>NO OFERTADO</v>
      </c>
      <c r="O86" s="42" t="s">
        <v>568</v>
      </c>
      <c r="P86" s="42" t="s">
        <v>33</v>
      </c>
      <c r="Q86" s="42" t="str">
        <f t="shared" si="239"/>
        <v>NO</v>
      </c>
      <c r="R86" s="144">
        <v>0</v>
      </c>
      <c r="S86" s="144">
        <v>0</v>
      </c>
      <c r="T86" s="144">
        <f t="shared" si="214"/>
        <v>0</v>
      </c>
      <c r="U86" s="145">
        <f t="shared" si="231"/>
        <v>0</v>
      </c>
      <c r="V86" s="42" t="str">
        <f t="shared" si="271"/>
        <v>NO OFERTADO</v>
      </c>
      <c r="W86" s="42" t="str">
        <f>+IFERROR(VLOOKUP(A86,'[1]ASSUT MEDICAL LTDA'!$A$11:$L$124,7,0)," ")</f>
        <v xml:space="preserve"> </v>
      </c>
      <c r="X86" s="42" t="s">
        <v>33</v>
      </c>
      <c r="Y86" s="42" t="str">
        <f t="shared" si="272"/>
        <v>NO</v>
      </c>
      <c r="Z86" s="43">
        <v>0</v>
      </c>
      <c r="AA86" s="43">
        <v>0</v>
      </c>
      <c r="AB86" s="43">
        <f t="shared" si="215"/>
        <v>0</v>
      </c>
      <c r="AC86" s="41">
        <f t="shared" si="232"/>
        <v>0</v>
      </c>
      <c r="AD86" s="42" t="str">
        <f t="shared" si="242"/>
        <v>NO OFERTADO</v>
      </c>
      <c r="AE86" s="42" t="str">
        <f>+IFERROR(VLOOKUP(A86,'[1]COLOMBIANA DE MEDICAMENTOS Y TE'!$A$33:$H$178,8,0)," ")</f>
        <v xml:space="preserve"> </v>
      </c>
      <c r="AF86" s="42" t="s">
        <v>33</v>
      </c>
      <c r="AG86" s="42" t="str">
        <f t="shared" si="243"/>
        <v>NO</v>
      </c>
      <c r="AH86" s="60">
        <v>382906</v>
      </c>
      <c r="AI86" s="60">
        <v>0</v>
      </c>
      <c r="AJ86" s="51">
        <f t="shared" si="244"/>
        <v>382906</v>
      </c>
      <c r="AK86" s="41">
        <f t="shared" si="233"/>
        <v>638176.66666666674</v>
      </c>
      <c r="AL86" s="42" t="str">
        <f t="shared" si="245"/>
        <v>ARTIFICIALIDAD</v>
      </c>
      <c r="AM86" s="42" t="str">
        <f>+IFERROR(VLOOKUP(A86,'[1]JOHNSON &amp; JOHNSON MEDTECH COLOM'!$A$11:$J$240,7,0)," ")</f>
        <v>Cumple</v>
      </c>
      <c r="AN86" s="42" t="s">
        <v>10</v>
      </c>
      <c r="AO86" s="42" t="str">
        <f t="shared" si="246"/>
        <v>SI</v>
      </c>
      <c r="AP86" s="60"/>
      <c r="AQ86" s="60"/>
      <c r="AR86" s="40">
        <f t="shared" si="247"/>
        <v>0</v>
      </c>
      <c r="AS86" s="41">
        <f t="shared" si="234"/>
        <v>0</v>
      </c>
      <c r="AT86" s="42" t="str">
        <f t="shared" si="248"/>
        <v>NO OFERTADO</v>
      </c>
      <c r="AU86" s="42"/>
      <c r="AV86" s="42" t="s">
        <v>33</v>
      </c>
      <c r="AW86" s="42" t="str">
        <f t="shared" si="249"/>
        <v>NO</v>
      </c>
      <c r="AX86" s="167"/>
      <c r="AY86" s="167"/>
      <c r="AZ86" s="144">
        <f t="shared" si="216"/>
        <v>0</v>
      </c>
      <c r="BA86" s="41">
        <f t="shared" si="235"/>
        <v>0</v>
      </c>
      <c r="BB86" s="42" t="str">
        <f t="shared" si="250"/>
        <v>NO OFERTADO</v>
      </c>
      <c r="BC86" s="42" t="str">
        <f>+IFERROR(VLOOKUP(A86,'[1]LIFE SUMINISTROS MEDICOS S.A.S.'!$A$32:$O$78,8,0)," ")</f>
        <v xml:space="preserve"> </v>
      </c>
      <c r="BD86" s="42" t="s">
        <v>33</v>
      </c>
      <c r="BE86" s="42" t="str">
        <f t="shared" si="251"/>
        <v>NO</v>
      </c>
      <c r="BF86" s="214">
        <f>+IFERROR(VLOOKUP(A86,[2]PriceList!$A$2:$I$252,8,0)," ")</f>
        <v>0</v>
      </c>
      <c r="BG86" s="218">
        <f>+IFERROR(VLOOKUP(A86,[2]PriceList!$A$2:$I$252,9,0)," ")</f>
        <v>0</v>
      </c>
      <c r="BH86" s="43">
        <f t="shared" si="217"/>
        <v>0</v>
      </c>
      <c r="BI86" s="52">
        <f t="shared" si="252"/>
        <v>0</v>
      </c>
      <c r="BJ86" s="42" t="str">
        <f t="shared" si="253"/>
        <v>NO OFERTADO</v>
      </c>
      <c r="BK86" s="42" t="str">
        <f>+IFERROR(VLOOKUP(A86,'[1]MEDTRONIC COLOMBIA S.A.'!$A$11:$O$73,8,0)," ")</f>
        <v xml:space="preserve"> </v>
      </c>
      <c r="BL86" s="42" t="s">
        <v>33</v>
      </c>
      <c r="BM86" s="42" t="str">
        <f t="shared" si="254"/>
        <v>NO</v>
      </c>
      <c r="BN86" s="196">
        <v>419951</v>
      </c>
      <c r="BO86" s="196">
        <v>79790.69</v>
      </c>
      <c r="BP86" s="144">
        <f t="shared" si="218"/>
        <v>499741.69</v>
      </c>
      <c r="BQ86" s="145">
        <f t="shared" si="219"/>
        <v>499741.69</v>
      </c>
      <c r="BR86" s="42" t="str">
        <f t="shared" si="255"/>
        <v>CUMPLE</v>
      </c>
      <c r="BS86" s="42" t="str">
        <f>+IFERROR(VLOOKUP(A86,'[1]PROMED QUIRURGICOS EU'!$A$11:$O$26,8,0)," ")</f>
        <v>No cumple</v>
      </c>
      <c r="BT86" s="42" t="s">
        <v>10</v>
      </c>
      <c r="BU86" s="42" t="str">
        <f t="shared" si="256"/>
        <v>SI</v>
      </c>
      <c r="BV86" s="191"/>
      <c r="BW86" s="191"/>
      <c r="BX86" s="43">
        <f t="shared" si="220"/>
        <v>0</v>
      </c>
      <c r="BY86" s="52">
        <f t="shared" si="221"/>
        <v>0</v>
      </c>
      <c r="BZ86" s="42" t="str">
        <f t="shared" si="257"/>
        <v>NO OFERTADO</v>
      </c>
      <c r="CA86" s="42" t="str">
        <f>+IFERROR(VLOOKUP(A86,'[1]UCIPHARMA S. A'!$A$11:$N$28,8,0)," ")</f>
        <v xml:space="preserve"> </v>
      </c>
      <c r="CB86" s="42" t="s">
        <v>33</v>
      </c>
      <c r="CC86" s="42" t="str">
        <f t="shared" si="258"/>
        <v>NO</v>
      </c>
      <c r="CD86" s="56"/>
      <c r="CE86" s="57" t="str">
        <f t="shared" si="222"/>
        <v/>
      </c>
      <c r="CF86" s="57" t="str">
        <f t="shared" si="223"/>
        <v/>
      </c>
      <c r="CG86" s="57" t="str">
        <f t="shared" si="224"/>
        <v/>
      </c>
      <c r="CH86" s="65">
        <f t="shared" si="225"/>
        <v>382906</v>
      </c>
      <c r="CI86" s="65" t="str">
        <f t="shared" si="226"/>
        <v/>
      </c>
      <c r="CJ86" s="65" t="str">
        <f t="shared" si="227"/>
        <v/>
      </c>
      <c r="CK86" s="65" t="str">
        <f t="shared" si="259"/>
        <v/>
      </c>
      <c r="CL86" s="65">
        <f t="shared" si="260"/>
        <v>499741.69</v>
      </c>
      <c r="CM86" s="57" t="str">
        <f t="shared" si="236"/>
        <v/>
      </c>
      <c r="CN86" s="57">
        <f t="shared" si="261"/>
        <v>382906</v>
      </c>
      <c r="CO86" s="58" t="e">
        <f t="shared" si="262"/>
        <v>#VALUE!</v>
      </c>
      <c r="CP86" s="58" t="e">
        <f t="shared" si="263"/>
        <v>#VALUE!</v>
      </c>
      <c r="CQ86" s="58" t="e">
        <f t="shared" si="264"/>
        <v>#VALUE!</v>
      </c>
      <c r="CR86" s="58">
        <f t="shared" si="265"/>
        <v>500</v>
      </c>
      <c r="CS86" s="58" t="e">
        <f t="shared" si="273"/>
        <v>#VALUE!</v>
      </c>
      <c r="CT86" s="58" t="e">
        <f t="shared" si="267"/>
        <v>#VALUE!</v>
      </c>
      <c r="CU86" s="62" t="e">
        <f t="shared" si="268"/>
        <v>#VALUE!</v>
      </c>
      <c r="CV86" s="58">
        <f t="shared" si="269"/>
        <v>383.10391914670953</v>
      </c>
      <c r="CW86" s="58" t="e">
        <f t="shared" si="270"/>
        <v>#VALUE!</v>
      </c>
      <c r="CX86" s="56" t="s">
        <v>554</v>
      </c>
      <c r="CY86" s="91"/>
    </row>
    <row r="87" spans="1:103" s="59" customFormat="1" ht="47.25" x14ac:dyDescent="0.2">
      <c r="A87" s="122">
        <f t="shared" si="228"/>
        <v>77</v>
      </c>
      <c r="B87" s="123" t="s">
        <v>197</v>
      </c>
      <c r="C87" s="124" t="s">
        <v>198</v>
      </c>
      <c r="D87" s="123" t="s">
        <v>46</v>
      </c>
      <c r="E87" s="126">
        <v>3.6666666666666665</v>
      </c>
      <c r="F87" s="122">
        <v>1</v>
      </c>
      <c r="G87" s="123" t="s">
        <v>31</v>
      </c>
      <c r="H87" s="53">
        <v>6631.2</v>
      </c>
      <c r="I87" s="53">
        <f t="shared" si="229"/>
        <v>24314.399999999998</v>
      </c>
      <c r="J87" s="136">
        <v>4900</v>
      </c>
      <c r="K87" s="136">
        <v>0</v>
      </c>
      <c r="L87" s="43">
        <f t="shared" si="237"/>
        <v>4900</v>
      </c>
      <c r="M87" s="52">
        <f t="shared" si="230"/>
        <v>17966.666666666664</v>
      </c>
      <c r="N87" s="42" t="str">
        <f t="shared" si="274"/>
        <v>ARTIFICIALIDAD</v>
      </c>
      <c r="O87" s="42" t="s">
        <v>566</v>
      </c>
      <c r="P87" s="42" t="s">
        <v>10</v>
      </c>
      <c r="Q87" s="42" t="str">
        <f t="shared" si="239"/>
        <v>SI</v>
      </c>
      <c r="R87" s="144">
        <v>4950</v>
      </c>
      <c r="S87" s="144">
        <v>0</v>
      </c>
      <c r="T87" s="144">
        <f t="shared" si="214"/>
        <v>4950</v>
      </c>
      <c r="U87" s="145">
        <f t="shared" si="231"/>
        <v>18150</v>
      </c>
      <c r="V87" s="42" t="str">
        <f t="shared" si="271"/>
        <v>ARTIFICIALIDAD</v>
      </c>
      <c r="W87" s="42" t="str">
        <f>+IFERROR(VLOOKUP(A87,'[1]ASSUT MEDICAL LTDA'!$A$11:$L$124,7,0)," ")</f>
        <v>No cumple</v>
      </c>
      <c r="X87" s="42" t="s">
        <v>10</v>
      </c>
      <c r="Y87" s="42" t="str">
        <f t="shared" si="272"/>
        <v>SI</v>
      </c>
      <c r="Z87" s="43">
        <v>10265</v>
      </c>
      <c r="AA87" s="43">
        <v>0</v>
      </c>
      <c r="AB87" s="43">
        <f t="shared" si="215"/>
        <v>10265</v>
      </c>
      <c r="AC87" s="41">
        <f t="shared" si="232"/>
        <v>37638.333333333328</v>
      </c>
      <c r="AD87" s="42" t="str">
        <f t="shared" si="242"/>
        <v>NO CUMPLE</v>
      </c>
      <c r="AE87" s="42" t="str">
        <f>+IFERROR(VLOOKUP(A87,'[1]COLOMBIANA DE MEDICAMENTOS Y TE'!$A$33:$H$178,8,0)," ")</f>
        <v>No cumple</v>
      </c>
      <c r="AF87" s="42" t="s">
        <v>33</v>
      </c>
      <c r="AG87" s="42" t="str">
        <f t="shared" si="243"/>
        <v>NO</v>
      </c>
      <c r="AH87" s="60">
        <v>5526</v>
      </c>
      <c r="AI87" s="60">
        <v>0</v>
      </c>
      <c r="AJ87" s="51">
        <f t="shared" si="244"/>
        <v>5526</v>
      </c>
      <c r="AK87" s="41">
        <f t="shared" si="233"/>
        <v>20262</v>
      </c>
      <c r="AL87" s="42" t="str">
        <f t="shared" si="245"/>
        <v>CUMPLE</v>
      </c>
      <c r="AM87" s="42" t="str">
        <f>+IFERROR(VLOOKUP(A87,'[1]JOHNSON &amp; JOHNSON MEDTECH COLOM'!$A$11:$J$240,7,0)," ")</f>
        <v>Cumple</v>
      </c>
      <c r="AN87" s="42" t="s">
        <v>10</v>
      </c>
      <c r="AO87" s="42" t="str">
        <f t="shared" si="246"/>
        <v>SI</v>
      </c>
      <c r="AP87" s="60"/>
      <c r="AQ87" s="60"/>
      <c r="AR87" s="40">
        <f t="shared" si="247"/>
        <v>0</v>
      </c>
      <c r="AS87" s="41">
        <f t="shared" si="234"/>
        <v>0</v>
      </c>
      <c r="AT87" s="42" t="str">
        <f t="shared" si="248"/>
        <v>NO OFERTADO</v>
      </c>
      <c r="AU87" s="42"/>
      <c r="AV87" s="42" t="s">
        <v>33</v>
      </c>
      <c r="AW87" s="42" t="str">
        <f t="shared" si="249"/>
        <v>NO</v>
      </c>
      <c r="AX87" s="167">
        <v>6103</v>
      </c>
      <c r="AY87" s="167">
        <v>0</v>
      </c>
      <c r="AZ87" s="144">
        <f t="shared" si="216"/>
        <v>6103</v>
      </c>
      <c r="BA87" s="41">
        <f t="shared" si="235"/>
        <v>22377.666666666664</v>
      </c>
      <c r="BB87" s="42" t="str">
        <f t="shared" si="250"/>
        <v>CUMPLE</v>
      </c>
      <c r="BC87" s="42" t="str">
        <f>+IFERROR(VLOOKUP(A87,'[1]LIFE SUMINISTROS MEDICOS S.A.S.'!$A$32:$O$78,8,0)," ")</f>
        <v>No cumple</v>
      </c>
      <c r="BD87" s="42" t="s">
        <v>10</v>
      </c>
      <c r="BE87" s="42" t="str">
        <f t="shared" si="251"/>
        <v>SI</v>
      </c>
      <c r="BF87" s="214">
        <f>+IFERROR(VLOOKUP(A87,[2]PriceList!$A$2:$I$252,8,0)," ")</f>
        <v>0</v>
      </c>
      <c r="BG87" s="218">
        <f>+IFERROR(VLOOKUP(A87,[2]PriceList!$A$2:$I$252,9,0)," ")</f>
        <v>0</v>
      </c>
      <c r="BH87" s="43">
        <f t="shared" si="217"/>
        <v>0</v>
      </c>
      <c r="BI87" s="52">
        <f t="shared" si="252"/>
        <v>0</v>
      </c>
      <c r="BJ87" s="42" t="str">
        <f t="shared" si="253"/>
        <v>NO OFERTADO</v>
      </c>
      <c r="BK87" s="42" t="str">
        <f>+IFERROR(VLOOKUP(A87,'[1]MEDTRONIC COLOMBIA S.A.'!$A$11:$O$73,8,0)," ")</f>
        <v xml:space="preserve"> </v>
      </c>
      <c r="BL87" s="42" t="s">
        <v>33</v>
      </c>
      <c r="BM87" s="42" t="str">
        <f t="shared" si="254"/>
        <v>NO</v>
      </c>
      <c r="BN87" s="196">
        <v>0</v>
      </c>
      <c r="BO87" s="196">
        <v>0</v>
      </c>
      <c r="BP87" s="144">
        <f t="shared" si="218"/>
        <v>0</v>
      </c>
      <c r="BQ87" s="145">
        <f t="shared" si="219"/>
        <v>0</v>
      </c>
      <c r="BR87" s="42" t="str">
        <f t="shared" si="255"/>
        <v>NO OFERTADO</v>
      </c>
      <c r="BS87" s="42" t="str">
        <f>+IFERROR(VLOOKUP(A87,'[1]PROMED QUIRURGICOS EU'!$A$11:$O$26,8,0)," ")</f>
        <v xml:space="preserve"> </v>
      </c>
      <c r="BT87" s="42" t="s">
        <v>33</v>
      </c>
      <c r="BU87" s="42" t="str">
        <f t="shared" si="256"/>
        <v>NO</v>
      </c>
      <c r="BV87" s="191"/>
      <c r="BW87" s="191"/>
      <c r="BX87" s="43">
        <f t="shared" si="220"/>
        <v>0</v>
      </c>
      <c r="BY87" s="52">
        <f t="shared" si="221"/>
        <v>0</v>
      </c>
      <c r="BZ87" s="42" t="str">
        <f t="shared" si="257"/>
        <v>NO OFERTADO</v>
      </c>
      <c r="CA87" s="42" t="str">
        <f>+IFERROR(VLOOKUP(A87,'[1]UCIPHARMA S. A'!$A$11:$N$28,8,0)," ")</f>
        <v xml:space="preserve"> </v>
      </c>
      <c r="CB87" s="42" t="s">
        <v>33</v>
      </c>
      <c r="CC87" s="42" t="str">
        <f t="shared" si="258"/>
        <v>NO</v>
      </c>
      <c r="CD87" s="56"/>
      <c r="CE87" s="57">
        <f t="shared" si="222"/>
        <v>4900</v>
      </c>
      <c r="CF87" s="57">
        <f t="shared" si="223"/>
        <v>4950</v>
      </c>
      <c r="CG87" s="57" t="str">
        <f t="shared" si="224"/>
        <v/>
      </c>
      <c r="CH87" s="65">
        <f t="shared" si="225"/>
        <v>5526</v>
      </c>
      <c r="CI87" s="65" t="str">
        <f t="shared" si="226"/>
        <v/>
      </c>
      <c r="CJ87" s="65">
        <f t="shared" si="227"/>
        <v>6103</v>
      </c>
      <c r="CK87" s="65" t="str">
        <f t="shared" si="259"/>
        <v/>
      </c>
      <c r="CL87" s="65" t="str">
        <f t="shared" si="260"/>
        <v/>
      </c>
      <c r="CM87" s="57" t="str">
        <f t="shared" si="236"/>
        <v/>
      </c>
      <c r="CN87" s="57">
        <f t="shared" si="261"/>
        <v>4900</v>
      </c>
      <c r="CO87" s="58">
        <f t="shared" si="262"/>
        <v>500</v>
      </c>
      <c r="CP87" s="58">
        <f t="shared" si="263"/>
        <v>494.94949494949498</v>
      </c>
      <c r="CQ87" s="58" t="e">
        <f t="shared" si="264"/>
        <v>#VALUE!</v>
      </c>
      <c r="CR87" s="58">
        <f t="shared" si="265"/>
        <v>443.35866811436841</v>
      </c>
      <c r="CS87" s="58" t="e">
        <f t="shared" si="273"/>
        <v>#VALUE!</v>
      </c>
      <c r="CT87" s="58">
        <f t="shared" si="267"/>
        <v>401.44191381287891</v>
      </c>
      <c r="CU87" s="62" t="e">
        <f t="shared" si="268"/>
        <v>#VALUE!</v>
      </c>
      <c r="CV87" s="58" t="e">
        <f t="shared" si="269"/>
        <v>#VALUE!</v>
      </c>
      <c r="CW87" s="58" t="e">
        <f t="shared" si="270"/>
        <v>#VALUE!</v>
      </c>
      <c r="CX87" s="207" t="s">
        <v>551</v>
      </c>
      <c r="CY87" s="91"/>
    </row>
    <row r="88" spans="1:103" s="59" customFormat="1" ht="72" x14ac:dyDescent="0.2">
      <c r="A88" s="122">
        <f t="shared" si="228"/>
        <v>78</v>
      </c>
      <c r="B88" s="123" t="s">
        <v>199</v>
      </c>
      <c r="C88" s="124" t="s">
        <v>200</v>
      </c>
      <c r="D88" s="123" t="s">
        <v>46</v>
      </c>
      <c r="E88" s="126">
        <v>29.666666666666668</v>
      </c>
      <c r="F88" s="122">
        <v>1</v>
      </c>
      <c r="G88" s="123" t="s">
        <v>31</v>
      </c>
      <c r="H88" s="53">
        <v>4500</v>
      </c>
      <c r="I88" s="53">
        <f t="shared" si="229"/>
        <v>133500</v>
      </c>
      <c r="J88" s="136">
        <v>4500</v>
      </c>
      <c r="K88" s="136">
        <v>0</v>
      </c>
      <c r="L88" s="43">
        <f t="shared" si="237"/>
        <v>4500</v>
      </c>
      <c r="M88" s="52">
        <f t="shared" si="230"/>
        <v>133500</v>
      </c>
      <c r="N88" s="42" t="str">
        <f t="shared" si="274"/>
        <v>CUMPLE</v>
      </c>
      <c r="O88" s="42" t="s">
        <v>566</v>
      </c>
      <c r="P88" s="42" t="s">
        <v>10</v>
      </c>
      <c r="Q88" s="42" t="str">
        <f t="shared" si="239"/>
        <v>SI</v>
      </c>
      <c r="R88" s="144">
        <v>4950</v>
      </c>
      <c r="S88" s="144">
        <v>0</v>
      </c>
      <c r="T88" s="144">
        <f t="shared" si="214"/>
        <v>4950</v>
      </c>
      <c r="U88" s="145">
        <f t="shared" si="231"/>
        <v>146850</v>
      </c>
      <c r="V88" s="42" t="str">
        <f t="shared" si="271"/>
        <v>NO CUMPLE</v>
      </c>
      <c r="W88" s="42" t="str">
        <f>+IFERROR(VLOOKUP(A88,'[1]ASSUT MEDICAL LTDA'!$A$11:$L$124,7,0)," ")</f>
        <v>No cumple</v>
      </c>
      <c r="X88" s="42" t="s">
        <v>33</v>
      </c>
      <c r="Y88" s="42" t="str">
        <f t="shared" si="272"/>
        <v>NO</v>
      </c>
      <c r="Z88" s="43">
        <v>4699</v>
      </c>
      <c r="AA88" s="43">
        <v>0</v>
      </c>
      <c r="AB88" s="43">
        <f t="shared" si="215"/>
        <v>4699</v>
      </c>
      <c r="AC88" s="41">
        <f t="shared" si="232"/>
        <v>139403.66666666669</v>
      </c>
      <c r="AD88" s="42" t="str">
        <f t="shared" si="242"/>
        <v>NO CUMPLE</v>
      </c>
      <c r="AE88" s="42" t="str">
        <f>+IFERROR(VLOOKUP(A88,'[1]COLOMBIANA DE MEDICAMENTOS Y TE'!$A$33:$H$178,8,0)," ")</f>
        <v>No cumple</v>
      </c>
      <c r="AF88" s="42" t="s">
        <v>33</v>
      </c>
      <c r="AG88" s="42" t="str">
        <f t="shared" si="243"/>
        <v>NO</v>
      </c>
      <c r="AH88" s="60">
        <v>4099</v>
      </c>
      <c r="AI88" s="60">
        <v>0</v>
      </c>
      <c r="AJ88" s="51">
        <f t="shared" si="244"/>
        <v>4099</v>
      </c>
      <c r="AK88" s="41">
        <f t="shared" si="233"/>
        <v>121603.66666666667</v>
      </c>
      <c r="AL88" s="42" t="str">
        <f t="shared" si="245"/>
        <v>CUMPLE</v>
      </c>
      <c r="AM88" s="42" t="str">
        <f>+IFERROR(VLOOKUP(A88,'[1]JOHNSON &amp; JOHNSON MEDTECH COLOM'!$A$11:$J$240,7,0)," ")</f>
        <v>Cumple</v>
      </c>
      <c r="AN88" s="42" t="s">
        <v>10</v>
      </c>
      <c r="AO88" s="42" t="str">
        <f t="shared" si="246"/>
        <v>SI</v>
      </c>
      <c r="AP88" s="60"/>
      <c r="AQ88" s="60"/>
      <c r="AR88" s="40">
        <f t="shared" si="247"/>
        <v>0</v>
      </c>
      <c r="AS88" s="41">
        <f t="shared" si="234"/>
        <v>0</v>
      </c>
      <c r="AT88" s="42" t="str">
        <f t="shared" si="248"/>
        <v>NO OFERTADO</v>
      </c>
      <c r="AU88" s="42"/>
      <c r="AV88" s="42" t="s">
        <v>33</v>
      </c>
      <c r="AW88" s="42" t="str">
        <f t="shared" si="249"/>
        <v>NO</v>
      </c>
      <c r="AX88" s="167"/>
      <c r="AY88" s="167"/>
      <c r="AZ88" s="144">
        <f t="shared" si="216"/>
        <v>0</v>
      </c>
      <c r="BA88" s="41">
        <f t="shared" si="235"/>
        <v>0</v>
      </c>
      <c r="BB88" s="42" t="str">
        <f t="shared" si="250"/>
        <v>NO OFERTADO</v>
      </c>
      <c r="BC88" s="42" t="str">
        <f>+IFERROR(VLOOKUP(A88,'[1]LIFE SUMINISTROS MEDICOS S.A.S.'!$A$32:$O$78,8,0)," ")</f>
        <v xml:space="preserve"> </v>
      </c>
      <c r="BD88" s="42" t="s">
        <v>33</v>
      </c>
      <c r="BE88" s="42" t="str">
        <f t="shared" si="251"/>
        <v>NO</v>
      </c>
      <c r="BF88" s="214">
        <f>+IFERROR(VLOOKUP(A88,[2]PriceList!$A$2:$I$252,8,0)," ")</f>
        <v>0</v>
      </c>
      <c r="BG88" s="218">
        <f>+IFERROR(VLOOKUP(A88,[2]PriceList!$A$2:$I$252,9,0)," ")</f>
        <v>0</v>
      </c>
      <c r="BH88" s="43">
        <f t="shared" si="217"/>
        <v>0</v>
      </c>
      <c r="BI88" s="52">
        <f t="shared" si="252"/>
        <v>0</v>
      </c>
      <c r="BJ88" s="42" t="str">
        <f t="shared" si="253"/>
        <v>NO OFERTADO</v>
      </c>
      <c r="BK88" s="42" t="str">
        <f>+IFERROR(VLOOKUP(A88,'[1]MEDTRONIC COLOMBIA S.A.'!$A$11:$O$73,8,0)," ")</f>
        <v xml:space="preserve"> </v>
      </c>
      <c r="BL88" s="42" t="s">
        <v>33</v>
      </c>
      <c r="BM88" s="42" t="str">
        <f t="shared" si="254"/>
        <v>NO</v>
      </c>
      <c r="BN88" s="196">
        <v>0</v>
      </c>
      <c r="BO88" s="196">
        <v>0</v>
      </c>
      <c r="BP88" s="144">
        <f t="shared" si="218"/>
        <v>0</v>
      </c>
      <c r="BQ88" s="145">
        <f t="shared" si="219"/>
        <v>0</v>
      </c>
      <c r="BR88" s="42" t="str">
        <f t="shared" si="255"/>
        <v>NO OFERTADO</v>
      </c>
      <c r="BS88" s="42" t="str">
        <f>+IFERROR(VLOOKUP(A88,'[1]PROMED QUIRURGICOS EU'!$A$11:$O$26,8,0)," ")</f>
        <v xml:space="preserve"> </v>
      </c>
      <c r="BT88" s="42" t="s">
        <v>33</v>
      </c>
      <c r="BU88" s="42" t="str">
        <f t="shared" si="256"/>
        <v>NO</v>
      </c>
      <c r="BV88" s="191"/>
      <c r="BW88" s="191"/>
      <c r="BX88" s="43">
        <f t="shared" si="220"/>
        <v>0</v>
      </c>
      <c r="BY88" s="52">
        <f t="shared" si="221"/>
        <v>0</v>
      </c>
      <c r="BZ88" s="42" t="str">
        <f t="shared" si="257"/>
        <v>NO OFERTADO</v>
      </c>
      <c r="CA88" s="42" t="str">
        <f>+IFERROR(VLOOKUP(A88,'[1]UCIPHARMA S. A'!$A$11:$N$28,8,0)," ")</f>
        <v xml:space="preserve"> </v>
      </c>
      <c r="CB88" s="42" t="s">
        <v>33</v>
      </c>
      <c r="CC88" s="42" t="str">
        <f t="shared" si="258"/>
        <v>NO</v>
      </c>
      <c r="CD88" s="56"/>
      <c r="CE88" s="57">
        <f t="shared" si="222"/>
        <v>4500</v>
      </c>
      <c r="CF88" s="57" t="str">
        <f t="shared" si="223"/>
        <v/>
      </c>
      <c r="CG88" s="57" t="str">
        <f t="shared" si="224"/>
        <v/>
      </c>
      <c r="CH88" s="65">
        <f t="shared" si="225"/>
        <v>4099</v>
      </c>
      <c r="CI88" s="65" t="str">
        <f t="shared" si="226"/>
        <v/>
      </c>
      <c r="CJ88" s="65" t="str">
        <f t="shared" si="227"/>
        <v/>
      </c>
      <c r="CK88" s="65" t="str">
        <f t="shared" si="259"/>
        <v/>
      </c>
      <c r="CL88" s="65" t="str">
        <f t="shared" si="260"/>
        <v/>
      </c>
      <c r="CM88" s="57" t="str">
        <f t="shared" si="236"/>
        <v/>
      </c>
      <c r="CN88" s="57">
        <f t="shared" si="261"/>
        <v>4099</v>
      </c>
      <c r="CO88" s="58">
        <f t="shared" si="262"/>
        <v>455.44444444444446</v>
      </c>
      <c r="CP88" s="58" t="e">
        <f t="shared" si="263"/>
        <v>#VALUE!</v>
      </c>
      <c r="CQ88" s="58" t="e">
        <f t="shared" si="264"/>
        <v>#VALUE!</v>
      </c>
      <c r="CR88" s="58">
        <f t="shared" si="265"/>
        <v>500</v>
      </c>
      <c r="CS88" s="58" t="e">
        <f t="shared" si="273"/>
        <v>#VALUE!</v>
      </c>
      <c r="CT88" s="58" t="e">
        <f t="shared" si="267"/>
        <v>#VALUE!</v>
      </c>
      <c r="CU88" s="62" t="e">
        <f t="shared" si="268"/>
        <v>#VALUE!</v>
      </c>
      <c r="CV88" s="58" t="e">
        <f t="shared" si="269"/>
        <v>#VALUE!</v>
      </c>
      <c r="CW88" s="58" t="e">
        <f t="shared" si="270"/>
        <v>#VALUE!</v>
      </c>
      <c r="CX88" s="56" t="s">
        <v>554</v>
      </c>
      <c r="CY88" s="91"/>
    </row>
    <row r="89" spans="1:103" s="59" customFormat="1" ht="72" x14ac:dyDescent="0.2">
      <c r="A89" s="122">
        <f t="shared" si="228"/>
        <v>79</v>
      </c>
      <c r="B89" s="123" t="s">
        <v>201</v>
      </c>
      <c r="C89" s="124" t="s">
        <v>202</v>
      </c>
      <c r="D89" s="123" t="s">
        <v>46</v>
      </c>
      <c r="E89" s="126">
        <v>34</v>
      </c>
      <c r="F89" s="122">
        <v>1</v>
      </c>
      <c r="G89" s="123" t="s">
        <v>31</v>
      </c>
      <c r="H89" s="53">
        <v>4500</v>
      </c>
      <c r="I89" s="53">
        <f t="shared" si="229"/>
        <v>153000</v>
      </c>
      <c r="J89" s="136">
        <v>4500</v>
      </c>
      <c r="K89" s="136">
        <v>0</v>
      </c>
      <c r="L89" s="43">
        <f>J89+K89</f>
        <v>4500</v>
      </c>
      <c r="M89" s="52">
        <f t="shared" si="230"/>
        <v>153000</v>
      </c>
      <c r="N89" s="42" t="str">
        <f>+IF(L89=0,"NO OFERTADO",IF(L89&gt;$H89,"NO CUMPLE",IF(((L89-$H89)/$H89)&lt;=-20%,"ARTIFICIALIDAD",IF(AND($H89=$H89,((L89-$H89)/$H89)&gt;-20%),"CUMPLE"))))</f>
        <v>CUMPLE</v>
      </c>
      <c r="O89" s="42" t="s">
        <v>566</v>
      </c>
      <c r="P89" s="42" t="s">
        <v>10</v>
      </c>
      <c r="Q89" s="42" t="str">
        <f>+IF(P89="CUMPLE","SI",IF(P89="NO CUMPLE","NO"))</f>
        <v>SI</v>
      </c>
      <c r="R89" s="144">
        <v>4950</v>
      </c>
      <c r="S89" s="144">
        <v>0</v>
      </c>
      <c r="T89" s="144">
        <f t="shared" si="214"/>
        <v>4950</v>
      </c>
      <c r="U89" s="145">
        <f t="shared" si="231"/>
        <v>168300</v>
      </c>
      <c r="V89" s="42" t="str">
        <f>+IF(T89=0,"NO OFERTADO",IF(T89&gt;$H89,"NO CUMPLE",IF(((T89-$H89)/$H89)&lt;=-20%,"ARTIFICIALIDAD",IF(AND($H89=$H89,((T89-$H89)/$H89)&gt;-20%),"CUMPLE"))))</f>
        <v>NO CUMPLE</v>
      </c>
      <c r="W89" s="42" t="str">
        <f>+IFERROR(VLOOKUP(A89,'[1]ASSUT MEDICAL LTDA'!$A$11:$L$124,7,0)," ")</f>
        <v>No cumple</v>
      </c>
      <c r="X89" s="42" t="s">
        <v>33</v>
      </c>
      <c r="Y89" s="42" t="str">
        <f>+IF(X89="CUMPLE","SI",IF(X89="NO CUMPLE","NO"))</f>
        <v>NO</v>
      </c>
      <c r="Z89" s="43">
        <v>7217</v>
      </c>
      <c r="AA89" s="43">
        <v>0</v>
      </c>
      <c r="AB89" s="43">
        <f t="shared" si="215"/>
        <v>7217</v>
      </c>
      <c r="AC89" s="41">
        <f t="shared" si="232"/>
        <v>245378</v>
      </c>
      <c r="AD89" s="42" t="str">
        <f>+IF(AB89=0,"NO OFERTADO",IF(AB89&gt;$H89,"NO CUMPLE",IF(((AB89-$H89)/$H89)&lt;=-20%,"ARTIFICIALIDAD",IF(AND($H89=$H89,((AB89-$H89)/$H89)&gt;-20%),"CUMPLE"))))</f>
        <v>NO CUMPLE</v>
      </c>
      <c r="AE89" s="42" t="str">
        <f>+IFERROR(VLOOKUP(A89,'[1]COLOMBIANA DE MEDICAMENTOS Y TE'!$A$33:$H$178,8,0)," ")</f>
        <v>No cumple</v>
      </c>
      <c r="AF89" s="42" t="s">
        <v>33</v>
      </c>
      <c r="AG89" s="42" t="str">
        <f>+IF(AF89="CUMPLE","SI",IF(AF89="NO CUMPLE","NO"))</f>
        <v>NO</v>
      </c>
      <c r="AH89" s="43">
        <v>4099</v>
      </c>
      <c r="AI89" s="43">
        <v>0</v>
      </c>
      <c r="AJ89" s="51">
        <f>+AH89+AI89</f>
        <v>4099</v>
      </c>
      <c r="AK89" s="41">
        <f t="shared" si="233"/>
        <v>139366</v>
      </c>
      <c r="AL89" s="42" t="str">
        <f>+IF(AJ89=0,"NO OFERTADO",IF(AJ89&gt;$H89,"NO CUMPLE",IF(((AJ89-$H89)/$H89)&lt;=-20%,"ARTIFICIALIDAD",IF(AND($H89=$H89,((AJ89-$H89)/$H89)&gt;-20%),"CUMPLE"))))</f>
        <v>CUMPLE</v>
      </c>
      <c r="AM89" s="42" t="str">
        <f>+IFERROR(VLOOKUP(A89,'[1]JOHNSON &amp; JOHNSON MEDTECH COLOM'!$A$11:$J$240,7,0)," ")</f>
        <v>Cumple</v>
      </c>
      <c r="AN89" s="42" t="s">
        <v>10</v>
      </c>
      <c r="AO89" s="42" t="str">
        <f>+IF(AN89="CUMPLE","SI",IF(AN89="NO CUMPLE","NO"))</f>
        <v>SI</v>
      </c>
      <c r="AP89" s="43"/>
      <c r="AQ89" s="43"/>
      <c r="AR89" s="40">
        <f>+AP89+AQ89</f>
        <v>0</v>
      </c>
      <c r="AS89" s="41">
        <f t="shared" si="234"/>
        <v>0</v>
      </c>
      <c r="AT89" s="42" t="str">
        <f>+IF(AR89=0,"NO OFERTADO",IF(AR89&gt;$H89,"NO CUMPLE",IF(((AR89-$H89)/$H89)&lt;=-20%,"ARTIFICIALIDAD",IF(AND($H89=$H89,((AR89-$H89)/$H89)&gt;-20%),"CUMPLE"))))</f>
        <v>NO OFERTADO</v>
      </c>
      <c r="AU89" s="42"/>
      <c r="AV89" s="42" t="s">
        <v>33</v>
      </c>
      <c r="AW89" s="42" t="str">
        <f>+IF(AV89="CUMPLE","SI",IF(AV89="NO CUMPLE","NO"))</f>
        <v>NO</v>
      </c>
      <c r="AX89" s="43"/>
      <c r="AY89" s="43"/>
      <c r="AZ89" s="144">
        <f t="shared" si="216"/>
        <v>0</v>
      </c>
      <c r="BA89" s="41">
        <f t="shared" si="235"/>
        <v>0</v>
      </c>
      <c r="BB89" s="42" t="str">
        <f>+IF(AZ89=0,"NO OFERTADO",IF(AZ89&gt;$H89,"NO CUMPLE",IF(((AZ89-$H89)/$H89)&lt;=-20%,"ARTIFICIALIDAD",IF(AND($H89=$H89,((AZ89-$H89)/$H89)&gt;-20%),"CUMPLE"))))</f>
        <v>NO OFERTADO</v>
      </c>
      <c r="BC89" s="42" t="str">
        <f>+IFERROR(VLOOKUP(A89,'[1]LIFE SUMINISTROS MEDICOS S.A.S.'!$A$32:$O$78,8,0)," ")</f>
        <v xml:space="preserve"> </v>
      </c>
      <c r="BD89" s="42" t="s">
        <v>33</v>
      </c>
      <c r="BE89" s="42" t="str">
        <f>+IF(BD89="CUMPLE","SI",IF(BD89="NO CUMPLE","NO"))</f>
        <v>NO</v>
      </c>
      <c r="BF89" s="214">
        <f>+IFERROR(VLOOKUP(A89,[2]PriceList!$A$2:$I$252,8,0)," ")</f>
        <v>4340</v>
      </c>
      <c r="BG89" s="218">
        <f>+IFERROR(VLOOKUP(A89,[2]PriceList!$A$2:$I$252,9,0)," ")</f>
        <v>0</v>
      </c>
      <c r="BH89" s="43">
        <f t="shared" si="217"/>
        <v>4340</v>
      </c>
      <c r="BI89" s="52">
        <f>BH89*$F89</f>
        <v>4340</v>
      </c>
      <c r="BJ89" s="42" t="str">
        <f>+IF(BH89=0,"NO OFERTADO",IF(BH89&gt;$H89,"NO CUMPLE",IF(((BH89-$H89)/$H89)&lt;=-20%,"ARTIFICIALIDAD",IF(AND($H89=$H89,((BH89-$H89)/$H89)&gt;-20%),"CUMPLE"))))</f>
        <v>CUMPLE</v>
      </c>
      <c r="BK89" s="42" t="str">
        <f>+IFERROR(VLOOKUP(A89,'[1]MEDTRONIC COLOMBIA S.A.'!$A$11:$O$73,8,0)," ")</f>
        <v>No cumple</v>
      </c>
      <c r="BL89" s="42" t="s">
        <v>10</v>
      </c>
      <c r="BM89" s="42" t="str">
        <f>+IF(BL89="CUMPLE","SI",IF(BL89="NO CUMPLE","NO"))</f>
        <v>SI</v>
      </c>
      <c r="BN89" s="196">
        <v>0</v>
      </c>
      <c r="BO89" s="196">
        <v>0</v>
      </c>
      <c r="BP89" s="144">
        <f t="shared" si="218"/>
        <v>0</v>
      </c>
      <c r="BQ89" s="145">
        <f t="shared" si="219"/>
        <v>0</v>
      </c>
      <c r="BR89" s="42" t="str">
        <f>+IF(BP89=0,"NO OFERTADO",IF(BP89&gt;$H89,"NO CUMPLE",IF(((BP89-$H89)/$H89)&lt;=-20%,"ARTIFICIALIDAD",IF(AND($H89=$H89,((BP89-$H89)/$H89)&gt;-20%),"CUMPLE"))))</f>
        <v>NO OFERTADO</v>
      </c>
      <c r="BS89" s="42" t="str">
        <f>+IFERROR(VLOOKUP(A89,'[1]PROMED QUIRURGICOS EU'!$A$11:$O$26,8,0)," ")</f>
        <v xml:space="preserve"> </v>
      </c>
      <c r="BT89" s="42" t="s">
        <v>33</v>
      </c>
      <c r="BU89" s="42" t="str">
        <f>+IF(BT89="CUMPLE","SI",IF(BT89="NO CUMPLE","NO"))</f>
        <v>NO</v>
      </c>
      <c r="BV89" s="191"/>
      <c r="BW89" s="191"/>
      <c r="BX89" s="43">
        <f t="shared" si="220"/>
        <v>0</v>
      </c>
      <c r="BY89" s="52">
        <f t="shared" si="221"/>
        <v>0</v>
      </c>
      <c r="BZ89" s="42" t="str">
        <f>+IF(BX89=0,"NO OFERTADO",IF(BX89&gt;$H89,"NO CUMPLE",IF(((BX89-$H89)/$H89)&lt;=-20%,"ARTIFICIALIDAD",IF(AND($H89=$H89,((BX89-$H89)/$H89)&gt;-20%),"CUMPLE"))))</f>
        <v>NO OFERTADO</v>
      </c>
      <c r="CA89" s="42" t="str">
        <f>+IFERROR(VLOOKUP(A89,'[1]UCIPHARMA S. A'!$A$11:$N$28,8,0)," ")</f>
        <v xml:space="preserve"> </v>
      </c>
      <c r="CB89" s="42" t="s">
        <v>33</v>
      </c>
      <c r="CC89" s="42" t="str">
        <f>+IF(CB89="CUMPLE","SI",IF(CB89="NO CUMPLE","NO"))</f>
        <v>NO</v>
      </c>
      <c r="CD89" s="56"/>
      <c r="CE89" s="57">
        <f t="shared" si="222"/>
        <v>4500</v>
      </c>
      <c r="CF89" s="57" t="str">
        <f t="shared" si="223"/>
        <v/>
      </c>
      <c r="CG89" s="57" t="str">
        <f t="shared" si="224"/>
        <v/>
      </c>
      <c r="CH89" s="65">
        <f t="shared" si="225"/>
        <v>4099</v>
      </c>
      <c r="CI89" s="65" t="str">
        <f t="shared" si="226"/>
        <v/>
      </c>
      <c r="CJ89" s="65" t="str">
        <f t="shared" si="227"/>
        <v/>
      </c>
      <c r="CK89" s="65">
        <f>IF(BH89=0,"",IF(BM89="NO","",BH89))</f>
        <v>4340</v>
      </c>
      <c r="CL89" s="65" t="str">
        <f>IF(BQ89=0,"",IF(BU89="NO","",BQ89))</f>
        <v/>
      </c>
      <c r="CM89" s="57" t="str">
        <f t="shared" si="236"/>
        <v/>
      </c>
      <c r="CN89" s="57">
        <f>MIN(CE89,CF89,CG89,CH89,CI89,CJ89,CK89,CL89,CM89)</f>
        <v>4099</v>
      </c>
      <c r="CO89" s="58">
        <f>500*(CN89/CE89)</f>
        <v>455.44444444444446</v>
      </c>
      <c r="CP89" s="58" t="e">
        <f>500*(CN89/CF89)</f>
        <v>#VALUE!</v>
      </c>
      <c r="CQ89" s="58" t="e">
        <f>500*(CN89/CG89)</f>
        <v>#VALUE!</v>
      </c>
      <c r="CR89" s="58">
        <f>500*(CN89/CH89)</f>
        <v>500</v>
      </c>
      <c r="CS89" s="58" t="e">
        <f>500*(CN89/CI89)</f>
        <v>#VALUE!</v>
      </c>
      <c r="CT89" s="58" t="e">
        <f>500*(CN89/CJ89)</f>
        <v>#VALUE!</v>
      </c>
      <c r="CU89" s="62">
        <f>500*(CN89/CK89)</f>
        <v>472.23502304147462</v>
      </c>
      <c r="CV89" s="58" t="e">
        <f>500*(CN89/CL89)</f>
        <v>#VALUE!</v>
      </c>
      <c r="CW89" s="58" t="e">
        <f>500*(CN89/CM89)</f>
        <v>#VALUE!</v>
      </c>
      <c r="CX89" s="56" t="s">
        <v>554</v>
      </c>
      <c r="CY89" s="91"/>
    </row>
    <row r="90" spans="1:103" s="59" customFormat="1" ht="60" x14ac:dyDescent="0.2">
      <c r="A90" s="122">
        <f t="shared" si="228"/>
        <v>80</v>
      </c>
      <c r="B90" s="123" t="s">
        <v>203</v>
      </c>
      <c r="C90" s="124" t="s">
        <v>204</v>
      </c>
      <c r="D90" s="123" t="s">
        <v>46</v>
      </c>
      <c r="E90" s="126">
        <v>104</v>
      </c>
      <c r="F90" s="122">
        <v>1</v>
      </c>
      <c r="G90" s="123" t="s">
        <v>31</v>
      </c>
      <c r="H90" s="53">
        <v>10192</v>
      </c>
      <c r="I90" s="53">
        <f t="shared" si="229"/>
        <v>1059968</v>
      </c>
      <c r="J90" s="136">
        <v>10000</v>
      </c>
      <c r="K90" s="136">
        <v>0</v>
      </c>
      <c r="L90" s="43">
        <f t="shared" ref="L90:L101" si="275">J90+K90</f>
        <v>10000</v>
      </c>
      <c r="M90" s="52">
        <f t="shared" si="230"/>
        <v>1040000</v>
      </c>
      <c r="N90" s="42" t="str">
        <f t="shared" ref="N90:N94" si="276">+IF(L90=0,"NO OFERTADO",IF(L90&gt;$H90,"NO CUMPLE",IF(((L90-$H90)/$H90)&lt;=-20%,"ARTIFICIALIDAD",IF(AND($H90=$H90,((L90-$H90)/$H90)&gt;-20%),"CUMPLE"))))</f>
        <v>CUMPLE</v>
      </c>
      <c r="O90" s="42" t="s">
        <v>566</v>
      </c>
      <c r="P90" s="42" t="s">
        <v>10</v>
      </c>
      <c r="Q90" s="42" t="str">
        <f t="shared" ref="Q90:Q101" si="277">+IF(P90="CUMPLE","SI",IF(P90="NO CUMPLE","NO"))</f>
        <v>SI</v>
      </c>
      <c r="R90" s="144">
        <v>7050</v>
      </c>
      <c r="S90" s="144">
        <v>0</v>
      </c>
      <c r="T90" s="144">
        <f t="shared" si="214"/>
        <v>7050</v>
      </c>
      <c r="U90" s="145">
        <f t="shared" si="231"/>
        <v>733200</v>
      </c>
      <c r="V90" s="42" t="str">
        <f t="shared" ref="V90:V91" si="278">+IF(T90=0,"NO OFERTADO",IF(T90&gt;$H90,"NO CUMPLE",IF(((T90-$H90)/$H90)&lt;=-20%,"ARTIFICIALIDAD",IF(AND($H90=$H90,((T90-$H90)/$H90)&gt;-20%),"CUMPLE"))))</f>
        <v>ARTIFICIALIDAD</v>
      </c>
      <c r="W90" s="42" t="str">
        <f>+IFERROR(VLOOKUP(A90,'[1]ASSUT MEDICAL LTDA'!$A$11:$L$124,7,0)," ")</f>
        <v>Cumple</v>
      </c>
      <c r="X90" s="42" t="s">
        <v>10</v>
      </c>
      <c r="Y90" s="42" t="str">
        <f t="shared" ref="Y90:Y91" si="279">+IF(X90="CUMPLE","SI",IF(X90="NO CUMPLE","NO"))</f>
        <v>SI</v>
      </c>
      <c r="Z90" s="43">
        <v>13614</v>
      </c>
      <c r="AA90" s="43">
        <v>0</v>
      </c>
      <c r="AB90" s="43">
        <f t="shared" si="215"/>
        <v>13614</v>
      </c>
      <c r="AC90" s="41">
        <f t="shared" si="232"/>
        <v>1415856</v>
      </c>
      <c r="AD90" s="42" t="str">
        <f t="shared" ref="AD90:AD101" si="280">+IF(AB90=0,"NO OFERTADO",IF(AB90&gt;$H90,"NO CUMPLE",IF(((AB90-$H90)/$H90)&lt;=-20%,"ARTIFICIALIDAD",IF(AND($H90=$H90,((AB90-$H90)/$H90)&gt;-20%),"CUMPLE"))))</f>
        <v>NO CUMPLE</v>
      </c>
      <c r="AE90" s="42" t="str">
        <f>+IFERROR(VLOOKUP(A90,'[1]COLOMBIANA DE MEDICAMENTOS Y TE'!$A$33:$H$178,8,0)," ")</f>
        <v>No cumple</v>
      </c>
      <c r="AF90" s="42" t="s">
        <v>33</v>
      </c>
      <c r="AG90" s="42" t="str">
        <f t="shared" ref="AG90:AG101" si="281">+IF(AF90="CUMPLE","SI",IF(AF90="NO CUMPLE","NO"))</f>
        <v>NO</v>
      </c>
      <c r="AH90" s="60">
        <v>4820</v>
      </c>
      <c r="AI90" s="60">
        <v>0</v>
      </c>
      <c r="AJ90" s="51">
        <f t="shared" ref="AJ90:AJ101" si="282">+AH90+AI90</f>
        <v>4820</v>
      </c>
      <c r="AK90" s="41">
        <f t="shared" si="233"/>
        <v>501280</v>
      </c>
      <c r="AL90" s="42" t="str">
        <f t="shared" ref="AL90:AL101" si="283">+IF(AJ90=0,"NO OFERTADO",IF(AJ90&gt;$H90,"NO CUMPLE",IF(((AJ90-$H90)/$H90)&lt;=-20%,"ARTIFICIALIDAD",IF(AND($H90=$H90,((AJ90-$H90)/$H90)&gt;-20%),"CUMPLE"))))</f>
        <v>ARTIFICIALIDAD</v>
      </c>
      <c r="AM90" s="42" t="str">
        <f>+IFERROR(VLOOKUP(A90,'[1]JOHNSON &amp; JOHNSON MEDTECH COLOM'!$A$11:$J$240,7,0)," ")</f>
        <v>Cumple</v>
      </c>
      <c r="AN90" s="42" t="s">
        <v>10</v>
      </c>
      <c r="AO90" s="42" t="str">
        <f t="shared" ref="AO90:AO101" si="284">+IF(AN90="CUMPLE","SI",IF(AN90="NO CUMPLE","NO"))</f>
        <v>SI</v>
      </c>
      <c r="AP90" s="60"/>
      <c r="AQ90" s="60"/>
      <c r="AR90" s="40">
        <f t="shared" ref="AR90:AR101" si="285">+AP90+AQ90</f>
        <v>0</v>
      </c>
      <c r="AS90" s="41">
        <f t="shared" si="234"/>
        <v>0</v>
      </c>
      <c r="AT90" s="42" t="str">
        <f t="shared" ref="AT90:AT101" si="286">+IF(AR90=0,"NO OFERTADO",IF(AR90&gt;$H90,"NO CUMPLE",IF(((AR90-$H90)/$H90)&lt;=-20%,"ARTIFICIALIDAD",IF(AND($H90=$H90,((AR90-$H90)/$H90)&gt;-20%),"CUMPLE"))))</f>
        <v>NO OFERTADO</v>
      </c>
      <c r="AU90" s="42"/>
      <c r="AV90" s="42" t="s">
        <v>33</v>
      </c>
      <c r="AW90" s="42" t="str">
        <f t="shared" ref="AW90:AW101" si="287">+IF(AV90="CUMPLE","SI",IF(AV90="NO CUMPLE","NO"))</f>
        <v>NO</v>
      </c>
      <c r="AX90" s="167">
        <v>8701</v>
      </c>
      <c r="AY90" s="167">
        <v>0</v>
      </c>
      <c r="AZ90" s="144">
        <f t="shared" si="216"/>
        <v>8701</v>
      </c>
      <c r="BA90" s="41">
        <f t="shared" si="235"/>
        <v>904904</v>
      </c>
      <c r="BB90" s="42" t="str">
        <f t="shared" ref="BB90:BB101" si="288">+IF(AZ90=0,"NO OFERTADO",IF(AZ90&gt;$H90,"NO CUMPLE",IF(((AZ90-$H90)/$H90)&lt;=-20%,"ARTIFICIALIDAD",IF(AND($H90=$H90,((AZ90-$H90)/$H90)&gt;-20%),"CUMPLE"))))</f>
        <v>CUMPLE</v>
      </c>
      <c r="BC90" s="42" t="str">
        <f>+IFERROR(VLOOKUP(A90,'[1]LIFE SUMINISTROS MEDICOS S.A.S.'!$A$32:$O$78,8,0)," ")</f>
        <v>No cumple</v>
      </c>
      <c r="BD90" s="42" t="s">
        <v>10</v>
      </c>
      <c r="BE90" s="42" t="str">
        <f t="shared" ref="BE90:BE101" si="289">+IF(BD90="CUMPLE","SI",IF(BD90="NO CUMPLE","NO"))</f>
        <v>SI</v>
      </c>
      <c r="BF90" s="214">
        <f>+IFERROR(VLOOKUP(A90,[2]PriceList!$A$2:$I$252,8,0)," ")</f>
        <v>5120</v>
      </c>
      <c r="BG90" s="218">
        <f>+IFERROR(VLOOKUP(A90,[2]PriceList!$A$2:$I$252,9,0)," ")</f>
        <v>0</v>
      </c>
      <c r="BH90" s="43">
        <f t="shared" si="217"/>
        <v>5120</v>
      </c>
      <c r="BI90" s="52">
        <f t="shared" ref="BI90:BI101" si="290">BH90*$F90</f>
        <v>5120</v>
      </c>
      <c r="BJ90" s="42" t="str">
        <f t="shared" ref="BJ90:BJ101" si="291">+IF(BH90=0,"NO OFERTADO",IF(BH90&gt;$H90,"NO CUMPLE",IF(((BH90-$H90)/$H90)&lt;=-20%,"ARTIFICIALIDAD",IF(AND($H90=$H90,((BH90-$H90)/$H90)&gt;-20%),"CUMPLE"))))</f>
        <v>ARTIFICIALIDAD</v>
      </c>
      <c r="BK90" s="42" t="str">
        <f>+IFERROR(VLOOKUP(A90,'[1]MEDTRONIC COLOMBIA S.A.'!$A$11:$O$73,8,0)," ")</f>
        <v>No cumple</v>
      </c>
      <c r="BL90" s="42" t="s">
        <v>10</v>
      </c>
      <c r="BM90" s="42" t="str">
        <f t="shared" ref="BM90:BM101" si="292">+IF(BL90="CUMPLE","SI",IF(BL90="NO CUMPLE","NO"))</f>
        <v>SI</v>
      </c>
      <c r="BN90" s="196">
        <v>0</v>
      </c>
      <c r="BO90" s="196">
        <v>0</v>
      </c>
      <c r="BP90" s="144">
        <f t="shared" si="218"/>
        <v>0</v>
      </c>
      <c r="BQ90" s="145">
        <f t="shared" si="219"/>
        <v>0</v>
      </c>
      <c r="BR90" s="42" t="str">
        <f t="shared" ref="BR90:BR101" si="293">+IF(BP90=0,"NO OFERTADO",IF(BP90&gt;$H90,"NO CUMPLE",IF(((BP90-$H90)/$H90)&lt;=-20%,"ARTIFICIALIDAD",IF(AND($H90=$H90,((BP90-$H90)/$H90)&gt;-20%),"CUMPLE"))))</f>
        <v>NO OFERTADO</v>
      </c>
      <c r="BS90" s="42" t="str">
        <f>+IFERROR(VLOOKUP(A90,'[1]PROMED QUIRURGICOS EU'!$A$11:$O$26,8,0)," ")</f>
        <v xml:space="preserve"> </v>
      </c>
      <c r="BT90" s="42" t="s">
        <v>33</v>
      </c>
      <c r="BU90" s="42" t="str">
        <f t="shared" ref="BU90:BU101" si="294">+IF(BT90="CUMPLE","SI",IF(BT90="NO CUMPLE","NO"))</f>
        <v>NO</v>
      </c>
      <c r="BV90" s="191"/>
      <c r="BW90" s="191"/>
      <c r="BX90" s="43">
        <f t="shared" si="220"/>
        <v>0</v>
      </c>
      <c r="BY90" s="52">
        <f t="shared" si="221"/>
        <v>0</v>
      </c>
      <c r="BZ90" s="42" t="str">
        <f t="shared" ref="BZ90:BZ101" si="295">+IF(BX90=0,"NO OFERTADO",IF(BX90&gt;$H90,"NO CUMPLE",IF(((BX90-$H90)/$H90)&lt;=-20%,"ARTIFICIALIDAD",IF(AND($H90=$H90,((BX90-$H90)/$H90)&gt;-20%),"CUMPLE"))))</f>
        <v>NO OFERTADO</v>
      </c>
      <c r="CA90" s="42" t="str">
        <f>+IFERROR(VLOOKUP(A90,'[1]UCIPHARMA S. A'!$A$11:$N$28,8,0)," ")</f>
        <v xml:space="preserve"> </v>
      </c>
      <c r="CB90" s="42" t="s">
        <v>33</v>
      </c>
      <c r="CC90" s="42" t="str">
        <f t="shared" ref="CC90:CC101" si="296">+IF(CB90="CUMPLE","SI",IF(CB90="NO CUMPLE","NO"))</f>
        <v>NO</v>
      </c>
      <c r="CD90" s="56"/>
      <c r="CE90" s="57">
        <f t="shared" si="222"/>
        <v>10000</v>
      </c>
      <c r="CF90" s="57">
        <f t="shared" si="223"/>
        <v>7050</v>
      </c>
      <c r="CG90" s="57" t="str">
        <f t="shared" si="224"/>
        <v/>
      </c>
      <c r="CH90" s="65">
        <f t="shared" si="225"/>
        <v>4820</v>
      </c>
      <c r="CI90" s="65" t="str">
        <f t="shared" si="226"/>
        <v/>
      </c>
      <c r="CJ90" s="65">
        <f t="shared" si="227"/>
        <v>8701</v>
      </c>
      <c r="CK90" s="65">
        <f t="shared" ref="CK90:CK101" si="297">IF(BH90=0,"",IF(BM90="NO","",BH90))</f>
        <v>5120</v>
      </c>
      <c r="CL90" s="65" t="str">
        <f t="shared" ref="CL90:CL101" si="298">IF(BQ90=0,"",IF(BU90="NO","",BQ90))</f>
        <v/>
      </c>
      <c r="CM90" s="57" t="str">
        <f t="shared" si="236"/>
        <v/>
      </c>
      <c r="CN90" s="57">
        <f t="shared" ref="CN90:CN101" si="299">MIN(CE90,CF90,CG90,CH90,CI90,CJ90,CK90,CL90,CM90)</f>
        <v>4820</v>
      </c>
      <c r="CO90" s="58">
        <f t="shared" ref="CO90:CO101" si="300">500*(CN90/CE90)</f>
        <v>241</v>
      </c>
      <c r="CP90" s="58">
        <f t="shared" ref="CP90:CP101" si="301">500*(CN90/CF90)</f>
        <v>341.84397163120565</v>
      </c>
      <c r="CQ90" s="58" t="e">
        <f t="shared" ref="CQ90:CQ101" si="302">500*(CN90/CG90)</f>
        <v>#VALUE!</v>
      </c>
      <c r="CR90" s="58">
        <f t="shared" ref="CR90:CR101" si="303">500*(CN90/CH90)</f>
        <v>500</v>
      </c>
      <c r="CS90" s="58" t="e">
        <f t="shared" ref="CS90:CS93" si="304">500*(CN90/CI90)</f>
        <v>#VALUE!</v>
      </c>
      <c r="CT90" s="58">
        <f t="shared" ref="CT90:CT101" si="305">500*(CN90/CJ90)</f>
        <v>276.979657510631</v>
      </c>
      <c r="CU90" s="62">
        <f t="shared" ref="CU90:CU101" si="306">500*(CN90/CK90)</f>
        <v>470.703125</v>
      </c>
      <c r="CV90" s="58" t="e">
        <f t="shared" ref="CV90:CV101" si="307">500*(CN90/CL90)</f>
        <v>#VALUE!</v>
      </c>
      <c r="CW90" s="58" t="e">
        <f t="shared" ref="CW90:CW101" si="308">500*(CN90/CM90)</f>
        <v>#VALUE!</v>
      </c>
      <c r="CX90" s="56" t="s">
        <v>554</v>
      </c>
      <c r="CY90" s="91"/>
    </row>
    <row r="91" spans="1:103" s="59" customFormat="1" ht="47.25" x14ac:dyDescent="0.2">
      <c r="A91" s="122">
        <f t="shared" si="228"/>
        <v>81</v>
      </c>
      <c r="B91" s="123" t="s">
        <v>205</v>
      </c>
      <c r="C91" s="124" t="s">
        <v>206</v>
      </c>
      <c r="D91" s="123" t="s">
        <v>46</v>
      </c>
      <c r="E91" s="126">
        <v>8</v>
      </c>
      <c r="F91" s="122">
        <v>1</v>
      </c>
      <c r="G91" s="123" t="s">
        <v>31</v>
      </c>
      <c r="H91" s="53">
        <v>8110</v>
      </c>
      <c r="I91" s="53">
        <f t="shared" si="229"/>
        <v>64880</v>
      </c>
      <c r="J91" s="136">
        <v>13000</v>
      </c>
      <c r="K91" s="136">
        <v>0</v>
      </c>
      <c r="L91" s="43">
        <f t="shared" si="275"/>
        <v>13000</v>
      </c>
      <c r="M91" s="52">
        <f t="shared" si="230"/>
        <v>104000</v>
      </c>
      <c r="N91" s="42" t="str">
        <f t="shared" si="276"/>
        <v>NO CUMPLE</v>
      </c>
      <c r="O91" s="42" t="s">
        <v>566</v>
      </c>
      <c r="P91" s="42" t="s">
        <v>33</v>
      </c>
      <c r="Q91" s="42" t="str">
        <f t="shared" si="277"/>
        <v>NO</v>
      </c>
      <c r="R91" s="144">
        <v>9000</v>
      </c>
      <c r="S91" s="144">
        <v>0</v>
      </c>
      <c r="T91" s="144">
        <f t="shared" si="214"/>
        <v>9000</v>
      </c>
      <c r="U91" s="145">
        <f t="shared" si="231"/>
        <v>72000</v>
      </c>
      <c r="V91" s="42" t="str">
        <f t="shared" si="278"/>
        <v>NO CUMPLE</v>
      </c>
      <c r="W91" s="42" t="str">
        <f>+IFERROR(VLOOKUP(A91,'[1]ASSUT MEDICAL LTDA'!$A$11:$L$124,7,0)," ")</f>
        <v>Cumple</v>
      </c>
      <c r="X91" s="42" t="s">
        <v>33</v>
      </c>
      <c r="Y91" s="42" t="str">
        <f t="shared" si="279"/>
        <v>NO</v>
      </c>
      <c r="Z91" s="43">
        <v>13614</v>
      </c>
      <c r="AA91" s="43">
        <v>0</v>
      </c>
      <c r="AB91" s="43">
        <f t="shared" si="215"/>
        <v>13614</v>
      </c>
      <c r="AC91" s="41">
        <f t="shared" si="232"/>
        <v>108912</v>
      </c>
      <c r="AD91" s="42" t="str">
        <f t="shared" si="280"/>
        <v>NO CUMPLE</v>
      </c>
      <c r="AE91" s="42" t="str">
        <f>+IFERROR(VLOOKUP(A91,'[1]COLOMBIANA DE MEDICAMENTOS Y TE'!$A$33:$H$178,8,0)," ")</f>
        <v>No cumple</v>
      </c>
      <c r="AF91" s="42" t="s">
        <v>33</v>
      </c>
      <c r="AG91" s="42" t="str">
        <f t="shared" si="281"/>
        <v>NO</v>
      </c>
      <c r="AH91" s="60">
        <v>5028</v>
      </c>
      <c r="AI91" s="60">
        <v>0</v>
      </c>
      <c r="AJ91" s="51">
        <f t="shared" si="282"/>
        <v>5028</v>
      </c>
      <c r="AK91" s="41">
        <f t="shared" si="233"/>
        <v>40224</v>
      </c>
      <c r="AL91" s="42" t="str">
        <f t="shared" si="283"/>
        <v>ARTIFICIALIDAD</v>
      </c>
      <c r="AM91" s="42" t="str">
        <f>+IFERROR(VLOOKUP(A91,'[1]JOHNSON &amp; JOHNSON MEDTECH COLOM'!$A$11:$J$240,7,0)," ")</f>
        <v>Cumple</v>
      </c>
      <c r="AN91" s="42" t="s">
        <v>10</v>
      </c>
      <c r="AO91" s="42" t="str">
        <f t="shared" si="284"/>
        <v>SI</v>
      </c>
      <c r="AP91" s="60"/>
      <c r="AQ91" s="60"/>
      <c r="AR91" s="40">
        <f t="shared" si="285"/>
        <v>0</v>
      </c>
      <c r="AS91" s="41">
        <f t="shared" si="234"/>
        <v>0</v>
      </c>
      <c r="AT91" s="42" t="str">
        <f t="shared" si="286"/>
        <v>NO OFERTADO</v>
      </c>
      <c r="AU91" s="42"/>
      <c r="AV91" s="42" t="s">
        <v>33</v>
      </c>
      <c r="AW91" s="42" t="str">
        <f t="shared" si="287"/>
        <v>NO</v>
      </c>
      <c r="AX91" s="167"/>
      <c r="AY91" s="167"/>
      <c r="AZ91" s="144">
        <f t="shared" si="216"/>
        <v>0</v>
      </c>
      <c r="BA91" s="41">
        <f t="shared" si="235"/>
        <v>0</v>
      </c>
      <c r="BB91" s="42" t="str">
        <f t="shared" si="288"/>
        <v>NO OFERTADO</v>
      </c>
      <c r="BC91" s="42" t="str">
        <f>+IFERROR(VLOOKUP(A91,'[1]LIFE SUMINISTROS MEDICOS S.A.S.'!$A$32:$O$78,8,0)," ")</f>
        <v xml:space="preserve"> </v>
      </c>
      <c r="BD91" s="42" t="s">
        <v>33</v>
      </c>
      <c r="BE91" s="42" t="str">
        <f t="shared" si="289"/>
        <v>NO</v>
      </c>
      <c r="BF91" s="214">
        <f>+IFERROR(VLOOKUP(A91,[2]PriceList!$A$2:$I$252,8,0)," ")</f>
        <v>5120</v>
      </c>
      <c r="BG91" s="218">
        <f>+IFERROR(VLOOKUP(A91,[2]PriceList!$A$2:$I$252,9,0)," ")</f>
        <v>0</v>
      </c>
      <c r="BH91" s="43">
        <f t="shared" si="217"/>
        <v>5120</v>
      </c>
      <c r="BI91" s="52">
        <f t="shared" si="290"/>
        <v>5120</v>
      </c>
      <c r="BJ91" s="42" t="str">
        <f t="shared" si="291"/>
        <v>ARTIFICIALIDAD</v>
      </c>
      <c r="BK91" s="42" t="str">
        <f>+IFERROR(VLOOKUP(A91,'[1]MEDTRONIC COLOMBIA S.A.'!$A$11:$O$73,8,0)," ")</f>
        <v>No cumple</v>
      </c>
      <c r="BL91" s="42" t="s">
        <v>10</v>
      </c>
      <c r="BM91" s="42" t="str">
        <f t="shared" si="292"/>
        <v>SI</v>
      </c>
      <c r="BN91" s="196">
        <v>0</v>
      </c>
      <c r="BO91" s="196">
        <v>0</v>
      </c>
      <c r="BP91" s="144">
        <f t="shared" si="218"/>
        <v>0</v>
      </c>
      <c r="BQ91" s="145">
        <f t="shared" si="219"/>
        <v>0</v>
      </c>
      <c r="BR91" s="42" t="str">
        <f t="shared" si="293"/>
        <v>NO OFERTADO</v>
      </c>
      <c r="BS91" s="42" t="str">
        <f>+IFERROR(VLOOKUP(A91,'[1]PROMED QUIRURGICOS EU'!$A$11:$O$26,8,0)," ")</f>
        <v xml:space="preserve"> </v>
      </c>
      <c r="BT91" s="42" t="s">
        <v>33</v>
      </c>
      <c r="BU91" s="42" t="str">
        <f t="shared" si="294"/>
        <v>NO</v>
      </c>
      <c r="BV91" s="191"/>
      <c r="BW91" s="191"/>
      <c r="BX91" s="43">
        <f t="shared" si="220"/>
        <v>0</v>
      </c>
      <c r="BY91" s="52">
        <f t="shared" si="221"/>
        <v>0</v>
      </c>
      <c r="BZ91" s="42" t="str">
        <f t="shared" si="295"/>
        <v>NO OFERTADO</v>
      </c>
      <c r="CA91" s="42" t="str">
        <f>+IFERROR(VLOOKUP(A91,'[1]UCIPHARMA S. A'!$A$11:$N$28,8,0)," ")</f>
        <v xml:space="preserve"> </v>
      </c>
      <c r="CB91" s="42" t="s">
        <v>33</v>
      </c>
      <c r="CC91" s="42" t="str">
        <f t="shared" si="296"/>
        <v>NO</v>
      </c>
      <c r="CD91" s="56"/>
      <c r="CE91" s="57" t="str">
        <f t="shared" si="222"/>
        <v/>
      </c>
      <c r="CF91" s="57" t="str">
        <f t="shared" si="223"/>
        <v/>
      </c>
      <c r="CG91" s="57" t="str">
        <f t="shared" si="224"/>
        <v/>
      </c>
      <c r="CH91" s="65">
        <f t="shared" si="225"/>
        <v>5028</v>
      </c>
      <c r="CI91" s="65" t="str">
        <f t="shared" si="226"/>
        <v/>
      </c>
      <c r="CJ91" s="65" t="str">
        <f t="shared" si="227"/>
        <v/>
      </c>
      <c r="CK91" s="65">
        <f t="shared" si="297"/>
        <v>5120</v>
      </c>
      <c r="CL91" s="65" t="str">
        <f t="shared" si="298"/>
        <v/>
      </c>
      <c r="CM91" s="57" t="str">
        <f t="shared" si="236"/>
        <v/>
      </c>
      <c r="CN91" s="57">
        <f t="shared" si="299"/>
        <v>5028</v>
      </c>
      <c r="CO91" s="58" t="e">
        <f t="shared" si="300"/>
        <v>#VALUE!</v>
      </c>
      <c r="CP91" s="58" t="e">
        <f t="shared" si="301"/>
        <v>#VALUE!</v>
      </c>
      <c r="CQ91" s="58" t="e">
        <f t="shared" si="302"/>
        <v>#VALUE!</v>
      </c>
      <c r="CR91" s="58">
        <f t="shared" si="303"/>
        <v>500</v>
      </c>
      <c r="CS91" s="58" t="e">
        <f t="shared" si="304"/>
        <v>#VALUE!</v>
      </c>
      <c r="CT91" s="58" t="e">
        <f t="shared" si="305"/>
        <v>#VALUE!</v>
      </c>
      <c r="CU91" s="62">
        <f t="shared" si="306"/>
        <v>491.015625</v>
      </c>
      <c r="CV91" s="58" t="e">
        <f t="shared" si="307"/>
        <v>#VALUE!</v>
      </c>
      <c r="CW91" s="58" t="e">
        <f t="shared" si="308"/>
        <v>#VALUE!</v>
      </c>
      <c r="CX91" s="56" t="s">
        <v>554</v>
      </c>
      <c r="CY91" s="91"/>
    </row>
    <row r="92" spans="1:103" s="59" customFormat="1" ht="72" x14ac:dyDescent="0.2">
      <c r="A92" s="122">
        <f t="shared" si="228"/>
        <v>82</v>
      </c>
      <c r="B92" s="123" t="s">
        <v>207</v>
      </c>
      <c r="C92" s="124" t="s">
        <v>208</v>
      </c>
      <c r="D92" s="123" t="s">
        <v>46</v>
      </c>
      <c r="E92" s="126">
        <v>372</v>
      </c>
      <c r="F92" s="122">
        <v>1</v>
      </c>
      <c r="G92" s="123" t="s">
        <v>31</v>
      </c>
      <c r="H92" s="53">
        <v>4500</v>
      </c>
      <c r="I92" s="53">
        <f t="shared" si="229"/>
        <v>1674000</v>
      </c>
      <c r="J92" s="136">
        <v>4500</v>
      </c>
      <c r="K92" s="136">
        <v>0</v>
      </c>
      <c r="L92" s="43">
        <f t="shared" si="275"/>
        <v>4500</v>
      </c>
      <c r="M92" s="52">
        <f t="shared" si="230"/>
        <v>1674000</v>
      </c>
      <c r="N92" s="42" t="str">
        <f t="shared" si="276"/>
        <v>CUMPLE</v>
      </c>
      <c r="O92" s="42" t="s">
        <v>566</v>
      </c>
      <c r="P92" s="42" t="s">
        <v>10</v>
      </c>
      <c r="Q92" s="42" t="str">
        <f t="shared" si="277"/>
        <v>SI</v>
      </c>
      <c r="R92" s="144">
        <v>4950</v>
      </c>
      <c r="S92" s="144">
        <v>0</v>
      </c>
      <c r="T92" s="144">
        <f t="shared" si="214"/>
        <v>4950</v>
      </c>
      <c r="U92" s="145">
        <f t="shared" si="231"/>
        <v>1841400</v>
      </c>
      <c r="V92" s="42" t="str">
        <f>+IF(T92=0,"NO OFERTADO",IF(T92&gt;$H92,"NO CUMPLE",IF(((T92-$H92)/$H92)&lt;=-20%,"ARTIFICIALIDAD",IF(AND($H92=$H92,((T92-$H92)/$H92)&gt;-20%),"CUMPLE"))))</f>
        <v>NO CUMPLE</v>
      </c>
      <c r="W92" s="42" t="str">
        <f>+IFERROR(VLOOKUP(A92,'[1]ASSUT MEDICAL LTDA'!$A$11:$L$124,7,0)," ")</f>
        <v>No cumple</v>
      </c>
      <c r="X92" s="42" t="s">
        <v>33</v>
      </c>
      <c r="Y92" s="42" t="str">
        <f>+IF(X92="CUMPLE","SI",IF(X92="NO CUMPLE","NO"))</f>
        <v>NO</v>
      </c>
      <c r="Z92" s="43">
        <v>8060</v>
      </c>
      <c r="AA92" s="43">
        <v>0</v>
      </c>
      <c r="AB92" s="43">
        <f t="shared" si="215"/>
        <v>8060</v>
      </c>
      <c r="AC92" s="41">
        <f t="shared" si="232"/>
        <v>2998320</v>
      </c>
      <c r="AD92" s="42" t="str">
        <f t="shared" si="280"/>
        <v>NO CUMPLE</v>
      </c>
      <c r="AE92" s="42" t="str">
        <f>+IFERROR(VLOOKUP(A92,'[1]COLOMBIANA DE MEDICAMENTOS Y TE'!$A$33:$H$178,8,0)," ")</f>
        <v>No cumple</v>
      </c>
      <c r="AF92" s="42" t="s">
        <v>33</v>
      </c>
      <c r="AG92" s="42" t="str">
        <f t="shared" si="281"/>
        <v>NO</v>
      </c>
      <c r="AH92" s="60">
        <v>4099</v>
      </c>
      <c r="AI92" s="60">
        <v>0</v>
      </c>
      <c r="AJ92" s="51">
        <f t="shared" si="282"/>
        <v>4099</v>
      </c>
      <c r="AK92" s="41">
        <f t="shared" si="233"/>
        <v>1524828</v>
      </c>
      <c r="AL92" s="42" t="str">
        <f t="shared" si="283"/>
        <v>CUMPLE</v>
      </c>
      <c r="AM92" s="42" t="str">
        <f>+IFERROR(VLOOKUP(A92,'[1]JOHNSON &amp; JOHNSON MEDTECH COLOM'!$A$11:$J$240,7,0)," ")</f>
        <v>Cumple</v>
      </c>
      <c r="AN92" s="42" t="s">
        <v>10</v>
      </c>
      <c r="AO92" s="42" t="str">
        <f t="shared" si="284"/>
        <v>SI</v>
      </c>
      <c r="AP92" s="60"/>
      <c r="AQ92" s="60"/>
      <c r="AR92" s="40">
        <f t="shared" si="285"/>
        <v>0</v>
      </c>
      <c r="AS92" s="41">
        <f t="shared" si="234"/>
        <v>0</v>
      </c>
      <c r="AT92" s="42" t="str">
        <f t="shared" si="286"/>
        <v>NO OFERTADO</v>
      </c>
      <c r="AU92" s="42"/>
      <c r="AV92" s="42" t="s">
        <v>33</v>
      </c>
      <c r="AW92" s="42" t="str">
        <f t="shared" si="287"/>
        <v>NO</v>
      </c>
      <c r="AX92" s="167"/>
      <c r="AY92" s="167"/>
      <c r="AZ92" s="144">
        <f t="shared" si="216"/>
        <v>0</v>
      </c>
      <c r="BA92" s="41">
        <f t="shared" si="235"/>
        <v>0</v>
      </c>
      <c r="BB92" s="42" t="str">
        <f t="shared" si="288"/>
        <v>NO OFERTADO</v>
      </c>
      <c r="BC92" s="42" t="str">
        <f>+IFERROR(VLOOKUP(A92,'[1]LIFE SUMINISTROS MEDICOS S.A.S.'!$A$32:$O$78,8,0)," ")</f>
        <v xml:space="preserve"> </v>
      </c>
      <c r="BD92" s="42" t="s">
        <v>33</v>
      </c>
      <c r="BE92" s="42" t="str">
        <f t="shared" si="289"/>
        <v>NO</v>
      </c>
      <c r="BF92" s="214">
        <f>+IFERROR(VLOOKUP(A92,[2]PriceList!$A$2:$I$252,8,0)," ")</f>
        <v>0</v>
      </c>
      <c r="BG92" s="218">
        <f>+IFERROR(VLOOKUP(A92,[2]PriceList!$A$2:$I$252,9,0)," ")</f>
        <v>0</v>
      </c>
      <c r="BH92" s="43">
        <f t="shared" si="217"/>
        <v>0</v>
      </c>
      <c r="BI92" s="52">
        <f t="shared" si="290"/>
        <v>0</v>
      </c>
      <c r="BJ92" s="42" t="str">
        <f t="shared" si="291"/>
        <v>NO OFERTADO</v>
      </c>
      <c r="BK92" s="42" t="str">
        <f>+IFERROR(VLOOKUP(A92,'[1]MEDTRONIC COLOMBIA S.A.'!$A$11:$O$73,8,0)," ")</f>
        <v xml:space="preserve"> </v>
      </c>
      <c r="BL92" s="42" t="s">
        <v>33</v>
      </c>
      <c r="BM92" s="42" t="str">
        <f t="shared" si="292"/>
        <v>NO</v>
      </c>
      <c r="BN92" s="196">
        <v>0</v>
      </c>
      <c r="BO92" s="196">
        <v>0</v>
      </c>
      <c r="BP92" s="144">
        <f t="shared" si="218"/>
        <v>0</v>
      </c>
      <c r="BQ92" s="145">
        <f t="shared" si="219"/>
        <v>0</v>
      </c>
      <c r="BR92" s="42" t="str">
        <f t="shared" si="293"/>
        <v>NO OFERTADO</v>
      </c>
      <c r="BS92" s="42" t="str">
        <f>+IFERROR(VLOOKUP(A92,'[1]PROMED QUIRURGICOS EU'!$A$11:$O$26,8,0)," ")</f>
        <v xml:space="preserve"> </v>
      </c>
      <c r="BT92" s="42" t="s">
        <v>33</v>
      </c>
      <c r="BU92" s="42" t="str">
        <f t="shared" si="294"/>
        <v>NO</v>
      </c>
      <c r="BV92" s="191"/>
      <c r="BW92" s="191"/>
      <c r="BX92" s="43">
        <f t="shared" si="220"/>
        <v>0</v>
      </c>
      <c r="BY92" s="52">
        <f t="shared" si="221"/>
        <v>0</v>
      </c>
      <c r="BZ92" s="42" t="str">
        <f t="shared" si="295"/>
        <v>NO OFERTADO</v>
      </c>
      <c r="CA92" s="42" t="str">
        <f>+IFERROR(VLOOKUP(A92,'[1]UCIPHARMA S. A'!$A$11:$N$28,8,0)," ")</f>
        <v xml:space="preserve"> </v>
      </c>
      <c r="CB92" s="42" t="s">
        <v>33</v>
      </c>
      <c r="CC92" s="42" t="str">
        <f t="shared" si="296"/>
        <v>NO</v>
      </c>
      <c r="CD92" s="56"/>
      <c r="CE92" s="57">
        <f t="shared" si="222"/>
        <v>4500</v>
      </c>
      <c r="CF92" s="57" t="str">
        <f t="shared" si="223"/>
        <v/>
      </c>
      <c r="CG92" s="57" t="str">
        <f t="shared" si="224"/>
        <v/>
      </c>
      <c r="CH92" s="65">
        <f t="shared" si="225"/>
        <v>4099</v>
      </c>
      <c r="CI92" s="65" t="str">
        <f t="shared" si="226"/>
        <v/>
      </c>
      <c r="CJ92" s="65" t="str">
        <f t="shared" si="227"/>
        <v/>
      </c>
      <c r="CK92" s="65" t="str">
        <f t="shared" si="297"/>
        <v/>
      </c>
      <c r="CL92" s="65" t="str">
        <f t="shared" si="298"/>
        <v/>
      </c>
      <c r="CM92" s="57" t="str">
        <f t="shared" si="236"/>
        <v/>
      </c>
      <c r="CN92" s="57">
        <f t="shared" si="299"/>
        <v>4099</v>
      </c>
      <c r="CO92" s="58">
        <f t="shared" si="300"/>
        <v>455.44444444444446</v>
      </c>
      <c r="CP92" s="58" t="e">
        <f t="shared" si="301"/>
        <v>#VALUE!</v>
      </c>
      <c r="CQ92" s="58" t="e">
        <f t="shared" si="302"/>
        <v>#VALUE!</v>
      </c>
      <c r="CR92" s="58">
        <f t="shared" si="303"/>
        <v>500</v>
      </c>
      <c r="CS92" s="58" t="e">
        <f t="shared" si="304"/>
        <v>#VALUE!</v>
      </c>
      <c r="CT92" s="58" t="e">
        <f t="shared" si="305"/>
        <v>#VALUE!</v>
      </c>
      <c r="CU92" s="62" t="e">
        <f t="shared" si="306"/>
        <v>#VALUE!</v>
      </c>
      <c r="CV92" s="58" t="e">
        <f t="shared" si="307"/>
        <v>#VALUE!</v>
      </c>
      <c r="CW92" s="58" t="e">
        <f t="shared" si="308"/>
        <v>#VALUE!</v>
      </c>
      <c r="CX92" s="56" t="s">
        <v>554</v>
      </c>
      <c r="CY92" s="91"/>
    </row>
    <row r="93" spans="1:103" s="59" customFormat="1" ht="72" x14ac:dyDescent="0.2">
      <c r="A93" s="122">
        <f t="shared" si="228"/>
        <v>83</v>
      </c>
      <c r="B93" s="123" t="s">
        <v>209</v>
      </c>
      <c r="C93" s="124" t="s">
        <v>210</v>
      </c>
      <c r="D93" s="123" t="s">
        <v>46</v>
      </c>
      <c r="E93" s="126">
        <v>190</v>
      </c>
      <c r="F93" s="122">
        <v>1</v>
      </c>
      <c r="G93" s="123" t="s">
        <v>31</v>
      </c>
      <c r="H93" s="53">
        <v>4500</v>
      </c>
      <c r="I93" s="53">
        <f t="shared" si="229"/>
        <v>855000</v>
      </c>
      <c r="J93" s="136">
        <v>4500</v>
      </c>
      <c r="K93" s="136">
        <v>0</v>
      </c>
      <c r="L93" s="43">
        <f t="shared" si="275"/>
        <v>4500</v>
      </c>
      <c r="M93" s="52">
        <f t="shared" si="230"/>
        <v>855000</v>
      </c>
      <c r="N93" s="42" t="str">
        <f t="shared" si="276"/>
        <v>CUMPLE</v>
      </c>
      <c r="O93" s="42" t="s">
        <v>566</v>
      </c>
      <c r="P93" s="42" t="s">
        <v>10</v>
      </c>
      <c r="Q93" s="42" t="str">
        <f t="shared" si="277"/>
        <v>SI</v>
      </c>
      <c r="R93" s="144">
        <v>4950</v>
      </c>
      <c r="S93" s="144">
        <v>0</v>
      </c>
      <c r="T93" s="144">
        <f t="shared" si="214"/>
        <v>4950</v>
      </c>
      <c r="U93" s="145">
        <f t="shared" si="231"/>
        <v>940500</v>
      </c>
      <c r="V93" s="42" t="str">
        <f t="shared" ref="V93:V101" si="309">+IF(T93=0,"NO OFERTADO",IF(T93&gt;$H93,"NO CUMPLE",IF(((T93-$H93)/$H93)&lt;=-20%,"ARTIFICIALIDAD",IF(AND($H93=$H93,((T93-$H93)/$H93)&gt;-20%),"CUMPLE"))))</f>
        <v>NO CUMPLE</v>
      </c>
      <c r="W93" s="42" t="str">
        <f>+IFERROR(VLOOKUP(A93,'[1]ASSUT MEDICAL LTDA'!$A$11:$L$124,7,0)," ")</f>
        <v>No cumple</v>
      </c>
      <c r="X93" s="42" t="s">
        <v>33</v>
      </c>
      <c r="Y93" s="42" t="str">
        <f t="shared" ref="Y93:Y101" si="310">+IF(X93="CUMPLE","SI",IF(X93="NO CUMPLE","NO"))</f>
        <v>NO</v>
      </c>
      <c r="Z93" s="43">
        <v>5614</v>
      </c>
      <c r="AA93" s="43">
        <v>0</v>
      </c>
      <c r="AB93" s="43">
        <f t="shared" si="215"/>
        <v>5614</v>
      </c>
      <c r="AC93" s="41">
        <f t="shared" si="232"/>
        <v>1066660</v>
      </c>
      <c r="AD93" s="42" t="str">
        <f t="shared" si="280"/>
        <v>NO CUMPLE</v>
      </c>
      <c r="AE93" s="42" t="str">
        <f>+IFERROR(VLOOKUP(A93,'[1]COLOMBIANA DE MEDICAMENTOS Y TE'!$A$33:$H$178,8,0)," ")</f>
        <v>No cumple</v>
      </c>
      <c r="AF93" s="42" t="s">
        <v>33</v>
      </c>
      <c r="AG93" s="42" t="str">
        <f t="shared" si="281"/>
        <v>NO</v>
      </c>
      <c r="AH93" s="60">
        <v>2842</v>
      </c>
      <c r="AI93" s="60">
        <v>0</v>
      </c>
      <c r="AJ93" s="51">
        <f t="shared" si="282"/>
        <v>2842</v>
      </c>
      <c r="AK93" s="41">
        <f t="shared" si="233"/>
        <v>539980</v>
      </c>
      <c r="AL93" s="42" t="str">
        <f t="shared" si="283"/>
        <v>ARTIFICIALIDAD</v>
      </c>
      <c r="AM93" s="42" t="str">
        <f>+IFERROR(VLOOKUP(A93,'[1]JOHNSON &amp; JOHNSON MEDTECH COLOM'!$A$11:$J$240,7,0)," ")</f>
        <v>Cumple</v>
      </c>
      <c r="AN93" s="42" t="s">
        <v>10</v>
      </c>
      <c r="AO93" s="42" t="str">
        <f t="shared" si="284"/>
        <v>SI</v>
      </c>
      <c r="AP93" s="60"/>
      <c r="AQ93" s="60"/>
      <c r="AR93" s="40">
        <f t="shared" si="285"/>
        <v>0</v>
      </c>
      <c r="AS93" s="41">
        <f t="shared" si="234"/>
        <v>0</v>
      </c>
      <c r="AT93" s="42" t="str">
        <f t="shared" si="286"/>
        <v>NO OFERTADO</v>
      </c>
      <c r="AU93" s="42"/>
      <c r="AV93" s="42" t="s">
        <v>33</v>
      </c>
      <c r="AW93" s="42" t="str">
        <f t="shared" si="287"/>
        <v>NO</v>
      </c>
      <c r="AX93" s="167"/>
      <c r="AY93" s="167"/>
      <c r="AZ93" s="144">
        <f t="shared" si="216"/>
        <v>0</v>
      </c>
      <c r="BA93" s="41">
        <f t="shared" si="235"/>
        <v>0</v>
      </c>
      <c r="BB93" s="42" t="str">
        <f t="shared" si="288"/>
        <v>NO OFERTADO</v>
      </c>
      <c r="BC93" s="42" t="str">
        <f>+IFERROR(VLOOKUP(A93,'[1]LIFE SUMINISTROS MEDICOS S.A.S.'!$A$32:$O$78,8,0)," ")</f>
        <v xml:space="preserve"> </v>
      </c>
      <c r="BD93" s="42" t="s">
        <v>33</v>
      </c>
      <c r="BE93" s="42" t="str">
        <f t="shared" si="289"/>
        <v>NO</v>
      </c>
      <c r="BF93" s="214">
        <v>0</v>
      </c>
      <c r="BG93" s="218">
        <v>0</v>
      </c>
      <c r="BH93" s="43">
        <f t="shared" si="217"/>
        <v>0</v>
      </c>
      <c r="BI93" s="52">
        <f t="shared" si="290"/>
        <v>0</v>
      </c>
      <c r="BJ93" s="42" t="str">
        <f t="shared" si="291"/>
        <v>NO OFERTADO</v>
      </c>
      <c r="BK93" s="42" t="str">
        <f>+IFERROR(VLOOKUP(A93,'[1]MEDTRONIC COLOMBIA S.A.'!$A$11:$O$73,8,0)," ")</f>
        <v xml:space="preserve"> </v>
      </c>
      <c r="BL93" s="42" t="s">
        <v>33</v>
      </c>
      <c r="BM93" s="42" t="str">
        <f t="shared" si="292"/>
        <v>NO</v>
      </c>
      <c r="BN93" s="196">
        <v>0</v>
      </c>
      <c r="BO93" s="196">
        <v>0</v>
      </c>
      <c r="BP93" s="144">
        <f t="shared" si="218"/>
        <v>0</v>
      </c>
      <c r="BQ93" s="145">
        <f t="shared" si="219"/>
        <v>0</v>
      </c>
      <c r="BR93" s="42" t="str">
        <f t="shared" si="293"/>
        <v>NO OFERTADO</v>
      </c>
      <c r="BS93" s="42" t="str">
        <f>+IFERROR(VLOOKUP(A93,'[1]PROMED QUIRURGICOS EU'!$A$11:$O$26,8,0)," ")</f>
        <v xml:space="preserve"> </v>
      </c>
      <c r="BT93" s="42" t="s">
        <v>33</v>
      </c>
      <c r="BU93" s="42" t="str">
        <f t="shared" si="294"/>
        <v>NO</v>
      </c>
      <c r="BV93" s="191"/>
      <c r="BW93" s="191"/>
      <c r="BX93" s="43">
        <f t="shared" si="220"/>
        <v>0</v>
      </c>
      <c r="BY93" s="52">
        <f t="shared" si="221"/>
        <v>0</v>
      </c>
      <c r="BZ93" s="42" t="str">
        <f t="shared" si="295"/>
        <v>NO OFERTADO</v>
      </c>
      <c r="CA93" s="42" t="str">
        <f>+IFERROR(VLOOKUP(A93,'[1]UCIPHARMA S. A'!$A$11:$N$28,8,0)," ")</f>
        <v xml:space="preserve"> </v>
      </c>
      <c r="CB93" s="42" t="s">
        <v>33</v>
      </c>
      <c r="CC93" s="42" t="str">
        <f t="shared" si="296"/>
        <v>NO</v>
      </c>
      <c r="CD93" s="56"/>
      <c r="CE93" s="57">
        <f t="shared" si="222"/>
        <v>4500</v>
      </c>
      <c r="CF93" s="57" t="str">
        <f t="shared" si="223"/>
        <v/>
      </c>
      <c r="CG93" s="57" t="str">
        <f t="shared" si="224"/>
        <v/>
      </c>
      <c r="CH93" s="65">
        <f t="shared" si="225"/>
        <v>2842</v>
      </c>
      <c r="CI93" s="65" t="str">
        <f t="shared" si="226"/>
        <v/>
      </c>
      <c r="CJ93" s="65" t="str">
        <f t="shared" si="227"/>
        <v/>
      </c>
      <c r="CK93" s="65" t="str">
        <f t="shared" si="297"/>
        <v/>
      </c>
      <c r="CL93" s="65" t="str">
        <f t="shared" si="298"/>
        <v/>
      </c>
      <c r="CM93" s="57" t="str">
        <f t="shared" si="236"/>
        <v/>
      </c>
      <c r="CN93" s="57">
        <f t="shared" si="299"/>
        <v>2842</v>
      </c>
      <c r="CO93" s="58">
        <f t="shared" si="300"/>
        <v>315.77777777777777</v>
      </c>
      <c r="CP93" s="58" t="e">
        <f t="shared" si="301"/>
        <v>#VALUE!</v>
      </c>
      <c r="CQ93" s="58" t="e">
        <f t="shared" si="302"/>
        <v>#VALUE!</v>
      </c>
      <c r="CR93" s="58">
        <f t="shared" si="303"/>
        <v>500</v>
      </c>
      <c r="CS93" s="58" t="e">
        <f t="shared" si="304"/>
        <v>#VALUE!</v>
      </c>
      <c r="CT93" s="58" t="e">
        <f t="shared" si="305"/>
        <v>#VALUE!</v>
      </c>
      <c r="CU93" s="62" t="e">
        <f t="shared" si="306"/>
        <v>#VALUE!</v>
      </c>
      <c r="CV93" s="58" t="e">
        <f t="shared" si="307"/>
        <v>#VALUE!</v>
      </c>
      <c r="CW93" s="58" t="e">
        <f t="shared" si="308"/>
        <v>#VALUE!</v>
      </c>
      <c r="CX93" s="56" t="s">
        <v>554</v>
      </c>
      <c r="CY93" s="91"/>
    </row>
    <row r="94" spans="1:103" s="59" customFormat="1" ht="47.25" x14ac:dyDescent="0.2">
      <c r="A94" s="122">
        <f t="shared" si="228"/>
        <v>84</v>
      </c>
      <c r="B94" s="123" t="s">
        <v>211</v>
      </c>
      <c r="C94" s="124" t="s">
        <v>212</v>
      </c>
      <c r="D94" s="123" t="s">
        <v>46</v>
      </c>
      <c r="E94" s="126">
        <v>69.666666666666671</v>
      </c>
      <c r="F94" s="122">
        <v>1</v>
      </c>
      <c r="G94" s="123" t="s">
        <v>31</v>
      </c>
      <c r="H94" s="53">
        <v>6631.2</v>
      </c>
      <c r="I94" s="53">
        <f t="shared" si="229"/>
        <v>461973.60000000003</v>
      </c>
      <c r="J94" s="136">
        <v>4500</v>
      </c>
      <c r="K94" s="136">
        <v>0</v>
      </c>
      <c r="L94" s="43">
        <f t="shared" si="275"/>
        <v>4500</v>
      </c>
      <c r="M94" s="52">
        <f t="shared" si="230"/>
        <v>313500</v>
      </c>
      <c r="N94" s="42" t="str">
        <f t="shared" si="276"/>
        <v>ARTIFICIALIDAD</v>
      </c>
      <c r="O94" s="42" t="s">
        <v>566</v>
      </c>
      <c r="P94" s="42" t="s">
        <v>10</v>
      </c>
      <c r="Q94" s="42" t="str">
        <f t="shared" si="277"/>
        <v>SI</v>
      </c>
      <c r="R94" s="144">
        <v>0</v>
      </c>
      <c r="S94" s="144">
        <v>0</v>
      </c>
      <c r="T94" s="144">
        <f t="shared" si="214"/>
        <v>0</v>
      </c>
      <c r="U94" s="145">
        <f t="shared" si="231"/>
        <v>0</v>
      </c>
      <c r="V94" s="42" t="str">
        <f t="shared" si="309"/>
        <v>NO OFERTADO</v>
      </c>
      <c r="W94" s="42" t="str">
        <f>+IFERROR(VLOOKUP(A94,'[1]ASSUT MEDICAL LTDA'!$A$11:$L$124,7,0)," ")</f>
        <v xml:space="preserve"> </v>
      </c>
      <c r="X94" s="42" t="s">
        <v>33</v>
      </c>
      <c r="Y94" s="42" t="str">
        <f t="shared" si="310"/>
        <v>NO</v>
      </c>
      <c r="Z94" s="43">
        <v>5422</v>
      </c>
      <c r="AA94" s="43">
        <v>0</v>
      </c>
      <c r="AB94" s="43">
        <f t="shared" si="215"/>
        <v>5422</v>
      </c>
      <c r="AC94" s="41">
        <f t="shared" si="232"/>
        <v>377732.66666666669</v>
      </c>
      <c r="AD94" s="42" t="str">
        <f t="shared" si="280"/>
        <v>CUMPLE</v>
      </c>
      <c r="AE94" s="42" t="str">
        <f>+IFERROR(VLOOKUP(A94,'[1]COLOMBIANA DE MEDICAMENTOS Y TE'!$A$33:$H$178,8,0)," ")</f>
        <v>No cumple</v>
      </c>
      <c r="AF94" s="42" t="s">
        <v>10</v>
      </c>
      <c r="AG94" s="42" t="str">
        <f t="shared" si="281"/>
        <v>SI</v>
      </c>
      <c r="AH94" s="60">
        <v>3388</v>
      </c>
      <c r="AI94" s="60">
        <v>0</v>
      </c>
      <c r="AJ94" s="51">
        <f t="shared" si="282"/>
        <v>3388</v>
      </c>
      <c r="AK94" s="41">
        <f t="shared" si="233"/>
        <v>236030.66666666669</v>
      </c>
      <c r="AL94" s="42" t="str">
        <f t="shared" si="283"/>
        <v>ARTIFICIALIDAD</v>
      </c>
      <c r="AM94" s="42" t="str">
        <f>+IFERROR(VLOOKUP(A94,'[1]JOHNSON &amp; JOHNSON MEDTECH COLOM'!$A$11:$J$240,7,0)," ")</f>
        <v>Cumple</v>
      </c>
      <c r="AN94" s="42" t="s">
        <v>10</v>
      </c>
      <c r="AO94" s="42" t="str">
        <f t="shared" si="284"/>
        <v>SI</v>
      </c>
      <c r="AP94" s="60"/>
      <c r="AQ94" s="60"/>
      <c r="AR94" s="40">
        <f t="shared" si="285"/>
        <v>0</v>
      </c>
      <c r="AS94" s="41">
        <f t="shared" si="234"/>
        <v>0</v>
      </c>
      <c r="AT94" s="42" t="str">
        <f t="shared" si="286"/>
        <v>NO OFERTADO</v>
      </c>
      <c r="AU94" s="42"/>
      <c r="AV94" s="42" t="s">
        <v>33</v>
      </c>
      <c r="AW94" s="42" t="str">
        <f t="shared" si="287"/>
        <v>NO</v>
      </c>
      <c r="AX94" s="167"/>
      <c r="AY94" s="167"/>
      <c r="AZ94" s="144">
        <f t="shared" si="216"/>
        <v>0</v>
      </c>
      <c r="BA94" s="41">
        <f t="shared" si="235"/>
        <v>0</v>
      </c>
      <c r="BB94" s="42" t="str">
        <f t="shared" si="288"/>
        <v>NO OFERTADO</v>
      </c>
      <c r="BC94" s="42" t="str">
        <f>+IFERROR(VLOOKUP(A94,'[1]LIFE SUMINISTROS MEDICOS S.A.S.'!$A$32:$O$78,8,0)," ")</f>
        <v xml:space="preserve"> </v>
      </c>
      <c r="BD94" s="42" t="s">
        <v>33</v>
      </c>
      <c r="BE94" s="42" t="str">
        <f t="shared" si="289"/>
        <v>NO</v>
      </c>
      <c r="BF94" s="214">
        <f>+IFERROR(VLOOKUP(A94,[2]PriceList!$A$2:$I$252,8,0)," ")</f>
        <v>0</v>
      </c>
      <c r="BG94" s="218">
        <f>+IFERROR(VLOOKUP(A94,[2]PriceList!$A$2:$I$252,9,0)," ")</f>
        <v>0</v>
      </c>
      <c r="BH94" s="43">
        <f t="shared" si="217"/>
        <v>0</v>
      </c>
      <c r="BI94" s="52">
        <f t="shared" si="290"/>
        <v>0</v>
      </c>
      <c r="BJ94" s="42" t="str">
        <f t="shared" si="291"/>
        <v>NO OFERTADO</v>
      </c>
      <c r="BK94" s="42" t="str">
        <f>+IFERROR(VLOOKUP(A94,'[1]MEDTRONIC COLOMBIA S.A.'!$A$11:$O$73,8,0)," ")</f>
        <v xml:space="preserve"> </v>
      </c>
      <c r="BL94" s="42" t="s">
        <v>10</v>
      </c>
      <c r="BM94" s="42" t="str">
        <f t="shared" si="292"/>
        <v>SI</v>
      </c>
      <c r="BN94" s="196">
        <v>0</v>
      </c>
      <c r="BO94" s="196">
        <v>0</v>
      </c>
      <c r="BP94" s="144">
        <f t="shared" si="218"/>
        <v>0</v>
      </c>
      <c r="BQ94" s="145">
        <f t="shared" si="219"/>
        <v>0</v>
      </c>
      <c r="BR94" s="42" t="str">
        <f t="shared" si="293"/>
        <v>NO OFERTADO</v>
      </c>
      <c r="BS94" s="42" t="str">
        <f>+IFERROR(VLOOKUP(A94,'[1]PROMED QUIRURGICOS EU'!$A$11:$O$26,8,0)," ")</f>
        <v xml:space="preserve"> </v>
      </c>
      <c r="BT94" s="42" t="s">
        <v>33</v>
      </c>
      <c r="BU94" s="42" t="str">
        <f t="shared" si="294"/>
        <v>NO</v>
      </c>
      <c r="BV94" s="191"/>
      <c r="BW94" s="191"/>
      <c r="BX94" s="43">
        <f t="shared" si="220"/>
        <v>0</v>
      </c>
      <c r="BY94" s="52">
        <f t="shared" si="221"/>
        <v>0</v>
      </c>
      <c r="BZ94" s="42" t="str">
        <f t="shared" si="295"/>
        <v>NO OFERTADO</v>
      </c>
      <c r="CA94" s="42" t="str">
        <f>+IFERROR(VLOOKUP(A94,'[1]UCIPHARMA S. A'!$A$11:$N$28,8,0)," ")</f>
        <v xml:space="preserve"> </v>
      </c>
      <c r="CB94" s="42" t="s">
        <v>33</v>
      </c>
      <c r="CC94" s="42" t="str">
        <f t="shared" si="296"/>
        <v>NO</v>
      </c>
      <c r="CD94" s="56"/>
      <c r="CE94" s="57">
        <f t="shared" si="222"/>
        <v>4500</v>
      </c>
      <c r="CF94" s="57" t="str">
        <f t="shared" si="223"/>
        <v/>
      </c>
      <c r="CG94" s="57">
        <f t="shared" si="224"/>
        <v>5422</v>
      </c>
      <c r="CH94" s="65">
        <f t="shared" si="225"/>
        <v>3388</v>
      </c>
      <c r="CI94" s="65" t="str">
        <f t="shared" si="226"/>
        <v/>
      </c>
      <c r="CJ94" s="65" t="str">
        <f t="shared" si="227"/>
        <v/>
      </c>
      <c r="CK94" s="65" t="str">
        <f t="shared" si="297"/>
        <v/>
      </c>
      <c r="CL94" s="65" t="str">
        <f t="shared" si="298"/>
        <v/>
      </c>
      <c r="CM94" s="57" t="str">
        <f t="shared" si="236"/>
        <v/>
      </c>
      <c r="CN94" s="57">
        <f t="shared" si="299"/>
        <v>3388</v>
      </c>
      <c r="CO94" s="58">
        <f t="shared" si="300"/>
        <v>376.44444444444446</v>
      </c>
      <c r="CP94" s="58" t="e">
        <f t="shared" si="301"/>
        <v>#VALUE!</v>
      </c>
      <c r="CQ94" s="58">
        <f t="shared" si="302"/>
        <v>312.43083732939874</v>
      </c>
      <c r="CR94" s="58">
        <f t="shared" si="303"/>
        <v>500</v>
      </c>
      <c r="CS94" s="58" t="e">
        <f>500*(CN94/CI94)</f>
        <v>#VALUE!</v>
      </c>
      <c r="CT94" s="58" t="e">
        <f t="shared" si="305"/>
        <v>#VALUE!</v>
      </c>
      <c r="CU94" s="62" t="e">
        <f t="shared" si="306"/>
        <v>#VALUE!</v>
      </c>
      <c r="CV94" s="58" t="e">
        <f t="shared" si="307"/>
        <v>#VALUE!</v>
      </c>
      <c r="CW94" s="58" t="e">
        <f t="shared" si="308"/>
        <v>#VALUE!</v>
      </c>
      <c r="CX94" s="56" t="s">
        <v>554</v>
      </c>
      <c r="CY94" s="91"/>
    </row>
    <row r="95" spans="1:103" s="59" customFormat="1" ht="47.25" x14ac:dyDescent="0.2">
      <c r="A95" s="122">
        <f t="shared" si="228"/>
        <v>85</v>
      </c>
      <c r="B95" s="123" t="s">
        <v>213</v>
      </c>
      <c r="C95" s="124" t="s">
        <v>214</v>
      </c>
      <c r="D95" s="123" t="s">
        <v>46</v>
      </c>
      <c r="E95" s="126">
        <v>89.333333333333329</v>
      </c>
      <c r="F95" s="122">
        <v>1</v>
      </c>
      <c r="G95" s="123" t="s">
        <v>31</v>
      </c>
      <c r="H95" s="53">
        <v>7678</v>
      </c>
      <c r="I95" s="53">
        <f t="shared" si="229"/>
        <v>685901.33333333326</v>
      </c>
      <c r="J95" s="136">
        <v>7600</v>
      </c>
      <c r="K95" s="136">
        <v>0</v>
      </c>
      <c r="L95" s="43">
        <f t="shared" si="275"/>
        <v>7600</v>
      </c>
      <c r="M95" s="52">
        <f t="shared" si="230"/>
        <v>678933.33333333326</v>
      </c>
      <c r="N95" s="42" t="str">
        <f>+IF(L95=0,"NO OFERTADO",IF(L95&gt;$H95,"NO CUMPLE",IF(((L95-$H95)/$H95)&lt;=-20%,"ARTIFICIALIDAD",IF(AND($H95=$H95,((L95-$H95)/$H95)&gt;-20%),"CUMPLE"))))</f>
        <v>CUMPLE</v>
      </c>
      <c r="O95" s="42" t="s">
        <v>566</v>
      </c>
      <c r="P95" s="42" t="s">
        <v>10</v>
      </c>
      <c r="Q95" s="42" t="str">
        <f t="shared" si="277"/>
        <v>SI</v>
      </c>
      <c r="R95" s="144">
        <v>6700</v>
      </c>
      <c r="S95" s="144">
        <v>0</v>
      </c>
      <c r="T95" s="144">
        <f t="shared" si="214"/>
        <v>6700</v>
      </c>
      <c r="U95" s="145">
        <f t="shared" si="231"/>
        <v>598533.33333333326</v>
      </c>
      <c r="V95" s="42" t="str">
        <f t="shared" si="309"/>
        <v>CUMPLE</v>
      </c>
      <c r="W95" s="42" t="str">
        <f>+IFERROR(VLOOKUP(A95,'[1]ASSUT MEDICAL LTDA'!$A$11:$L$124,7,0)," ")</f>
        <v>Cumple</v>
      </c>
      <c r="X95" s="42" t="s">
        <v>10</v>
      </c>
      <c r="Y95" s="42" t="str">
        <f t="shared" si="310"/>
        <v>SI</v>
      </c>
      <c r="Z95" s="43">
        <v>10265</v>
      </c>
      <c r="AA95" s="43">
        <v>0</v>
      </c>
      <c r="AB95" s="43">
        <f t="shared" si="215"/>
        <v>10265</v>
      </c>
      <c r="AC95" s="41">
        <f t="shared" si="232"/>
        <v>917006.66666666663</v>
      </c>
      <c r="AD95" s="42" t="str">
        <f t="shared" si="280"/>
        <v>NO CUMPLE</v>
      </c>
      <c r="AE95" s="42" t="str">
        <f>+IFERROR(VLOOKUP(A95,'[1]COLOMBIANA DE MEDICAMENTOS Y TE'!$A$33:$H$178,8,0)," ")</f>
        <v>No cumple</v>
      </c>
      <c r="AF95" s="42" t="s">
        <v>33</v>
      </c>
      <c r="AG95" s="42" t="str">
        <f t="shared" si="281"/>
        <v>NO</v>
      </c>
      <c r="AH95" s="60">
        <v>4044</v>
      </c>
      <c r="AI95" s="60">
        <v>0</v>
      </c>
      <c r="AJ95" s="51">
        <f t="shared" si="282"/>
        <v>4044</v>
      </c>
      <c r="AK95" s="41">
        <f t="shared" si="233"/>
        <v>361264</v>
      </c>
      <c r="AL95" s="42" t="str">
        <f t="shared" si="283"/>
        <v>ARTIFICIALIDAD</v>
      </c>
      <c r="AM95" s="42" t="str">
        <f>+IFERROR(VLOOKUP(A95,'[1]JOHNSON &amp; JOHNSON MEDTECH COLOM'!$A$11:$J$240,7,0)," ")</f>
        <v>Cumple</v>
      </c>
      <c r="AN95" s="42" t="s">
        <v>10</v>
      </c>
      <c r="AO95" s="42" t="str">
        <f t="shared" si="284"/>
        <v>SI</v>
      </c>
      <c r="AP95" s="60"/>
      <c r="AQ95" s="60"/>
      <c r="AR95" s="40">
        <f t="shared" si="285"/>
        <v>0</v>
      </c>
      <c r="AS95" s="41">
        <f t="shared" si="234"/>
        <v>0</v>
      </c>
      <c r="AT95" s="42" t="str">
        <f t="shared" si="286"/>
        <v>NO OFERTADO</v>
      </c>
      <c r="AU95" s="42"/>
      <c r="AV95" s="42" t="s">
        <v>33</v>
      </c>
      <c r="AW95" s="42" t="str">
        <f t="shared" si="287"/>
        <v>NO</v>
      </c>
      <c r="AX95" s="167"/>
      <c r="AY95" s="167"/>
      <c r="AZ95" s="144">
        <f t="shared" si="216"/>
        <v>0</v>
      </c>
      <c r="BA95" s="41">
        <f t="shared" si="235"/>
        <v>0</v>
      </c>
      <c r="BB95" s="42" t="str">
        <f t="shared" si="288"/>
        <v>NO OFERTADO</v>
      </c>
      <c r="BC95" s="42" t="str">
        <f>+IFERROR(VLOOKUP(A95,'[1]LIFE SUMINISTROS MEDICOS S.A.S.'!$A$32:$O$78,8,0)," ")</f>
        <v xml:space="preserve"> </v>
      </c>
      <c r="BD95" s="42" t="s">
        <v>33</v>
      </c>
      <c r="BE95" s="42" t="str">
        <f t="shared" si="289"/>
        <v>NO</v>
      </c>
      <c r="BF95" s="214">
        <f>+IFERROR(VLOOKUP(A95,[2]PriceList!$A$2:$I$252,8,0)," ")</f>
        <v>5120</v>
      </c>
      <c r="BG95" s="218">
        <f>+IFERROR(VLOOKUP(A95,[2]PriceList!$A$2:$I$252,9,0)," ")</f>
        <v>0</v>
      </c>
      <c r="BH95" s="43">
        <f t="shared" si="217"/>
        <v>5120</v>
      </c>
      <c r="BI95" s="52">
        <f t="shared" si="290"/>
        <v>5120</v>
      </c>
      <c r="BJ95" s="42" t="str">
        <f t="shared" si="291"/>
        <v>ARTIFICIALIDAD</v>
      </c>
      <c r="BK95" s="42" t="str">
        <f>+IFERROR(VLOOKUP(A95,'[1]MEDTRONIC COLOMBIA S.A.'!$A$11:$O$73,8,0)," ")</f>
        <v>No cumple</v>
      </c>
      <c r="BL95" s="42" t="s">
        <v>10</v>
      </c>
      <c r="BM95" s="42" t="str">
        <f t="shared" si="292"/>
        <v>SI</v>
      </c>
      <c r="BN95" s="196">
        <v>0</v>
      </c>
      <c r="BO95" s="196">
        <v>0</v>
      </c>
      <c r="BP95" s="144">
        <f t="shared" si="218"/>
        <v>0</v>
      </c>
      <c r="BQ95" s="145">
        <f t="shared" si="219"/>
        <v>0</v>
      </c>
      <c r="BR95" s="42" t="str">
        <f t="shared" si="293"/>
        <v>NO OFERTADO</v>
      </c>
      <c r="BS95" s="42" t="str">
        <f>+IFERROR(VLOOKUP(A95,'[1]PROMED QUIRURGICOS EU'!$A$11:$O$26,8,0)," ")</f>
        <v xml:space="preserve"> </v>
      </c>
      <c r="BT95" s="42" t="s">
        <v>33</v>
      </c>
      <c r="BU95" s="42" t="str">
        <f t="shared" si="294"/>
        <v>NO</v>
      </c>
      <c r="BV95" s="191"/>
      <c r="BW95" s="191"/>
      <c r="BX95" s="43">
        <f t="shared" si="220"/>
        <v>0</v>
      </c>
      <c r="BY95" s="52">
        <f t="shared" si="221"/>
        <v>0</v>
      </c>
      <c r="BZ95" s="42" t="str">
        <f t="shared" si="295"/>
        <v>NO OFERTADO</v>
      </c>
      <c r="CA95" s="42" t="str">
        <f>+IFERROR(VLOOKUP(A95,'[1]UCIPHARMA S. A'!$A$11:$N$28,8,0)," ")</f>
        <v xml:space="preserve"> </v>
      </c>
      <c r="CB95" s="42" t="s">
        <v>33</v>
      </c>
      <c r="CC95" s="42" t="str">
        <f t="shared" si="296"/>
        <v>NO</v>
      </c>
      <c r="CD95" s="56"/>
      <c r="CE95" s="57">
        <f t="shared" si="222"/>
        <v>7600</v>
      </c>
      <c r="CF95" s="57">
        <f t="shared" si="223"/>
        <v>6700</v>
      </c>
      <c r="CG95" s="57" t="str">
        <f t="shared" si="224"/>
        <v/>
      </c>
      <c r="CH95" s="65">
        <f t="shared" si="225"/>
        <v>4044</v>
      </c>
      <c r="CI95" s="65" t="str">
        <f t="shared" si="226"/>
        <v/>
      </c>
      <c r="CJ95" s="65" t="str">
        <f t="shared" si="227"/>
        <v/>
      </c>
      <c r="CK95" s="65">
        <f t="shared" si="297"/>
        <v>5120</v>
      </c>
      <c r="CL95" s="65" t="str">
        <f t="shared" si="298"/>
        <v/>
      </c>
      <c r="CM95" s="57" t="str">
        <f t="shared" si="236"/>
        <v/>
      </c>
      <c r="CN95" s="57">
        <f t="shared" si="299"/>
        <v>4044</v>
      </c>
      <c r="CO95" s="58">
        <f t="shared" si="300"/>
        <v>266.0526315789474</v>
      </c>
      <c r="CP95" s="58">
        <f t="shared" si="301"/>
        <v>301.79104477611941</v>
      </c>
      <c r="CQ95" s="58" t="e">
        <f t="shared" si="302"/>
        <v>#VALUE!</v>
      </c>
      <c r="CR95" s="58">
        <f t="shared" si="303"/>
        <v>500</v>
      </c>
      <c r="CS95" s="58" t="e">
        <f t="shared" ref="CS95:CS101" si="311">500*(CN95/CI95)</f>
        <v>#VALUE!</v>
      </c>
      <c r="CT95" s="58" t="e">
        <f t="shared" si="305"/>
        <v>#VALUE!</v>
      </c>
      <c r="CU95" s="62">
        <f t="shared" si="306"/>
        <v>394.921875</v>
      </c>
      <c r="CV95" s="58" t="e">
        <f t="shared" si="307"/>
        <v>#VALUE!</v>
      </c>
      <c r="CW95" s="58" t="e">
        <f t="shared" si="308"/>
        <v>#VALUE!</v>
      </c>
      <c r="CX95" s="56" t="s">
        <v>554</v>
      </c>
      <c r="CY95" s="91"/>
    </row>
    <row r="96" spans="1:103" s="59" customFormat="1" ht="48" x14ac:dyDescent="0.2">
      <c r="A96" s="122">
        <f t="shared" si="228"/>
        <v>86</v>
      </c>
      <c r="B96" s="123" t="s">
        <v>215</v>
      </c>
      <c r="C96" s="124" t="s">
        <v>216</v>
      </c>
      <c r="D96" s="123" t="s">
        <v>46</v>
      </c>
      <c r="E96" s="126">
        <v>485</v>
      </c>
      <c r="F96" s="122">
        <v>1</v>
      </c>
      <c r="G96" s="123" t="s">
        <v>31</v>
      </c>
      <c r="H96" s="53">
        <v>6631.2</v>
      </c>
      <c r="I96" s="53">
        <f t="shared" si="229"/>
        <v>3216132</v>
      </c>
      <c r="J96" s="136">
        <v>6500</v>
      </c>
      <c r="K96" s="136">
        <v>0</v>
      </c>
      <c r="L96" s="43">
        <f t="shared" si="275"/>
        <v>6500</v>
      </c>
      <c r="M96" s="52">
        <f t="shared" si="230"/>
        <v>3152500</v>
      </c>
      <c r="N96" s="42" t="str">
        <f t="shared" ref="N96:N101" si="312">+IF(L96=0,"NO OFERTADO",IF(L96&gt;$H96,"NO CUMPLE",IF(((L96-$H96)/$H96)&lt;=-20%,"ARTIFICIALIDAD",IF(AND($H96=$H96,((L96-$H96)/$H96)&gt;-20%),"CUMPLE"))))</f>
        <v>CUMPLE</v>
      </c>
      <c r="O96" s="42" t="s">
        <v>566</v>
      </c>
      <c r="P96" s="42" t="s">
        <v>10</v>
      </c>
      <c r="Q96" s="42" t="str">
        <f t="shared" si="277"/>
        <v>SI</v>
      </c>
      <c r="R96" s="144">
        <v>5000</v>
      </c>
      <c r="S96" s="144">
        <v>0</v>
      </c>
      <c r="T96" s="144">
        <f t="shared" si="214"/>
        <v>5000</v>
      </c>
      <c r="U96" s="145">
        <f t="shared" si="231"/>
        <v>2425000</v>
      </c>
      <c r="V96" s="42" t="str">
        <f t="shared" si="309"/>
        <v>ARTIFICIALIDAD</v>
      </c>
      <c r="W96" s="42" t="str">
        <f>+IFERROR(VLOOKUP(A96,'[1]ASSUT MEDICAL LTDA'!$A$11:$L$124,7,0)," ")</f>
        <v>Cumple</v>
      </c>
      <c r="X96" s="42" t="s">
        <v>10</v>
      </c>
      <c r="Y96" s="42" t="str">
        <f t="shared" si="310"/>
        <v>SI</v>
      </c>
      <c r="Z96" s="43">
        <v>4940</v>
      </c>
      <c r="AA96" s="43">
        <v>0</v>
      </c>
      <c r="AB96" s="43">
        <f t="shared" si="215"/>
        <v>4940</v>
      </c>
      <c r="AC96" s="41">
        <f t="shared" si="232"/>
        <v>2395900</v>
      </c>
      <c r="AD96" s="42" t="str">
        <f t="shared" si="280"/>
        <v>ARTIFICIALIDAD</v>
      </c>
      <c r="AE96" s="42" t="str">
        <f>+IFERROR(VLOOKUP(A96,'[1]COLOMBIANA DE MEDICAMENTOS Y TE'!$A$33:$H$178,8,0)," ")</f>
        <v>No cumple</v>
      </c>
      <c r="AF96" s="42" t="s">
        <v>10</v>
      </c>
      <c r="AG96" s="42" t="str">
        <f t="shared" si="281"/>
        <v>SI</v>
      </c>
      <c r="AH96" s="60">
        <v>3388</v>
      </c>
      <c r="AI96" s="60">
        <v>0</v>
      </c>
      <c r="AJ96" s="51">
        <f t="shared" si="282"/>
        <v>3388</v>
      </c>
      <c r="AK96" s="41">
        <f t="shared" si="233"/>
        <v>1643180</v>
      </c>
      <c r="AL96" s="42" t="str">
        <f t="shared" si="283"/>
        <v>ARTIFICIALIDAD</v>
      </c>
      <c r="AM96" s="42" t="str">
        <f>+IFERROR(VLOOKUP(A96,'[1]JOHNSON &amp; JOHNSON MEDTECH COLOM'!$A$11:$J$240,7,0)," ")</f>
        <v>Cumple</v>
      </c>
      <c r="AN96" s="42" t="s">
        <v>10</v>
      </c>
      <c r="AO96" s="42" t="str">
        <f t="shared" si="284"/>
        <v>SI</v>
      </c>
      <c r="AP96" s="60"/>
      <c r="AQ96" s="60"/>
      <c r="AR96" s="40">
        <f t="shared" si="285"/>
        <v>0</v>
      </c>
      <c r="AS96" s="41">
        <f t="shared" si="234"/>
        <v>0</v>
      </c>
      <c r="AT96" s="42" t="str">
        <f t="shared" si="286"/>
        <v>NO OFERTADO</v>
      </c>
      <c r="AU96" s="42"/>
      <c r="AV96" s="42" t="s">
        <v>33</v>
      </c>
      <c r="AW96" s="42" t="str">
        <f t="shared" si="287"/>
        <v>NO</v>
      </c>
      <c r="AX96" s="167">
        <v>6103</v>
      </c>
      <c r="AY96" s="167">
        <v>0</v>
      </c>
      <c r="AZ96" s="144">
        <f t="shared" si="216"/>
        <v>6103</v>
      </c>
      <c r="BA96" s="41">
        <f t="shared" si="235"/>
        <v>2959955</v>
      </c>
      <c r="BB96" s="42" t="str">
        <f t="shared" si="288"/>
        <v>CUMPLE</v>
      </c>
      <c r="BC96" s="42" t="str">
        <f>+IFERROR(VLOOKUP(A96,'[1]LIFE SUMINISTROS MEDICOS S.A.S.'!$A$32:$O$78,8,0)," ")</f>
        <v>No cumple</v>
      </c>
      <c r="BD96" s="42" t="s">
        <v>10</v>
      </c>
      <c r="BE96" s="42" t="str">
        <f t="shared" si="289"/>
        <v>SI</v>
      </c>
      <c r="BF96" s="214">
        <f>+IFERROR(VLOOKUP(A96,[2]PriceList!$A$2:$I$252,8,0)," ")</f>
        <v>5320</v>
      </c>
      <c r="BG96" s="218">
        <f>+IFERROR(VLOOKUP(A96,[2]PriceList!$A$2:$I$252,9,0)," ")</f>
        <v>0</v>
      </c>
      <c r="BH96" s="43">
        <f t="shared" si="217"/>
        <v>5320</v>
      </c>
      <c r="BI96" s="52">
        <f t="shared" si="290"/>
        <v>5320</v>
      </c>
      <c r="BJ96" s="42" t="str">
        <f t="shared" si="291"/>
        <v>CUMPLE</v>
      </c>
      <c r="BK96" s="42" t="str">
        <f>+IFERROR(VLOOKUP(A96,'[1]MEDTRONIC COLOMBIA S.A.'!$A$11:$O$73,8,0)," ")</f>
        <v>No cumple</v>
      </c>
      <c r="BL96" s="42" t="s">
        <v>10</v>
      </c>
      <c r="BM96" s="42" t="str">
        <f t="shared" si="292"/>
        <v>SI</v>
      </c>
      <c r="BN96" s="196">
        <v>0</v>
      </c>
      <c r="BO96" s="196">
        <v>0</v>
      </c>
      <c r="BP96" s="144">
        <f t="shared" si="218"/>
        <v>0</v>
      </c>
      <c r="BQ96" s="145">
        <f t="shared" si="219"/>
        <v>0</v>
      </c>
      <c r="BR96" s="42" t="str">
        <f t="shared" si="293"/>
        <v>NO OFERTADO</v>
      </c>
      <c r="BS96" s="42" t="str">
        <f>+IFERROR(VLOOKUP(A96,'[1]PROMED QUIRURGICOS EU'!$A$11:$O$26,8,0)," ")</f>
        <v xml:space="preserve"> </v>
      </c>
      <c r="BT96" s="42" t="s">
        <v>33</v>
      </c>
      <c r="BU96" s="42" t="str">
        <f t="shared" si="294"/>
        <v>NO</v>
      </c>
      <c r="BV96" s="191"/>
      <c r="BW96" s="191"/>
      <c r="BX96" s="43">
        <f t="shared" si="220"/>
        <v>0</v>
      </c>
      <c r="BY96" s="52">
        <f t="shared" si="221"/>
        <v>0</v>
      </c>
      <c r="BZ96" s="42" t="str">
        <f t="shared" si="295"/>
        <v>NO OFERTADO</v>
      </c>
      <c r="CA96" s="42" t="str">
        <f>+IFERROR(VLOOKUP(A96,'[1]UCIPHARMA S. A'!$A$11:$N$28,8,0)," ")</f>
        <v xml:space="preserve"> </v>
      </c>
      <c r="CB96" s="42" t="s">
        <v>33</v>
      </c>
      <c r="CC96" s="42" t="str">
        <f t="shared" si="296"/>
        <v>NO</v>
      </c>
      <c r="CD96" s="56"/>
      <c r="CE96" s="57">
        <f t="shared" si="222"/>
        <v>6500</v>
      </c>
      <c r="CF96" s="57">
        <f t="shared" si="223"/>
        <v>5000</v>
      </c>
      <c r="CG96" s="57">
        <f t="shared" si="224"/>
        <v>4940</v>
      </c>
      <c r="CH96" s="65">
        <f t="shared" si="225"/>
        <v>3388</v>
      </c>
      <c r="CI96" s="65" t="str">
        <f t="shared" si="226"/>
        <v/>
      </c>
      <c r="CJ96" s="65">
        <f t="shared" si="227"/>
        <v>6103</v>
      </c>
      <c r="CK96" s="65">
        <f t="shared" si="297"/>
        <v>5320</v>
      </c>
      <c r="CL96" s="65" t="str">
        <f t="shared" si="298"/>
        <v/>
      </c>
      <c r="CM96" s="57" t="str">
        <f t="shared" si="236"/>
        <v/>
      </c>
      <c r="CN96" s="57">
        <f t="shared" si="299"/>
        <v>3388</v>
      </c>
      <c r="CO96" s="58">
        <f t="shared" si="300"/>
        <v>260.61538461538464</v>
      </c>
      <c r="CP96" s="58">
        <f t="shared" si="301"/>
        <v>338.8</v>
      </c>
      <c r="CQ96" s="58">
        <f t="shared" si="302"/>
        <v>342.91497975708501</v>
      </c>
      <c r="CR96" s="58">
        <f t="shared" si="303"/>
        <v>500</v>
      </c>
      <c r="CS96" s="58" t="e">
        <f t="shared" si="311"/>
        <v>#VALUE!</v>
      </c>
      <c r="CT96" s="58">
        <f t="shared" si="305"/>
        <v>277.56840897919056</v>
      </c>
      <c r="CU96" s="62">
        <f t="shared" si="306"/>
        <v>318.42105263157896</v>
      </c>
      <c r="CV96" s="58" t="e">
        <f t="shared" si="307"/>
        <v>#VALUE!</v>
      </c>
      <c r="CW96" s="58" t="e">
        <f t="shared" si="308"/>
        <v>#VALUE!</v>
      </c>
      <c r="CX96" s="56" t="s">
        <v>554</v>
      </c>
      <c r="CY96" s="91"/>
    </row>
    <row r="97" spans="1:103" s="59" customFormat="1" ht="60" x14ac:dyDescent="0.2">
      <c r="A97" s="122">
        <f t="shared" si="228"/>
        <v>87</v>
      </c>
      <c r="B97" s="123" t="s">
        <v>217</v>
      </c>
      <c r="C97" s="124" t="s">
        <v>218</v>
      </c>
      <c r="D97" s="123" t="s">
        <v>46</v>
      </c>
      <c r="E97" s="126">
        <v>30.333333333333332</v>
      </c>
      <c r="F97" s="122">
        <v>1</v>
      </c>
      <c r="G97" s="123" t="s">
        <v>31</v>
      </c>
      <c r="H97" s="53">
        <v>6631.2</v>
      </c>
      <c r="I97" s="53">
        <f t="shared" si="229"/>
        <v>201146.4</v>
      </c>
      <c r="J97" s="136">
        <v>6500</v>
      </c>
      <c r="K97" s="136">
        <v>0</v>
      </c>
      <c r="L97" s="43">
        <f t="shared" si="275"/>
        <v>6500</v>
      </c>
      <c r="M97" s="52">
        <f t="shared" si="230"/>
        <v>197166.66666666666</v>
      </c>
      <c r="N97" s="42" t="str">
        <f t="shared" si="312"/>
        <v>CUMPLE</v>
      </c>
      <c r="O97" s="42" t="s">
        <v>566</v>
      </c>
      <c r="P97" s="42" t="s">
        <v>10</v>
      </c>
      <c r="Q97" s="42" t="str">
        <f t="shared" si="277"/>
        <v>SI</v>
      </c>
      <c r="R97" s="144">
        <v>5200</v>
      </c>
      <c r="S97" s="144">
        <v>0</v>
      </c>
      <c r="T97" s="144">
        <f t="shared" si="214"/>
        <v>5200</v>
      </c>
      <c r="U97" s="145">
        <f t="shared" si="231"/>
        <v>157733.33333333331</v>
      </c>
      <c r="V97" s="42" t="str">
        <f t="shared" si="309"/>
        <v>ARTIFICIALIDAD</v>
      </c>
      <c r="W97" s="42" t="str">
        <f>+IFERROR(VLOOKUP(A97,'[1]ASSUT MEDICAL LTDA'!$A$11:$L$124,7,0)," ")</f>
        <v>No cumple</v>
      </c>
      <c r="X97" s="42" t="s">
        <v>10</v>
      </c>
      <c r="Y97" s="42" t="str">
        <f t="shared" si="310"/>
        <v>SI</v>
      </c>
      <c r="Z97" s="43">
        <v>5542</v>
      </c>
      <c r="AA97" s="43">
        <v>0</v>
      </c>
      <c r="AB97" s="43">
        <f t="shared" si="215"/>
        <v>5542</v>
      </c>
      <c r="AC97" s="41">
        <f t="shared" si="232"/>
        <v>168107.33333333331</v>
      </c>
      <c r="AD97" s="42" t="str">
        <f t="shared" si="280"/>
        <v>CUMPLE</v>
      </c>
      <c r="AE97" s="42" t="str">
        <f>+IFERROR(VLOOKUP(A97,'[1]COLOMBIANA DE MEDICAMENTOS Y TE'!$A$33:$H$178,8,0)," ")</f>
        <v>No cumple</v>
      </c>
      <c r="AF97" s="42" t="s">
        <v>10</v>
      </c>
      <c r="AG97" s="42" t="str">
        <f t="shared" si="281"/>
        <v>SI</v>
      </c>
      <c r="AH97" s="60">
        <v>3388</v>
      </c>
      <c r="AI97" s="60">
        <v>0</v>
      </c>
      <c r="AJ97" s="51">
        <f t="shared" si="282"/>
        <v>3388</v>
      </c>
      <c r="AK97" s="41">
        <f t="shared" si="233"/>
        <v>102769.33333333333</v>
      </c>
      <c r="AL97" s="42" t="str">
        <f t="shared" si="283"/>
        <v>ARTIFICIALIDAD</v>
      </c>
      <c r="AM97" s="42" t="str">
        <f>+IFERROR(VLOOKUP(A97,'[1]JOHNSON &amp; JOHNSON MEDTECH COLOM'!$A$11:$J$240,7,0)," ")</f>
        <v>Cumple</v>
      </c>
      <c r="AN97" s="42" t="s">
        <v>10</v>
      </c>
      <c r="AO97" s="42" t="str">
        <f t="shared" si="284"/>
        <v>SI</v>
      </c>
      <c r="AP97" s="60"/>
      <c r="AQ97" s="60"/>
      <c r="AR97" s="40">
        <f t="shared" si="285"/>
        <v>0</v>
      </c>
      <c r="AS97" s="41">
        <f t="shared" si="234"/>
        <v>0</v>
      </c>
      <c r="AT97" s="42" t="str">
        <f t="shared" si="286"/>
        <v>NO OFERTADO</v>
      </c>
      <c r="AU97" s="42"/>
      <c r="AV97" s="42" t="s">
        <v>33</v>
      </c>
      <c r="AW97" s="42" t="str">
        <f t="shared" si="287"/>
        <v>NO</v>
      </c>
      <c r="AX97" s="167"/>
      <c r="AY97" s="167"/>
      <c r="AZ97" s="144">
        <f t="shared" si="216"/>
        <v>0</v>
      </c>
      <c r="BA97" s="41">
        <f t="shared" si="235"/>
        <v>0</v>
      </c>
      <c r="BB97" s="42" t="str">
        <f t="shared" si="288"/>
        <v>NO OFERTADO</v>
      </c>
      <c r="BC97" s="42" t="str">
        <f>+IFERROR(VLOOKUP(A97,'[1]LIFE SUMINISTROS MEDICOS S.A.S.'!$A$32:$O$78,8,0)," ")</f>
        <v xml:space="preserve"> </v>
      </c>
      <c r="BD97" s="42" t="s">
        <v>33</v>
      </c>
      <c r="BE97" s="42" t="str">
        <f t="shared" si="289"/>
        <v>NO</v>
      </c>
      <c r="BF97" s="214">
        <f>+IFERROR(VLOOKUP(A97,[2]PriceList!$A$2:$I$252,8,0)," ")</f>
        <v>6120</v>
      </c>
      <c r="BG97" s="218">
        <f>+IFERROR(VLOOKUP(A97,[2]PriceList!$A$2:$I$252,9,0)," ")</f>
        <v>0</v>
      </c>
      <c r="BH97" s="43">
        <f t="shared" si="217"/>
        <v>6120</v>
      </c>
      <c r="BI97" s="52">
        <f t="shared" si="290"/>
        <v>6120</v>
      </c>
      <c r="BJ97" s="42" t="str">
        <f t="shared" si="291"/>
        <v>CUMPLE</v>
      </c>
      <c r="BK97" s="42" t="str">
        <f>+IFERROR(VLOOKUP(A97,'[1]MEDTRONIC COLOMBIA S.A.'!$A$11:$O$73,8,0)," ")</f>
        <v>Cumple</v>
      </c>
      <c r="BL97" s="42" t="s">
        <v>10</v>
      </c>
      <c r="BM97" s="42" t="str">
        <f t="shared" si="292"/>
        <v>SI</v>
      </c>
      <c r="BN97" s="196">
        <v>0</v>
      </c>
      <c r="BO97" s="196">
        <v>0</v>
      </c>
      <c r="BP97" s="144">
        <f t="shared" si="218"/>
        <v>0</v>
      </c>
      <c r="BQ97" s="145">
        <f t="shared" si="219"/>
        <v>0</v>
      </c>
      <c r="BR97" s="42" t="str">
        <f t="shared" si="293"/>
        <v>NO OFERTADO</v>
      </c>
      <c r="BS97" s="42" t="str">
        <f>+IFERROR(VLOOKUP(A97,'[1]PROMED QUIRURGICOS EU'!$A$11:$O$26,8,0)," ")</f>
        <v xml:space="preserve"> </v>
      </c>
      <c r="BT97" s="42" t="s">
        <v>33</v>
      </c>
      <c r="BU97" s="42" t="str">
        <f t="shared" si="294"/>
        <v>NO</v>
      </c>
      <c r="BV97" s="191"/>
      <c r="BW97" s="191"/>
      <c r="BX97" s="43">
        <f t="shared" si="220"/>
        <v>0</v>
      </c>
      <c r="BY97" s="52">
        <f t="shared" si="221"/>
        <v>0</v>
      </c>
      <c r="BZ97" s="42" t="str">
        <f t="shared" si="295"/>
        <v>NO OFERTADO</v>
      </c>
      <c r="CA97" s="42" t="str">
        <f>+IFERROR(VLOOKUP(A97,'[1]UCIPHARMA S. A'!$A$11:$N$28,8,0)," ")</f>
        <v xml:space="preserve"> </v>
      </c>
      <c r="CB97" s="42" t="s">
        <v>33</v>
      </c>
      <c r="CC97" s="42" t="str">
        <f t="shared" si="296"/>
        <v>NO</v>
      </c>
      <c r="CD97" s="56"/>
      <c r="CE97" s="57">
        <f t="shared" si="222"/>
        <v>6500</v>
      </c>
      <c r="CF97" s="57">
        <f t="shared" si="223"/>
        <v>5200</v>
      </c>
      <c r="CG97" s="57">
        <f t="shared" si="224"/>
        <v>5542</v>
      </c>
      <c r="CH97" s="65">
        <f t="shared" si="225"/>
        <v>3388</v>
      </c>
      <c r="CI97" s="65" t="str">
        <f t="shared" si="226"/>
        <v/>
      </c>
      <c r="CJ97" s="65" t="str">
        <f t="shared" si="227"/>
        <v/>
      </c>
      <c r="CK97" s="65">
        <f t="shared" si="297"/>
        <v>6120</v>
      </c>
      <c r="CL97" s="65" t="str">
        <f t="shared" si="298"/>
        <v/>
      </c>
      <c r="CM97" s="57" t="str">
        <f t="shared" si="236"/>
        <v/>
      </c>
      <c r="CN97" s="57">
        <f t="shared" si="299"/>
        <v>3388</v>
      </c>
      <c r="CO97" s="58">
        <f t="shared" si="300"/>
        <v>260.61538461538464</v>
      </c>
      <c r="CP97" s="58">
        <f t="shared" si="301"/>
        <v>325.76923076923077</v>
      </c>
      <c r="CQ97" s="58">
        <f t="shared" si="302"/>
        <v>305.66582461205337</v>
      </c>
      <c r="CR97" s="58">
        <f t="shared" si="303"/>
        <v>500</v>
      </c>
      <c r="CS97" s="58" t="e">
        <f t="shared" si="311"/>
        <v>#VALUE!</v>
      </c>
      <c r="CT97" s="58" t="e">
        <f t="shared" si="305"/>
        <v>#VALUE!</v>
      </c>
      <c r="CU97" s="62">
        <f t="shared" si="306"/>
        <v>276.79738562091507</v>
      </c>
      <c r="CV97" s="58" t="e">
        <f t="shared" si="307"/>
        <v>#VALUE!</v>
      </c>
      <c r="CW97" s="58" t="e">
        <f t="shared" si="308"/>
        <v>#VALUE!</v>
      </c>
      <c r="CX97" s="56" t="s">
        <v>554</v>
      </c>
      <c r="CY97" s="91"/>
    </row>
    <row r="98" spans="1:103" s="59" customFormat="1" ht="60" x14ac:dyDescent="0.2">
      <c r="A98" s="122">
        <f t="shared" si="228"/>
        <v>88</v>
      </c>
      <c r="B98" s="123" t="s">
        <v>219</v>
      </c>
      <c r="C98" s="124" t="s">
        <v>220</v>
      </c>
      <c r="D98" s="123" t="s">
        <v>46</v>
      </c>
      <c r="E98" s="126">
        <v>88</v>
      </c>
      <c r="F98" s="122">
        <v>1</v>
      </c>
      <c r="G98" s="123" t="s">
        <v>31</v>
      </c>
      <c r="H98" s="53">
        <v>9505</v>
      </c>
      <c r="I98" s="53">
        <f t="shared" si="229"/>
        <v>836440</v>
      </c>
      <c r="J98" s="136">
        <v>6500</v>
      </c>
      <c r="K98" s="136">
        <v>0</v>
      </c>
      <c r="L98" s="43">
        <f t="shared" si="275"/>
        <v>6500</v>
      </c>
      <c r="M98" s="52">
        <f t="shared" si="230"/>
        <v>572000</v>
      </c>
      <c r="N98" s="42" t="str">
        <f t="shared" si="312"/>
        <v>ARTIFICIALIDAD</v>
      </c>
      <c r="O98" s="42" t="s">
        <v>566</v>
      </c>
      <c r="P98" s="42" t="s">
        <v>10</v>
      </c>
      <c r="Q98" s="42" t="str">
        <f t="shared" si="277"/>
        <v>SI</v>
      </c>
      <c r="R98" s="144">
        <v>6200</v>
      </c>
      <c r="S98" s="144">
        <v>0</v>
      </c>
      <c r="T98" s="144">
        <f t="shared" si="214"/>
        <v>6200</v>
      </c>
      <c r="U98" s="145">
        <f t="shared" si="231"/>
        <v>545600</v>
      </c>
      <c r="V98" s="42" t="str">
        <f t="shared" si="309"/>
        <v>ARTIFICIALIDAD</v>
      </c>
      <c r="W98" s="42" t="str">
        <f>+IFERROR(VLOOKUP(A98,'[1]ASSUT MEDICAL LTDA'!$A$11:$L$124,7,0)," ")</f>
        <v>Cumple</v>
      </c>
      <c r="X98" s="42" t="s">
        <v>10</v>
      </c>
      <c r="Y98" s="42" t="str">
        <f t="shared" si="310"/>
        <v>SI</v>
      </c>
      <c r="Z98" s="43">
        <v>8277</v>
      </c>
      <c r="AA98" s="43">
        <v>0</v>
      </c>
      <c r="AB98" s="43">
        <f t="shared" si="215"/>
        <v>8277</v>
      </c>
      <c r="AC98" s="41">
        <f t="shared" si="232"/>
        <v>728376</v>
      </c>
      <c r="AD98" s="42" t="str">
        <f t="shared" si="280"/>
        <v>CUMPLE</v>
      </c>
      <c r="AE98" s="42" t="str">
        <f>+IFERROR(VLOOKUP(A98,'[1]COLOMBIANA DE MEDICAMENTOS Y TE'!$A$33:$H$178,8,0)," ")</f>
        <v>No cumple</v>
      </c>
      <c r="AF98" s="42" t="s">
        <v>10</v>
      </c>
      <c r="AG98" s="42" t="str">
        <f t="shared" si="281"/>
        <v>SI</v>
      </c>
      <c r="AH98" s="60">
        <v>3880</v>
      </c>
      <c r="AI98" s="60">
        <v>0</v>
      </c>
      <c r="AJ98" s="51">
        <f t="shared" si="282"/>
        <v>3880</v>
      </c>
      <c r="AK98" s="41">
        <f t="shared" si="233"/>
        <v>341440</v>
      </c>
      <c r="AL98" s="42" t="str">
        <f t="shared" si="283"/>
        <v>ARTIFICIALIDAD</v>
      </c>
      <c r="AM98" s="42" t="str">
        <f>+IFERROR(VLOOKUP(A98,'[1]JOHNSON &amp; JOHNSON MEDTECH COLOM'!$A$11:$J$240,7,0)," ")</f>
        <v>Cumple</v>
      </c>
      <c r="AN98" s="42" t="s">
        <v>10</v>
      </c>
      <c r="AO98" s="42" t="str">
        <f t="shared" si="284"/>
        <v>SI</v>
      </c>
      <c r="AP98" s="60"/>
      <c r="AQ98" s="60"/>
      <c r="AR98" s="40">
        <f t="shared" si="285"/>
        <v>0</v>
      </c>
      <c r="AS98" s="41">
        <f t="shared" si="234"/>
        <v>0</v>
      </c>
      <c r="AT98" s="42" t="str">
        <f t="shared" si="286"/>
        <v>NO OFERTADO</v>
      </c>
      <c r="AU98" s="42"/>
      <c r="AV98" s="42" t="s">
        <v>33</v>
      </c>
      <c r="AW98" s="42" t="str">
        <f t="shared" si="287"/>
        <v>NO</v>
      </c>
      <c r="AX98" s="167">
        <v>7662</v>
      </c>
      <c r="AY98" s="167">
        <v>0</v>
      </c>
      <c r="AZ98" s="144">
        <f t="shared" si="216"/>
        <v>7662</v>
      </c>
      <c r="BA98" s="41">
        <f t="shared" si="235"/>
        <v>674256</v>
      </c>
      <c r="BB98" s="42" t="str">
        <f t="shared" si="288"/>
        <v>CUMPLE</v>
      </c>
      <c r="BC98" s="42" t="str">
        <f>+IFERROR(VLOOKUP(A98,'[1]LIFE SUMINISTROS MEDICOS S.A.S.'!$A$32:$O$78,8,0)," ")</f>
        <v>No cumple</v>
      </c>
      <c r="BD98" s="42" t="s">
        <v>10</v>
      </c>
      <c r="BE98" s="42" t="str">
        <f t="shared" si="289"/>
        <v>SI</v>
      </c>
      <c r="BF98" s="214">
        <f>+IFERROR(VLOOKUP(A98,[2]PriceList!$A$2:$I$252,8,0)," ")</f>
        <v>5120</v>
      </c>
      <c r="BG98" s="218">
        <f>+IFERROR(VLOOKUP(A98,[2]PriceList!$A$2:$I$252,9,0)," ")</f>
        <v>0</v>
      </c>
      <c r="BH98" s="43">
        <f t="shared" si="217"/>
        <v>5120</v>
      </c>
      <c r="BI98" s="52">
        <f t="shared" si="290"/>
        <v>5120</v>
      </c>
      <c r="BJ98" s="42" t="str">
        <f t="shared" si="291"/>
        <v>ARTIFICIALIDAD</v>
      </c>
      <c r="BK98" s="42" t="str">
        <f>+IFERROR(VLOOKUP(A98,'[1]MEDTRONIC COLOMBIA S.A.'!$A$11:$O$73,8,0)," ")</f>
        <v>No cumple</v>
      </c>
      <c r="BL98" s="42" t="s">
        <v>10</v>
      </c>
      <c r="BM98" s="42" t="str">
        <f t="shared" si="292"/>
        <v>SI</v>
      </c>
      <c r="BN98" s="196">
        <v>0</v>
      </c>
      <c r="BO98" s="196">
        <v>0</v>
      </c>
      <c r="BP98" s="144">
        <f t="shared" si="218"/>
        <v>0</v>
      </c>
      <c r="BQ98" s="145">
        <f t="shared" si="219"/>
        <v>0</v>
      </c>
      <c r="BR98" s="42" t="str">
        <f t="shared" si="293"/>
        <v>NO OFERTADO</v>
      </c>
      <c r="BS98" s="42" t="str">
        <f>+IFERROR(VLOOKUP(A98,'[1]PROMED QUIRURGICOS EU'!$A$11:$O$26,8,0)," ")</f>
        <v xml:space="preserve"> </v>
      </c>
      <c r="BT98" s="42" t="s">
        <v>33</v>
      </c>
      <c r="BU98" s="42" t="str">
        <f t="shared" si="294"/>
        <v>NO</v>
      </c>
      <c r="BV98" s="191"/>
      <c r="BW98" s="191"/>
      <c r="BX98" s="43">
        <f t="shared" si="220"/>
        <v>0</v>
      </c>
      <c r="BY98" s="52">
        <f t="shared" si="221"/>
        <v>0</v>
      </c>
      <c r="BZ98" s="42" t="str">
        <f t="shared" si="295"/>
        <v>NO OFERTADO</v>
      </c>
      <c r="CA98" s="42" t="str">
        <f>+IFERROR(VLOOKUP(A98,'[1]UCIPHARMA S. A'!$A$11:$N$28,8,0)," ")</f>
        <v xml:space="preserve"> </v>
      </c>
      <c r="CB98" s="42" t="s">
        <v>33</v>
      </c>
      <c r="CC98" s="42" t="str">
        <f t="shared" si="296"/>
        <v>NO</v>
      </c>
      <c r="CD98" s="56"/>
      <c r="CE98" s="57">
        <f t="shared" si="222"/>
        <v>6500</v>
      </c>
      <c r="CF98" s="57">
        <f t="shared" si="223"/>
        <v>6200</v>
      </c>
      <c r="CG98" s="57">
        <f t="shared" si="224"/>
        <v>8277</v>
      </c>
      <c r="CH98" s="65">
        <f t="shared" si="225"/>
        <v>3880</v>
      </c>
      <c r="CI98" s="65" t="str">
        <f t="shared" si="226"/>
        <v/>
      </c>
      <c r="CJ98" s="65">
        <f t="shared" si="227"/>
        <v>7662</v>
      </c>
      <c r="CK98" s="65">
        <f t="shared" si="297"/>
        <v>5120</v>
      </c>
      <c r="CL98" s="65" t="str">
        <f t="shared" si="298"/>
        <v/>
      </c>
      <c r="CM98" s="57" t="str">
        <f t="shared" si="236"/>
        <v/>
      </c>
      <c r="CN98" s="57">
        <f t="shared" si="299"/>
        <v>3880</v>
      </c>
      <c r="CO98" s="58">
        <f t="shared" si="300"/>
        <v>298.46153846153845</v>
      </c>
      <c r="CP98" s="58">
        <f t="shared" si="301"/>
        <v>312.90322580645164</v>
      </c>
      <c r="CQ98" s="58">
        <f t="shared" si="302"/>
        <v>234.38443880633082</v>
      </c>
      <c r="CR98" s="58">
        <f t="shared" si="303"/>
        <v>500</v>
      </c>
      <c r="CS98" s="58" t="e">
        <f t="shared" si="311"/>
        <v>#VALUE!</v>
      </c>
      <c r="CT98" s="58">
        <f t="shared" si="305"/>
        <v>253.19759853824064</v>
      </c>
      <c r="CU98" s="62">
        <f t="shared" si="306"/>
        <v>378.90625</v>
      </c>
      <c r="CV98" s="58" t="e">
        <f t="shared" si="307"/>
        <v>#VALUE!</v>
      </c>
      <c r="CW98" s="58" t="e">
        <f t="shared" si="308"/>
        <v>#VALUE!</v>
      </c>
      <c r="CX98" s="56" t="s">
        <v>554</v>
      </c>
      <c r="CY98" s="91"/>
    </row>
    <row r="99" spans="1:103" s="59" customFormat="1" ht="47.25" x14ac:dyDescent="0.2">
      <c r="A99" s="122">
        <f t="shared" si="228"/>
        <v>89</v>
      </c>
      <c r="B99" s="123" t="s">
        <v>221</v>
      </c>
      <c r="C99" s="124" t="s">
        <v>222</v>
      </c>
      <c r="D99" s="123" t="s">
        <v>46</v>
      </c>
      <c r="E99" s="126">
        <v>204</v>
      </c>
      <c r="F99" s="122">
        <v>1</v>
      </c>
      <c r="G99" s="123" t="s">
        <v>31</v>
      </c>
      <c r="H99" s="53">
        <v>6631.2</v>
      </c>
      <c r="I99" s="53">
        <f t="shared" si="229"/>
        <v>1352764.8</v>
      </c>
      <c r="J99" s="136">
        <v>6500</v>
      </c>
      <c r="K99" s="136">
        <v>0</v>
      </c>
      <c r="L99" s="43">
        <f t="shared" si="275"/>
        <v>6500</v>
      </c>
      <c r="M99" s="52">
        <f t="shared" si="230"/>
        <v>1326000</v>
      </c>
      <c r="N99" s="42" t="str">
        <f t="shared" si="312"/>
        <v>CUMPLE</v>
      </c>
      <c r="O99" s="42" t="s">
        <v>566</v>
      </c>
      <c r="P99" s="42" t="s">
        <v>10</v>
      </c>
      <c r="Q99" s="42" t="str">
        <f t="shared" si="277"/>
        <v>SI</v>
      </c>
      <c r="R99" s="144">
        <v>5200</v>
      </c>
      <c r="S99" s="144">
        <v>0</v>
      </c>
      <c r="T99" s="144">
        <f t="shared" si="214"/>
        <v>5200</v>
      </c>
      <c r="U99" s="145">
        <f t="shared" si="231"/>
        <v>1060800</v>
      </c>
      <c r="V99" s="42" t="str">
        <f t="shared" si="309"/>
        <v>ARTIFICIALIDAD</v>
      </c>
      <c r="W99" s="42" t="str">
        <f>+IFERROR(VLOOKUP(A99,'[1]ASSUT MEDICAL LTDA'!$A$11:$L$124,7,0)," ")</f>
        <v>Cumple</v>
      </c>
      <c r="X99" s="42" t="s">
        <v>10</v>
      </c>
      <c r="Y99" s="42" t="str">
        <f t="shared" si="310"/>
        <v>SI</v>
      </c>
      <c r="Z99" s="43">
        <v>5614</v>
      </c>
      <c r="AA99" s="43">
        <v>0</v>
      </c>
      <c r="AB99" s="43">
        <f t="shared" si="215"/>
        <v>5614</v>
      </c>
      <c r="AC99" s="41">
        <f t="shared" si="232"/>
        <v>1145256</v>
      </c>
      <c r="AD99" s="42" t="str">
        <f t="shared" si="280"/>
        <v>CUMPLE</v>
      </c>
      <c r="AE99" s="42" t="str">
        <f>+IFERROR(VLOOKUP(A99,'[1]COLOMBIANA DE MEDICAMENTOS Y TE'!$A$33:$H$178,8,0)," ")</f>
        <v>No cumple</v>
      </c>
      <c r="AF99" s="42" t="s">
        <v>10</v>
      </c>
      <c r="AG99" s="42" t="str">
        <f t="shared" si="281"/>
        <v>SI</v>
      </c>
      <c r="AH99" s="60">
        <v>3600</v>
      </c>
      <c r="AI99" s="60">
        <v>0</v>
      </c>
      <c r="AJ99" s="51">
        <f t="shared" si="282"/>
        <v>3600</v>
      </c>
      <c r="AK99" s="41">
        <f t="shared" si="233"/>
        <v>734400</v>
      </c>
      <c r="AL99" s="42" t="str">
        <f t="shared" si="283"/>
        <v>ARTIFICIALIDAD</v>
      </c>
      <c r="AM99" s="42" t="str">
        <f>+IFERROR(VLOOKUP(A99,'[1]JOHNSON &amp; JOHNSON MEDTECH COLOM'!$A$11:$J$240,7,0)," ")</f>
        <v>Cumple</v>
      </c>
      <c r="AN99" s="42" t="s">
        <v>10</v>
      </c>
      <c r="AO99" s="42" t="str">
        <f t="shared" si="284"/>
        <v>SI</v>
      </c>
      <c r="AP99" s="60"/>
      <c r="AQ99" s="60"/>
      <c r="AR99" s="40">
        <f t="shared" si="285"/>
        <v>0</v>
      </c>
      <c r="AS99" s="41">
        <f t="shared" si="234"/>
        <v>0</v>
      </c>
      <c r="AT99" s="42" t="str">
        <f t="shared" si="286"/>
        <v>NO OFERTADO</v>
      </c>
      <c r="AU99" s="42"/>
      <c r="AV99" s="42" t="s">
        <v>33</v>
      </c>
      <c r="AW99" s="42" t="str">
        <f t="shared" si="287"/>
        <v>NO</v>
      </c>
      <c r="AX99" s="167">
        <v>6428</v>
      </c>
      <c r="AY99" s="167">
        <v>0</v>
      </c>
      <c r="AZ99" s="144">
        <f t="shared" si="216"/>
        <v>6428</v>
      </c>
      <c r="BA99" s="41">
        <f t="shared" si="235"/>
        <v>1311312</v>
      </c>
      <c r="BB99" s="42" t="str">
        <f t="shared" si="288"/>
        <v>CUMPLE</v>
      </c>
      <c r="BC99" s="42" t="str">
        <f>+IFERROR(VLOOKUP(A99,'[1]LIFE SUMINISTROS MEDICOS S.A.S.'!$A$32:$O$78,8,0)," ")</f>
        <v>No cumple</v>
      </c>
      <c r="BD99" s="42" t="s">
        <v>10</v>
      </c>
      <c r="BE99" s="42" t="str">
        <f t="shared" si="289"/>
        <v>SI</v>
      </c>
      <c r="BF99" s="214">
        <f>+IFERROR(VLOOKUP(A99,[2]PriceList!$A$2:$I$252,8,0)," ")</f>
        <v>6450</v>
      </c>
      <c r="BG99" s="218">
        <f>+IFERROR(VLOOKUP(A99,[2]PriceList!$A$2:$I$252,9,0)," ")</f>
        <v>0</v>
      </c>
      <c r="BH99" s="43">
        <f t="shared" si="217"/>
        <v>6450</v>
      </c>
      <c r="BI99" s="52">
        <f t="shared" si="290"/>
        <v>6450</v>
      </c>
      <c r="BJ99" s="42" t="str">
        <f t="shared" si="291"/>
        <v>CUMPLE</v>
      </c>
      <c r="BK99" s="42" t="str">
        <f>+IFERROR(VLOOKUP(A99,'[1]MEDTRONIC COLOMBIA S.A.'!$A$11:$O$73,8,0)," ")</f>
        <v>Cumple</v>
      </c>
      <c r="BL99" s="42" t="s">
        <v>33</v>
      </c>
      <c r="BM99" s="42" t="str">
        <f t="shared" si="292"/>
        <v>NO</v>
      </c>
      <c r="BN99" s="196">
        <v>0</v>
      </c>
      <c r="BO99" s="196">
        <v>0</v>
      </c>
      <c r="BP99" s="144">
        <f t="shared" si="218"/>
        <v>0</v>
      </c>
      <c r="BQ99" s="145">
        <f t="shared" si="219"/>
        <v>0</v>
      </c>
      <c r="BR99" s="42" t="str">
        <f t="shared" si="293"/>
        <v>NO OFERTADO</v>
      </c>
      <c r="BS99" s="42" t="str">
        <f>+IFERROR(VLOOKUP(A99,'[1]PROMED QUIRURGICOS EU'!$A$11:$O$26,8,0)," ")</f>
        <v xml:space="preserve"> </v>
      </c>
      <c r="BT99" s="42" t="s">
        <v>33</v>
      </c>
      <c r="BU99" s="42" t="str">
        <f t="shared" si="294"/>
        <v>NO</v>
      </c>
      <c r="BV99" s="191"/>
      <c r="BW99" s="191"/>
      <c r="BX99" s="43">
        <f t="shared" si="220"/>
        <v>0</v>
      </c>
      <c r="BY99" s="52">
        <f t="shared" si="221"/>
        <v>0</v>
      </c>
      <c r="BZ99" s="42" t="str">
        <f t="shared" si="295"/>
        <v>NO OFERTADO</v>
      </c>
      <c r="CA99" s="42" t="str">
        <f>+IFERROR(VLOOKUP(A99,'[1]UCIPHARMA S. A'!$A$11:$N$28,8,0)," ")</f>
        <v xml:space="preserve"> </v>
      </c>
      <c r="CB99" s="42" t="s">
        <v>33</v>
      </c>
      <c r="CC99" s="42" t="str">
        <f t="shared" si="296"/>
        <v>NO</v>
      </c>
      <c r="CD99" s="56"/>
      <c r="CE99" s="57">
        <f t="shared" si="222"/>
        <v>6500</v>
      </c>
      <c r="CF99" s="57">
        <f t="shared" si="223"/>
        <v>5200</v>
      </c>
      <c r="CG99" s="57">
        <f t="shared" si="224"/>
        <v>5614</v>
      </c>
      <c r="CH99" s="65">
        <f t="shared" si="225"/>
        <v>3600</v>
      </c>
      <c r="CI99" s="65" t="str">
        <f t="shared" si="226"/>
        <v/>
      </c>
      <c r="CJ99" s="65">
        <f t="shared" si="227"/>
        <v>6428</v>
      </c>
      <c r="CK99" s="65" t="str">
        <f t="shared" si="297"/>
        <v/>
      </c>
      <c r="CL99" s="65" t="str">
        <f t="shared" si="298"/>
        <v/>
      </c>
      <c r="CM99" s="57" t="str">
        <f t="shared" si="236"/>
        <v/>
      </c>
      <c r="CN99" s="57">
        <f t="shared" si="299"/>
        <v>3600</v>
      </c>
      <c r="CO99" s="58">
        <f t="shared" si="300"/>
        <v>276.92307692307696</v>
      </c>
      <c r="CP99" s="58">
        <f t="shared" si="301"/>
        <v>346.15384615384613</v>
      </c>
      <c r="CQ99" s="58">
        <f t="shared" si="302"/>
        <v>320.62700391877445</v>
      </c>
      <c r="CR99" s="58">
        <f t="shared" si="303"/>
        <v>500</v>
      </c>
      <c r="CS99" s="58" t="e">
        <f t="shared" si="311"/>
        <v>#VALUE!</v>
      </c>
      <c r="CT99" s="58">
        <f t="shared" si="305"/>
        <v>280.02489110143125</v>
      </c>
      <c r="CU99" s="62" t="e">
        <f t="shared" si="306"/>
        <v>#VALUE!</v>
      </c>
      <c r="CV99" s="58" t="e">
        <f t="shared" si="307"/>
        <v>#VALUE!</v>
      </c>
      <c r="CW99" s="58" t="e">
        <f t="shared" si="308"/>
        <v>#VALUE!</v>
      </c>
      <c r="CX99" s="56" t="s">
        <v>554</v>
      </c>
      <c r="CY99" s="91"/>
    </row>
    <row r="100" spans="1:103" s="59" customFormat="1" ht="47.25" x14ac:dyDescent="0.2">
      <c r="A100" s="122">
        <f t="shared" si="228"/>
        <v>90</v>
      </c>
      <c r="B100" s="123" t="s">
        <v>223</v>
      </c>
      <c r="C100" s="124" t="s">
        <v>224</v>
      </c>
      <c r="D100" s="123" t="s">
        <v>46</v>
      </c>
      <c r="E100" s="126">
        <v>24</v>
      </c>
      <c r="F100" s="122">
        <v>1</v>
      </c>
      <c r="G100" s="123" t="s">
        <v>31</v>
      </c>
      <c r="H100" s="53">
        <v>7809.35</v>
      </c>
      <c r="I100" s="53">
        <f t="shared" si="229"/>
        <v>187424.40000000002</v>
      </c>
      <c r="J100" s="136">
        <v>6500</v>
      </c>
      <c r="K100" s="136">
        <v>0</v>
      </c>
      <c r="L100" s="43">
        <f t="shared" si="275"/>
        <v>6500</v>
      </c>
      <c r="M100" s="52">
        <f t="shared" si="230"/>
        <v>156000</v>
      </c>
      <c r="N100" s="42" t="str">
        <f t="shared" si="312"/>
        <v>CUMPLE</v>
      </c>
      <c r="O100" s="42" t="s">
        <v>566</v>
      </c>
      <c r="P100" s="42" t="s">
        <v>10</v>
      </c>
      <c r="Q100" s="42" t="str">
        <f t="shared" si="277"/>
        <v>SI</v>
      </c>
      <c r="R100" s="144">
        <v>5000</v>
      </c>
      <c r="S100" s="144">
        <v>0</v>
      </c>
      <c r="T100" s="144">
        <f t="shared" si="214"/>
        <v>5000</v>
      </c>
      <c r="U100" s="145">
        <f t="shared" si="231"/>
        <v>120000</v>
      </c>
      <c r="V100" s="42" t="str">
        <f t="shared" si="309"/>
        <v>ARTIFICIALIDAD</v>
      </c>
      <c r="W100" s="42" t="str">
        <f>+IFERROR(VLOOKUP(A100,'[1]ASSUT MEDICAL LTDA'!$A$11:$L$124,7,0)," ")</f>
        <v>Cumple</v>
      </c>
      <c r="X100" s="42" t="s">
        <v>10</v>
      </c>
      <c r="Y100" s="42" t="str">
        <f t="shared" si="310"/>
        <v>SI</v>
      </c>
      <c r="Z100" s="43">
        <v>8060</v>
      </c>
      <c r="AA100" s="43">
        <v>0</v>
      </c>
      <c r="AB100" s="43">
        <f t="shared" si="215"/>
        <v>8060</v>
      </c>
      <c r="AC100" s="41">
        <f t="shared" si="232"/>
        <v>193440</v>
      </c>
      <c r="AD100" s="42" t="str">
        <f t="shared" si="280"/>
        <v>NO CUMPLE</v>
      </c>
      <c r="AE100" s="42" t="str">
        <f>+IFERROR(VLOOKUP(A100,'[1]COLOMBIANA DE MEDICAMENTOS Y TE'!$A$33:$H$178,8,0)," ")</f>
        <v>No cumple</v>
      </c>
      <c r="AF100" s="42" t="s">
        <v>33</v>
      </c>
      <c r="AG100" s="42" t="str">
        <f t="shared" si="281"/>
        <v>NO</v>
      </c>
      <c r="AH100" s="60">
        <v>4099</v>
      </c>
      <c r="AI100" s="60">
        <v>0</v>
      </c>
      <c r="AJ100" s="51">
        <f t="shared" si="282"/>
        <v>4099</v>
      </c>
      <c r="AK100" s="41">
        <f t="shared" si="233"/>
        <v>98376</v>
      </c>
      <c r="AL100" s="42" t="str">
        <f t="shared" si="283"/>
        <v>ARTIFICIALIDAD</v>
      </c>
      <c r="AM100" s="42" t="str">
        <f>+IFERROR(VLOOKUP(A100,'[1]JOHNSON &amp; JOHNSON MEDTECH COLOM'!$A$11:$J$240,7,0)," ")</f>
        <v>Cumple</v>
      </c>
      <c r="AN100" s="42" t="s">
        <v>10</v>
      </c>
      <c r="AO100" s="42" t="str">
        <f t="shared" si="284"/>
        <v>SI</v>
      </c>
      <c r="AP100" s="60"/>
      <c r="AQ100" s="60"/>
      <c r="AR100" s="40">
        <f t="shared" si="285"/>
        <v>0</v>
      </c>
      <c r="AS100" s="41">
        <f t="shared" si="234"/>
        <v>0</v>
      </c>
      <c r="AT100" s="42" t="str">
        <f t="shared" si="286"/>
        <v>NO OFERTADO</v>
      </c>
      <c r="AU100" s="42"/>
      <c r="AV100" s="42" t="s">
        <v>33</v>
      </c>
      <c r="AW100" s="42" t="str">
        <f t="shared" si="287"/>
        <v>NO</v>
      </c>
      <c r="AX100" s="167"/>
      <c r="AY100" s="167"/>
      <c r="AZ100" s="144">
        <f t="shared" si="216"/>
        <v>0</v>
      </c>
      <c r="BA100" s="41">
        <f t="shared" si="235"/>
        <v>0</v>
      </c>
      <c r="BB100" s="42" t="str">
        <f t="shared" si="288"/>
        <v>NO OFERTADO</v>
      </c>
      <c r="BC100" s="42" t="str">
        <f>+IFERROR(VLOOKUP(A100,'[1]LIFE SUMINISTROS MEDICOS S.A.S.'!$A$32:$O$78,8,0)," ")</f>
        <v xml:space="preserve"> </v>
      </c>
      <c r="BD100" s="42" t="s">
        <v>33</v>
      </c>
      <c r="BE100" s="42" t="str">
        <f t="shared" si="289"/>
        <v>NO</v>
      </c>
      <c r="BF100" s="214">
        <f>+IFERROR(VLOOKUP(A100,[2]PriceList!$A$2:$I$252,8,0)," ")</f>
        <v>0</v>
      </c>
      <c r="BG100" s="218">
        <f>+IFERROR(VLOOKUP(A100,[2]PriceList!$A$2:$I$252,9,0)," ")</f>
        <v>0</v>
      </c>
      <c r="BH100" s="43">
        <f t="shared" si="217"/>
        <v>0</v>
      </c>
      <c r="BI100" s="52">
        <f t="shared" si="290"/>
        <v>0</v>
      </c>
      <c r="BJ100" s="42" t="str">
        <f t="shared" si="291"/>
        <v>NO OFERTADO</v>
      </c>
      <c r="BK100" s="42" t="str">
        <f>+IFERROR(VLOOKUP(A100,'[1]MEDTRONIC COLOMBIA S.A.'!$A$11:$O$73,8,0)," ")</f>
        <v xml:space="preserve"> </v>
      </c>
      <c r="BL100" s="42" t="s">
        <v>10</v>
      </c>
      <c r="BM100" s="42" t="str">
        <f t="shared" si="292"/>
        <v>SI</v>
      </c>
      <c r="BN100" s="196">
        <v>0</v>
      </c>
      <c r="BO100" s="196">
        <v>0</v>
      </c>
      <c r="BP100" s="144">
        <f t="shared" si="218"/>
        <v>0</v>
      </c>
      <c r="BQ100" s="145">
        <f t="shared" si="219"/>
        <v>0</v>
      </c>
      <c r="BR100" s="42" t="str">
        <f t="shared" si="293"/>
        <v>NO OFERTADO</v>
      </c>
      <c r="BS100" s="42" t="str">
        <f>+IFERROR(VLOOKUP(A100,'[1]PROMED QUIRURGICOS EU'!$A$11:$O$26,8,0)," ")</f>
        <v xml:space="preserve"> </v>
      </c>
      <c r="BT100" s="42" t="s">
        <v>33</v>
      </c>
      <c r="BU100" s="42" t="str">
        <f t="shared" si="294"/>
        <v>NO</v>
      </c>
      <c r="BV100" s="191"/>
      <c r="BW100" s="191"/>
      <c r="BX100" s="43">
        <f t="shared" si="220"/>
        <v>0</v>
      </c>
      <c r="BY100" s="52">
        <f t="shared" si="221"/>
        <v>0</v>
      </c>
      <c r="BZ100" s="42" t="str">
        <f t="shared" si="295"/>
        <v>NO OFERTADO</v>
      </c>
      <c r="CA100" s="42" t="str">
        <f>+IFERROR(VLOOKUP(A100,'[1]UCIPHARMA S. A'!$A$11:$N$28,8,0)," ")</f>
        <v xml:space="preserve"> </v>
      </c>
      <c r="CB100" s="42" t="s">
        <v>33</v>
      </c>
      <c r="CC100" s="42" t="str">
        <f t="shared" si="296"/>
        <v>NO</v>
      </c>
      <c r="CD100" s="56"/>
      <c r="CE100" s="57">
        <f t="shared" si="222"/>
        <v>6500</v>
      </c>
      <c r="CF100" s="57">
        <f t="shared" si="223"/>
        <v>5000</v>
      </c>
      <c r="CG100" s="57" t="str">
        <f t="shared" si="224"/>
        <v/>
      </c>
      <c r="CH100" s="65">
        <f t="shared" si="225"/>
        <v>4099</v>
      </c>
      <c r="CI100" s="65" t="str">
        <f t="shared" si="226"/>
        <v/>
      </c>
      <c r="CJ100" s="65" t="str">
        <f t="shared" si="227"/>
        <v/>
      </c>
      <c r="CK100" s="65" t="str">
        <f t="shared" si="297"/>
        <v/>
      </c>
      <c r="CL100" s="65" t="str">
        <f t="shared" si="298"/>
        <v/>
      </c>
      <c r="CM100" s="57" t="str">
        <f t="shared" si="236"/>
        <v/>
      </c>
      <c r="CN100" s="57">
        <f t="shared" si="299"/>
        <v>4099</v>
      </c>
      <c r="CO100" s="58">
        <f t="shared" si="300"/>
        <v>315.30769230769226</v>
      </c>
      <c r="CP100" s="58">
        <f t="shared" si="301"/>
        <v>409.9</v>
      </c>
      <c r="CQ100" s="58" t="e">
        <f t="shared" si="302"/>
        <v>#VALUE!</v>
      </c>
      <c r="CR100" s="58">
        <f t="shared" si="303"/>
        <v>500</v>
      </c>
      <c r="CS100" s="58" t="e">
        <f t="shared" si="311"/>
        <v>#VALUE!</v>
      </c>
      <c r="CT100" s="58" t="e">
        <f t="shared" si="305"/>
        <v>#VALUE!</v>
      </c>
      <c r="CU100" s="62" t="e">
        <f t="shared" si="306"/>
        <v>#VALUE!</v>
      </c>
      <c r="CV100" s="58" t="e">
        <f t="shared" si="307"/>
        <v>#VALUE!</v>
      </c>
      <c r="CW100" s="58" t="e">
        <f t="shared" si="308"/>
        <v>#VALUE!</v>
      </c>
      <c r="CX100" s="56" t="s">
        <v>554</v>
      </c>
      <c r="CY100" s="91"/>
    </row>
    <row r="101" spans="1:103" s="59" customFormat="1" ht="60" x14ac:dyDescent="0.2">
      <c r="A101" s="122">
        <f t="shared" si="228"/>
        <v>91</v>
      </c>
      <c r="B101" s="123" t="s">
        <v>225</v>
      </c>
      <c r="C101" s="124" t="s">
        <v>226</v>
      </c>
      <c r="D101" s="123" t="s">
        <v>46</v>
      </c>
      <c r="E101" s="126">
        <v>317</v>
      </c>
      <c r="F101" s="122">
        <v>1</v>
      </c>
      <c r="G101" s="123" t="s">
        <v>31</v>
      </c>
      <c r="H101" s="53">
        <v>11536</v>
      </c>
      <c r="I101" s="53">
        <f t="shared" si="229"/>
        <v>3656912</v>
      </c>
      <c r="J101" s="136">
        <v>6500</v>
      </c>
      <c r="K101" s="136">
        <v>0</v>
      </c>
      <c r="L101" s="43">
        <f t="shared" si="275"/>
        <v>6500</v>
      </c>
      <c r="M101" s="52">
        <f t="shared" si="230"/>
        <v>2060500</v>
      </c>
      <c r="N101" s="42" t="str">
        <f t="shared" si="312"/>
        <v>ARTIFICIALIDAD</v>
      </c>
      <c r="O101" s="42" t="s">
        <v>566</v>
      </c>
      <c r="P101" s="42" t="s">
        <v>10</v>
      </c>
      <c r="Q101" s="42" t="str">
        <f t="shared" si="277"/>
        <v>SI</v>
      </c>
      <c r="R101" s="144">
        <v>6200</v>
      </c>
      <c r="S101" s="144">
        <v>0</v>
      </c>
      <c r="T101" s="144">
        <f t="shared" si="214"/>
        <v>6200</v>
      </c>
      <c r="U101" s="145">
        <f t="shared" si="231"/>
        <v>1965400</v>
      </c>
      <c r="V101" s="42" t="str">
        <f t="shared" si="309"/>
        <v>ARTIFICIALIDAD</v>
      </c>
      <c r="W101" s="42" t="str">
        <f>+IFERROR(VLOOKUP(A101,'[1]ASSUT MEDICAL LTDA'!$A$11:$L$124,7,0)," ")</f>
        <v>Cumple</v>
      </c>
      <c r="X101" s="42" t="s">
        <v>10</v>
      </c>
      <c r="Y101" s="42" t="str">
        <f t="shared" si="310"/>
        <v>SI</v>
      </c>
      <c r="Z101" s="43">
        <v>8181</v>
      </c>
      <c r="AA101" s="43">
        <v>0</v>
      </c>
      <c r="AB101" s="43">
        <f t="shared" si="215"/>
        <v>8181</v>
      </c>
      <c r="AC101" s="41">
        <f t="shared" si="232"/>
        <v>2593377</v>
      </c>
      <c r="AD101" s="42" t="str">
        <f t="shared" si="280"/>
        <v>ARTIFICIALIDAD</v>
      </c>
      <c r="AE101" s="42" t="str">
        <f>+IFERROR(VLOOKUP(A101,'[1]COLOMBIANA DE MEDICAMENTOS Y TE'!$A$33:$H$178,8,0)," ")</f>
        <v>No cumple</v>
      </c>
      <c r="AF101" s="42" t="s">
        <v>10</v>
      </c>
      <c r="AG101" s="42" t="str">
        <f t="shared" si="281"/>
        <v>SI</v>
      </c>
      <c r="AH101" s="60">
        <v>3880</v>
      </c>
      <c r="AI101" s="60">
        <v>0</v>
      </c>
      <c r="AJ101" s="51">
        <f t="shared" si="282"/>
        <v>3880</v>
      </c>
      <c r="AK101" s="41">
        <f t="shared" si="233"/>
        <v>1229960</v>
      </c>
      <c r="AL101" s="42" t="str">
        <f t="shared" si="283"/>
        <v>ARTIFICIALIDAD</v>
      </c>
      <c r="AM101" s="42" t="str">
        <f>+IFERROR(VLOOKUP(A101,'[1]JOHNSON &amp; JOHNSON MEDTECH COLOM'!$A$11:$J$240,7,0)," ")</f>
        <v>Cumple</v>
      </c>
      <c r="AN101" s="42" t="s">
        <v>10</v>
      </c>
      <c r="AO101" s="42" t="str">
        <f t="shared" si="284"/>
        <v>SI</v>
      </c>
      <c r="AP101" s="60"/>
      <c r="AQ101" s="60"/>
      <c r="AR101" s="40">
        <f t="shared" si="285"/>
        <v>0</v>
      </c>
      <c r="AS101" s="41">
        <f t="shared" si="234"/>
        <v>0</v>
      </c>
      <c r="AT101" s="42" t="str">
        <f t="shared" si="286"/>
        <v>NO OFERTADO</v>
      </c>
      <c r="AU101" s="42"/>
      <c r="AV101" s="42" t="s">
        <v>33</v>
      </c>
      <c r="AW101" s="42" t="str">
        <f t="shared" si="287"/>
        <v>NO</v>
      </c>
      <c r="AX101" s="167">
        <v>7662</v>
      </c>
      <c r="AY101" s="167">
        <v>0</v>
      </c>
      <c r="AZ101" s="144">
        <f t="shared" si="216"/>
        <v>7662</v>
      </c>
      <c r="BA101" s="41">
        <f t="shared" si="235"/>
        <v>2428854</v>
      </c>
      <c r="BB101" s="42" t="str">
        <f t="shared" si="288"/>
        <v>ARTIFICIALIDAD</v>
      </c>
      <c r="BC101" s="42" t="str">
        <f>+IFERROR(VLOOKUP(A101,'[1]LIFE SUMINISTROS MEDICOS S.A.S.'!$A$32:$O$78,8,0)," ")</f>
        <v>No cumple</v>
      </c>
      <c r="BD101" s="42" t="s">
        <v>10</v>
      </c>
      <c r="BE101" s="42" t="str">
        <f t="shared" si="289"/>
        <v>SI</v>
      </c>
      <c r="BF101" s="214">
        <f>+IFERROR(VLOOKUP(A101,[2]PriceList!$A$2:$I$252,8,0)," ")</f>
        <v>5320</v>
      </c>
      <c r="BG101" s="218">
        <f>+IFERROR(VLOOKUP(A101,[2]PriceList!$A$2:$I$252,9,0)," ")</f>
        <v>0</v>
      </c>
      <c r="BH101" s="43">
        <f t="shared" si="217"/>
        <v>5320</v>
      </c>
      <c r="BI101" s="52">
        <f t="shared" si="290"/>
        <v>5320</v>
      </c>
      <c r="BJ101" s="42" t="str">
        <f t="shared" si="291"/>
        <v>ARTIFICIALIDAD</v>
      </c>
      <c r="BK101" s="42" t="str">
        <f>+IFERROR(VLOOKUP(A101,'[1]MEDTRONIC COLOMBIA S.A.'!$A$11:$O$73,8,0)," ")</f>
        <v>No cumple</v>
      </c>
      <c r="BL101" s="42" t="s">
        <v>33</v>
      </c>
      <c r="BM101" s="42" t="str">
        <f t="shared" si="292"/>
        <v>NO</v>
      </c>
      <c r="BN101" s="196">
        <v>0</v>
      </c>
      <c r="BO101" s="196">
        <v>0</v>
      </c>
      <c r="BP101" s="144">
        <f t="shared" si="218"/>
        <v>0</v>
      </c>
      <c r="BQ101" s="145">
        <f t="shared" si="219"/>
        <v>0</v>
      </c>
      <c r="BR101" s="42" t="str">
        <f t="shared" si="293"/>
        <v>NO OFERTADO</v>
      </c>
      <c r="BS101" s="42" t="str">
        <f>+IFERROR(VLOOKUP(A101,'[1]PROMED QUIRURGICOS EU'!$A$11:$O$26,8,0)," ")</f>
        <v xml:space="preserve"> </v>
      </c>
      <c r="BT101" s="42" t="s">
        <v>33</v>
      </c>
      <c r="BU101" s="42" t="str">
        <f t="shared" si="294"/>
        <v>NO</v>
      </c>
      <c r="BV101" s="191"/>
      <c r="BW101" s="191"/>
      <c r="BX101" s="43">
        <f t="shared" si="220"/>
        <v>0</v>
      </c>
      <c r="BY101" s="52">
        <f t="shared" si="221"/>
        <v>0</v>
      </c>
      <c r="BZ101" s="42" t="str">
        <f t="shared" si="295"/>
        <v>NO OFERTADO</v>
      </c>
      <c r="CA101" s="42" t="str">
        <f>+IFERROR(VLOOKUP(A101,'[1]UCIPHARMA S. A'!$A$11:$N$28,8,0)," ")</f>
        <v xml:space="preserve"> </v>
      </c>
      <c r="CB101" s="42" t="s">
        <v>33</v>
      </c>
      <c r="CC101" s="42" t="str">
        <f t="shared" si="296"/>
        <v>NO</v>
      </c>
      <c r="CD101" s="56"/>
      <c r="CE101" s="57">
        <f t="shared" si="222"/>
        <v>6500</v>
      </c>
      <c r="CF101" s="57">
        <f t="shared" si="223"/>
        <v>6200</v>
      </c>
      <c r="CG101" s="57">
        <f t="shared" si="224"/>
        <v>8181</v>
      </c>
      <c r="CH101" s="65">
        <f t="shared" si="225"/>
        <v>3880</v>
      </c>
      <c r="CI101" s="65" t="str">
        <f t="shared" si="226"/>
        <v/>
      </c>
      <c r="CJ101" s="65">
        <f t="shared" si="227"/>
        <v>7662</v>
      </c>
      <c r="CK101" s="65" t="str">
        <f t="shared" si="297"/>
        <v/>
      </c>
      <c r="CL101" s="65" t="str">
        <f t="shared" si="298"/>
        <v/>
      </c>
      <c r="CM101" s="57" t="str">
        <f t="shared" si="236"/>
        <v/>
      </c>
      <c r="CN101" s="57">
        <f t="shared" si="299"/>
        <v>3880</v>
      </c>
      <c r="CO101" s="58">
        <f t="shared" si="300"/>
        <v>298.46153846153845</v>
      </c>
      <c r="CP101" s="58">
        <f t="shared" si="301"/>
        <v>312.90322580645164</v>
      </c>
      <c r="CQ101" s="58">
        <f t="shared" si="302"/>
        <v>237.13482459357047</v>
      </c>
      <c r="CR101" s="58">
        <f t="shared" si="303"/>
        <v>500</v>
      </c>
      <c r="CS101" s="58" t="e">
        <f t="shared" si="311"/>
        <v>#VALUE!</v>
      </c>
      <c r="CT101" s="58">
        <f t="shared" si="305"/>
        <v>253.19759853824064</v>
      </c>
      <c r="CU101" s="62" t="e">
        <f t="shared" si="306"/>
        <v>#VALUE!</v>
      </c>
      <c r="CV101" s="58" t="e">
        <f t="shared" si="307"/>
        <v>#VALUE!</v>
      </c>
      <c r="CW101" s="58" t="e">
        <f t="shared" si="308"/>
        <v>#VALUE!</v>
      </c>
      <c r="CX101" s="56" t="s">
        <v>554</v>
      </c>
      <c r="CY101" s="91"/>
    </row>
    <row r="102" spans="1:103" s="59" customFormat="1" ht="72" x14ac:dyDescent="0.2">
      <c r="A102" s="122">
        <f t="shared" si="228"/>
        <v>92</v>
      </c>
      <c r="B102" s="123" t="s">
        <v>227</v>
      </c>
      <c r="C102" s="124" t="s">
        <v>228</v>
      </c>
      <c r="D102" s="123" t="s">
        <v>46</v>
      </c>
      <c r="E102" s="126">
        <v>84</v>
      </c>
      <c r="F102" s="122">
        <v>1</v>
      </c>
      <c r="G102" s="123" t="s">
        <v>31</v>
      </c>
      <c r="H102" s="53">
        <v>6631.2</v>
      </c>
      <c r="I102" s="53">
        <f t="shared" si="229"/>
        <v>557020.79999999993</v>
      </c>
      <c r="J102" s="136">
        <v>6500</v>
      </c>
      <c r="K102" s="136">
        <v>0</v>
      </c>
      <c r="L102" s="43">
        <f>J102+K102</f>
        <v>6500</v>
      </c>
      <c r="M102" s="52">
        <f t="shared" si="230"/>
        <v>546000</v>
      </c>
      <c r="N102" s="42" t="str">
        <f>+IF(L102=0,"NO OFERTADO",IF(L102&gt;$H102,"NO CUMPLE",IF(((L102-$H102)/$H102)&lt;=-20%,"ARTIFICIALIDAD",IF(AND($H102=$H102,((L102-$H102)/$H102)&gt;-20%),"CUMPLE"))))</f>
        <v>CUMPLE</v>
      </c>
      <c r="O102" s="42" t="s">
        <v>566</v>
      </c>
      <c r="P102" s="42" t="s">
        <v>10</v>
      </c>
      <c r="Q102" s="42" t="str">
        <f>+IF(P102="CUMPLE","SI",IF(P102="NO CUMPLE","NO"))</f>
        <v>SI</v>
      </c>
      <c r="R102" s="144">
        <v>4950</v>
      </c>
      <c r="S102" s="144">
        <v>0</v>
      </c>
      <c r="T102" s="144">
        <f t="shared" si="214"/>
        <v>4950</v>
      </c>
      <c r="U102" s="145">
        <f t="shared" si="231"/>
        <v>415800</v>
      </c>
      <c r="V102" s="42" t="str">
        <f>+IF(T102=0,"NO OFERTADO",IF(T102&gt;$H102,"NO CUMPLE",IF(((T102-$H102)/$H102)&lt;=-20%,"ARTIFICIALIDAD",IF(AND($H102=$H102,((T102-$H102)/$H102)&gt;-20%),"CUMPLE"))))</f>
        <v>ARTIFICIALIDAD</v>
      </c>
      <c r="W102" s="42" t="str">
        <f>+IFERROR(VLOOKUP(A102,'[1]ASSUT MEDICAL LTDA'!$A$11:$L$124,7,0)," ")</f>
        <v>Cumple</v>
      </c>
      <c r="X102" s="42" t="s">
        <v>10</v>
      </c>
      <c r="Y102" s="42" t="str">
        <f>+IF(X102="CUMPLE","SI",IF(X102="NO CUMPLE","NO"))</f>
        <v>SI</v>
      </c>
      <c r="Z102" s="43">
        <v>6386</v>
      </c>
      <c r="AA102" s="43">
        <v>0</v>
      </c>
      <c r="AB102" s="43">
        <f t="shared" si="215"/>
        <v>6386</v>
      </c>
      <c r="AC102" s="41">
        <f t="shared" si="232"/>
        <v>536424</v>
      </c>
      <c r="AD102" s="42" t="str">
        <f>+IF(AB102=0,"NO OFERTADO",IF(AB102&gt;$H102,"NO CUMPLE",IF(((AB102-$H102)/$H102)&lt;=-20%,"ARTIFICIALIDAD",IF(AND($H102=$H102,((AB102-$H102)/$H102)&gt;-20%),"CUMPLE"))))</f>
        <v>CUMPLE</v>
      </c>
      <c r="AE102" s="42" t="str">
        <f>+IFERROR(VLOOKUP(A102,'[1]COLOMBIANA DE MEDICAMENTOS Y TE'!$A$33:$H$178,8,0)," ")</f>
        <v>No cumple</v>
      </c>
      <c r="AF102" s="42" t="s">
        <v>10</v>
      </c>
      <c r="AG102" s="42" t="str">
        <f>+IF(AF102="CUMPLE","SI",IF(AF102="NO CUMPLE","NO"))</f>
        <v>SI</v>
      </c>
      <c r="AH102" s="43">
        <v>3388</v>
      </c>
      <c r="AI102" s="43">
        <v>0</v>
      </c>
      <c r="AJ102" s="51">
        <f>+AH102+AI102</f>
        <v>3388</v>
      </c>
      <c r="AK102" s="41">
        <f t="shared" si="233"/>
        <v>284592</v>
      </c>
      <c r="AL102" s="42" t="str">
        <f>+IF(AJ102=0,"NO OFERTADO",IF(AJ102&gt;$H102,"NO CUMPLE",IF(((AJ102-$H102)/$H102)&lt;=-20%,"ARTIFICIALIDAD",IF(AND($H102=$H102,((AJ102-$H102)/$H102)&gt;-20%),"CUMPLE"))))</f>
        <v>ARTIFICIALIDAD</v>
      </c>
      <c r="AM102" s="42" t="str">
        <f>+IFERROR(VLOOKUP(A102,'[1]JOHNSON &amp; JOHNSON MEDTECH COLOM'!$A$11:$J$240,7,0)," ")</f>
        <v>Cumple</v>
      </c>
      <c r="AN102" s="42" t="s">
        <v>10</v>
      </c>
      <c r="AO102" s="42" t="str">
        <f>+IF(AN102="CUMPLE","SI",IF(AN102="NO CUMPLE","NO"))</f>
        <v>SI</v>
      </c>
      <c r="AP102" s="43"/>
      <c r="AQ102" s="43"/>
      <c r="AR102" s="40">
        <f>+AP102+AQ102</f>
        <v>0</v>
      </c>
      <c r="AS102" s="41">
        <f t="shared" si="234"/>
        <v>0</v>
      </c>
      <c r="AT102" s="42" t="str">
        <f>+IF(AR102=0,"NO OFERTADO",IF(AR102&gt;$H102,"NO CUMPLE",IF(((AR102-$H102)/$H102)&lt;=-20%,"ARTIFICIALIDAD",IF(AND($H102=$H102,((AR102-$H102)/$H102)&gt;-20%),"CUMPLE"))))</f>
        <v>NO OFERTADO</v>
      </c>
      <c r="AU102" s="42"/>
      <c r="AV102" s="42" t="s">
        <v>33</v>
      </c>
      <c r="AW102" s="42" t="str">
        <f>+IF(AV102="CUMPLE","SI",IF(AV102="NO CUMPLE","NO"))</f>
        <v>NO</v>
      </c>
      <c r="AX102" s="43">
        <v>6103</v>
      </c>
      <c r="AY102" s="43">
        <v>0</v>
      </c>
      <c r="AZ102" s="144">
        <f t="shared" si="216"/>
        <v>6103</v>
      </c>
      <c r="BA102" s="41">
        <f t="shared" si="235"/>
        <v>512652</v>
      </c>
      <c r="BB102" s="42" t="str">
        <f>+IF(AZ102=0,"NO OFERTADO",IF(AZ102&gt;$H102,"NO CUMPLE",IF(((AZ102-$H102)/$H102)&lt;=-20%,"ARTIFICIALIDAD",IF(AND($H102=$H102,((AZ102-$H102)/$H102)&gt;-20%),"CUMPLE"))))</f>
        <v>CUMPLE</v>
      </c>
      <c r="BC102" s="42" t="str">
        <f>+IFERROR(VLOOKUP(A102,'[1]LIFE SUMINISTROS MEDICOS S.A.S.'!$A$32:$O$78,8,0)," ")</f>
        <v>No cumple</v>
      </c>
      <c r="BD102" s="42" t="s">
        <v>10</v>
      </c>
      <c r="BE102" s="42" t="str">
        <f>+IF(BD102="CUMPLE","SI",IF(BD102="NO CUMPLE","NO"))</f>
        <v>SI</v>
      </c>
      <c r="BF102" s="214">
        <f>+IFERROR(VLOOKUP(A102,[2]PriceList!$A$2:$I$252,8,0)," ")</f>
        <v>0</v>
      </c>
      <c r="BG102" s="218">
        <f>+IFERROR(VLOOKUP(A102,[2]PriceList!$A$2:$I$252,9,0)," ")</f>
        <v>0</v>
      </c>
      <c r="BH102" s="43">
        <f t="shared" si="217"/>
        <v>0</v>
      </c>
      <c r="BI102" s="52">
        <f>BH102*$F102</f>
        <v>0</v>
      </c>
      <c r="BJ102" s="42" t="str">
        <f>+IF(BH102=0,"NO OFERTADO",IF(BH102&gt;$H102,"NO CUMPLE",IF(((BH102-$H102)/$H102)&lt;=-20%,"ARTIFICIALIDAD",IF(AND($H102=$H102,((BH102-$H102)/$H102)&gt;-20%),"CUMPLE"))))</f>
        <v>NO OFERTADO</v>
      </c>
      <c r="BK102" s="42" t="str">
        <f>+IFERROR(VLOOKUP(A102,'[1]MEDTRONIC COLOMBIA S.A.'!$A$11:$O$73,8,0)," ")</f>
        <v xml:space="preserve"> </v>
      </c>
      <c r="BL102" s="42" t="s">
        <v>33</v>
      </c>
      <c r="BM102" s="42" t="str">
        <f>+IF(BL102="CUMPLE","SI",IF(BL102="NO CUMPLE","NO"))</f>
        <v>NO</v>
      </c>
      <c r="BN102" s="196">
        <v>0</v>
      </c>
      <c r="BO102" s="196">
        <v>0</v>
      </c>
      <c r="BP102" s="144">
        <f t="shared" si="218"/>
        <v>0</v>
      </c>
      <c r="BQ102" s="145">
        <f t="shared" si="219"/>
        <v>0</v>
      </c>
      <c r="BR102" s="42" t="str">
        <f>+IF(BP102=0,"NO OFERTADO",IF(BP102&gt;$H102,"NO CUMPLE",IF(((BP102-$H102)/$H102)&lt;=-20%,"ARTIFICIALIDAD",IF(AND($H102=$H102,((BP102-$H102)/$H102)&gt;-20%),"CUMPLE"))))</f>
        <v>NO OFERTADO</v>
      </c>
      <c r="BS102" s="42" t="str">
        <f>+IFERROR(VLOOKUP(A102,'[1]PROMED QUIRURGICOS EU'!$A$11:$O$26,8,0)," ")</f>
        <v xml:space="preserve"> </v>
      </c>
      <c r="BT102" s="42" t="s">
        <v>33</v>
      </c>
      <c r="BU102" s="42" t="str">
        <f>+IF(BT102="CUMPLE","SI",IF(BT102="NO CUMPLE","NO"))</f>
        <v>NO</v>
      </c>
      <c r="BV102" s="191"/>
      <c r="BW102" s="191"/>
      <c r="BX102" s="43">
        <f t="shared" si="220"/>
        <v>0</v>
      </c>
      <c r="BY102" s="52">
        <f t="shared" si="221"/>
        <v>0</v>
      </c>
      <c r="BZ102" s="42" t="str">
        <f>+IF(BX102=0,"NO OFERTADO",IF(BX102&gt;$H102,"NO CUMPLE",IF(((BX102-$H102)/$H102)&lt;=-20%,"ARTIFICIALIDAD",IF(AND($H102=$H102,((BX102-$H102)/$H102)&gt;-20%),"CUMPLE"))))</f>
        <v>NO OFERTADO</v>
      </c>
      <c r="CA102" s="42" t="str">
        <f>+IFERROR(VLOOKUP(A102,'[1]UCIPHARMA S. A'!$A$11:$N$28,8,0)," ")</f>
        <v xml:space="preserve"> </v>
      </c>
      <c r="CB102" s="42" t="s">
        <v>33</v>
      </c>
      <c r="CC102" s="42" t="str">
        <f>+IF(CB102="CUMPLE","SI",IF(CB102="NO CUMPLE","NO"))</f>
        <v>NO</v>
      </c>
      <c r="CD102" s="56"/>
      <c r="CE102" s="57">
        <f t="shared" si="222"/>
        <v>6500</v>
      </c>
      <c r="CF102" s="57">
        <f t="shared" si="223"/>
        <v>4950</v>
      </c>
      <c r="CG102" s="57">
        <f t="shared" si="224"/>
        <v>6386</v>
      </c>
      <c r="CH102" s="65">
        <f t="shared" si="225"/>
        <v>3388</v>
      </c>
      <c r="CI102" s="65" t="str">
        <f t="shared" si="226"/>
        <v/>
      </c>
      <c r="CJ102" s="65">
        <f t="shared" si="227"/>
        <v>6103</v>
      </c>
      <c r="CK102" s="65" t="str">
        <f>IF(BH102=0,"",IF(BM102="NO","",BH102))</f>
        <v/>
      </c>
      <c r="CL102" s="65" t="str">
        <f>IF(BQ102=0,"",IF(BU102="NO","",BQ102))</f>
        <v/>
      </c>
      <c r="CM102" s="57" t="str">
        <f t="shared" si="236"/>
        <v/>
      </c>
      <c r="CN102" s="57">
        <f>MIN(CE102,CF102,CG102,CH102,CI102,CJ102,CK102,CL102,CM102)</f>
        <v>3388</v>
      </c>
      <c r="CO102" s="58">
        <f>500*(CN102/CE102)</f>
        <v>260.61538461538464</v>
      </c>
      <c r="CP102" s="58">
        <f>500*(CN102/CF102)</f>
        <v>342.22222222222223</v>
      </c>
      <c r="CQ102" s="58">
        <f>500*(CN102/CG102)</f>
        <v>265.26777325399308</v>
      </c>
      <c r="CR102" s="58">
        <f>500*(CN102/CH102)</f>
        <v>500</v>
      </c>
      <c r="CS102" s="58" t="e">
        <f>500*(CN102/CI102)</f>
        <v>#VALUE!</v>
      </c>
      <c r="CT102" s="58">
        <f>500*(CN102/CJ102)</f>
        <v>277.56840897919056</v>
      </c>
      <c r="CU102" s="62" t="e">
        <f>500*(CN102/CK102)</f>
        <v>#VALUE!</v>
      </c>
      <c r="CV102" s="58" t="e">
        <f>500*(CN102/CL102)</f>
        <v>#VALUE!</v>
      </c>
      <c r="CW102" s="58" t="e">
        <f>500*(CN102/CM102)</f>
        <v>#VALUE!</v>
      </c>
      <c r="CX102" s="56" t="s">
        <v>554</v>
      </c>
      <c r="CY102" s="91"/>
    </row>
    <row r="103" spans="1:103" s="59" customFormat="1" ht="72" x14ac:dyDescent="0.2">
      <c r="A103" s="122">
        <f t="shared" si="228"/>
        <v>93</v>
      </c>
      <c r="B103" s="123" t="s">
        <v>229</v>
      </c>
      <c r="C103" s="124" t="s">
        <v>230</v>
      </c>
      <c r="D103" s="123" t="s">
        <v>46</v>
      </c>
      <c r="E103" s="126">
        <v>1</v>
      </c>
      <c r="F103" s="122">
        <v>1</v>
      </c>
      <c r="G103" s="123" t="s">
        <v>31</v>
      </c>
      <c r="H103" s="53">
        <v>19860</v>
      </c>
      <c r="I103" s="53">
        <f t="shared" si="229"/>
        <v>19860</v>
      </c>
      <c r="J103" s="136"/>
      <c r="K103" s="136">
        <v>0</v>
      </c>
      <c r="L103" s="43">
        <f t="shared" ref="L103:L114" si="313">J103+K103</f>
        <v>0</v>
      </c>
      <c r="M103" s="52">
        <f t="shared" si="230"/>
        <v>0</v>
      </c>
      <c r="N103" s="42" t="str">
        <f t="shared" ref="N103:N107" si="314">+IF(L103=0,"NO OFERTADO",IF(L103&gt;$H103,"NO CUMPLE",IF(((L103-$H103)/$H103)&lt;=-20%,"ARTIFICIALIDAD",IF(AND($H103=$H103,((L103-$H103)/$H103)&gt;-20%),"CUMPLE"))))</f>
        <v>NO OFERTADO</v>
      </c>
      <c r="O103" s="42" t="s">
        <v>568</v>
      </c>
      <c r="P103" s="42" t="s">
        <v>33</v>
      </c>
      <c r="Q103" s="42" t="str">
        <f t="shared" ref="Q103:Q114" si="315">+IF(P103="CUMPLE","SI",IF(P103="NO CUMPLE","NO"))</f>
        <v>NO</v>
      </c>
      <c r="R103" s="144">
        <v>29200</v>
      </c>
      <c r="S103" s="144">
        <v>0</v>
      </c>
      <c r="T103" s="144">
        <f t="shared" si="214"/>
        <v>29200</v>
      </c>
      <c r="U103" s="145">
        <f t="shared" si="231"/>
        <v>29200</v>
      </c>
      <c r="V103" s="42" t="str">
        <f t="shared" ref="V103:V104" si="316">+IF(T103=0,"NO OFERTADO",IF(T103&gt;$H103,"NO CUMPLE",IF(((T103-$H103)/$H103)&lt;=-20%,"ARTIFICIALIDAD",IF(AND($H103=$H103,((T103-$H103)/$H103)&gt;-20%),"CUMPLE"))))</f>
        <v>NO CUMPLE</v>
      </c>
      <c r="W103" s="42" t="str">
        <f>+IFERROR(VLOOKUP(A103,'[1]ASSUT MEDICAL LTDA'!$A$11:$L$124,7,0)," ")</f>
        <v>No cumple</v>
      </c>
      <c r="X103" s="42" t="s">
        <v>33</v>
      </c>
      <c r="Y103" s="42" t="str">
        <f t="shared" ref="Y103:Y104" si="317">+IF(X103="CUMPLE","SI",IF(X103="NO CUMPLE","NO"))</f>
        <v>NO</v>
      </c>
      <c r="Z103" s="43">
        <v>98589</v>
      </c>
      <c r="AA103" s="43">
        <v>0</v>
      </c>
      <c r="AB103" s="43">
        <f t="shared" si="215"/>
        <v>98589</v>
      </c>
      <c r="AC103" s="41">
        <f t="shared" si="232"/>
        <v>98589</v>
      </c>
      <c r="AD103" s="42" t="str">
        <f t="shared" ref="AD103:AD114" si="318">+IF(AB103=0,"NO OFERTADO",IF(AB103&gt;$H103,"NO CUMPLE",IF(((AB103-$H103)/$H103)&lt;=-20%,"ARTIFICIALIDAD",IF(AND($H103=$H103,((AB103-$H103)/$H103)&gt;-20%),"CUMPLE"))))</f>
        <v>NO CUMPLE</v>
      </c>
      <c r="AE103" s="42" t="str">
        <f>+IFERROR(VLOOKUP(A103,'[1]COLOMBIANA DE MEDICAMENTOS Y TE'!$A$33:$H$178,8,0)," ")</f>
        <v>No cumple</v>
      </c>
      <c r="AF103" s="42" t="s">
        <v>33</v>
      </c>
      <c r="AG103" s="42" t="str">
        <f t="shared" ref="AG103:AG114" si="319">+IF(AF103="CUMPLE","SI",IF(AF103="NO CUMPLE","NO"))</f>
        <v>NO</v>
      </c>
      <c r="AH103" s="60">
        <v>18089</v>
      </c>
      <c r="AI103" s="60">
        <v>0</v>
      </c>
      <c r="AJ103" s="51">
        <f t="shared" ref="AJ103:AJ114" si="320">+AH103+AI103</f>
        <v>18089</v>
      </c>
      <c r="AK103" s="41">
        <f t="shared" si="233"/>
        <v>18089</v>
      </c>
      <c r="AL103" s="42" t="str">
        <f t="shared" ref="AL103:AL114" si="321">+IF(AJ103=0,"NO OFERTADO",IF(AJ103&gt;$H103,"NO CUMPLE",IF(((AJ103-$H103)/$H103)&lt;=-20%,"ARTIFICIALIDAD",IF(AND($H103=$H103,((AJ103-$H103)/$H103)&gt;-20%),"CUMPLE"))))</f>
        <v>CUMPLE</v>
      </c>
      <c r="AM103" s="42" t="str">
        <f>+IFERROR(VLOOKUP(A103,'[1]JOHNSON &amp; JOHNSON MEDTECH COLOM'!$A$11:$J$240,7,0)," ")</f>
        <v>Cumple</v>
      </c>
      <c r="AN103" s="42" t="s">
        <v>10</v>
      </c>
      <c r="AO103" s="42" t="str">
        <f t="shared" ref="AO103:AO114" si="322">+IF(AN103="CUMPLE","SI",IF(AN103="NO CUMPLE","NO"))</f>
        <v>SI</v>
      </c>
      <c r="AP103" s="60"/>
      <c r="AQ103" s="60"/>
      <c r="AR103" s="40">
        <f t="shared" ref="AR103:AR114" si="323">+AP103+AQ103</f>
        <v>0</v>
      </c>
      <c r="AS103" s="41">
        <f t="shared" si="234"/>
        <v>0</v>
      </c>
      <c r="AT103" s="42" t="str">
        <f t="shared" ref="AT103:AT114" si="324">+IF(AR103=0,"NO OFERTADO",IF(AR103&gt;$H103,"NO CUMPLE",IF(((AR103-$H103)/$H103)&lt;=-20%,"ARTIFICIALIDAD",IF(AND($H103=$H103,((AR103-$H103)/$H103)&gt;-20%),"CUMPLE"))))</f>
        <v>NO OFERTADO</v>
      </c>
      <c r="AU103" s="42"/>
      <c r="AV103" s="42" t="s">
        <v>33</v>
      </c>
      <c r="AW103" s="42" t="str">
        <f t="shared" ref="AW103:AW114" si="325">+IF(AV103="CUMPLE","SI",IF(AV103="NO CUMPLE","NO"))</f>
        <v>NO</v>
      </c>
      <c r="AX103" s="167"/>
      <c r="AY103" s="167"/>
      <c r="AZ103" s="144">
        <f t="shared" si="216"/>
        <v>0</v>
      </c>
      <c r="BA103" s="41">
        <f t="shared" si="235"/>
        <v>0</v>
      </c>
      <c r="BB103" s="42" t="str">
        <f t="shared" ref="BB103:BB114" si="326">+IF(AZ103=0,"NO OFERTADO",IF(AZ103&gt;$H103,"NO CUMPLE",IF(((AZ103-$H103)/$H103)&lt;=-20%,"ARTIFICIALIDAD",IF(AND($H103=$H103,((AZ103-$H103)/$H103)&gt;-20%),"CUMPLE"))))</f>
        <v>NO OFERTADO</v>
      </c>
      <c r="BC103" s="42" t="str">
        <f>+IFERROR(VLOOKUP(A103,'[1]LIFE SUMINISTROS MEDICOS S.A.S.'!$A$32:$O$78,8,0)," ")</f>
        <v xml:space="preserve"> </v>
      </c>
      <c r="BD103" s="42" t="s">
        <v>33</v>
      </c>
      <c r="BE103" s="42" t="str">
        <f t="shared" ref="BE103:BE114" si="327">+IF(BD103="CUMPLE","SI",IF(BD103="NO CUMPLE","NO"))</f>
        <v>NO</v>
      </c>
      <c r="BF103" s="214">
        <f>+IFERROR(VLOOKUP(A103,[2]PriceList!$A$2:$I$252,8,0)," ")</f>
        <v>0</v>
      </c>
      <c r="BG103" s="218">
        <f>+IFERROR(VLOOKUP(A103,[2]PriceList!$A$2:$I$252,9,0)," ")</f>
        <v>0</v>
      </c>
      <c r="BH103" s="43">
        <f t="shared" si="217"/>
        <v>0</v>
      </c>
      <c r="BI103" s="52">
        <f t="shared" ref="BI103:BI114" si="328">BH103*$F103</f>
        <v>0</v>
      </c>
      <c r="BJ103" s="42" t="str">
        <f t="shared" ref="BJ103:BJ114" si="329">+IF(BH103=0,"NO OFERTADO",IF(BH103&gt;$H103,"NO CUMPLE",IF(((BH103-$H103)/$H103)&lt;=-20%,"ARTIFICIALIDAD",IF(AND($H103=$H103,((BH103-$H103)/$H103)&gt;-20%),"CUMPLE"))))</f>
        <v>NO OFERTADO</v>
      </c>
      <c r="BK103" s="42" t="str">
        <f>+IFERROR(VLOOKUP(A103,'[1]MEDTRONIC COLOMBIA S.A.'!$A$11:$O$73,8,0)," ")</f>
        <v xml:space="preserve"> </v>
      </c>
      <c r="BL103" s="42" t="s">
        <v>33</v>
      </c>
      <c r="BM103" s="42" t="str">
        <f t="shared" ref="BM103:BM114" si="330">+IF(BL103="CUMPLE","SI",IF(BL103="NO CUMPLE","NO"))</f>
        <v>NO</v>
      </c>
      <c r="BN103" s="196">
        <v>0</v>
      </c>
      <c r="BO103" s="196">
        <v>0</v>
      </c>
      <c r="BP103" s="144">
        <f t="shared" si="218"/>
        <v>0</v>
      </c>
      <c r="BQ103" s="145">
        <f t="shared" si="219"/>
        <v>0</v>
      </c>
      <c r="BR103" s="42" t="str">
        <f t="shared" ref="BR103:BR114" si="331">+IF(BP103=0,"NO OFERTADO",IF(BP103&gt;$H103,"NO CUMPLE",IF(((BP103-$H103)/$H103)&lt;=-20%,"ARTIFICIALIDAD",IF(AND($H103=$H103,((BP103-$H103)/$H103)&gt;-20%),"CUMPLE"))))</f>
        <v>NO OFERTADO</v>
      </c>
      <c r="BS103" s="42" t="str">
        <f>+IFERROR(VLOOKUP(A103,'[1]PROMED QUIRURGICOS EU'!$A$11:$O$26,8,0)," ")</f>
        <v xml:space="preserve"> </v>
      </c>
      <c r="BT103" s="42" t="s">
        <v>33</v>
      </c>
      <c r="BU103" s="42" t="str">
        <f t="shared" ref="BU103:BU114" si="332">+IF(BT103="CUMPLE","SI",IF(BT103="NO CUMPLE","NO"))</f>
        <v>NO</v>
      </c>
      <c r="BV103" s="191"/>
      <c r="BW103" s="191"/>
      <c r="BX103" s="43">
        <f t="shared" si="220"/>
        <v>0</v>
      </c>
      <c r="BY103" s="52">
        <f t="shared" si="221"/>
        <v>0</v>
      </c>
      <c r="BZ103" s="42" t="str">
        <f t="shared" ref="BZ103:BZ114" si="333">+IF(BX103=0,"NO OFERTADO",IF(BX103&gt;$H103,"NO CUMPLE",IF(((BX103-$H103)/$H103)&lt;=-20%,"ARTIFICIALIDAD",IF(AND($H103=$H103,((BX103-$H103)/$H103)&gt;-20%),"CUMPLE"))))</f>
        <v>NO OFERTADO</v>
      </c>
      <c r="CA103" s="42" t="str">
        <f>+IFERROR(VLOOKUP(A103,'[1]UCIPHARMA S. A'!$A$11:$N$28,8,0)," ")</f>
        <v xml:space="preserve"> </v>
      </c>
      <c r="CB103" s="42" t="s">
        <v>33</v>
      </c>
      <c r="CC103" s="42" t="str">
        <f t="shared" ref="CC103:CC114" si="334">+IF(CB103="CUMPLE","SI",IF(CB103="NO CUMPLE","NO"))</f>
        <v>NO</v>
      </c>
      <c r="CD103" s="56"/>
      <c r="CE103" s="57" t="str">
        <f t="shared" si="222"/>
        <v/>
      </c>
      <c r="CF103" s="57" t="str">
        <f t="shared" si="223"/>
        <v/>
      </c>
      <c r="CG103" s="57" t="str">
        <f t="shared" si="224"/>
        <v/>
      </c>
      <c r="CH103" s="65">
        <f t="shared" si="225"/>
        <v>18089</v>
      </c>
      <c r="CI103" s="65" t="str">
        <f t="shared" si="226"/>
        <v/>
      </c>
      <c r="CJ103" s="65" t="str">
        <f t="shared" si="227"/>
        <v/>
      </c>
      <c r="CK103" s="65" t="str">
        <f t="shared" ref="CK103:CK114" si="335">IF(BH103=0,"",IF(BM103="NO","",BH103))</f>
        <v/>
      </c>
      <c r="CL103" s="65" t="str">
        <f t="shared" ref="CL103:CL114" si="336">IF(BQ103=0,"",IF(BU103="NO","",BQ103))</f>
        <v/>
      </c>
      <c r="CM103" s="57" t="str">
        <f t="shared" si="236"/>
        <v/>
      </c>
      <c r="CN103" s="57">
        <f t="shared" ref="CN103:CN114" si="337">MIN(CE103,CF103,CG103,CH103,CI103,CJ103,CK103,CL103,CM103)</f>
        <v>18089</v>
      </c>
      <c r="CO103" s="58" t="e">
        <f t="shared" ref="CO103:CO114" si="338">500*(CN103/CE103)</f>
        <v>#VALUE!</v>
      </c>
      <c r="CP103" s="58" t="e">
        <f t="shared" ref="CP103:CP114" si="339">500*(CN103/CF103)</f>
        <v>#VALUE!</v>
      </c>
      <c r="CQ103" s="58" t="e">
        <f t="shared" ref="CQ103:CQ114" si="340">500*(CN103/CG103)</f>
        <v>#VALUE!</v>
      </c>
      <c r="CR103" s="58">
        <f t="shared" ref="CR103:CR114" si="341">500*(CN103/CH103)</f>
        <v>500</v>
      </c>
      <c r="CS103" s="58" t="e">
        <f t="shared" ref="CS103:CS106" si="342">500*(CN103/CI103)</f>
        <v>#VALUE!</v>
      </c>
      <c r="CT103" s="58" t="e">
        <f t="shared" ref="CT103:CT114" si="343">500*(CN103/CJ103)</f>
        <v>#VALUE!</v>
      </c>
      <c r="CU103" s="62" t="e">
        <f t="shared" ref="CU103:CU114" si="344">500*(CN103/CK103)</f>
        <v>#VALUE!</v>
      </c>
      <c r="CV103" s="58" t="e">
        <f t="shared" ref="CV103:CV114" si="345">500*(CN103/CL103)</f>
        <v>#VALUE!</v>
      </c>
      <c r="CW103" s="58" t="e">
        <f t="shared" ref="CW103:CW114" si="346">500*(CN103/CM103)</f>
        <v>#VALUE!</v>
      </c>
      <c r="CX103" s="56" t="s">
        <v>554</v>
      </c>
      <c r="CY103" s="91"/>
    </row>
    <row r="104" spans="1:103" s="59" customFormat="1" ht="48" x14ac:dyDescent="0.2">
      <c r="A104" s="122">
        <f t="shared" si="228"/>
        <v>94</v>
      </c>
      <c r="B104" s="123" t="s">
        <v>231</v>
      </c>
      <c r="C104" s="124" t="s">
        <v>232</v>
      </c>
      <c r="D104" s="123" t="s">
        <v>46</v>
      </c>
      <c r="E104" s="126">
        <v>39</v>
      </c>
      <c r="F104" s="122">
        <v>1</v>
      </c>
      <c r="G104" s="123" t="s">
        <v>31</v>
      </c>
      <c r="H104" s="53">
        <v>309400</v>
      </c>
      <c r="I104" s="53">
        <f t="shared" si="229"/>
        <v>12066600</v>
      </c>
      <c r="J104" s="136"/>
      <c r="K104" s="136">
        <v>0</v>
      </c>
      <c r="L104" s="43">
        <f t="shared" si="313"/>
        <v>0</v>
      </c>
      <c r="M104" s="52">
        <f t="shared" si="230"/>
        <v>0</v>
      </c>
      <c r="N104" s="42" t="str">
        <f t="shared" si="314"/>
        <v>NO OFERTADO</v>
      </c>
      <c r="O104" s="42" t="s">
        <v>568</v>
      </c>
      <c r="P104" s="42" t="s">
        <v>33</v>
      </c>
      <c r="Q104" s="42" t="str">
        <f t="shared" si="315"/>
        <v>NO</v>
      </c>
      <c r="R104" s="144">
        <v>0</v>
      </c>
      <c r="S104" s="144">
        <v>0</v>
      </c>
      <c r="T104" s="144">
        <f t="shared" si="214"/>
        <v>0</v>
      </c>
      <c r="U104" s="145">
        <f t="shared" si="231"/>
        <v>0</v>
      </c>
      <c r="V104" s="42" t="str">
        <f t="shared" si="316"/>
        <v>NO OFERTADO</v>
      </c>
      <c r="W104" s="42" t="str">
        <f>+IFERROR(VLOOKUP(A104,'[1]ASSUT MEDICAL LTDA'!$A$11:$L$124,7,0)," ")</f>
        <v xml:space="preserve"> </v>
      </c>
      <c r="X104" s="42" t="s">
        <v>33</v>
      </c>
      <c r="Y104" s="42" t="str">
        <f t="shared" si="317"/>
        <v>NO</v>
      </c>
      <c r="Z104" s="43">
        <v>0</v>
      </c>
      <c r="AA104" s="43">
        <v>0</v>
      </c>
      <c r="AB104" s="43">
        <f t="shared" si="215"/>
        <v>0</v>
      </c>
      <c r="AC104" s="41">
        <f t="shared" si="232"/>
        <v>0</v>
      </c>
      <c r="AD104" s="42" t="str">
        <f t="shared" si="318"/>
        <v>NO OFERTADO</v>
      </c>
      <c r="AE104" s="42" t="str">
        <f>+IFERROR(VLOOKUP(A104,'[1]COLOMBIANA DE MEDICAMENTOS Y TE'!$A$33:$H$178,8,0)," ")</f>
        <v xml:space="preserve"> </v>
      </c>
      <c r="AF104" s="42" t="s">
        <v>33</v>
      </c>
      <c r="AG104" s="42" t="str">
        <f t="shared" si="319"/>
        <v>NO</v>
      </c>
      <c r="AH104" s="60"/>
      <c r="AI104" s="60"/>
      <c r="AJ104" s="51">
        <f t="shared" si="320"/>
        <v>0</v>
      </c>
      <c r="AK104" s="41">
        <f t="shared" si="233"/>
        <v>0</v>
      </c>
      <c r="AL104" s="42" t="str">
        <f t="shared" si="321"/>
        <v>NO OFERTADO</v>
      </c>
      <c r="AM104" s="42" t="str">
        <f>+IFERROR(VLOOKUP(A104,'[1]JOHNSON &amp; JOHNSON MEDTECH COLOM'!$A$11:$J$240,7,0)," ")</f>
        <v xml:space="preserve"> </v>
      </c>
      <c r="AN104" s="42" t="s">
        <v>33</v>
      </c>
      <c r="AO104" s="42" t="str">
        <f t="shared" si="322"/>
        <v>NO</v>
      </c>
      <c r="AP104" s="60"/>
      <c r="AQ104" s="60"/>
      <c r="AR104" s="40">
        <f t="shared" si="323"/>
        <v>0</v>
      </c>
      <c r="AS104" s="41">
        <f t="shared" si="234"/>
        <v>0</v>
      </c>
      <c r="AT104" s="42" t="str">
        <f t="shared" si="324"/>
        <v>NO OFERTADO</v>
      </c>
      <c r="AU104" s="42"/>
      <c r="AV104" s="42" t="s">
        <v>33</v>
      </c>
      <c r="AW104" s="42" t="str">
        <f t="shared" si="325"/>
        <v>NO</v>
      </c>
      <c r="AX104" s="167"/>
      <c r="AY104" s="167"/>
      <c r="AZ104" s="144">
        <f t="shared" si="216"/>
        <v>0</v>
      </c>
      <c r="BA104" s="41">
        <f t="shared" si="235"/>
        <v>0</v>
      </c>
      <c r="BB104" s="42" t="str">
        <f t="shared" si="326"/>
        <v>NO OFERTADO</v>
      </c>
      <c r="BC104" s="42" t="str">
        <f>+IFERROR(VLOOKUP(A104,'[1]LIFE SUMINISTROS MEDICOS S.A.S.'!$A$32:$O$78,8,0)," ")</f>
        <v xml:space="preserve"> </v>
      </c>
      <c r="BD104" s="42" t="s">
        <v>33</v>
      </c>
      <c r="BE104" s="42" t="str">
        <f t="shared" si="327"/>
        <v>NO</v>
      </c>
      <c r="BF104" s="214">
        <f>+IFERROR(VLOOKUP(A104,[2]PriceList!$A$2:$I$252,8,0)," ")</f>
        <v>0</v>
      </c>
      <c r="BG104" s="218">
        <f>+IFERROR(VLOOKUP(A104,[2]PriceList!$A$2:$I$252,9,0)," ")</f>
        <v>0</v>
      </c>
      <c r="BH104" s="43">
        <f t="shared" si="217"/>
        <v>0</v>
      </c>
      <c r="BI104" s="52">
        <f t="shared" si="328"/>
        <v>0</v>
      </c>
      <c r="BJ104" s="42" t="str">
        <f t="shared" si="329"/>
        <v>NO OFERTADO</v>
      </c>
      <c r="BK104" s="42" t="str">
        <f>+IFERROR(VLOOKUP(A104,'[1]MEDTRONIC COLOMBIA S.A.'!$A$11:$O$73,8,0)," ")</f>
        <v xml:space="preserve"> </v>
      </c>
      <c r="BL104" s="42" t="s">
        <v>33</v>
      </c>
      <c r="BM104" s="42" t="str">
        <f t="shared" si="330"/>
        <v>NO</v>
      </c>
      <c r="BN104" s="196">
        <v>0</v>
      </c>
      <c r="BO104" s="196">
        <v>0</v>
      </c>
      <c r="BP104" s="144">
        <f t="shared" si="218"/>
        <v>0</v>
      </c>
      <c r="BQ104" s="145">
        <f t="shared" si="219"/>
        <v>0</v>
      </c>
      <c r="BR104" s="42" t="str">
        <f t="shared" si="331"/>
        <v>NO OFERTADO</v>
      </c>
      <c r="BS104" s="42" t="str">
        <f>+IFERROR(VLOOKUP(A104,'[1]PROMED QUIRURGICOS EU'!$A$11:$O$26,8,0)," ")</f>
        <v xml:space="preserve"> </v>
      </c>
      <c r="BT104" s="42" t="s">
        <v>33</v>
      </c>
      <c r="BU104" s="42" t="str">
        <f t="shared" si="332"/>
        <v>NO</v>
      </c>
      <c r="BV104" s="191">
        <v>260000</v>
      </c>
      <c r="BW104" s="191">
        <f>BV104*19%</f>
        <v>49400</v>
      </c>
      <c r="BX104" s="43">
        <f t="shared" si="220"/>
        <v>309400</v>
      </c>
      <c r="BY104" s="52">
        <f>BX104*$F104</f>
        <v>309400</v>
      </c>
      <c r="BZ104" s="42" t="str">
        <f t="shared" si="333"/>
        <v>CUMPLE</v>
      </c>
      <c r="CA104" s="42" t="str">
        <f>+IFERROR(VLOOKUP(A104,'[1]UCIPHARMA S. A'!$A$11:$N$28,8,0)," ")</f>
        <v>Cumple</v>
      </c>
      <c r="CB104" s="42" t="s">
        <v>10</v>
      </c>
      <c r="CC104" s="42" t="str">
        <f t="shared" si="334"/>
        <v>SI</v>
      </c>
      <c r="CD104" s="56"/>
      <c r="CE104" s="57" t="str">
        <f t="shared" si="222"/>
        <v/>
      </c>
      <c r="CF104" s="57" t="str">
        <f t="shared" si="223"/>
        <v/>
      </c>
      <c r="CG104" s="57" t="str">
        <f t="shared" si="224"/>
        <v/>
      </c>
      <c r="CH104" s="65" t="str">
        <f t="shared" si="225"/>
        <v/>
      </c>
      <c r="CI104" s="65" t="str">
        <f t="shared" si="226"/>
        <v/>
      </c>
      <c r="CJ104" s="65" t="str">
        <f t="shared" si="227"/>
        <v/>
      </c>
      <c r="CK104" s="65" t="str">
        <f t="shared" si="335"/>
        <v/>
      </c>
      <c r="CL104" s="65" t="str">
        <f t="shared" si="336"/>
        <v/>
      </c>
      <c r="CM104" s="57">
        <f t="shared" si="236"/>
        <v>309400</v>
      </c>
      <c r="CN104" s="57">
        <f t="shared" si="337"/>
        <v>309400</v>
      </c>
      <c r="CO104" s="58" t="e">
        <f t="shared" si="338"/>
        <v>#VALUE!</v>
      </c>
      <c r="CP104" s="58" t="e">
        <f t="shared" si="339"/>
        <v>#VALUE!</v>
      </c>
      <c r="CQ104" s="58" t="e">
        <f t="shared" si="340"/>
        <v>#VALUE!</v>
      </c>
      <c r="CR104" s="58" t="e">
        <f t="shared" si="341"/>
        <v>#VALUE!</v>
      </c>
      <c r="CS104" s="58" t="e">
        <f t="shared" si="342"/>
        <v>#VALUE!</v>
      </c>
      <c r="CT104" s="58" t="e">
        <f t="shared" si="343"/>
        <v>#VALUE!</v>
      </c>
      <c r="CU104" s="62" t="e">
        <f t="shared" si="344"/>
        <v>#VALUE!</v>
      </c>
      <c r="CV104" s="58" t="e">
        <f t="shared" si="345"/>
        <v>#VALUE!</v>
      </c>
      <c r="CW104" s="58">
        <f t="shared" si="346"/>
        <v>500</v>
      </c>
      <c r="CX104" s="56" t="s">
        <v>560</v>
      </c>
      <c r="CY104" s="91"/>
    </row>
    <row r="105" spans="1:103" s="59" customFormat="1" ht="72" x14ac:dyDescent="0.2">
      <c r="A105" s="122">
        <f t="shared" si="228"/>
        <v>95</v>
      </c>
      <c r="B105" s="123" t="s">
        <v>233</v>
      </c>
      <c r="C105" s="124" t="s">
        <v>234</v>
      </c>
      <c r="D105" s="123" t="s">
        <v>46</v>
      </c>
      <c r="E105" s="126">
        <v>1</v>
      </c>
      <c r="F105" s="122">
        <v>1</v>
      </c>
      <c r="G105" s="123" t="s">
        <v>31</v>
      </c>
      <c r="H105" s="53">
        <v>243950</v>
      </c>
      <c r="I105" s="53">
        <f t="shared" si="229"/>
        <v>243950</v>
      </c>
      <c r="J105" s="136"/>
      <c r="K105" s="136">
        <v>0</v>
      </c>
      <c r="L105" s="43">
        <f t="shared" si="313"/>
        <v>0</v>
      </c>
      <c r="M105" s="52">
        <f t="shared" si="230"/>
        <v>0</v>
      </c>
      <c r="N105" s="42" t="str">
        <f t="shared" si="314"/>
        <v>NO OFERTADO</v>
      </c>
      <c r="O105" s="42" t="s">
        <v>568</v>
      </c>
      <c r="P105" s="42" t="s">
        <v>33</v>
      </c>
      <c r="Q105" s="42" t="str">
        <f t="shared" si="315"/>
        <v>NO</v>
      </c>
      <c r="R105" s="144">
        <v>0</v>
      </c>
      <c r="S105" s="144">
        <v>0</v>
      </c>
      <c r="T105" s="144">
        <f t="shared" si="214"/>
        <v>0</v>
      </c>
      <c r="U105" s="145">
        <f t="shared" si="231"/>
        <v>0</v>
      </c>
      <c r="V105" s="42" t="str">
        <f>+IF(T105=0,"NO OFERTADO",IF(T105&gt;$H105,"NO CUMPLE",IF(((T105-$H105)/$H105)&lt;=-20%,"ARTIFICIALIDAD",IF(AND($H105=$H105,((T105-$H105)/$H105)&gt;-20%),"CUMPLE"))))</f>
        <v>NO OFERTADO</v>
      </c>
      <c r="W105" s="42" t="str">
        <f>+IFERROR(VLOOKUP(A105,'[1]ASSUT MEDICAL LTDA'!$A$11:$L$124,7,0)," ")</f>
        <v xml:space="preserve"> </v>
      </c>
      <c r="X105" s="42" t="s">
        <v>33</v>
      </c>
      <c r="Y105" s="42" t="str">
        <f>+IF(X105="CUMPLE","SI",IF(X105="NO CUMPLE","NO"))</f>
        <v>NO</v>
      </c>
      <c r="Z105" s="43">
        <v>0</v>
      </c>
      <c r="AA105" s="43">
        <v>0</v>
      </c>
      <c r="AB105" s="43">
        <f t="shared" si="215"/>
        <v>0</v>
      </c>
      <c r="AC105" s="41">
        <f t="shared" si="232"/>
        <v>0</v>
      </c>
      <c r="AD105" s="42" t="str">
        <f t="shared" si="318"/>
        <v>NO OFERTADO</v>
      </c>
      <c r="AE105" s="42" t="str">
        <f>+IFERROR(VLOOKUP(A105,'[1]COLOMBIANA DE MEDICAMENTOS Y TE'!$A$33:$H$178,8,0)," ")</f>
        <v xml:space="preserve"> </v>
      </c>
      <c r="AF105" s="42" t="s">
        <v>33</v>
      </c>
      <c r="AG105" s="42" t="str">
        <f t="shared" si="319"/>
        <v>NO</v>
      </c>
      <c r="AH105" s="60">
        <v>110218</v>
      </c>
      <c r="AI105" s="60">
        <v>0</v>
      </c>
      <c r="AJ105" s="51">
        <f t="shared" si="320"/>
        <v>110218</v>
      </c>
      <c r="AK105" s="41">
        <f t="shared" si="233"/>
        <v>110218</v>
      </c>
      <c r="AL105" s="42" t="str">
        <f t="shared" si="321"/>
        <v>ARTIFICIALIDAD</v>
      </c>
      <c r="AM105" s="42" t="str">
        <f>+IFERROR(VLOOKUP(A105,'[1]JOHNSON &amp; JOHNSON MEDTECH COLOM'!$A$11:$J$240,7,0)," ")</f>
        <v>Cumple</v>
      </c>
      <c r="AN105" s="42" t="s">
        <v>10</v>
      </c>
      <c r="AO105" s="42" t="str">
        <f t="shared" si="322"/>
        <v>SI</v>
      </c>
      <c r="AP105" s="60"/>
      <c r="AQ105" s="60"/>
      <c r="AR105" s="40">
        <f t="shared" si="323"/>
        <v>0</v>
      </c>
      <c r="AS105" s="41">
        <f t="shared" si="234"/>
        <v>0</v>
      </c>
      <c r="AT105" s="42" t="str">
        <f t="shared" si="324"/>
        <v>NO OFERTADO</v>
      </c>
      <c r="AU105" s="42"/>
      <c r="AV105" s="42" t="s">
        <v>33</v>
      </c>
      <c r="AW105" s="42" t="str">
        <f t="shared" si="325"/>
        <v>NO</v>
      </c>
      <c r="AX105" s="167"/>
      <c r="AY105" s="167"/>
      <c r="AZ105" s="144">
        <f t="shared" si="216"/>
        <v>0</v>
      </c>
      <c r="BA105" s="41">
        <f t="shared" si="235"/>
        <v>0</v>
      </c>
      <c r="BB105" s="42" t="str">
        <f t="shared" si="326"/>
        <v>NO OFERTADO</v>
      </c>
      <c r="BC105" s="42" t="str">
        <f>+IFERROR(VLOOKUP(A105,'[1]LIFE SUMINISTROS MEDICOS S.A.S.'!$A$32:$O$78,8,0)," ")</f>
        <v xml:space="preserve"> </v>
      </c>
      <c r="BD105" s="42" t="s">
        <v>33</v>
      </c>
      <c r="BE105" s="42" t="str">
        <f t="shared" si="327"/>
        <v>NO</v>
      </c>
      <c r="BF105" s="214">
        <f>+IFERROR(VLOOKUP(A105,[2]PriceList!$A$2:$I$252,8,0)," ")</f>
        <v>0</v>
      </c>
      <c r="BG105" s="218">
        <f>+IFERROR(VLOOKUP(A105,[2]PriceList!$A$2:$I$252,9,0)," ")</f>
        <v>0</v>
      </c>
      <c r="BH105" s="43">
        <f t="shared" si="217"/>
        <v>0</v>
      </c>
      <c r="BI105" s="52">
        <f t="shared" si="328"/>
        <v>0</v>
      </c>
      <c r="BJ105" s="42" t="str">
        <f t="shared" si="329"/>
        <v>NO OFERTADO</v>
      </c>
      <c r="BK105" s="42" t="str">
        <f>+IFERROR(VLOOKUP(A105,'[1]MEDTRONIC COLOMBIA S.A.'!$A$11:$O$73,8,0)," ")</f>
        <v xml:space="preserve"> </v>
      </c>
      <c r="BL105" s="42" t="s">
        <v>33</v>
      </c>
      <c r="BM105" s="42" t="str">
        <f t="shared" si="330"/>
        <v>NO</v>
      </c>
      <c r="BN105" s="196">
        <v>201576</v>
      </c>
      <c r="BO105" s="196">
        <v>38299.440000000002</v>
      </c>
      <c r="BP105" s="144">
        <f t="shared" si="218"/>
        <v>239875.44</v>
      </c>
      <c r="BQ105" s="145">
        <f t="shared" si="219"/>
        <v>239875.44</v>
      </c>
      <c r="BR105" s="42" t="str">
        <f t="shared" si="331"/>
        <v>CUMPLE</v>
      </c>
      <c r="BS105" s="42" t="str">
        <f>+IFERROR(VLOOKUP(A105,'[1]PROMED QUIRURGICOS EU'!$A$11:$O$26,8,0)," ")</f>
        <v>No cumple</v>
      </c>
      <c r="BT105" s="42" t="s">
        <v>10</v>
      </c>
      <c r="BU105" s="42" t="str">
        <f t="shared" si="332"/>
        <v>SI</v>
      </c>
      <c r="BV105" s="191">
        <v>205000</v>
      </c>
      <c r="BW105" s="191">
        <f>BV105*19%</f>
        <v>38950</v>
      </c>
      <c r="BX105" s="43">
        <f t="shared" si="220"/>
        <v>243950</v>
      </c>
      <c r="BY105" s="52">
        <f t="shared" si="221"/>
        <v>243950</v>
      </c>
      <c r="BZ105" s="42" t="str">
        <f t="shared" si="333"/>
        <v>CUMPLE</v>
      </c>
      <c r="CA105" s="42" t="str">
        <f>+IFERROR(VLOOKUP(A105,'[1]UCIPHARMA S. A'!$A$11:$N$28,8,0)," ")</f>
        <v>Cumple</v>
      </c>
      <c r="CB105" s="42" t="s">
        <v>10</v>
      </c>
      <c r="CC105" s="42" t="str">
        <f t="shared" si="334"/>
        <v>SI</v>
      </c>
      <c r="CD105" s="56"/>
      <c r="CE105" s="57" t="str">
        <f t="shared" si="222"/>
        <v/>
      </c>
      <c r="CF105" s="57" t="str">
        <f t="shared" si="223"/>
        <v/>
      </c>
      <c r="CG105" s="57" t="str">
        <f t="shared" si="224"/>
        <v/>
      </c>
      <c r="CH105" s="65">
        <f t="shared" si="225"/>
        <v>110218</v>
      </c>
      <c r="CI105" s="65" t="str">
        <f t="shared" si="226"/>
        <v/>
      </c>
      <c r="CJ105" s="65" t="str">
        <f t="shared" si="227"/>
        <v/>
      </c>
      <c r="CK105" s="65" t="str">
        <f t="shared" si="335"/>
        <v/>
      </c>
      <c r="CL105" s="65">
        <f t="shared" si="336"/>
        <v>239875.44</v>
      </c>
      <c r="CM105" s="57">
        <f t="shared" si="236"/>
        <v>243950</v>
      </c>
      <c r="CN105" s="57">
        <f t="shared" si="337"/>
        <v>110218</v>
      </c>
      <c r="CO105" s="58" t="e">
        <f t="shared" si="338"/>
        <v>#VALUE!</v>
      </c>
      <c r="CP105" s="58" t="e">
        <f t="shared" si="339"/>
        <v>#VALUE!</v>
      </c>
      <c r="CQ105" s="58" t="e">
        <f t="shared" si="340"/>
        <v>#VALUE!</v>
      </c>
      <c r="CR105" s="58">
        <f t="shared" si="341"/>
        <v>500</v>
      </c>
      <c r="CS105" s="58" t="e">
        <f t="shared" si="342"/>
        <v>#VALUE!</v>
      </c>
      <c r="CT105" s="58" t="e">
        <f t="shared" si="343"/>
        <v>#VALUE!</v>
      </c>
      <c r="CU105" s="62" t="e">
        <f t="shared" si="344"/>
        <v>#VALUE!</v>
      </c>
      <c r="CV105" s="58">
        <f t="shared" si="345"/>
        <v>229.74006842884791</v>
      </c>
      <c r="CW105" s="58">
        <f t="shared" si="346"/>
        <v>225.90284894445583</v>
      </c>
      <c r="CX105" s="56" t="s">
        <v>554</v>
      </c>
      <c r="CY105" s="91"/>
    </row>
    <row r="106" spans="1:103" s="59" customFormat="1" ht="47.25" x14ac:dyDescent="0.2">
      <c r="A106" s="122">
        <f t="shared" si="228"/>
        <v>96</v>
      </c>
      <c r="B106" s="123" t="s">
        <v>235</v>
      </c>
      <c r="C106" s="124" t="s">
        <v>236</v>
      </c>
      <c r="D106" s="123" t="s">
        <v>46</v>
      </c>
      <c r="E106" s="126">
        <v>6</v>
      </c>
      <c r="F106" s="122">
        <v>1</v>
      </c>
      <c r="G106" s="123" t="s">
        <v>31</v>
      </c>
      <c r="H106" s="53">
        <v>281880</v>
      </c>
      <c r="I106" s="53">
        <f t="shared" si="229"/>
        <v>1691280</v>
      </c>
      <c r="J106" s="136"/>
      <c r="K106" s="136">
        <v>0</v>
      </c>
      <c r="L106" s="43">
        <f t="shared" si="313"/>
        <v>0</v>
      </c>
      <c r="M106" s="52">
        <f t="shared" si="230"/>
        <v>0</v>
      </c>
      <c r="N106" s="42" t="str">
        <f t="shared" si="314"/>
        <v>NO OFERTADO</v>
      </c>
      <c r="O106" s="42" t="s">
        <v>568</v>
      </c>
      <c r="P106" s="42" t="s">
        <v>33</v>
      </c>
      <c r="Q106" s="42" t="str">
        <f t="shared" si="315"/>
        <v>NO</v>
      </c>
      <c r="R106" s="144">
        <v>44800</v>
      </c>
      <c r="S106" s="144">
        <v>0</v>
      </c>
      <c r="T106" s="144">
        <f t="shared" si="214"/>
        <v>44800</v>
      </c>
      <c r="U106" s="145">
        <f t="shared" si="231"/>
        <v>268800</v>
      </c>
      <c r="V106" s="42" t="str">
        <f t="shared" ref="V106:V114" si="347">+IF(T106=0,"NO OFERTADO",IF(T106&gt;$H106,"NO CUMPLE",IF(((T106-$H106)/$H106)&lt;=-20%,"ARTIFICIALIDAD",IF(AND($H106=$H106,((T106-$H106)/$H106)&gt;-20%),"CUMPLE"))))</f>
        <v>ARTIFICIALIDAD</v>
      </c>
      <c r="W106" s="42" t="str">
        <f>+IFERROR(VLOOKUP(A106,'[1]ASSUT MEDICAL LTDA'!$A$11:$L$124,7,0)," ")</f>
        <v>No cumple</v>
      </c>
      <c r="X106" s="42" t="s">
        <v>10</v>
      </c>
      <c r="Y106" s="42" t="str">
        <f t="shared" ref="Y106:Y114" si="348">+IF(X106="CUMPLE","SI",IF(X106="NO CUMPLE","NO"))</f>
        <v>SI</v>
      </c>
      <c r="Z106" s="43">
        <v>0</v>
      </c>
      <c r="AA106" s="43">
        <v>0</v>
      </c>
      <c r="AB106" s="43">
        <f t="shared" si="215"/>
        <v>0</v>
      </c>
      <c r="AC106" s="41">
        <f t="shared" si="232"/>
        <v>0</v>
      </c>
      <c r="AD106" s="42" t="str">
        <f t="shared" si="318"/>
        <v>NO OFERTADO</v>
      </c>
      <c r="AE106" s="42" t="str">
        <f>+IFERROR(VLOOKUP(A106,'[1]COLOMBIANA DE MEDICAMENTOS Y TE'!$A$33:$H$178,8,0)," ")</f>
        <v xml:space="preserve"> </v>
      </c>
      <c r="AF106" s="42" t="s">
        <v>33</v>
      </c>
      <c r="AG106" s="42" t="str">
        <f t="shared" si="319"/>
        <v>NO</v>
      </c>
      <c r="AH106" s="60">
        <v>58585</v>
      </c>
      <c r="AI106" s="60">
        <v>0</v>
      </c>
      <c r="AJ106" s="51">
        <f t="shared" si="320"/>
        <v>58585</v>
      </c>
      <c r="AK106" s="41">
        <f t="shared" si="233"/>
        <v>351510</v>
      </c>
      <c r="AL106" s="42" t="str">
        <f t="shared" si="321"/>
        <v>ARTIFICIALIDAD</v>
      </c>
      <c r="AM106" s="42" t="str">
        <f>+IFERROR(VLOOKUP(A106,'[1]JOHNSON &amp; JOHNSON MEDTECH COLOM'!$A$11:$J$240,7,0)," ")</f>
        <v>Cumple</v>
      </c>
      <c r="AN106" s="42" t="s">
        <v>10</v>
      </c>
      <c r="AO106" s="42" t="str">
        <f t="shared" si="322"/>
        <v>SI</v>
      </c>
      <c r="AP106" s="60"/>
      <c r="AQ106" s="60"/>
      <c r="AR106" s="40">
        <f t="shared" si="323"/>
        <v>0</v>
      </c>
      <c r="AS106" s="41">
        <f t="shared" si="234"/>
        <v>0</v>
      </c>
      <c r="AT106" s="42" t="str">
        <f t="shared" si="324"/>
        <v>NO OFERTADO</v>
      </c>
      <c r="AU106" s="42"/>
      <c r="AV106" s="42" t="s">
        <v>33</v>
      </c>
      <c r="AW106" s="42" t="str">
        <f t="shared" si="325"/>
        <v>NO</v>
      </c>
      <c r="AX106" s="167">
        <v>55454</v>
      </c>
      <c r="AY106" s="167">
        <v>0</v>
      </c>
      <c r="AZ106" s="144">
        <f t="shared" si="216"/>
        <v>55454</v>
      </c>
      <c r="BA106" s="41">
        <f t="shared" si="235"/>
        <v>332724</v>
      </c>
      <c r="BB106" s="42" t="str">
        <f t="shared" si="326"/>
        <v>ARTIFICIALIDAD</v>
      </c>
      <c r="BC106" s="42" t="str">
        <f>+IFERROR(VLOOKUP(A106,'[1]LIFE SUMINISTROS MEDICOS S.A.S.'!$A$32:$O$78,8,0)," ")</f>
        <v>No cumple</v>
      </c>
      <c r="BD106" s="42" t="s">
        <v>10</v>
      </c>
      <c r="BE106" s="42" t="str">
        <f t="shared" si="327"/>
        <v>SI</v>
      </c>
      <c r="BF106" s="214">
        <f>+IFERROR(VLOOKUP(A106,[2]PriceList!$A$2:$I$252,8,0)," ")</f>
        <v>0</v>
      </c>
      <c r="BG106" s="218">
        <f>+IFERROR(VLOOKUP(A106,[2]PriceList!$A$2:$I$252,9,0)," ")</f>
        <v>0</v>
      </c>
      <c r="BH106" s="43">
        <f t="shared" si="217"/>
        <v>0</v>
      </c>
      <c r="BI106" s="52">
        <f t="shared" si="328"/>
        <v>0</v>
      </c>
      <c r="BJ106" s="42" t="str">
        <f t="shared" si="329"/>
        <v>NO OFERTADO</v>
      </c>
      <c r="BK106" s="42" t="str">
        <f>+IFERROR(VLOOKUP(A106,'[1]MEDTRONIC COLOMBIA S.A.'!$A$11:$O$73,8,0)," ")</f>
        <v xml:space="preserve"> </v>
      </c>
      <c r="BL106" s="42" t="s">
        <v>33</v>
      </c>
      <c r="BM106" s="42" t="str">
        <f t="shared" si="330"/>
        <v>NO</v>
      </c>
      <c r="BN106" s="196">
        <v>0</v>
      </c>
      <c r="BO106" s="196">
        <v>0</v>
      </c>
      <c r="BP106" s="144">
        <f t="shared" si="218"/>
        <v>0</v>
      </c>
      <c r="BQ106" s="145">
        <f t="shared" si="219"/>
        <v>0</v>
      </c>
      <c r="BR106" s="42" t="str">
        <f t="shared" si="331"/>
        <v>NO OFERTADO</v>
      </c>
      <c r="BS106" s="42" t="str">
        <f>+IFERROR(VLOOKUP(A106,'[1]PROMED QUIRURGICOS EU'!$A$11:$O$26,8,0)," ")</f>
        <v xml:space="preserve"> </v>
      </c>
      <c r="BT106" s="42" t="s">
        <v>33</v>
      </c>
      <c r="BU106" s="42" t="str">
        <f t="shared" si="332"/>
        <v>NO</v>
      </c>
      <c r="BV106" s="191"/>
      <c r="BW106" s="191"/>
      <c r="BX106" s="43">
        <f t="shared" si="220"/>
        <v>0</v>
      </c>
      <c r="BY106" s="52">
        <f t="shared" si="221"/>
        <v>0</v>
      </c>
      <c r="BZ106" s="42" t="str">
        <f t="shared" si="333"/>
        <v>NO OFERTADO</v>
      </c>
      <c r="CA106" s="42" t="str">
        <f>+IFERROR(VLOOKUP(A106,'[1]UCIPHARMA S. A'!$A$11:$N$28,8,0)," ")</f>
        <v xml:space="preserve"> </v>
      </c>
      <c r="CB106" s="42" t="s">
        <v>33</v>
      </c>
      <c r="CC106" s="42" t="str">
        <f t="shared" si="334"/>
        <v>NO</v>
      </c>
      <c r="CD106" s="56"/>
      <c r="CE106" s="57" t="str">
        <f t="shared" si="222"/>
        <v/>
      </c>
      <c r="CF106" s="57">
        <f t="shared" si="223"/>
        <v>44800</v>
      </c>
      <c r="CG106" s="57" t="str">
        <f t="shared" si="224"/>
        <v/>
      </c>
      <c r="CH106" s="65">
        <f t="shared" si="225"/>
        <v>58585</v>
      </c>
      <c r="CI106" s="65" t="str">
        <f t="shared" si="226"/>
        <v/>
      </c>
      <c r="CJ106" s="65">
        <f t="shared" si="227"/>
        <v>55454</v>
      </c>
      <c r="CK106" s="65" t="str">
        <f t="shared" si="335"/>
        <v/>
      </c>
      <c r="CL106" s="65" t="str">
        <f t="shared" si="336"/>
        <v/>
      </c>
      <c r="CM106" s="57" t="str">
        <f t="shared" si="236"/>
        <v/>
      </c>
      <c r="CN106" s="57">
        <f t="shared" si="337"/>
        <v>44800</v>
      </c>
      <c r="CO106" s="58" t="e">
        <f t="shared" si="338"/>
        <v>#VALUE!</v>
      </c>
      <c r="CP106" s="58">
        <f t="shared" si="339"/>
        <v>500</v>
      </c>
      <c r="CQ106" s="58" t="e">
        <f t="shared" si="340"/>
        <v>#VALUE!</v>
      </c>
      <c r="CR106" s="58">
        <f t="shared" si="341"/>
        <v>382.35043099769564</v>
      </c>
      <c r="CS106" s="58" t="e">
        <f t="shared" si="342"/>
        <v>#VALUE!</v>
      </c>
      <c r="CT106" s="58">
        <f t="shared" si="343"/>
        <v>403.93839939409236</v>
      </c>
      <c r="CU106" s="62" t="e">
        <f t="shared" si="344"/>
        <v>#VALUE!</v>
      </c>
      <c r="CV106" s="58" t="e">
        <f t="shared" si="345"/>
        <v>#VALUE!</v>
      </c>
      <c r="CW106" s="58" t="e">
        <f t="shared" si="346"/>
        <v>#VALUE!</v>
      </c>
      <c r="CX106" s="56" t="s">
        <v>552</v>
      </c>
      <c r="CY106" s="91"/>
    </row>
    <row r="107" spans="1:103" s="59" customFormat="1" ht="84" x14ac:dyDescent="0.2">
      <c r="A107" s="122">
        <f t="shared" si="228"/>
        <v>97</v>
      </c>
      <c r="B107" s="123" t="s">
        <v>237</v>
      </c>
      <c r="C107" s="124" t="s">
        <v>238</v>
      </c>
      <c r="D107" s="123" t="s">
        <v>46</v>
      </c>
      <c r="E107" s="126">
        <v>5</v>
      </c>
      <c r="F107" s="122">
        <v>1</v>
      </c>
      <c r="G107" s="123" t="s">
        <v>31</v>
      </c>
      <c r="H107" s="53">
        <v>1381118.76</v>
      </c>
      <c r="I107" s="53">
        <f t="shared" si="229"/>
        <v>6905593.7999999998</v>
      </c>
      <c r="J107" s="136"/>
      <c r="K107" s="136">
        <v>0</v>
      </c>
      <c r="L107" s="43">
        <f t="shared" si="313"/>
        <v>0</v>
      </c>
      <c r="M107" s="52">
        <f t="shared" si="230"/>
        <v>0</v>
      </c>
      <c r="N107" s="42" t="str">
        <f t="shared" si="314"/>
        <v>NO OFERTADO</v>
      </c>
      <c r="O107" s="42" t="s">
        <v>568</v>
      </c>
      <c r="P107" s="42" t="s">
        <v>33</v>
      </c>
      <c r="Q107" s="42" t="str">
        <f t="shared" si="315"/>
        <v>NO</v>
      </c>
      <c r="R107" s="144">
        <v>0</v>
      </c>
      <c r="S107" s="144">
        <v>0</v>
      </c>
      <c r="T107" s="144">
        <f t="shared" si="214"/>
        <v>0</v>
      </c>
      <c r="U107" s="145">
        <f t="shared" si="231"/>
        <v>0</v>
      </c>
      <c r="V107" s="42" t="str">
        <f t="shared" si="347"/>
        <v>NO OFERTADO</v>
      </c>
      <c r="W107" s="42" t="str">
        <f>+IFERROR(VLOOKUP(A107,'[1]ASSUT MEDICAL LTDA'!$A$11:$L$124,7,0)," ")</f>
        <v xml:space="preserve"> </v>
      </c>
      <c r="X107" s="42" t="s">
        <v>33</v>
      </c>
      <c r="Y107" s="42" t="str">
        <f t="shared" si="348"/>
        <v>NO</v>
      </c>
      <c r="Z107" s="43">
        <v>0</v>
      </c>
      <c r="AA107" s="43">
        <v>0</v>
      </c>
      <c r="AB107" s="43">
        <f t="shared" si="215"/>
        <v>0</v>
      </c>
      <c r="AC107" s="41">
        <f t="shared" si="232"/>
        <v>0</v>
      </c>
      <c r="AD107" s="42" t="str">
        <f t="shared" si="318"/>
        <v>NO OFERTADO</v>
      </c>
      <c r="AE107" s="42" t="str">
        <f>+IFERROR(VLOOKUP(A107,'[1]COLOMBIANA DE MEDICAMENTOS Y TE'!$A$33:$H$178,8,0)," ")</f>
        <v xml:space="preserve"> </v>
      </c>
      <c r="AF107" s="42" t="s">
        <v>33</v>
      </c>
      <c r="AG107" s="42" t="str">
        <f t="shared" si="319"/>
        <v>NO</v>
      </c>
      <c r="AH107" s="60">
        <v>1057117</v>
      </c>
      <c r="AI107" s="60">
        <v>0</v>
      </c>
      <c r="AJ107" s="51">
        <f t="shared" si="320"/>
        <v>1057117</v>
      </c>
      <c r="AK107" s="41">
        <f t="shared" si="233"/>
        <v>5285585</v>
      </c>
      <c r="AL107" s="42" t="str">
        <f t="shared" si="321"/>
        <v>ARTIFICIALIDAD</v>
      </c>
      <c r="AM107" s="42" t="str">
        <f>+IFERROR(VLOOKUP(A107,'[1]JOHNSON &amp; JOHNSON MEDTECH COLOM'!$A$11:$J$240,7,0)," ")</f>
        <v>Cumple</v>
      </c>
      <c r="AN107" s="42" t="s">
        <v>10</v>
      </c>
      <c r="AO107" s="42" t="str">
        <f t="shared" si="322"/>
        <v>SI</v>
      </c>
      <c r="AP107" s="60"/>
      <c r="AQ107" s="60"/>
      <c r="AR107" s="40">
        <f t="shared" si="323"/>
        <v>0</v>
      </c>
      <c r="AS107" s="41">
        <f t="shared" si="234"/>
        <v>0</v>
      </c>
      <c r="AT107" s="42" t="str">
        <f t="shared" si="324"/>
        <v>NO OFERTADO</v>
      </c>
      <c r="AU107" s="42"/>
      <c r="AV107" s="42" t="s">
        <v>33</v>
      </c>
      <c r="AW107" s="42" t="str">
        <f t="shared" si="325"/>
        <v>NO</v>
      </c>
      <c r="AX107" s="167"/>
      <c r="AY107" s="167"/>
      <c r="AZ107" s="144">
        <f t="shared" si="216"/>
        <v>0</v>
      </c>
      <c r="BA107" s="41">
        <f t="shared" si="235"/>
        <v>0</v>
      </c>
      <c r="BB107" s="42" t="str">
        <f t="shared" si="326"/>
        <v>NO OFERTADO</v>
      </c>
      <c r="BC107" s="42" t="str">
        <f>+IFERROR(VLOOKUP(A107,'[1]LIFE SUMINISTROS MEDICOS S.A.S.'!$A$32:$O$78,8,0)," ")</f>
        <v xml:space="preserve"> </v>
      </c>
      <c r="BD107" s="42" t="s">
        <v>33</v>
      </c>
      <c r="BE107" s="42" t="str">
        <f t="shared" si="327"/>
        <v>NO</v>
      </c>
      <c r="BF107" s="214">
        <f>+IFERROR(VLOOKUP(A107,[2]PriceList!$A$2:$I$252,8,0)," ")</f>
        <v>0</v>
      </c>
      <c r="BG107" s="218">
        <f>+IFERROR(VLOOKUP(A107,[2]PriceList!$A$2:$I$252,9,0)," ")</f>
        <v>0</v>
      </c>
      <c r="BH107" s="43">
        <f t="shared" si="217"/>
        <v>0</v>
      </c>
      <c r="BI107" s="52">
        <f t="shared" si="328"/>
        <v>0</v>
      </c>
      <c r="BJ107" s="42" t="str">
        <f t="shared" si="329"/>
        <v>NO OFERTADO</v>
      </c>
      <c r="BK107" s="42" t="str">
        <f>+IFERROR(VLOOKUP(A107,'[1]MEDTRONIC COLOMBIA S.A.'!$A$11:$O$73,8,0)," ")</f>
        <v xml:space="preserve"> </v>
      </c>
      <c r="BL107" s="42" t="s">
        <v>10</v>
      </c>
      <c r="BM107" s="42" t="str">
        <f t="shared" si="330"/>
        <v>SI</v>
      </c>
      <c r="BN107" s="196">
        <v>0</v>
      </c>
      <c r="BO107" s="196">
        <v>0</v>
      </c>
      <c r="BP107" s="144">
        <f t="shared" si="218"/>
        <v>0</v>
      </c>
      <c r="BQ107" s="145">
        <f t="shared" si="219"/>
        <v>0</v>
      </c>
      <c r="BR107" s="42" t="str">
        <f t="shared" si="331"/>
        <v>NO OFERTADO</v>
      </c>
      <c r="BS107" s="42" t="str">
        <f>+IFERROR(VLOOKUP(A107,'[1]PROMED QUIRURGICOS EU'!$A$11:$O$26,8,0)," ")</f>
        <v xml:space="preserve"> </v>
      </c>
      <c r="BT107" s="42" t="s">
        <v>33</v>
      </c>
      <c r="BU107" s="42" t="str">
        <f t="shared" si="332"/>
        <v>NO</v>
      </c>
      <c r="BV107" s="191"/>
      <c r="BW107" s="191"/>
      <c r="BX107" s="43">
        <f t="shared" si="220"/>
        <v>0</v>
      </c>
      <c r="BY107" s="52">
        <f t="shared" si="221"/>
        <v>0</v>
      </c>
      <c r="BZ107" s="42" t="str">
        <f t="shared" si="333"/>
        <v>NO OFERTADO</v>
      </c>
      <c r="CA107" s="42" t="str">
        <f>+IFERROR(VLOOKUP(A107,'[1]UCIPHARMA S. A'!$A$11:$N$28,8,0)," ")</f>
        <v xml:space="preserve"> </v>
      </c>
      <c r="CB107" s="42" t="s">
        <v>33</v>
      </c>
      <c r="CC107" s="42" t="str">
        <f t="shared" si="334"/>
        <v>NO</v>
      </c>
      <c r="CD107" s="56"/>
      <c r="CE107" s="57" t="str">
        <f t="shared" si="222"/>
        <v/>
      </c>
      <c r="CF107" s="57" t="str">
        <f t="shared" si="223"/>
        <v/>
      </c>
      <c r="CG107" s="57" t="str">
        <f t="shared" si="224"/>
        <v/>
      </c>
      <c r="CH107" s="65">
        <f t="shared" si="225"/>
        <v>1057117</v>
      </c>
      <c r="CI107" s="65" t="str">
        <f t="shared" si="226"/>
        <v/>
      </c>
      <c r="CJ107" s="65" t="str">
        <f t="shared" si="227"/>
        <v/>
      </c>
      <c r="CK107" s="65" t="str">
        <f t="shared" si="335"/>
        <v/>
      </c>
      <c r="CL107" s="65" t="str">
        <f t="shared" si="336"/>
        <v/>
      </c>
      <c r="CM107" s="57" t="str">
        <f t="shared" si="236"/>
        <v/>
      </c>
      <c r="CN107" s="57">
        <f t="shared" si="337"/>
        <v>1057117</v>
      </c>
      <c r="CO107" s="58" t="e">
        <f t="shared" si="338"/>
        <v>#VALUE!</v>
      </c>
      <c r="CP107" s="58" t="e">
        <f t="shared" si="339"/>
        <v>#VALUE!</v>
      </c>
      <c r="CQ107" s="58" t="e">
        <f t="shared" si="340"/>
        <v>#VALUE!</v>
      </c>
      <c r="CR107" s="58">
        <f t="shared" si="341"/>
        <v>500</v>
      </c>
      <c r="CS107" s="58" t="e">
        <f>500*(CN107/CI107)</f>
        <v>#VALUE!</v>
      </c>
      <c r="CT107" s="58" t="e">
        <f t="shared" si="343"/>
        <v>#VALUE!</v>
      </c>
      <c r="CU107" s="62" t="e">
        <f t="shared" si="344"/>
        <v>#VALUE!</v>
      </c>
      <c r="CV107" s="58" t="e">
        <f t="shared" si="345"/>
        <v>#VALUE!</v>
      </c>
      <c r="CW107" s="58" t="e">
        <f t="shared" si="346"/>
        <v>#VALUE!</v>
      </c>
      <c r="CX107" s="208" t="s">
        <v>558</v>
      </c>
      <c r="CY107" s="91"/>
    </row>
    <row r="108" spans="1:103" s="59" customFormat="1" ht="47.25" x14ac:dyDescent="0.2">
      <c r="A108" s="122">
        <f t="shared" si="228"/>
        <v>98</v>
      </c>
      <c r="B108" s="123" t="s">
        <v>239</v>
      </c>
      <c r="C108" s="124" t="s">
        <v>240</v>
      </c>
      <c r="D108" s="123" t="s">
        <v>46</v>
      </c>
      <c r="E108" s="126">
        <v>18</v>
      </c>
      <c r="F108" s="122">
        <v>1</v>
      </c>
      <c r="G108" s="123" t="s">
        <v>31</v>
      </c>
      <c r="H108" s="53">
        <v>464671.2</v>
      </c>
      <c r="I108" s="53">
        <f t="shared" si="229"/>
        <v>8364081.6000000006</v>
      </c>
      <c r="J108" s="136"/>
      <c r="K108" s="136">
        <v>0</v>
      </c>
      <c r="L108" s="43">
        <f t="shared" si="313"/>
        <v>0</v>
      </c>
      <c r="M108" s="52">
        <f t="shared" si="230"/>
        <v>0</v>
      </c>
      <c r="N108" s="42" t="str">
        <f>+IF(L108=0,"NO OFERTADO",IF(L108&gt;$H108,"NO CUMPLE",IF(((L108-$H108)/$H108)&lt;=-20%,"ARTIFICIALIDAD",IF(AND($H108=$H108,((L108-$H108)/$H108)&gt;-20%),"CUMPLE"))))</f>
        <v>NO OFERTADO</v>
      </c>
      <c r="O108" s="42" t="s">
        <v>568</v>
      </c>
      <c r="P108" s="42" t="s">
        <v>33</v>
      </c>
      <c r="Q108" s="42" t="str">
        <f t="shared" si="315"/>
        <v>NO</v>
      </c>
      <c r="R108" s="144">
        <v>0</v>
      </c>
      <c r="S108" s="144">
        <v>0</v>
      </c>
      <c r="T108" s="144">
        <f t="shared" si="214"/>
        <v>0</v>
      </c>
      <c r="U108" s="145">
        <f t="shared" si="231"/>
        <v>0</v>
      </c>
      <c r="V108" s="42" t="str">
        <f t="shared" si="347"/>
        <v>NO OFERTADO</v>
      </c>
      <c r="W108" s="42" t="str">
        <f>+IFERROR(VLOOKUP(A108,'[1]ASSUT MEDICAL LTDA'!$A$11:$L$124,7,0)," ")</f>
        <v xml:space="preserve"> </v>
      </c>
      <c r="X108" s="42" t="s">
        <v>33</v>
      </c>
      <c r="Y108" s="42" t="str">
        <f t="shared" si="348"/>
        <v>NO</v>
      </c>
      <c r="Z108" s="43">
        <v>0</v>
      </c>
      <c r="AA108" s="43">
        <v>0</v>
      </c>
      <c r="AB108" s="43">
        <f t="shared" si="215"/>
        <v>0</v>
      </c>
      <c r="AC108" s="41">
        <f t="shared" si="232"/>
        <v>0</v>
      </c>
      <c r="AD108" s="42" t="str">
        <f t="shared" si="318"/>
        <v>NO OFERTADO</v>
      </c>
      <c r="AE108" s="42" t="str">
        <f>+IFERROR(VLOOKUP(A108,'[1]COLOMBIANA DE MEDICAMENTOS Y TE'!$A$33:$H$178,8,0)," ")</f>
        <v xml:space="preserve"> </v>
      </c>
      <c r="AF108" s="42" t="s">
        <v>33</v>
      </c>
      <c r="AG108" s="42" t="str">
        <f t="shared" si="319"/>
        <v>NO</v>
      </c>
      <c r="AH108" s="60">
        <v>321223</v>
      </c>
      <c r="AI108" s="60">
        <v>0</v>
      </c>
      <c r="AJ108" s="51">
        <f t="shared" si="320"/>
        <v>321223</v>
      </c>
      <c r="AK108" s="41">
        <f t="shared" si="233"/>
        <v>5782014</v>
      </c>
      <c r="AL108" s="42" t="str">
        <f t="shared" si="321"/>
        <v>ARTIFICIALIDAD</v>
      </c>
      <c r="AM108" s="42" t="str">
        <f>+IFERROR(VLOOKUP(A108,'[1]JOHNSON &amp; JOHNSON MEDTECH COLOM'!$A$11:$J$240,7,0)," ")</f>
        <v>Cumple</v>
      </c>
      <c r="AN108" s="42" t="s">
        <v>10</v>
      </c>
      <c r="AO108" s="42" t="str">
        <f t="shared" si="322"/>
        <v>SI</v>
      </c>
      <c r="AP108" s="60"/>
      <c r="AQ108" s="60"/>
      <c r="AR108" s="40">
        <f t="shared" si="323"/>
        <v>0</v>
      </c>
      <c r="AS108" s="41">
        <f t="shared" si="234"/>
        <v>0</v>
      </c>
      <c r="AT108" s="42" t="str">
        <f t="shared" si="324"/>
        <v>NO OFERTADO</v>
      </c>
      <c r="AU108" s="42"/>
      <c r="AV108" s="42" t="s">
        <v>33</v>
      </c>
      <c r="AW108" s="42" t="str">
        <f t="shared" si="325"/>
        <v>NO</v>
      </c>
      <c r="AX108" s="167"/>
      <c r="AY108" s="167"/>
      <c r="AZ108" s="144">
        <f t="shared" si="216"/>
        <v>0</v>
      </c>
      <c r="BA108" s="41">
        <f t="shared" si="235"/>
        <v>0</v>
      </c>
      <c r="BB108" s="42" t="str">
        <f t="shared" si="326"/>
        <v>NO OFERTADO</v>
      </c>
      <c r="BC108" s="42" t="str">
        <f>+IFERROR(VLOOKUP(A108,'[1]LIFE SUMINISTROS MEDICOS S.A.S.'!$A$32:$O$78,8,0)," ")</f>
        <v xml:space="preserve"> </v>
      </c>
      <c r="BD108" s="42" t="s">
        <v>33</v>
      </c>
      <c r="BE108" s="42" t="str">
        <f t="shared" si="327"/>
        <v>NO</v>
      </c>
      <c r="BF108" s="214">
        <f>+IFERROR(VLOOKUP(A108,[2]PriceList!$A$2:$I$252,8,0)," ")</f>
        <v>390000</v>
      </c>
      <c r="BG108" s="218">
        <f>+BF108*19%</f>
        <v>74100</v>
      </c>
      <c r="BH108" s="43">
        <f t="shared" si="217"/>
        <v>464100</v>
      </c>
      <c r="BI108" s="52">
        <f t="shared" si="328"/>
        <v>464100</v>
      </c>
      <c r="BJ108" s="42" t="str">
        <f t="shared" si="329"/>
        <v>CUMPLE</v>
      </c>
      <c r="BK108" s="42" t="str">
        <f>+IFERROR(VLOOKUP(A108,'[1]MEDTRONIC COLOMBIA S.A.'!$A$11:$O$73,8,0)," ")</f>
        <v>Cumple</v>
      </c>
      <c r="BL108" s="42" t="s">
        <v>10</v>
      </c>
      <c r="BM108" s="42" t="str">
        <f t="shared" si="330"/>
        <v>SI</v>
      </c>
      <c r="BN108" s="196">
        <v>0</v>
      </c>
      <c r="BO108" s="196">
        <v>0</v>
      </c>
      <c r="BP108" s="144">
        <f t="shared" si="218"/>
        <v>0</v>
      </c>
      <c r="BQ108" s="145">
        <f t="shared" si="219"/>
        <v>0</v>
      </c>
      <c r="BR108" s="42" t="str">
        <f t="shared" si="331"/>
        <v>NO OFERTADO</v>
      </c>
      <c r="BS108" s="42" t="str">
        <f>+IFERROR(VLOOKUP(A108,'[1]PROMED QUIRURGICOS EU'!$A$11:$O$26,8,0)," ")</f>
        <v xml:space="preserve"> </v>
      </c>
      <c r="BT108" s="42" t="s">
        <v>33</v>
      </c>
      <c r="BU108" s="42" t="str">
        <f t="shared" si="332"/>
        <v>NO</v>
      </c>
      <c r="BV108" s="191"/>
      <c r="BW108" s="191"/>
      <c r="BX108" s="43">
        <f t="shared" si="220"/>
        <v>0</v>
      </c>
      <c r="BY108" s="52">
        <f t="shared" si="221"/>
        <v>0</v>
      </c>
      <c r="BZ108" s="42" t="str">
        <f t="shared" si="333"/>
        <v>NO OFERTADO</v>
      </c>
      <c r="CA108" s="42" t="str">
        <f>+IFERROR(VLOOKUP(A108,'[1]UCIPHARMA S. A'!$A$11:$N$28,8,0)," ")</f>
        <v xml:space="preserve"> </v>
      </c>
      <c r="CB108" s="42" t="s">
        <v>33</v>
      </c>
      <c r="CC108" s="42" t="str">
        <f t="shared" si="334"/>
        <v>NO</v>
      </c>
      <c r="CD108" s="56"/>
      <c r="CE108" s="57" t="str">
        <f t="shared" si="222"/>
        <v/>
      </c>
      <c r="CF108" s="57" t="str">
        <f t="shared" si="223"/>
        <v/>
      </c>
      <c r="CG108" s="57" t="str">
        <f t="shared" si="224"/>
        <v/>
      </c>
      <c r="CH108" s="65">
        <f t="shared" si="225"/>
        <v>321223</v>
      </c>
      <c r="CI108" s="65" t="str">
        <f t="shared" si="226"/>
        <v/>
      </c>
      <c r="CJ108" s="65" t="str">
        <f t="shared" si="227"/>
        <v/>
      </c>
      <c r="CK108" s="65">
        <f t="shared" si="335"/>
        <v>464100</v>
      </c>
      <c r="CL108" s="65" t="str">
        <f t="shared" si="336"/>
        <v/>
      </c>
      <c r="CM108" s="57" t="str">
        <f t="shared" si="236"/>
        <v/>
      </c>
      <c r="CN108" s="57">
        <f t="shared" si="337"/>
        <v>321223</v>
      </c>
      <c r="CO108" s="58" t="e">
        <f t="shared" si="338"/>
        <v>#VALUE!</v>
      </c>
      <c r="CP108" s="58" t="e">
        <f t="shared" si="339"/>
        <v>#VALUE!</v>
      </c>
      <c r="CQ108" s="58" t="e">
        <f t="shared" si="340"/>
        <v>#VALUE!</v>
      </c>
      <c r="CR108" s="58">
        <f t="shared" si="341"/>
        <v>500</v>
      </c>
      <c r="CS108" s="58" t="e">
        <f t="shared" ref="CS108:CS114" si="349">500*(CN108/CI108)</f>
        <v>#VALUE!</v>
      </c>
      <c r="CT108" s="58" t="e">
        <f t="shared" si="343"/>
        <v>#VALUE!</v>
      </c>
      <c r="CU108" s="62">
        <f t="shared" si="344"/>
        <v>346.07088989441928</v>
      </c>
      <c r="CV108" s="58" t="e">
        <f t="shared" si="345"/>
        <v>#VALUE!</v>
      </c>
      <c r="CW108" s="58" t="e">
        <f t="shared" si="346"/>
        <v>#VALUE!</v>
      </c>
      <c r="CX108" s="208" t="s">
        <v>558</v>
      </c>
      <c r="CY108" s="91"/>
    </row>
    <row r="109" spans="1:103" s="59" customFormat="1" ht="60" x14ac:dyDescent="0.2">
      <c r="A109" s="122">
        <f t="shared" si="228"/>
        <v>99</v>
      </c>
      <c r="B109" s="123" t="s">
        <v>241</v>
      </c>
      <c r="C109" s="124" t="s">
        <v>242</v>
      </c>
      <c r="D109" s="123" t="s">
        <v>46</v>
      </c>
      <c r="E109" s="126">
        <v>165</v>
      </c>
      <c r="F109" s="122">
        <v>1</v>
      </c>
      <c r="G109" s="123" t="s">
        <v>31</v>
      </c>
      <c r="H109" s="53">
        <v>9936</v>
      </c>
      <c r="I109" s="53">
        <f t="shared" si="229"/>
        <v>1639440</v>
      </c>
      <c r="J109" s="136">
        <v>8700</v>
      </c>
      <c r="K109" s="136">
        <v>0</v>
      </c>
      <c r="L109" s="43">
        <f t="shared" si="313"/>
        <v>8700</v>
      </c>
      <c r="M109" s="52">
        <f t="shared" si="230"/>
        <v>1435500</v>
      </c>
      <c r="N109" s="42" t="str">
        <f t="shared" ref="N109:N114" si="350">+IF(L109=0,"NO OFERTADO",IF(L109&gt;$H109,"NO CUMPLE",IF(((L109-$H109)/$H109)&lt;=-20%,"ARTIFICIALIDAD",IF(AND($H109=$H109,((L109-$H109)/$H109)&gt;-20%),"CUMPLE"))))</f>
        <v>CUMPLE</v>
      </c>
      <c r="O109" s="42" t="s">
        <v>566</v>
      </c>
      <c r="P109" s="42" t="s">
        <v>10</v>
      </c>
      <c r="Q109" s="42" t="str">
        <f t="shared" si="315"/>
        <v>SI</v>
      </c>
      <c r="R109" s="144">
        <v>7450</v>
      </c>
      <c r="S109" s="144">
        <v>0</v>
      </c>
      <c r="T109" s="144">
        <f t="shared" si="214"/>
        <v>7450</v>
      </c>
      <c r="U109" s="145">
        <f t="shared" si="231"/>
        <v>1229250</v>
      </c>
      <c r="V109" s="42" t="str">
        <f t="shared" si="347"/>
        <v>ARTIFICIALIDAD</v>
      </c>
      <c r="W109" s="42" t="str">
        <f>+IFERROR(VLOOKUP(A109,'[1]ASSUT MEDICAL LTDA'!$A$11:$L$124,7,0)," ")</f>
        <v>No cumple</v>
      </c>
      <c r="X109" s="42" t="s">
        <v>10</v>
      </c>
      <c r="Y109" s="42" t="str">
        <f t="shared" si="348"/>
        <v>SI</v>
      </c>
      <c r="Z109" s="43">
        <v>7108</v>
      </c>
      <c r="AA109" s="43">
        <v>0</v>
      </c>
      <c r="AB109" s="43">
        <f t="shared" si="215"/>
        <v>7108</v>
      </c>
      <c r="AC109" s="41">
        <f t="shared" si="232"/>
        <v>1172820</v>
      </c>
      <c r="AD109" s="42" t="str">
        <f t="shared" si="318"/>
        <v>ARTIFICIALIDAD</v>
      </c>
      <c r="AE109" s="42" t="str">
        <f>+IFERROR(VLOOKUP(A109,'[1]COLOMBIANA DE MEDICAMENTOS Y TE'!$A$33:$H$178,8,0)," ")</f>
        <v>No cumple</v>
      </c>
      <c r="AF109" s="42" t="s">
        <v>10</v>
      </c>
      <c r="AG109" s="42" t="str">
        <f t="shared" si="319"/>
        <v>SI</v>
      </c>
      <c r="AH109" s="60">
        <v>6175</v>
      </c>
      <c r="AI109" s="60">
        <v>0</v>
      </c>
      <c r="AJ109" s="51">
        <f t="shared" si="320"/>
        <v>6175</v>
      </c>
      <c r="AK109" s="41">
        <f t="shared" si="233"/>
        <v>1018875</v>
      </c>
      <c r="AL109" s="42" t="str">
        <f t="shared" si="321"/>
        <v>ARTIFICIALIDAD</v>
      </c>
      <c r="AM109" s="42" t="str">
        <f>+IFERROR(VLOOKUP(A109,'[1]JOHNSON &amp; JOHNSON MEDTECH COLOM'!$A$11:$J$240,7,0)," ")</f>
        <v>Cumple</v>
      </c>
      <c r="AN109" s="42" t="s">
        <v>10</v>
      </c>
      <c r="AO109" s="42" t="str">
        <f t="shared" si="322"/>
        <v>SI</v>
      </c>
      <c r="AP109" s="60"/>
      <c r="AQ109" s="60"/>
      <c r="AR109" s="40">
        <f t="shared" si="323"/>
        <v>0</v>
      </c>
      <c r="AS109" s="41">
        <f t="shared" si="234"/>
        <v>0</v>
      </c>
      <c r="AT109" s="42" t="str">
        <f t="shared" si="324"/>
        <v>NO OFERTADO</v>
      </c>
      <c r="AU109" s="42"/>
      <c r="AV109" s="42" t="s">
        <v>33</v>
      </c>
      <c r="AW109" s="42" t="str">
        <f t="shared" si="325"/>
        <v>NO</v>
      </c>
      <c r="AX109" s="167"/>
      <c r="AY109" s="167"/>
      <c r="AZ109" s="144">
        <f t="shared" si="216"/>
        <v>0</v>
      </c>
      <c r="BA109" s="41">
        <f t="shared" si="235"/>
        <v>0</v>
      </c>
      <c r="BB109" s="42" t="str">
        <f t="shared" si="326"/>
        <v>NO OFERTADO</v>
      </c>
      <c r="BC109" s="42" t="str">
        <f>+IFERROR(VLOOKUP(A109,'[1]LIFE SUMINISTROS MEDICOS S.A.S.'!$A$32:$O$78,8,0)," ")</f>
        <v xml:space="preserve"> </v>
      </c>
      <c r="BD109" s="42" t="s">
        <v>33</v>
      </c>
      <c r="BE109" s="42" t="str">
        <f t="shared" si="327"/>
        <v>NO</v>
      </c>
      <c r="BF109" s="214">
        <f>+IFERROR(VLOOKUP(A109,[2]PriceList!$A$2:$I$252,8,0)," ")</f>
        <v>6870</v>
      </c>
      <c r="BG109" s="218">
        <f>+IFERROR(VLOOKUP(A109,[2]PriceList!$A$2:$I$252,9,0)," ")</f>
        <v>0</v>
      </c>
      <c r="BH109" s="43">
        <f t="shared" si="217"/>
        <v>6870</v>
      </c>
      <c r="BI109" s="52">
        <f t="shared" si="328"/>
        <v>6870</v>
      </c>
      <c r="BJ109" s="42" t="str">
        <f t="shared" si="329"/>
        <v>ARTIFICIALIDAD</v>
      </c>
      <c r="BK109" s="42" t="str">
        <f>+IFERROR(VLOOKUP(A109,'[1]MEDTRONIC COLOMBIA S.A.'!$A$11:$O$73,8,0)," ")</f>
        <v>Cumple</v>
      </c>
      <c r="BL109" s="42" t="s">
        <v>10</v>
      </c>
      <c r="BM109" s="42" t="str">
        <f t="shared" si="330"/>
        <v>SI</v>
      </c>
      <c r="BN109" s="196">
        <v>0</v>
      </c>
      <c r="BO109" s="196">
        <v>0</v>
      </c>
      <c r="BP109" s="144">
        <f t="shared" si="218"/>
        <v>0</v>
      </c>
      <c r="BQ109" s="145">
        <f t="shared" si="219"/>
        <v>0</v>
      </c>
      <c r="BR109" s="42" t="str">
        <f t="shared" si="331"/>
        <v>NO OFERTADO</v>
      </c>
      <c r="BS109" s="42" t="str">
        <f>+IFERROR(VLOOKUP(A109,'[1]PROMED QUIRURGICOS EU'!$A$11:$O$26,8,0)," ")</f>
        <v xml:space="preserve"> </v>
      </c>
      <c r="BT109" s="42" t="s">
        <v>33</v>
      </c>
      <c r="BU109" s="42" t="str">
        <f t="shared" si="332"/>
        <v>NO</v>
      </c>
      <c r="BV109" s="191"/>
      <c r="BW109" s="191"/>
      <c r="BX109" s="43">
        <f t="shared" si="220"/>
        <v>0</v>
      </c>
      <c r="BY109" s="52">
        <f t="shared" si="221"/>
        <v>0</v>
      </c>
      <c r="BZ109" s="42" t="str">
        <f t="shared" si="333"/>
        <v>NO OFERTADO</v>
      </c>
      <c r="CA109" s="42" t="str">
        <f>+IFERROR(VLOOKUP(A109,'[1]UCIPHARMA S. A'!$A$11:$N$28,8,0)," ")</f>
        <v xml:space="preserve"> </v>
      </c>
      <c r="CB109" s="42" t="s">
        <v>33</v>
      </c>
      <c r="CC109" s="42" t="str">
        <f t="shared" si="334"/>
        <v>NO</v>
      </c>
      <c r="CD109" s="56"/>
      <c r="CE109" s="57">
        <f t="shared" si="222"/>
        <v>8700</v>
      </c>
      <c r="CF109" s="57">
        <f t="shared" si="223"/>
        <v>7450</v>
      </c>
      <c r="CG109" s="57">
        <f t="shared" si="224"/>
        <v>7108</v>
      </c>
      <c r="CH109" s="65">
        <f t="shared" si="225"/>
        <v>6175</v>
      </c>
      <c r="CI109" s="65" t="str">
        <f t="shared" si="226"/>
        <v/>
      </c>
      <c r="CJ109" s="65" t="str">
        <f t="shared" si="227"/>
        <v/>
      </c>
      <c r="CK109" s="65">
        <f t="shared" si="335"/>
        <v>6870</v>
      </c>
      <c r="CL109" s="65" t="str">
        <f t="shared" si="336"/>
        <v/>
      </c>
      <c r="CM109" s="57" t="str">
        <f t="shared" si="236"/>
        <v/>
      </c>
      <c r="CN109" s="57">
        <f t="shared" si="337"/>
        <v>6175</v>
      </c>
      <c r="CO109" s="58">
        <f t="shared" si="338"/>
        <v>354.88505747126436</v>
      </c>
      <c r="CP109" s="58">
        <f t="shared" si="339"/>
        <v>414.42953020134229</v>
      </c>
      <c r="CQ109" s="58">
        <f t="shared" si="340"/>
        <v>434.36972425436124</v>
      </c>
      <c r="CR109" s="58">
        <f t="shared" si="341"/>
        <v>500</v>
      </c>
      <c r="CS109" s="58" t="e">
        <f t="shared" si="349"/>
        <v>#VALUE!</v>
      </c>
      <c r="CT109" s="58" t="e">
        <f t="shared" si="343"/>
        <v>#VALUE!</v>
      </c>
      <c r="CU109" s="62">
        <f t="shared" si="344"/>
        <v>449.4177583697234</v>
      </c>
      <c r="CV109" s="58" t="e">
        <f t="shared" si="345"/>
        <v>#VALUE!</v>
      </c>
      <c r="CW109" s="58" t="e">
        <f t="shared" si="346"/>
        <v>#VALUE!</v>
      </c>
      <c r="CX109" s="56" t="s">
        <v>554</v>
      </c>
      <c r="CY109" s="91"/>
    </row>
    <row r="110" spans="1:103" s="59" customFormat="1" ht="60" x14ac:dyDescent="0.2">
      <c r="A110" s="122">
        <f t="shared" si="228"/>
        <v>100</v>
      </c>
      <c r="B110" s="123" t="s">
        <v>243</v>
      </c>
      <c r="C110" s="124" t="s">
        <v>244</v>
      </c>
      <c r="D110" s="123" t="s">
        <v>46</v>
      </c>
      <c r="E110" s="126">
        <v>69</v>
      </c>
      <c r="F110" s="122">
        <v>1</v>
      </c>
      <c r="G110" s="123" t="s">
        <v>31</v>
      </c>
      <c r="H110" s="53">
        <v>9936</v>
      </c>
      <c r="I110" s="53">
        <f t="shared" si="229"/>
        <v>685584</v>
      </c>
      <c r="J110" s="136">
        <v>8700</v>
      </c>
      <c r="K110" s="136">
        <v>0</v>
      </c>
      <c r="L110" s="43">
        <f t="shared" si="313"/>
        <v>8700</v>
      </c>
      <c r="M110" s="52">
        <f t="shared" si="230"/>
        <v>600300</v>
      </c>
      <c r="N110" s="42" t="str">
        <f t="shared" si="350"/>
        <v>CUMPLE</v>
      </c>
      <c r="O110" s="42" t="s">
        <v>566</v>
      </c>
      <c r="P110" s="42" t="s">
        <v>10</v>
      </c>
      <c r="Q110" s="42" t="str">
        <f t="shared" si="315"/>
        <v>SI</v>
      </c>
      <c r="R110" s="144">
        <v>7050</v>
      </c>
      <c r="S110" s="144">
        <v>0</v>
      </c>
      <c r="T110" s="144">
        <f t="shared" si="214"/>
        <v>7050</v>
      </c>
      <c r="U110" s="145">
        <f t="shared" si="231"/>
        <v>486450</v>
      </c>
      <c r="V110" s="42" t="str">
        <f t="shared" si="347"/>
        <v>ARTIFICIALIDAD</v>
      </c>
      <c r="W110" s="42" t="str">
        <f>+IFERROR(VLOOKUP(A110,'[1]ASSUT MEDICAL LTDA'!$A$11:$L$124,7,0)," ")</f>
        <v>Cumple</v>
      </c>
      <c r="X110" s="42" t="s">
        <v>10</v>
      </c>
      <c r="Y110" s="42" t="str">
        <f t="shared" si="348"/>
        <v>SI</v>
      </c>
      <c r="Z110" s="43">
        <v>14651</v>
      </c>
      <c r="AA110" s="43">
        <v>0</v>
      </c>
      <c r="AB110" s="43">
        <f t="shared" si="215"/>
        <v>14651</v>
      </c>
      <c r="AC110" s="41">
        <f t="shared" si="232"/>
        <v>1010919</v>
      </c>
      <c r="AD110" s="42" t="str">
        <f t="shared" si="318"/>
        <v>NO CUMPLE</v>
      </c>
      <c r="AE110" s="42" t="str">
        <f>+IFERROR(VLOOKUP(A110,'[1]COLOMBIANA DE MEDICAMENTOS Y TE'!$A$33:$H$178,8,0)," ")</f>
        <v>No cumple</v>
      </c>
      <c r="AF110" s="42" t="s">
        <v>33</v>
      </c>
      <c r="AG110" s="42" t="str">
        <f t="shared" si="319"/>
        <v>NO</v>
      </c>
      <c r="AH110" s="60"/>
      <c r="AI110" s="60"/>
      <c r="AJ110" s="51">
        <f t="shared" si="320"/>
        <v>0</v>
      </c>
      <c r="AK110" s="41">
        <f t="shared" si="233"/>
        <v>0</v>
      </c>
      <c r="AL110" s="42" t="str">
        <f t="shared" si="321"/>
        <v>NO OFERTADO</v>
      </c>
      <c r="AM110" s="42" t="str">
        <f>+IFERROR(VLOOKUP(A110,'[1]JOHNSON &amp; JOHNSON MEDTECH COLOM'!$A$11:$J$240,7,0)," ")</f>
        <v xml:space="preserve"> </v>
      </c>
      <c r="AN110" s="42" t="s">
        <v>33</v>
      </c>
      <c r="AO110" s="42" t="str">
        <f t="shared" si="322"/>
        <v>NO</v>
      </c>
      <c r="AP110" s="60"/>
      <c r="AQ110" s="60"/>
      <c r="AR110" s="40">
        <f t="shared" si="323"/>
        <v>0</v>
      </c>
      <c r="AS110" s="41">
        <f t="shared" si="234"/>
        <v>0</v>
      </c>
      <c r="AT110" s="42" t="str">
        <f t="shared" si="324"/>
        <v>NO OFERTADO</v>
      </c>
      <c r="AU110" s="42"/>
      <c r="AV110" s="42" t="s">
        <v>33</v>
      </c>
      <c r="AW110" s="42" t="str">
        <f t="shared" si="325"/>
        <v>NO</v>
      </c>
      <c r="AX110" s="167">
        <v>8701</v>
      </c>
      <c r="AY110" s="167">
        <v>0</v>
      </c>
      <c r="AZ110" s="144">
        <f t="shared" si="216"/>
        <v>8701</v>
      </c>
      <c r="BA110" s="41">
        <f t="shared" si="235"/>
        <v>600369</v>
      </c>
      <c r="BB110" s="42" t="str">
        <f t="shared" si="326"/>
        <v>CUMPLE</v>
      </c>
      <c r="BC110" s="42" t="str">
        <f>+IFERROR(VLOOKUP(A110,'[1]LIFE SUMINISTROS MEDICOS S.A.S.'!$A$32:$O$78,8,0)," ")</f>
        <v>No cumple</v>
      </c>
      <c r="BD110" s="42" t="s">
        <v>10</v>
      </c>
      <c r="BE110" s="42" t="str">
        <f t="shared" si="327"/>
        <v>SI</v>
      </c>
      <c r="BF110" s="214">
        <f>+IFERROR(VLOOKUP(A110,[2]PriceList!$A$2:$I$252,8,0)," ")</f>
        <v>7200</v>
      </c>
      <c r="BG110" s="218">
        <f>+IFERROR(VLOOKUP(A110,[2]PriceList!$A$2:$I$252,9,0)," ")</f>
        <v>0</v>
      </c>
      <c r="BH110" s="43">
        <f t="shared" si="217"/>
        <v>7200</v>
      </c>
      <c r="BI110" s="52">
        <f t="shared" si="328"/>
        <v>7200</v>
      </c>
      <c r="BJ110" s="42" t="str">
        <f t="shared" si="329"/>
        <v>ARTIFICIALIDAD</v>
      </c>
      <c r="BK110" s="42" t="str">
        <f>+IFERROR(VLOOKUP(A110,'[1]MEDTRONIC COLOMBIA S.A.'!$A$11:$O$73,8,0)," ")</f>
        <v>Cumple</v>
      </c>
      <c r="BL110" s="42" t="s">
        <v>10</v>
      </c>
      <c r="BM110" s="42" t="str">
        <f t="shared" si="330"/>
        <v>SI</v>
      </c>
      <c r="BN110" s="196">
        <v>0</v>
      </c>
      <c r="BO110" s="196">
        <v>0</v>
      </c>
      <c r="BP110" s="144">
        <f t="shared" si="218"/>
        <v>0</v>
      </c>
      <c r="BQ110" s="145">
        <f t="shared" si="219"/>
        <v>0</v>
      </c>
      <c r="BR110" s="42" t="str">
        <f t="shared" si="331"/>
        <v>NO OFERTADO</v>
      </c>
      <c r="BS110" s="42" t="str">
        <f>+IFERROR(VLOOKUP(A110,'[1]PROMED QUIRURGICOS EU'!$A$11:$O$26,8,0)," ")</f>
        <v xml:space="preserve"> </v>
      </c>
      <c r="BT110" s="42" t="s">
        <v>33</v>
      </c>
      <c r="BU110" s="42" t="str">
        <f t="shared" si="332"/>
        <v>NO</v>
      </c>
      <c r="BV110" s="191"/>
      <c r="BW110" s="191"/>
      <c r="BX110" s="43">
        <f t="shared" si="220"/>
        <v>0</v>
      </c>
      <c r="BY110" s="52">
        <f t="shared" si="221"/>
        <v>0</v>
      </c>
      <c r="BZ110" s="42" t="str">
        <f t="shared" si="333"/>
        <v>NO OFERTADO</v>
      </c>
      <c r="CA110" s="42" t="str">
        <f>+IFERROR(VLOOKUP(A110,'[1]UCIPHARMA S. A'!$A$11:$N$28,8,0)," ")</f>
        <v xml:space="preserve"> </v>
      </c>
      <c r="CB110" s="42" t="s">
        <v>33</v>
      </c>
      <c r="CC110" s="42" t="str">
        <f t="shared" si="334"/>
        <v>NO</v>
      </c>
      <c r="CD110" s="56"/>
      <c r="CE110" s="57">
        <f t="shared" si="222"/>
        <v>8700</v>
      </c>
      <c r="CF110" s="57">
        <f t="shared" si="223"/>
        <v>7050</v>
      </c>
      <c r="CG110" s="57" t="str">
        <f t="shared" si="224"/>
        <v/>
      </c>
      <c r="CH110" s="65" t="str">
        <f t="shared" si="225"/>
        <v/>
      </c>
      <c r="CI110" s="65" t="str">
        <f t="shared" si="226"/>
        <v/>
      </c>
      <c r="CJ110" s="65">
        <f t="shared" si="227"/>
        <v>8701</v>
      </c>
      <c r="CK110" s="65">
        <f t="shared" si="335"/>
        <v>7200</v>
      </c>
      <c r="CL110" s="65" t="str">
        <f t="shared" si="336"/>
        <v/>
      </c>
      <c r="CM110" s="57" t="str">
        <f t="shared" si="236"/>
        <v/>
      </c>
      <c r="CN110" s="57">
        <f t="shared" si="337"/>
        <v>7050</v>
      </c>
      <c r="CO110" s="58">
        <f t="shared" si="338"/>
        <v>405.17241379310343</v>
      </c>
      <c r="CP110" s="58">
        <f t="shared" si="339"/>
        <v>500</v>
      </c>
      <c r="CQ110" s="58" t="e">
        <f t="shared" si="340"/>
        <v>#VALUE!</v>
      </c>
      <c r="CR110" s="58" t="e">
        <f t="shared" si="341"/>
        <v>#VALUE!</v>
      </c>
      <c r="CS110" s="58" t="e">
        <f t="shared" si="349"/>
        <v>#VALUE!</v>
      </c>
      <c r="CT110" s="58">
        <f t="shared" si="343"/>
        <v>405.12584760372374</v>
      </c>
      <c r="CU110" s="62">
        <f t="shared" si="344"/>
        <v>489.58333333333331</v>
      </c>
      <c r="CV110" s="58" t="e">
        <f t="shared" si="345"/>
        <v>#VALUE!</v>
      </c>
      <c r="CW110" s="58" t="e">
        <f t="shared" si="346"/>
        <v>#VALUE!</v>
      </c>
      <c r="CX110" s="208" t="s">
        <v>558</v>
      </c>
      <c r="CY110" s="91"/>
    </row>
    <row r="111" spans="1:103" s="59" customFormat="1" ht="60" x14ac:dyDescent="0.2">
      <c r="A111" s="122">
        <f t="shared" si="228"/>
        <v>101</v>
      </c>
      <c r="B111" s="123" t="s">
        <v>245</v>
      </c>
      <c r="C111" s="124" t="s">
        <v>246</v>
      </c>
      <c r="D111" s="123" t="s">
        <v>46</v>
      </c>
      <c r="E111" s="126">
        <v>455</v>
      </c>
      <c r="F111" s="122">
        <v>1</v>
      </c>
      <c r="G111" s="123" t="s">
        <v>31</v>
      </c>
      <c r="H111" s="53">
        <v>9167</v>
      </c>
      <c r="I111" s="53">
        <f t="shared" si="229"/>
        <v>4170985</v>
      </c>
      <c r="J111" s="136">
        <v>8700</v>
      </c>
      <c r="K111" s="136">
        <v>0</v>
      </c>
      <c r="L111" s="43">
        <f t="shared" si="313"/>
        <v>8700</v>
      </c>
      <c r="M111" s="52">
        <f t="shared" si="230"/>
        <v>3958500</v>
      </c>
      <c r="N111" s="42" t="str">
        <f t="shared" si="350"/>
        <v>CUMPLE</v>
      </c>
      <c r="O111" s="42" t="s">
        <v>566</v>
      </c>
      <c r="P111" s="42" t="s">
        <v>10</v>
      </c>
      <c r="Q111" s="42" t="str">
        <f t="shared" si="315"/>
        <v>SI</v>
      </c>
      <c r="R111" s="144">
        <v>7600</v>
      </c>
      <c r="S111" s="144">
        <v>0</v>
      </c>
      <c r="T111" s="144">
        <f t="shared" si="214"/>
        <v>7600</v>
      </c>
      <c r="U111" s="145">
        <f t="shared" si="231"/>
        <v>3458000</v>
      </c>
      <c r="V111" s="42" t="str">
        <f t="shared" si="347"/>
        <v>CUMPLE</v>
      </c>
      <c r="W111" s="42" t="str">
        <f>+IFERROR(VLOOKUP(A111,'[1]ASSUT MEDICAL LTDA'!$A$11:$L$124,7,0)," ")</f>
        <v>No cumple</v>
      </c>
      <c r="X111" s="42" t="s">
        <v>10</v>
      </c>
      <c r="Y111" s="42" t="str">
        <f t="shared" si="348"/>
        <v>SI</v>
      </c>
      <c r="Z111" s="43">
        <v>7108</v>
      </c>
      <c r="AA111" s="43">
        <v>0</v>
      </c>
      <c r="AB111" s="43">
        <f t="shared" si="215"/>
        <v>7108</v>
      </c>
      <c r="AC111" s="41">
        <f t="shared" si="232"/>
        <v>3234140</v>
      </c>
      <c r="AD111" s="42" t="str">
        <f t="shared" si="318"/>
        <v>ARTIFICIALIDAD</v>
      </c>
      <c r="AE111" s="42" t="str">
        <f>+IFERROR(VLOOKUP(A111,'[1]COLOMBIANA DE MEDICAMENTOS Y TE'!$A$33:$H$178,8,0)," ")</f>
        <v>No cumple</v>
      </c>
      <c r="AF111" s="42" t="s">
        <v>10</v>
      </c>
      <c r="AG111" s="42" t="str">
        <f t="shared" si="319"/>
        <v>SI</v>
      </c>
      <c r="AH111" s="60">
        <v>4919</v>
      </c>
      <c r="AI111" s="60">
        <v>0</v>
      </c>
      <c r="AJ111" s="51">
        <f t="shared" si="320"/>
        <v>4919</v>
      </c>
      <c r="AK111" s="41">
        <f t="shared" si="233"/>
        <v>2238145</v>
      </c>
      <c r="AL111" s="42" t="str">
        <f t="shared" si="321"/>
        <v>ARTIFICIALIDAD</v>
      </c>
      <c r="AM111" s="42" t="str">
        <f>+IFERROR(VLOOKUP(A111,'[1]JOHNSON &amp; JOHNSON MEDTECH COLOM'!$A$11:$J$240,7,0)," ")</f>
        <v>Cumple</v>
      </c>
      <c r="AN111" s="42" t="s">
        <v>10</v>
      </c>
      <c r="AO111" s="42" t="str">
        <f t="shared" si="322"/>
        <v>SI</v>
      </c>
      <c r="AP111" s="60"/>
      <c r="AQ111" s="60"/>
      <c r="AR111" s="40">
        <f t="shared" si="323"/>
        <v>0</v>
      </c>
      <c r="AS111" s="41">
        <f t="shared" si="234"/>
        <v>0</v>
      </c>
      <c r="AT111" s="42" t="str">
        <f t="shared" si="324"/>
        <v>NO OFERTADO</v>
      </c>
      <c r="AU111" s="42"/>
      <c r="AV111" s="42" t="s">
        <v>33</v>
      </c>
      <c r="AW111" s="42" t="str">
        <f t="shared" si="325"/>
        <v>NO</v>
      </c>
      <c r="AX111" s="167"/>
      <c r="AY111" s="167"/>
      <c r="AZ111" s="144">
        <f t="shared" si="216"/>
        <v>0</v>
      </c>
      <c r="BA111" s="41">
        <f t="shared" si="235"/>
        <v>0</v>
      </c>
      <c r="BB111" s="42" t="str">
        <f t="shared" si="326"/>
        <v>NO OFERTADO</v>
      </c>
      <c r="BC111" s="42" t="str">
        <f>+IFERROR(VLOOKUP(A111,'[1]LIFE SUMINISTROS MEDICOS S.A.S.'!$A$32:$O$78,8,0)," ")</f>
        <v xml:space="preserve"> </v>
      </c>
      <c r="BD111" s="42" t="s">
        <v>33</v>
      </c>
      <c r="BE111" s="42" t="str">
        <f t="shared" si="327"/>
        <v>NO</v>
      </c>
      <c r="BF111" s="214">
        <f>+IFERROR(VLOOKUP(A111,[2]PriceList!$A$2:$I$252,8,0)," ")</f>
        <v>6870</v>
      </c>
      <c r="BG111" s="218">
        <f>+IFERROR(VLOOKUP(A111,[2]PriceList!$A$2:$I$252,9,0)," ")</f>
        <v>0</v>
      </c>
      <c r="BH111" s="43">
        <f t="shared" si="217"/>
        <v>6870</v>
      </c>
      <c r="BI111" s="52">
        <f t="shared" si="328"/>
        <v>6870</v>
      </c>
      <c r="BJ111" s="42" t="str">
        <f t="shared" si="329"/>
        <v>ARTIFICIALIDAD</v>
      </c>
      <c r="BK111" s="42" t="str">
        <f>+IFERROR(VLOOKUP(A111,'[1]MEDTRONIC COLOMBIA S.A.'!$A$11:$O$73,8,0)," ")</f>
        <v>Cumple</v>
      </c>
      <c r="BL111" s="42" t="s">
        <v>10</v>
      </c>
      <c r="BM111" s="42" t="str">
        <f t="shared" si="330"/>
        <v>SI</v>
      </c>
      <c r="BN111" s="196">
        <v>0</v>
      </c>
      <c r="BO111" s="196">
        <v>0</v>
      </c>
      <c r="BP111" s="144">
        <f t="shared" si="218"/>
        <v>0</v>
      </c>
      <c r="BQ111" s="145">
        <f t="shared" si="219"/>
        <v>0</v>
      </c>
      <c r="BR111" s="42" t="str">
        <f t="shared" si="331"/>
        <v>NO OFERTADO</v>
      </c>
      <c r="BS111" s="42" t="str">
        <f>+IFERROR(VLOOKUP(A111,'[1]PROMED QUIRURGICOS EU'!$A$11:$O$26,8,0)," ")</f>
        <v xml:space="preserve"> </v>
      </c>
      <c r="BT111" s="42" t="s">
        <v>33</v>
      </c>
      <c r="BU111" s="42" t="str">
        <f t="shared" si="332"/>
        <v>NO</v>
      </c>
      <c r="BV111" s="191"/>
      <c r="BW111" s="191"/>
      <c r="BX111" s="43">
        <f t="shared" si="220"/>
        <v>0</v>
      </c>
      <c r="BY111" s="52">
        <f t="shared" si="221"/>
        <v>0</v>
      </c>
      <c r="BZ111" s="42" t="str">
        <f t="shared" si="333"/>
        <v>NO OFERTADO</v>
      </c>
      <c r="CA111" s="42" t="str">
        <f>+IFERROR(VLOOKUP(A111,'[1]UCIPHARMA S. A'!$A$11:$N$28,8,0)," ")</f>
        <v xml:space="preserve"> </v>
      </c>
      <c r="CB111" s="42" t="s">
        <v>33</v>
      </c>
      <c r="CC111" s="42" t="str">
        <f t="shared" si="334"/>
        <v>NO</v>
      </c>
      <c r="CD111" s="56"/>
      <c r="CE111" s="57">
        <f t="shared" si="222"/>
        <v>8700</v>
      </c>
      <c r="CF111" s="57">
        <f t="shared" si="223"/>
        <v>7600</v>
      </c>
      <c r="CG111" s="57">
        <f t="shared" si="224"/>
        <v>7108</v>
      </c>
      <c r="CH111" s="65">
        <f t="shared" si="225"/>
        <v>4919</v>
      </c>
      <c r="CI111" s="65" t="str">
        <f t="shared" si="226"/>
        <v/>
      </c>
      <c r="CJ111" s="65" t="str">
        <f t="shared" si="227"/>
        <v/>
      </c>
      <c r="CK111" s="65">
        <f t="shared" si="335"/>
        <v>6870</v>
      </c>
      <c r="CL111" s="65" t="str">
        <f t="shared" si="336"/>
        <v/>
      </c>
      <c r="CM111" s="57" t="str">
        <f t="shared" si="236"/>
        <v/>
      </c>
      <c r="CN111" s="57">
        <f t="shared" si="337"/>
        <v>4919</v>
      </c>
      <c r="CO111" s="58">
        <f t="shared" si="338"/>
        <v>282.70114942528733</v>
      </c>
      <c r="CP111" s="58">
        <f t="shared" si="339"/>
        <v>323.61842105263156</v>
      </c>
      <c r="CQ111" s="58">
        <f t="shared" si="340"/>
        <v>346.01857062464831</v>
      </c>
      <c r="CR111" s="58">
        <f t="shared" si="341"/>
        <v>500</v>
      </c>
      <c r="CS111" s="58" t="e">
        <f t="shared" si="349"/>
        <v>#VALUE!</v>
      </c>
      <c r="CT111" s="58" t="e">
        <f t="shared" si="343"/>
        <v>#VALUE!</v>
      </c>
      <c r="CU111" s="62">
        <f t="shared" si="344"/>
        <v>358.00582241630275</v>
      </c>
      <c r="CV111" s="58" t="e">
        <f t="shared" si="345"/>
        <v>#VALUE!</v>
      </c>
      <c r="CW111" s="58" t="e">
        <f t="shared" si="346"/>
        <v>#VALUE!</v>
      </c>
      <c r="CX111" s="56" t="s">
        <v>554</v>
      </c>
      <c r="CY111" s="91"/>
    </row>
    <row r="112" spans="1:103" s="59" customFormat="1" ht="60" x14ac:dyDescent="0.2">
      <c r="A112" s="122">
        <f t="shared" si="228"/>
        <v>102</v>
      </c>
      <c r="B112" s="123" t="s">
        <v>247</v>
      </c>
      <c r="C112" s="124" t="s">
        <v>248</v>
      </c>
      <c r="D112" s="123" t="s">
        <v>46</v>
      </c>
      <c r="E112" s="126">
        <v>456</v>
      </c>
      <c r="F112" s="122">
        <v>1</v>
      </c>
      <c r="G112" s="123" t="s">
        <v>31</v>
      </c>
      <c r="H112" s="53">
        <v>9936</v>
      </c>
      <c r="I112" s="53">
        <f t="shared" si="229"/>
        <v>4530816</v>
      </c>
      <c r="J112" s="136">
        <v>8700</v>
      </c>
      <c r="K112" s="136">
        <v>0</v>
      </c>
      <c r="L112" s="43">
        <f t="shared" si="313"/>
        <v>8700</v>
      </c>
      <c r="M112" s="52">
        <f t="shared" si="230"/>
        <v>3967200</v>
      </c>
      <c r="N112" s="42" t="str">
        <f t="shared" si="350"/>
        <v>CUMPLE</v>
      </c>
      <c r="O112" s="42" t="s">
        <v>566</v>
      </c>
      <c r="P112" s="42" t="s">
        <v>10</v>
      </c>
      <c r="Q112" s="42" t="str">
        <f t="shared" si="315"/>
        <v>SI</v>
      </c>
      <c r="R112" s="144">
        <v>6700</v>
      </c>
      <c r="S112" s="144">
        <v>0</v>
      </c>
      <c r="T112" s="144">
        <f t="shared" si="214"/>
        <v>6700</v>
      </c>
      <c r="U112" s="145">
        <f t="shared" si="231"/>
        <v>3055200</v>
      </c>
      <c r="V112" s="42" t="str">
        <f t="shared" si="347"/>
        <v>ARTIFICIALIDAD</v>
      </c>
      <c r="W112" s="42" t="str">
        <f>+IFERROR(VLOOKUP(A112,'[1]ASSUT MEDICAL LTDA'!$A$11:$L$124,7,0)," ")</f>
        <v>No cumple</v>
      </c>
      <c r="X112" s="42" t="s">
        <v>10</v>
      </c>
      <c r="Y112" s="42" t="str">
        <f t="shared" si="348"/>
        <v>SI</v>
      </c>
      <c r="Z112" s="43">
        <v>7108</v>
      </c>
      <c r="AA112" s="43">
        <v>0</v>
      </c>
      <c r="AB112" s="43">
        <f t="shared" si="215"/>
        <v>7108</v>
      </c>
      <c r="AC112" s="41">
        <f t="shared" si="232"/>
        <v>3241248</v>
      </c>
      <c r="AD112" s="42" t="str">
        <f t="shared" si="318"/>
        <v>ARTIFICIALIDAD</v>
      </c>
      <c r="AE112" s="42" t="str">
        <f>+IFERROR(VLOOKUP(A112,'[1]COLOMBIANA DE MEDICAMENTOS Y TE'!$A$33:$H$178,8,0)," ")</f>
        <v>No cumple</v>
      </c>
      <c r="AF112" s="42" t="s">
        <v>10</v>
      </c>
      <c r="AG112" s="42" t="str">
        <f t="shared" si="319"/>
        <v>SI</v>
      </c>
      <c r="AH112" s="60">
        <v>6175</v>
      </c>
      <c r="AI112" s="60">
        <v>0</v>
      </c>
      <c r="AJ112" s="51">
        <f t="shared" si="320"/>
        <v>6175</v>
      </c>
      <c r="AK112" s="41">
        <f t="shared" si="233"/>
        <v>2815800</v>
      </c>
      <c r="AL112" s="42" t="str">
        <f t="shared" si="321"/>
        <v>ARTIFICIALIDAD</v>
      </c>
      <c r="AM112" s="42" t="str">
        <f>+IFERROR(VLOOKUP(A112,'[1]JOHNSON &amp; JOHNSON MEDTECH COLOM'!$A$11:$J$240,7,0)," ")</f>
        <v>Cumple</v>
      </c>
      <c r="AN112" s="42" t="s">
        <v>10</v>
      </c>
      <c r="AO112" s="42" t="str">
        <f t="shared" si="322"/>
        <v>SI</v>
      </c>
      <c r="AP112" s="60"/>
      <c r="AQ112" s="60"/>
      <c r="AR112" s="40">
        <f t="shared" si="323"/>
        <v>0</v>
      </c>
      <c r="AS112" s="41">
        <f t="shared" si="234"/>
        <v>0</v>
      </c>
      <c r="AT112" s="42" t="str">
        <f t="shared" si="324"/>
        <v>NO OFERTADO</v>
      </c>
      <c r="AU112" s="42"/>
      <c r="AV112" s="42" t="s">
        <v>33</v>
      </c>
      <c r="AW112" s="42" t="str">
        <f t="shared" si="325"/>
        <v>NO</v>
      </c>
      <c r="AX112" s="167"/>
      <c r="AY112" s="167"/>
      <c r="AZ112" s="144">
        <f t="shared" si="216"/>
        <v>0</v>
      </c>
      <c r="BA112" s="41">
        <f t="shared" si="235"/>
        <v>0</v>
      </c>
      <c r="BB112" s="42" t="str">
        <f t="shared" si="326"/>
        <v>NO OFERTADO</v>
      </c>
      <c r="BC112" s="42" t="str">
        <f>+IFERROR(VLOOKUP(A112,'[1]LIFE SUMINISTROS MEDICOS S.A.S.'!$A$32:$O$78,8,0)," ")</f>
        <v xml:space="preserve"> </v>
      </c>
      <c r="BD112" s="42" t="s">
        <v>33</v>
      </c>
      <c r="BE112" s="42" t="str">
        <f t="shared" si="327"/>
        <v>NO</v>
      </c>
      <c r="BF112" s="214">
        <f>+IFERROR(VLOOKUP(A112,[2]PriceList!$A$2:$I$252,8,0)," ")</f>
        <v>6870</v>
      </c>
      <c r="BG112" s="218">
        <f>+IFERROR(VLOOKUP(A112,[2]PriceList!$A$2:$I$252,9,0)," ")</f>
        <v>0</v>
      </c>
      <c r="BH112" s="43">
        <f t="shared" si="217"/>
        <v>6870</v>
      </c>
      <c r="BI112" s="52">
        <f t="shared" si="328"/>
        <v>6870</v>
      </c>
      <c r="BJ112" s="42" t="str">
        <f t="shared" si="329"/>
        <v>ARTIFICIALIDAD</v>
      </c>
      <c r="BK112" s="42" t="str">
        <f>+IFERROR(VLOOKUP(A112,'[1]MEDTRONIC COLOMBIA S.A.'!$A$11:$O$73,8,0)," ")</f>
        <v>Cumple</v>
      </c>
      <c r="BL112" s="42" t="s">
        <v>10</v>
      </c>
      <c r="BM112" s="42" t="str">
        <f t="shared" si="330"/>
        <v>SI</v>
      </c>
      <c r="BN112" s="196">
        <v>0</v>
      </c>
      <c r="BO112" s="196">
        <v>0</v>
      </c>
      <c r="BP112" s="144">
        <f t="shared" si="218"/>
        <v>0</v>
      </c>
      <c r="BQ112" s="145">
        <f t="shared" si="219"/>
        <v>0</v>
      </c>
      <c r="BR112" s="42" t="str">
        <f t="shared" si="331"/>
        <v>NO OFERTADO</v>
      </c>
      <c r="BS112" s="42" t="str">
        <f>+IFERROR(VLOOKUP(A112,'[1]PROMED QUIRURGICOS EU'!$A$11:$O$26,8,0)," ")</f>
        <v xml:space="preserve"> </v>
      </c>
      <c r="BT112" s="42" t="s">
        <v>33</v>
      </c>
      <c r="BU112" s="42" t="str">
        <f t="shared" si="332"/>
        <v>NO</v>
      </c>
      <c r="BV112" s="191"/>
      <c r="BW112" s="191"/>
      <c r="BX112" s="43">
        <f t="shared" si="220"/>
        <v>0</v>
      </c>
      <c r="BY112" s="52">
        <f t="shared" si="221"/>
        <v>0</v>
      </c>
      <c r="BZ112" s="42" t="str">
        <f t="shared" si="333"/>
        <v>NO OFERTADO</v>
      </c>
      <c r="CA112" s="42" t="str">
        <f>+IFERROR(VLOOKUP(A112,'[1]UCIPHARMA S. A'!$A$11:$N$28,8,0)," ")</f>
        <v xml:space="preserve"> </v>
      </c>
      <c r="CB112" s="42" t="s">
        <v>33</v>
      </c>
      <c r="CC112" s="42" t="str">
        <f t="shared" si="334"/>
        <v>NO</v>
      </c>
      <c r="CD112" s="56"/>
      <c r="CE112" s="57">
        <f t="shared" si="222"/>
        <v>8700</v>
      </c>
      <c r="CF112" s="57">
        <f t="shared" si="223"/>
        <v>6700</v>
      </c>
      <c r="CG112" s="57">
        <f t="shared" si="224"/>
        <v>7108</v>
      </c>
      <c r="CH112" s="65">
        <f t="shared" si="225"/>
        <v>6175</v>
      </c>
      <c r="CI112" s="65" t="str">
        <f t="shared" si="226"/>
        <v/>
      </c>
      <c r="CJ112" s="65" t="str">
        <f t="shared" si="227"/>
        <v/>
      </c>
      <c r="CK112" s="65">
        <f t="shared" si="335"/>
        <v>6870</v>
      </c>
      <c r="CL112" s="65" t="str">
        <f t="shared" si="336"/>
        <v/>
      </c>
      <c r="CM112" s="57" t="str">
        <f t="shared" si="236"/>
        <v/>
      </c>
      <c r="CN112" s="57">
        <f t="shared" si="337"/>
        <v>6175</v>
      </c>
      <c r="CO112" s="58">
        <f t="shared" si="338"/>
        <v>354.88505747126436</v>
      </c>
      <c r="CP112" s="58">
        <f t="shared" si="339"/>
        <v>460.82089552238807</v>
      </c>
      <c r="CQ112" s="58">
        <f t="shared" si="340"/>
        <v>434.36972425436124</v>
      </c>
      <c r="CR112" s="58">
        <f t="shared" si="341"/>
        <v>500</v>
      </c>
      <c r="CS112" s="58" t="e">
        <f t="shared" si="349"/>
        <v>#VALUE!</v>
      </c>
      <c r="CT112" s="58" t="e">
        <f t="shared" si="343"/>
        <v>#VALUE!</v>
      </c>
      <c r="CU112" s="62">
        <f t="shared" si="344"/>
        <v>449.4177583697234</v>
      </c>
      <c r="CV112" s="58" t="e">
        <f t="shared" si="345"/>
        <v>#VALUE!</v>
      </c>
      <c r="CW112" s="58" t="e">
        <f t="shared" si="346"/>
        <v>#VALUE!</v>
      </c>
      <c r="CX112" s="56" t="s">
        <v>554</v>
      </c>
      <c r="CY112" s="91"/>
    </row>
    <row r="113" spans="1:103" s="59" customFormat="1" ht="47.25" x14ac:dyDescent="0.2">
      <c r="A113" s="122">
        <f t="shared" si="228"/>
        <v>103</v>
      </c>
      <c r="B113" s="123" t="s">
        <v>249</v>
      </c>
      <c r="C113" s="124" t="s">
        <v>250</v>
      </c>
      <c r="D113" s="123" t="s">
        <v>46</v>
      </c>
      <c r="E113" s="126">
        <v>85</v>
      </c>
      <c r="F113" s="122">
        <v>1</v>
      </c>
      <c r="G113" s="123" t="s">
        <v>31</v>
      </c>
      <c r="H113" s="53">
        <v>9936</v>
      </c>
      <c r="I113" s="53">
        <f t="shared" si="229"/>
        <v>844560</v>
      </c>
      <c r="J113" s="136">
        <v>8700</v>
      </c>
      <c r="K113" s="136">
        <v>0</v>
      </c>
      <c r="L113" s="43">
        <f t="shared" si="313"/>
        <v>8700</v>
      </c>
      <c r="M113" s="52">
        <f t="shared" si="230"/>
        <v>739500</v>
      </c>
      <c r="N113" s="42" t="str">
        <f t="shared" si="350"/>
        <v>CUMPLE</v>
      </c>
      <c r="O113" s="42" t="s">
        <v>566</v>
      </c>
      <c r="P113" s="42" t="s">
        <v>10</v>
      </c>
      <c r="Q113" s="42" t="str">
        <f t="shared" si="315"/>
        <v>SI</v>
      </c>
      <c r="R113" s="144">
        <v>6500</v>
      </c>
      <c r="S113" s="144">
        <v>0</v>
      </c>
      <c r="T113" s="144">
        <f t="shared" si="214"/>
        <v>6500</v>
      </c>
      <c r="U113" s="145">
        <f t="shared" si="231"/>
        <v>552500</v>
      </c>
      <c r="V113" s="42" t="str">
        <f t="shared" si="347"/>
        <v>ARTIFICIALIDAD</v>
      </c>
      <c r="W113" s="42" t="str">
        <f>+IFERROR(VLOOKUP(A113,'[1]ASSUT MEDICAL LTDA'!$A$11:$L$124,7,0)," ")</f>
        <v>Cumple</v>
      </c>
      <c r="X113" s="42" t="s">
        <v>10</v>
      </c>
      <c r="Y113" s="42" t="str">
        <f t="shared" si="348"/>
        <v>SI</v>
      </c>
      <c r="Z113" s="43">
        <v>7108</v>
      </c>
      <c r="AA113" s="43">
        <v>0</v>
      </c>
      <c r="AB113" s="43">
        <f t="shared" si="215"/>
        <v>7108</v>
      </c>
      <c r="AC113" s="41">
        <f t="shared" si="232"/>
        <v>604180</v>
      </c>
      <c r="AD113" s="42" t="str">
        <f t="shared" si="318"/>
        <v>ARTIFICIALIDAD</v>
      </c>
      <c r="AE113" s="42" t="str">
        <f>+IFERROR(VLOOKUP(A113,'[1]COLOMBIANA DE MEDICAMENTOS Y TE'!$A$33:$H$178,8,0)," ")</f>
        <v>No cumple</v>
      </c>
      <c r="AF113" s="42" t="s">
        <v>10</v>
      </c>
      <c r="AG113" s="42" t="str">
        <f t="shared" si="319"/>
        <v>SI</v>
      </c>
      <c r="AH113" s="60">
        <v>9050</v>
      </c>
      <c r="AI113" s="60">
        <v>0</v>
      </c>
      <c r="AJ113" s="51">
        <f t="shared" si="320"/>
        <v>9050</v>
      </c>
      <c r="AK113" s="41">
        <f t="shared" si="233"/>
        <v>769250</v>
      </c>
      <c r="AL113" s="42" t="str">
        <f t="shared" si="321"/>
        <v>CUMPLE</v>
      </c>
      <c r="AM113" s="42" t="str">
        <f>+IFERROR(VLOOKUP(A113,'[1]JOHNSON &amp; JOHNSON MEDTECH COLOM'!$A$11:$J$240,7,0)," ")</f>
        <v>Cumple</v>
      </c>
      <c r="AN113" s="42" t="s">
        <v>10</v>
      </c>
      <c r="AO113" s="42" t="str">
        <f t="shared" si="322"/>
        <v>SI</v>
      </c>
      <c r="AP113" s="60"/>
      <c r="AQ113" s="60"/>
      <c r="AR113" s="40">
        <f t="shared" si="323"/>
        <v>0</v>
      </c>
      <c r="AS113" s="41">
        <f t="shared" si="234"/>
        <v>0</v>
      </c>
      <c r="AT113" s="42" t="str">
        <f t="shared" si="324"/>
        <v>NO OFERTADO</v>
      </c>
      <c r="AU113" s="42"/>
      <c r="AV113" s="42" t="s">
        <v>33</v>
      </c>
      <c r="AW113" s="42" t="str">
        <f t="shared" si="325"/>
        <v>NO</v>
      </c>
      <c r="AX113" s="167"/>
      <c r="AY113" s="167"/>
      <c r="AZ113" s="144">
        <f t="shared" si="216"/>
        <v>0</v>
      </c>
      <c r="BA113" s="41">
        <f t="shared" si="235"/>
        <v>0</v>
      </c>
      <c r="BB113" s="42" t="str">
        <f t="shared" si="326"/>
        <v>NO OFERTADO</v>
      </c>
      <c r="BC113" s="42" t="str">
        <f>+IFERROR(VLOOKUP(A113,'[1]LIFE SUMINISTROS MEDICOS S.A.S.'!$A$32:$O$78,8,0)," ")</f>
        <v xml:space="preserve"> </v>
      </c>
      <c r="BD113" s="42" t="s">
        <v>33</v>
      </c>
      <c r="BE113" s="42" t="str">
        <f t="shared" si="327"/>
        <v>NO</v>
      </c>
      <c r="BF113" s="214">
        <f>+IFERROR(VLOOKUP(A113,[2]PriceList!$A$2:$I$252,8,0)," ")</f>
        <v>6870</v>
      </c>
      <c r="BG113" s="218">
        <f>+IFERROR(VLOOKUP(A113,[2]PriceList!$A$2:$I$252,9,0)," ")</f>
        <v>0</v>
      </c>
      <c r="BH113" s="43">
        <f t="shared" si="217"/>
        <v>6870</v>
      </c>
      <c r="BI113" s="52">
        <f t="shared" si="328"/>
        <v>6870</v>
      </c>
      <c r="BJ113" s="42" t="str">
        <f t="shared" si="329"/>
        <v>ARTIFICIALIDAD</v>
      </c>
      <c r="BK113" s="42" t="str">
        <f>+IFERROR(VLOOKUP(A113,'[1]MEDTRONIC COLOMBIA S.A.'!$A$11:$O$73,8,0)," ")</f>
        <v>Cumple</v>
      </c>
      <c r="BL113" s="42" t="s">
        <v>10</v>
      </c>
      <c r="BM113" s="42" t="str">
        <f t="shared" si="330"/>
        <v>SI</v>
      </c>
      <c r="BN113" s="196">
        <v>0</v>
      </c>
      <c r="BO113" s="196">
        <v>0</v>
      </c>
      <c r="BP113" s="144">
        <f t="shared" si="218"/>
        <v>0</v>
      </c>
      <c r="BQ113" s="145">
        <f t="shared" si="219"/>
        <v>0</v>
      </c>
      <c r="BR113" s="42" t="str">
        <f t="shared" si="331"/>
        <v>NO OFERTADO</v>
      </c>
      <c r="BS113" s="42" t="str">
        <f>+IFERROR(VLOOKUP(A113,'[1]PROMED QUIRURGICOS EU'!$A$11:$O$26,8,0)," ")</f>
        <v xml:space="preserve"> </v>
      </c>
      <c r="BT113" s="42" t="s">
        <v>33</v>
      </c>
      <c r="BU113" s="42" t="str">
        <f t="shared" si="332"/>
        <v>NO</v>
      </c>
      <c r="BV113" s="191"/>
      <c r="BW113" s="191"/>
      <c r="BX113" s="43">
        <f t="shared" si="220"/>
        <v>0</v>
      </c>
      <c r="BY113" s="52">
        <f t="shared" si="221"/>
        <v>0</v>
      </c>
      <c r="BZ113" s="42" t="str">
        <f t="shared" si="333"/>
        <v>NO OFERTADO</v>
      </c>
      <c r="CA113" s="42" t="str">
        <f>+IFERROR(VLOOKUP(A113,'[1]UCIPHARMA S. A'!$A$11:$N$28,8,0)," ")</f>
        <v xml:space="preserve"> </v>
      </c>
      <c r="CB113" s="42" t="s">
        <v>33</v>
      </c>
      <c r="CC113" s="42" t="str">
        <f t="shared" si="334"/>
        <v>NO</v>
      </c>
      <c r="CD113" s="56"/>
      <c r="CE113" s="57">
        <f t="shared" si="222"/>
        <v>8700</v>
      </c>
      <c r="CF113" s="57">
        <f t="shared" si="223"/>
        <v>6500</v>
      </c>
      <c r="CG113" s="57">
        <f t="shared" si="224"/>
        <v>7108</v>
      </c>
      <c r="CH113" s="65">
        <f t="shared" si="225"/>
        <v>9050</v>
      </c>
      <c r="CI113" s="65" t="str">
        <f t="shared" si="226"/>
        <v/>
      </c>
      <c r="CJ113" s="65" t="str">
        <f t="shared" si="227"/>
        <v/>
      </c>
      <c r="CK113" s="65">
        <f t="shared" si="335"/>
        <v>6870</v>
      </c>
      <c r="CL113" s="65" t="str">
        <f t="shared" si="336"/>
        <v/>
      </c>
      <c r="CM113" s="57" t="str">
        <f t="shared" si="236"/>
        <v/>
      </c>
      <c r="CN113" s="57">
        <f t="shared" si="337"/>
        <v>6500</v>
      </c>
      <c r="CO113" s="58">
        <f t="shared" si="338"/>
        <v>373.56321839080459</v>
      </c>
      <c r="CP113" s="58">
        <f t="shared" si="339"/>
        <v>500</v>
      </c>
      <c r="CQ113" s="58">
        <f t="shared" si="340"/>
        <v>457.23128868880138</v>
      </c>
      <c r="CR113" s="58">
        <f t="shared" si="341"/>
        <v>359.11602209944755</v>
      </c>
      <c r="CS113" s="58" t="e">
        <f t="shared" si="349"/>
        <v>#VALUE!</v>
      </c>
      <c r="CT113" s="58" t="e">
        <f t="shared" si="343"/>
        <v>#VALUE!</v>
      </c>
      <c r="CU113" s="62">
        <f t="shared" si="344"/>
        <v>473.07132459970887</v>
      </c>
      <c r="CV113" s="58" t="e">
        <f t="shared" si="345"/>
        <v>#VALUE!</v>
      </c>
      <c r="CW113" s="58" t="e">
        <f t="shared" si="346"/>
        <v>#VALUE!</v>
      </c>
      <c r="CX113" s="56" t="s">
        <v>552</v>
      </c>
      <c r="CY113" s="91"/>
    </row>
    <row r="114" spans="1:103" s="59" customFormat="1" ht="60" x14ac:dyDescent="0.2">
      <c r="A114" s="122">
        <f t="shared" si="228"/>
        <v>104</v>
      </c>
      <c r="B114" s="123" t="s">
        <v>251</v>
      </c>
      <c r="C114" s="124" t="s">
        <v>252</v>
      </c>
      <c r="D114" s="123" t="s">
        <v>46</v>
      </c>
      <c r="E114" s="126">
        <v>5.666666666666667</v>
      </c>
      <c r="F114" s="122">
        <v>1</v>
      </c>
      <c r="G114" s="123" t="s">
        <v>31</v>
      </c>
      <c r="H114" s="53">
        <v>8350</v>
      </c>
      <c r="I114" s="53">
        <f t="shared" si="229"/>
        <v>47316.666666666672</v>
      </c>
      <c r="J114" s="136">
        <v>8300</v>
      </c>
      <c r="K114" s="136">
        <v>0</v>
      </c>
      <c r="L114" s="43">
        <f t="shared" si="313"/>
        <v>8300</v>
      </c>
      <c r="M114" s="52">
        <f t="shared" si="230"/>
        <v>47033.333333333336</v>
      </c>
      <c r="N114" s="42" t="str">
        <f t="shared" si="350"/>
        <v>CUMPLE</v>
      </c>
      <c r="O114" s="42" t="s">
        <v>566</v>
      </c>
      <c r="P114" s="42" t="s">
        <v>10</v>
      </c>
      <c r="Q114" s="42" t="str">
        <f t="shared" si="315"/>
        <v>SI</v>
      </c>
      <c r="R114" s="144">
        <v>6500</v>
      </c>
      <c r="S114" s="144">
        <v>0</v>
      </c>
      <c r="T114" s="144">
        <f t="shared" si="214"/>
        <v>6500</v>
      </c>
      <c r="U114" s="145">
        <f t="shared" si="231"/>
        <v>36833.333333333336</v>
      </c>
      <c r="V114" s="42" t="str">
        <f t="shared" si="347"/>
        <v>ARTIFICIALIDAD</v>
      </c>
      <c r="W114" s="42" t="str">
        <f>+IFERROR(VLOOKUP(A114,'[1]ASSUT MEDICAL LTDA'!$A$11:$L$124,7,0)," ")</f>
        <v>Cumple</v>
      </c>
      <c r="X114" s="42" t="s">
        <v>10</v>
      </c>
      <c r="Y114" s="42" t="str">
        <f t="shared" si="348"/>
        <v>SI</v>
      </c>
      <c r="Z114" s="43">
        <v>7108</v>
      </c>
      <c r="AA114" s="43">
        <v>0</v>
      </c>
      <c r="AB114" s="43">
        <f t="shared" si="215"/>
        <v>7108</v>
      </c>
      <c r="AC114" s="41">
        <f t="shared" si="232"/>
        <v>40278.666666666672</v>
      </c>
      <c r="AD114" s="42" t="str">
        <f t="shared" si="318"/>
        <v>CUMPLE</v>
      </c>
      <c r="AE114" s="42" t="str">
        <f>+IFERROR(VLOOKUP(A114,'[1]COLOMBIANA DE MEDICAMENTOS Y TE'!$A$33:$H$178,8,0)," ")</f>
        <v>No cumple</v>
      </c>
      <c r="AF114" s="42" t="s">
        <v>10</v>
      </c>
      <c r="AG114" s="42" t="str">
        <f t="shared" si="319"/>
        <v>SI</v>
      </c>
      <c r="AH114" s="60">
        <v>6175</v>
      </c>
      <c r="AI114" s="60">
        <v>0</v>
      </c>
      <c r="AJ114" s="51">
        <f t="shared" si="320"/>
        <v>6175</v>
      </c>
      <c r="AK114" s="41">
        <f t="shared" si="233"/>
        <v>34991.666666666672</v>
      </c>
      <c r="AL114" s="42" t="str">
        <f t="shared" si="321"/>
        <v>ARTIFICIALIDAD</v>
      </c>
      <c r="AM114" s="42" t="str">
        <f>+IFERROR(VLOOKUP(A114,'[1]JOHNSON &amp; JOHNSON MEDTECH COLOM'!$A$11:$J$240,7,0)," ")</f>
        <v>Cumple</v>
      </c>
      <c r="AN114" s="42" t="s">
        <v>10</v>
      </c>
      <c r="AO114" s="42" t="str">
        <f t="shared" si="322"/>
        <v>SI</v>
      </c>
      <c r="AP114" s="60"/>
      <c r="AQ114" s="60"/>
      <c r="AR114" s="40">
        <f t="shared" si="323"/>
        <v>0</v>
      </c>
      <c r="AS114" s="41">
        <f t="shared" si="234"/>
        <v>0</v>
      </c>
      <c r="AT114" s="42" t="str">
        <f t="shared" si="324"/>
        <v>NO OFERTADO</v>
      </c>
      <c r="AU114" s="42"/>
      <c r="AV114" s="42" t="s">
        <v>33</v>
      </c>
      <c r="AW114" s="42" t="str">
        <f t="shared" si="325"/>
        <v>NO</v>
      </c>
      <c r="AX114" s="167">
        <v>7987</v>
      </c>
      <c r="AY114" s="167">
        <v>0</v>
      </c>
      <c r="AZ114" s="144">
        <f t="shared" si="216"/>
        <v>7987</v>
      </c>
      <c r="BA114" s="41">
        <f t="shared" si="235"/>
        <v>45259.666666666672</v>
      </c>
      <c r="BB114" s="42" t="str">
        <f t="shared" si="326"/>
        <v>CUMPLE</v>
      </c>
      <c r="BC114" s="42" t="str">
        <f>+IFERROR(VLOOKUP(A114,'[1]LIFE SUMINISTROS MEDICOS S.A.S.'!$A$32:$O$78,8,0)," ")</f>
        <v>No cumple</v>
      </c>
      <c r="BD114" s="42" t="s">
        <v>10</v>
      </c>
      <c r="BE114" s="42" t="str">
        <f t="shared" si="327"/>
        <v>SI</v>
      </c>
      <c r="BF114" s="214">
        <f>+IFERROR(VLOOKUP(A114,[2]PriceList!$A$2:$I$252,8,0)," ")</f>
        <v>7120</v>
      </c>
      <c r="BG114" s="218">
        <f>+IFERROR(VLOOKUP(A114,[2]PriceList!$A$2:$I$252,9,0)," ")</f>
        <v>0</v>
      </c>
      <c r="BH114" s="43">
        <f t="shared" si="217"/>
        <v>7120</v>
      </c>
      <c r="BI114" s="52">
        <f t="shared" si="328"/>
        <v>7120</v>
      </c>
      <c r="BJ114" s="42" t="str">
        <f t="shared" si="329"/>
        <v>CUMPLE</v>
      </c>
      <c r="BK114" s="42" t="str">
        <f>+IFERROR(VLOOKUP(A114,'[1]MEDTRONIC COLOMBIA S.A.'!$A$11:$O$73,8,0)," ")</f>
        <v>Cumple</v>
      </c>
      <c r="BL114" s="42" t="s">
        <v>33</v>
      </c>
      <c r="BM114" s="42" t="str">
        <f t="shared" si="330"/>
        <v>NO</v>
      </c>
      <c r="BN114" s="196">
        <v>0</v>
      </c>
      <c r="BO114" s="196">
        <v>0</v>
      </c>
      <c r="BP114" s="144">
        <f t="shared" si="218"/>
        <v>0</v>
      </c>
      <c r="BQ114" s="145">
        <f t="shared" si="219"/>
        <v>0</v>
      </c>
      <c r="BR114" s="42" t="str">
        <f t="shared" si="331"/>
        <v>NO OFERTADO</v>
      </c>
      <c r="BS114" s="42" t="str">
        <f>+IFERROR(VLOOKUP(A114,'[1]PROMED QUIRURGICOS EU'!$A$11:$O$26,8,0)," ")</f>
        <v xml:space="preserve"> </v>
      </c>
      <c r="BT114" s="42" t="s">
        <v>33</v>
      </c>
      <c r="BU114" s="42" t="str">
        <f t="shared" si="332"/>
        <v>NO</v>
      </c>
      <c r="BV114" s="191"/>
      <c r="BW114" s="191"/>
      <c r="BX114" s="43">
        <f t="shared" si="220"/>
        <v>0</v>
      </c>
      <c r="BY114" s="52">
        <f t="shared" si="221"/>
        <v>0</v>
      </c>
      <c r="BZ114" s="42" t="str">
        <f t="shared" si="333"/>
        <v>NO OFERTADO</v>
      </c>
      <c r="CA114" s="42" t="str">
        <f>+IFERROR(VLOOKUP(A114,'[1]UCIPHARMA S. A'!$A$11:$N$28,8,0)," ")</f>
        <v xml:space="preserve"> </v>
      </c>
      <c r="CB114" s="42" t="s">
        <v>33</v>
      </c>
      <c r="CC114" s="42" t="str">
        <f t="shared" si="334"/>
        <v>NO</v>
      </c>
      <c r="CD114" s="56"/>
      <c r="CE114" s="57">
        <f t="shared" si="222"/>
        <v>8300</v>
      </c>
      <c r="CF114" s="57">
        <f t="shared" si="223"/>
        <v>6500</v>
      </c>
      <c r="CG114" s="57">
        <f t="shared" si="224"/>
        <v>7108</v>
      </c>
      <c r="CH114" s="65">
        <f t="shared" si="225"/>
        <v>6175</v>
      </c>
      <c r="CI114" s="65" t="str">
        <f t="shared" si="226"/>
        <v/>
      </c>
      <c r="CJ114" s="65">
        <f t="shared" si="227"/>
        <v>7987</v>
      </c>
      <c r="CK114" s="65" t="str">
        <f t="shared" si="335"/>
        <v/>
      </c>
      <c r="CL114" s="65" t="str">
        <f t="shared" si="336"/>
        <v/>
      </c>
      <c r="CM114" s="57" t="str">
        <f t="shared" si="236"/>
        <v/>
      </c>
      <c r="CN114" s="57">
        <f t="shared" si="337"/>
        <v>6175</v>
      </c>
      <c r="CO114" s="58">
        <f t="shared" si="338"/>
        <v>371.98795180722891</v>
      </c>
      <c r="CP114" s="58">
        <f t="shared" si="339"/>
        <v>475</v>
      </c>
      <c r="CQ114" s="58">
        <f t="shared" si="340"/>
        <v>434.36972425436124</v>
      </c>
      <c r="CR114" s="58">
        <f t="shared" si="341"/>
        <v>500</v>
      </c>
      <c r="CS114" s="58" t="e">
        <f t="shared" si="349"/>
        <v>#VALUE!</v>
      </c>
      <c r="CT114" s="58">
        <f t="shared" si="343"/>
        <v>386.56566921247025</v>
      </c>
      <c r="CU114" s="62" t="e">
        <f t="shared" si="344"/>
        <v>#VALUE!</v>
      </c>
      <c r="CV114" s="58" t="e">
        <f t="shared" si="345"/>
        <v>#VALUE!</v>
      </c>
      <c r="CW114" s="58" t="e">
        <f t="shared" si="346"/>
        <v>#VALUE!</v>
      </c>
      <c r="CX114" s="56" t="s">
        <v>554</v>
      </c>
      <c r="CY114" s="91"/>
    </row>
    <row r="115" spans="1:103" s="59" customFormat="1" ht="48" x14ac:dyDescent="0.2">
      <c r="A115" s="122">
        <f t="shared" si="228"/>
        <v>105</v>
      </c>
      <c r="B115" s="123" t="s">
        <v>253</v>
      </c>
      <c r="C115" s="124" t="s">
        <v>254</v>
      </c>
      <c r="D115" s="123" t="s">
        <v>46</v>
      </c>
      <c r="E115" s="126">
        <v>48.666666666666664</v>
      </c>
      <c r="F115" s="122">
        <v>1</v>
      </c>
      <c r="G115" s="123" t="s">
        <v>31</v>
      </c>
      <c r="H115" s="53">
        <v>282420.32</v>
      </c>
      <c r="I115" s="53">
        <f t="shared" si="229"/>
        <v>13744455.573333332</v>
      </c>
      <c r="J115" s="136"/>
      <c r="K115" s="136">
        <v>0</v>
      </c>
      <c r="L115" s="43">
        <f>J115+K115</f>
        <v>0</v>
      </c>
      <c r="M115" s="52">
        <f t="shared" si="230"/>
        <v>0</v>
      </c>
      <c r="N115" s="42" t="str">
        <f>+IF(L115=0,"NO OFERTADO",IF(L115&gt;$H115,"NO CUMPLE",IF(((L115-$H115)/$H115)&lt;=-20%,"ARTIFICIALIDAD",IF(AND($H115=$H115,((L115-$H115)/$H115)&gt;-20%),"CUMPLE"))))</f>
        <v>NO OFERTADO</v>
      </c>
      <c r="O115" s="42" t="s">
        <v>568</v>
      </c>
      <c r="P115" s="42" t="s">
        <v>33</v>
      </c>
      <c r="Q115" s="42" t="str">
        <f>+IF(P115="CUMPLE","SI",IF(P115="NO CUMPLE","NO"))</f>
        <v>NO</v>
      </c>
      <c r="R115" s="144">
        <v>0</v>
      </c>
      <c r="S115" s="144">
        <v>0</v>
      </c>
      <c r="T115" s="144">
        <f t="shared" si="214"/>
        <v>0</v>
      </c>
      <c r="U115" s="145">
        <f t="shared" si="231"/>
        <v>0</v>
      </c>
      <c r="V115" s="42" t="str">
        <f>+IF(T115=0,"NO OFERTADO",IF(T115&gt;$H115,"NO CUMPLE",IF(((T115-$H115)/$H115)&lt;=-20%,"ARTIFICIALIDAD",IF(AND($H115=$H115,((T115-$H115)/$H115)&gt;-20%),"CUMPLE"))))</f>
        <v>NO OFERTADO</v>
      </c>
      <c r="W115" s="42" t="str">
        <f>+IFERROR(VLOOKUP(A115,'[1]ASSUT MEDICAL LTDA'!$A$11:$L$124,7,0)," ")</f>
        <v xml:space="preserve"> </v>
      </c>
      <c r="X115" s="42" t="s">
        <v>33</v>
      </c>
      <c r="Y115" s="42" t="str">
        <f>+IF(X115="CUMPLE","SI",IF(X115="NO CUMPLE","NO"))</f>
        <v>NO</v>
      </c>
      <c r="Z115" s="43">
        <v>320120</v>
      </c>
      <c r="AA115" s="43">
        <v>60823</v>
      </c>
      <c r="AB115" s="43">
        <f t="shared" si="215"/>
        <v>380943</v>
      </c>
      <c r="AC115" s="41">
        <f t="shared" si="232"/>
        <v>18539226</v>
      </c>
      <c r="AD115" s="42" t="str">
        <f>+IF(AB115=0,"NO OFERTADO",IF(AB115&gt;$H115,"NO CUMPLE",IF(((AB115-$H115)/$H115)&lt;=-20%,"ARTIFICIALIDAD",IF(AND($H115=$H115,((AB115-$H115)/$H115)&gt;-20%),"CUMPLE"))))</f>
        <v>NO CUMPLE</v>
      </c>
      <c r="AE115" s="42" t="str">
        <f>+IFERROR(VLOOKUP(A115,'[1]COLOMBIANA DE MEDICAMENTOS Y TE'!$A$33:$H$178,8,0)," ")</f>
        <v>No cumple</v>
      </c>
      <c r="AF115" s="42" t="s">
        <v>33</v>
      </c>
      <c r="AG115" s="42" t="str">
        <f>+IF(AF115="CUMPLE","SI",IF(AF115="NO CUMPLE","NO"))</f>
        <v>NO</v>
      </c>
      <c r="AH115" s="43">
        <v>110218</v>
      </c>
      <c r="AI115" s="144">
        <f>+AH115*19%</f>
        <v>20941.420000000002</v>
      </c>
      <c r="AJ115" s="51">
        <f>+AH115+AI115</f>
        <v>131159.42000000001</v>
      </c>
      <c r="AK115" s="41">
        <f t="shared" si="233"/>
        <v>6383091.7733333334</v>
      </c>
      <c r="AL115" s="42" t="str">
        <f>+IF(AJ115=0,"NO OFERTADO",IF(AJ115&gt;$H115,"NO CUMPLE",IF(((AJ115-$H115)/$H115)&lt;=-20%,"ARTIFICIALIDAD",IF(AND($H115=$H115,((AJ115-$H115)/$H115)&gt;-20%),"CUMPLE"))))</f>
        <v>ARTIFICIALIDAD</v>
      </c>
      <c r="AM115" s="42" t="str">
        <f>+IFERROR(VLOOKUP(A115,'[1]JOHNSON &amp; JOHNSON MEDTECH COLOM'!$A$11:$J$240,7,0)," ")</f>
        <v>Cumple</v>
      </c>
      <c r="AN115" s="42" t="s">
        <v>10</v>
      </c>
      <c r="AO115" s="42" t="str">
        <f>+IF(AN115="CUMPLE","SI",IF(AN115="NO CUMPLE","NO"))</f>
        <v>SI</v>
      </c>
      <c r="AP115" s="43"/>
      <c r="AQ115" s="43"/>
      <c r="AR115" s="40">
        <f>+AP115+AQ115</f>
        <v>0</v>
      </c>
      <c r="AS115" s="41">
        <f t="shared" si="234"/>
        <v>0</v>
      </c>
      <c r="AT115" s="42" t="str">
        <f>+IF(AR115=0,"NO OFERTADO",IF(AR115&gt;$H115,"NO CUMPLE",IF(((AR115-$H115)/$H115)&lt;=-20%,"ARTIFICIALIDAD",IF(AND($H115=$H115,((AR115-$H115)/$H115)&gt;-20%),"CUMPLE"))))</f>
        <v>NO OFERTADO</v>
      </c>
      <c r="AU115" s="42"/>
      <c r="AV115" s="42" t="s">
        <v>33</v>
      </c>
      <c r="AW115" s="42" t="str">
        <f>+IF(AV115="CUMPLE","SI",IF(AV115="NO CUMPLE","NO"))</f>
        <v>NO</v>
      </c>
      <c r="AX115" s="43"/>
      <c r="AY115" s="43"/>
      <c r="AZ115" s="144">
        <f t="shared" si="216"/>
        <v>0</v>
      </c>
      <c r="BA115" s="41">
        <f t="shared" si="235"/>
        <v>0</v>
      </c>
      <c r="BB115" s="42" t="str">
        <f>+IF(AZ115=0,"NO OFERTADO",IF(AZ115&gt;$H115,"NO CUMPLE",IF(((AZ115-$H115)/$H115)&lt;=-20%,"ARTIFICIALIDAD",IF(AND($H115=$H115,((AZ115-$H115)/$H115)&gt;-20%),"CUMPLE"))))</f>
        <v>NO OFERTADO</v>
      </c>
      <c r="BC115" s="42" t="str">
        <f>+IFERROR(VLOOKUP(A115,'[1]LIFE SUMINISTROS MEDICOS S.A.S.'!$A$32:$O$78,8,0)," ")</f>
        <v xml:space="preserve"> </v>
      </c>
      <c r="BD115" s="42" t="s">
        <v>33</v>
      </c>
      <c r="BE115" s="42" t="str">
        <f>+IF(BD115="CUMPLE","SI",IF(BD115="NO CUMPLE","NO"))</f>
        <v>NO</v>
      </c>
      <c r="BF115" s="214">
        <f>+IFERROR(VLOOKUP(A115,[2]PriceList!$A$2:$I$252,8,0)," ")</f>
        <v>179000</v>
      </c>
      <c r="BG115" s="218">
        <f t="shared" ref="BG115:BG116" si="351">+BF115*19%</f>
        <v>34010</v>
      </c>
      <c r="BH115" s="43">
        <f t="shared" si="217"/>
        <v>213010</v>
      </c>
      <c r="BI115" s="52">
        <f>BH115*$F115</f>
        <v>213010</v>
      </c>
      <c r="BJ115" s="42" t="str">
        <f>+IF(BH115=0,"NO OFERTADO",IF(BH115&gt;$H115,"NO CUMPLE",IF(((BH115-$H115)/$H115)&lt;=-20%,"ARTIFICIALIDAD",IF(AND($H115=$H115,((BH115-$H115)/$H115)&gt;-20%),"CUMPLE"))))</f>
        <v>ARTIFICIALIDAD</v>
      </c>
      <c r="BK115" s="42" t="str">
        <f>+IFERROR(VLOOKUP(A115,'[1]MEDTRONIC COLOMBIA S.A.'!$A$11:$O$73,8,0)," ")</f>
        <v>No cumple</v>
      </c>
      <c r="BL115" s="42" t="s">
        <v>10</v>
      </c>
      <c r="BM115" s="42" t="str">
        <f>+IF(BL115="CUMPLE","SI",IF(BL115="NO CUMPLE","NO"))</f>
        <v>SI</v>
      </c>
      <c r="BN115" s="196">
        <v>0</v>
      </c>
      <c r="BO115" s="196">
        <v>0</v>
      </c>
      <c r="BP115" s="144">
        <f t="shared" si="218"/>
        <v>0</v>
      </c>
      <c r="BQ115" s="145">
        <f t="shared" si="219"/>
        <v>0</v>
      </c>
      <c r="BR115" s="42" t="str">
        <f>+IF(BP115=0,"NO OFERTADO",IF(BP115&gt;$H115,"NO CUMPLE",IF(((BP115-$H115)/$H115)&lt;=-20%,"ARTIFICIALIDAD",IF(AND($H115=$H115,((BP115-$H115)/$H115)&gt;-20%),"CUMPLE"))))</f>
        <v>NO OFERTADO</v>
      </c>
      <c r="BS115" s="42" t="str">
        <f>+IFERROR(VLOOKUP(A115,'[1]PROMED QUIRURGICOS EU'!$A$11:$O$26,8,0)," ")</f>
        <v xml:space="preserve"> </v>
      </c>
      <c r="BT115" s="42" t="s">
        <v>33</v>
      </c>
      <c r="BU115" s="42" t="str">
        <f>+IF(BT115="CUMPLE","SI",IF(BT115="NO CUMPLE","NO"))</f>
        <v>NO</v>
      </c>
      <c r="BV115" s="191">
        <v>237000</v>
      </c>
      <c r="BW115" s="191">
        <f>BV115*19%</f>
        <v>45030</v>
      </c>
      <c r="BX115" s="43">
        <f t="shared" si="220"/>
        <v>282030</v>
      </c>
      <c r="BY115" s="52">
        <f t="shared" si="221"/>
        <v>282030</v>
      </c>
      <c r="BZ115" s="42" t="str">
        <f>+IF(BX115=0,"NO OFERTADO",IF(BX115&gt;$H115,"NO CUMPLE",IF(((BX115-$H115)/$H115)&lt;=-20%,"ARTIFICIALIDAD",IF(AND($H115=$H115,((BX115-$H115)/$H115)&gt;-20%),"CUMPLE"))))</f>
        <v>CUMPLE</v>
      </c>
      <c r="CA115" s="42" t="str">
        <f>+IFERROR(VLOOKUP(A115,'[1]UCIPHARMA S. A'!$A$11:$N$28,8,0)," ")</f>
        <v>Cumple</v>
      </c>
      <c r="CB115" s="42" t="s">
        <v>10</v>
      </c>
      <c r="CC115" s="42" t="str">
        <f>+IF(CB115="CUMPLE","SI",IF(CB115="NO CUMPLE","NO"))</f>
        <v>SI</v>
      </c>
      <c r="CD115" s="56"/>
      <c r="CE115" s="57" t="str">
        <f t="shared" si="222"/>
        <v/>
      </c>
      <c r="CF115" s="57" t="str">
        <f t="shared" si="223"/>
        <v/>
      </c>
      <c r="CG115" s="57" t="str">
        <f t="shared" si="224"/>
        <v/>
      </c>
      <c r="CH115" s="65">
        <f t="shared" si="225"/>
        <v>131159.42000000001</v>
      </c>
      <c r="CI115" s="65" t="str">
        <f t="shared" si="226"/>
        <v/>
      </c>
      <c r="CJ115" s="65" t="str">
        <f t="shared" si="227"/>
        <v/>
      </c>
      <c r="CK115" s="65">
        <f>IF(BH115=0,"",IF(BM115="NO","",BH115))</f>
        <v>213010</v>
      </c>
      <c r="CL115" s="65" t="str">
        <f>IF(BQ115=0,"",IF(BU115="NO","",BQ115))</f>
        <v/>
      </c>
      <c r="CM115" s="57">
        <f t="shared" si="236"/>
        <v>282030</v>
      </c>
      <c r="CN115" s="57">
        <f>MIN(CE115,CF115,CG115,CH115,CI115,CJ115,CK115,CL115,CM115)</f>
        <v>131159.42000000001</v>
      </c>
      <c r="CO115" s="58" t="e">
        <f>500*(CN115/CE115)</f>
        <v>#VALUE!</v>
      </c>
      <c r="CP115" s="58" t="e">
        <f>500*(CN115/CF115)</f>
        <v>#VALUE!</v>
      </c>
      <c r="CQ115" s="58" t="e">
        <f>500*(CN115/CG115)</f>
        <v>#VALUE!</v>
      </c>
      <c r="CR115" s="58">
        <f>500*(CN115/CH115)</f>
        <v>500</v>
      </c>
      <c r="CS115" s="58" t="e">
        <f>500*(CN115/CI115)</f>
        <v>#VALUE!</v>
      </c>
      <c r="CT115" s="58" t="e">
        <f>500*(CN115/CJ115)</f>
        <v>#VALUE!</v>
      </c>
      <c r="CU115" s="62">
        <f>500*(CN115/CK115)</f>
        <v>307.87150837988833</v>
      </c>
      <c r="CV115" s="58" t="e">
        <f>500*(CN115/CL115)</f>
        <v>#VALUE!</v>
      </c>
      <c r="CW115" s="58">
        <f>500*(CN115/CM115)</f>
        <v>232.5274261603376</v>
      </c>
      <c r="CX115" s="56" t="s">
        <v>554</v>
      </c>
      <c r="CY115" s="91"/>
    </row>
    <row r="116" spans="1:103" s="59" customFormat="1" ht="47.25" x14ac:dyDescent="0.2">
      <c r="A116" s="122">
        <f t="shared" si="228"/>
        <v>106</v>
      </c>
      <c r="B116" s="123" t="s">
        <v>255</v>
      </c>
      <c r="C116" s="124" t="s">
        <v>256</v>
      </c>
      <c r="D116" s="123" t="s">
        <v>46</v>
      </c>
      <c r="E116" s="126">
        <v>39</v>
      </c>
      <c r="F116" s="122">
        <v>1</v>
      </c>
      <c r="G116" s="123" t="s">
        <v>31</v>
      </c>
      <c r="H116" s="53">
        <v>285600</v>
      </c>
      <c r="I116" s="53">
        <f t="shared" si="229"/>
        <v>11138400</v>
      </c>
      <c r="J116" s="136"/>
      <c r="K116" s="136">
        <v>0</v>
      </c>
      <c r="L116" s="43">
        <f t="shared" ref="L116:L222" si="352">J116+K116</f>
        <v>0</v>
      </c>
      <c r="M116" s="52">
        <f t="shared" si="230"/>
        <v>0</v>
      </c>
      <c r="N116" s="42" t="str">
        <f t="shared" ref="N116:N120" si="353">+IF(L116=0,"NO OFERTADO",IF(L116&gt;$H116,"NO CUMPLE",IF(((L116-$H116)/$H116)&lt;=-20%,"ARTIFICIALIDAD",IF(AND($H116=$H116,((L116-$H116)/$H116)&gt;-20%),"CUMPLE"))))</f>
        <v>NO OFERTADO</v>
      </c>
      <c r="O116" s="42" t="s">
        <v>568</v>
      </c>
      <c r="P116" s="42" t="s">
        <v>33</v>
      </c>
      <c r="Q116" s="42" t="str">
        <f t="shared" ref="Q116:Q222" si="354">+IF(P116="CUMPLE","SI",IF(P116="NO CUMPLE","NO"))</f>
        <v>NO</v>
      </c>
      <c r="R116" s="144">
        <v>0</v>
      </c>
      <c r="S116" s="144">
        <v>0</v>
      </c>
      <c r="T116" s="144">
        <f t="shared" si="214"/>
        <v>0</v>
      </c>
      <c r="U116" s="145">
        <f t="shared" si="231"/>
        <v>0</v>
      </c>
      <c r="V116" s="42" t="str">
        <f t="shared" ref="V116:V117" si="355">+IF(T116=0,"NO OFERTADO",IF(T116&gt;$H116,"NO CUMPLE",IF(((T116-$H116)/$H116)&lt;=-20%,"ARTIFICIALIDAD",IF(AND($H116=$H116,((T116-$H116)/$H116)&gt;-20%),"CUMPLE"))))</f>
        <v>NO OFERTADO</v>
      </c>
      <c r="W116" s="42" t="str">
        <f>+IFERROR(VLOOKUP(A116,'[1]ASSUT MEDICAL LTDA'!$A$11:$L$124,7,0)," ")</f>
        <v xml:space="preserve"> </v>
      </c>
      <c r="X116" s="42" t="s">
        <v>33</v>
      </c>
      <c r="Y116" s="42" t="str">
        <f t="shared" ref="Y116:Y117" si="356">+IF(X116="CUMPLE","SI",IF(X116="NO CUMPLE","NO"))</f>
        <v>NO</v>
      </c>
      <c r="Z116" s="43">
        <v>0</v>
      </c>
      <c r="AA116" s="43">
        <v>0</v>
      </c>
      <c r="AB116" s="43">
        <f t="shared" si="215"/>
        <v>0</v>
      </c>
      <c r="AC116" s="41">
        <f t="shared" si="232"/>
        <v>0</v>
      </c>
      <c r="AD116" s="42" t="str">
        <f t="shared" ref="AD116:AD222" si="357">+IF(AB116=0,"NO OFERTADO",IF(AB116&gt;$H116,"NO CUMPLE",IF(((AB116-$H116)/$H116)&lt;=-20%,"ARTIFICIALIDAD",IF(AND($H116=$H116,((AB116-$H116)/$H116)&gt;-20%),"CUMPLE"))))</f>
        <v>NO OFERTADO</v>
      </c>
      <c r="AE116" s="42" t="str">
        <f>+IFERROR(VLOOKUP(A116,'[1]COLOMBIANA DE MEDICAMENTOS Y TE'!$A$33:$H$178,8,0)," ")</f>
        <v xml:space="preserve"> </v>
      </c>
      <c r="AF116" s="42" t="s">
        <v>33</v>
      </c>
      <c r="AG116" s="42" t="str">
        <f t="shared" ref="AG116:AG222" si="358">+IF(AF116="CUMPLE","SI",IF(AF116="NO CUMPLE","NO"))</f>
        <v>NO</v>
      </c>
      <c r="AH116" s="60">
        <v>110218</v>
      </c>
      <c r="AI116" s="60">
        <v>0</v>
      </c>
      <c r="AJ116" s="51">
        <f t="shared" ref="AJ116:AJ222" si="359">+AH116+AI116</f>
        <v>110218</v>
      </c>
      <c r="AK116" s="41">
        <f t="shared" si="233"/>
        <v>4298502</v>
      </c>
      <c r="AL116" s="42" t="str">
        <f t="shared" ref="AL116:AL222" si="360">+IF(AJ116=0,"NO OFERTADO",IF(AJ116&gt;$H116,"NO CUMPLE",IF(((AJ116-$H116)/$H116)&lt;=-20%,"ARTIFICIALIDAD",IF(AND($H116=$H116,((AJ116-$H116)/$H116)&gt;-20%),"CUMPLE"))))</f>
        <v>ARTIFICIALIDAD</v>
      </c>
      <c r="AM116" s="42" t="str">
        <f>+IFERROR(VLOOKUP(A116,'[1]JOHNSON &amp; JOHNSON MEDTECH COLOM'!$A$11:$J$240,7,0)," ")</f>
        <v>Cumple</v>
      </c>
      <c r="AN116" s="42" t="s">
        <v>10</v>
      </c>
      <c r="AO116" s="42" t="str">
        <f t="shared" ref="AO116:AO222" si="361">+IF(AN116="CUMPLE","SI",IF(AN116="NO CUMPLE","NO"))</f>
        <v>SI</v>
      </c>
      <c r="AP116" s="60"/>
      <c r="AQ116" s="60"/>
      <c r="AR116" s="40">
        <f t="shared" ref="AR116:AR222" si="362">+AP116+AQ116</f>
        <v>0</v>
      </c>
      <c r="AS116" s="41">
        <f t="shared" si="234"/>
        <v>0</v>
      </c>
      <c r="AT116" s="42" t="str">
        <f t="shared" ref="AT116:AT222" si="363">+IF(AR116=0,"NO OFERTADO",IF(AR116&gt;$H116,"NO CUMPLE",IF(((AR116-$H116)/$H116)&lt;=-20%,"ARTIFICIALIDAD",IF(AND($H116=$H116,((AR116-$H116)/$H116)&gt;-20%),"CUMPLE"))))</f>
        <v>NO OFERTADO</v>
      </c>
      <c r="AU116" s="42"/>
      <c r="AV116" s="42" t="s">
        <v>33</v>
      </c>
      <c r="AW116" s="42" t="str">
        <f t="shared" ref="AW116:AW222" si="364">+IF(AV116="CUMPLE","SI",IF(AV116="NO CUMPLE","NO"))</f>
        <v>NO</v>
      </c>
      <c r="AX116" s="167"/>
      <c r="AY116" s="167"/>
      <c r="AZ116" s="144">
        <f t="shared" si="216"/>
        <v>0</v>
      </c>
      <c r="BA116" s="41">
        <f t="shared" si="235"/>
        <v>0</v>
      </c>
      <c r="BB116" s="42" t="str">
        <f t="shared" ref="BB116:BB222" si="365">+IF(AZ116=0,"NO OFERTADO",IF(AZ116&gt;$H116,"NO CUMPLE",IF(((AZ116-$H116)/$H116)&lt;=-20%,"ARTIFICIALIDAD",IF(AND($H116=$H116,((AZ116-$H116)/$H116)&gt;-20%),"CUMPLE"))))</f>
        <v>NO OFERTADO</v>
      </c>
      <c r="BC116" s="42" t="str">
        <f>+IFERROR(VLOOKUP(A116,'[1]LIFE SUMINISTROS MEDICOS S.A.S.'!$A$32:$O$78,8,0)," ")</f>
        <v xml:space="preserve"> </v>
      </c>
      <c r="BD116" s="42" t="s">
        <v>33</v>
      </c>
      <c r="BE116" s="42" t="str">
        <f t="shared" ref="BE116:BE222" si="366">+IF(BD116="CUMPLE","SI",IF(BD116="NO CUMPLE","NO"))</f>
        <v>NO</v>
      </c>
      <c r="BF116" s="214">
        <f>+IFERROR(VLOOKUP(A116,[2]PriceList!$A$2:$I$252,8,0)," ")</f>
        <v>179000</v>
      </c>
      <c r="BG116" s="218">
        <f t="shared" si="351"/>
        <v>34010</v>
      </c>
      <c r="BH116" s="43">
        <f t="shared" si="217"/>
        <v>213010</v>
      </c>
      <c r="BI116" s="52">
        <f t="shared" ref="BI116:BI222" si="367">BH116*$F116</f>
        <v>213010</v>
      </c>
      <c r="BJ116" s="42" t="str">
        <f t="shared" ref="BJ116:BJ222" si="368">+IF(BH116=0,"NO OFERTADO",IF(BH116&gt;$H116,"NO CUMPLE",IF(((BH116-$H116)/$H116)&lt;=-20%,"ARTIFICIALIDAD",IF(AND($H116=$H116,((BH116-$H116)/$H116)&gt;-20%),"CUMPLE"))))</f>
        <v>ARTIFICIALIDAD</v>
      </c>
      <c r="BK116" s="42" t="str">
        <f>+IFERROR(VLOOKUP(A116,'[1]MEDTRONIC COLOMBIA S.A.'!$A$11:$O$73,8,0)," ")</f>
        <v>Cumple</v>
      </c>
      <c r="BL116" s="42" t="s">
        <v>33</v>
      </c>
      <c r="BM116" s="42" t="str">
        <f t="shared" ref="BM116:BM222" si="369">+IF(BL116="CUMPLE","SI",IF(BL116="NO CUMPLE","NO"))</f>
        <v>NO</v>
      </c>
      <c r="BN116" s="196">
        <v>0</v>
      </c>
      <c r="BO116" s="196">
        <v>0</v>
      </c>
      <c r="BP116" s="144">
        <f t="shared" si="218"/>
        <v>0</v>
      </c>
      <c r="BQ116" s="145">
        <f t="shared" si="219"/>
        <v>0</v>
      </c>
      <c r="BR116" s="42" t="str">
        <f t="shared" ref="BR116:BR222" si="370">+IF(BP116=0,"NO OFERTADO",IF(BP116&gt;$H116,"NO CUMPLE",IF(((BP116-$H116)/$H116)&lt;=-20%,"ARTIFICIALIDAD",IF(AND($H116=$H116,((BP116-$H116)/$H116)&gt;-20%),"CUMPLE"))))</f>
        <v>NO OFERTADO</v>
      </c>
      <c r="BS116" s="42" t="str">
        <f>+IFERROR(VLOOKUP(A116,'[1]PROMED QUIRURGICOS EU'!$A$11:$O$26,8,0)," ")</f>
        <v xml:space="preserve"> </v>
      </c>
      <c r="BT116" s="42" t="s">
        <v>33</v>
      </c>
      <c r="BU116" s="42" t="str">
        <f t="shared" ref="BU116:BU222" si="371">+IF(BT116="CUMPLE","SI",IF(BT116="NO CUMPLE","NO"))</f>
        <v>NO</v>
      </c>
      <c r="BV116" s="191"/>
      <c r="BW116" s="191"/>
      <c r="BX116" s="43">
        <f t="shared" si="220"/>
        <v>0</v>
      </c>
      <c r="BY116" s="52">
        <f t="shared" si="221"/>
        <v>0</v>
      </c>
      <c r="BZ116" s="42" t="str">
        <f t="shared" ref="BZ116:BZ222" si="372">+IF(BX116=0,"NO OFERTADO",IF(BX116&gt;$H116,"NO CUMPLE",IF(((BX116-$H116)/$H116)&lt;=-20%,"ARTIFICIALIDAD",IF(AND($H116=$H116,((BX116-$H116)/$H116)&gt;-20%),"CUMPLE"))))</f>
        <v>NO OFERTADO</v>
      </c>
      <c r="CA116" s="42" t="str">
        <f>+IFERROR(VLOOKUP(A116,'[1]UCIPHARMA S. A'!$A$11:$N$28,8,0)," ")</f>
        <v xml:space="preserve"> </v>
      </c>
      <c r="CB116" s="42" t="s">
        <v>33</v>
      </c>
      <c r="CC116" s="42" t="str">
        <f t="shared" ref="CC116:CC222" si="373">+IF(CB116="CUMPLE","SI",IF(CB116="NO CUMPLE","NO"))</f>
        <v>NO</v>
      </c>
      <c r="CD116" s="56"/>
      <c r="CE116" s="57" t="str">
        <f t="shared" si="222"/>
        <v/>
      </c>
      <c r="CF116" s="57" t="str">
        <f t="shared" si="223"/>
        <v/>
      </c>
      <c r="CG116" s="57" t="str">
        <f t="shared" si="224"/>
        <v/>
      </c>
      <c r="CH116" s="65">
        <f t="shared" si="225"/>
        <v>110218</v>
      </c>
      <c r="CI116" s="65" t="str">
        <f t="shared" si="226"/>
        <v/>
      </c>
      <c r="CJ116" s="65" t="str">
        <f t="shared" si="227"/>
        <v/>
      </c>
      <c r="CK116" s="65" t="str">
        <f t="shared" ref="CK116:CK222" si="374">IF(BH116=0,"",IF(BM116="NO","",BH116))</f>
        <v/>
      </c>
      <c r="CL116" s="65" t="str">
        <f t="shared" ref="CL116:CL222" si="375">IF(BQ116=0,"",IF(BU116="NO","",BQ116))</f>
        <v/>
      </c>
      <c r="CM116" s="57" t="str">
        <f t="shared" si="236"/>
        <v/>
      </c>
      <c r="CN116" s="57">
        <f t="shared" ref="CN116:CN222" si="376">MIN(CE116,CF116,CG116,CH116,CI116,CJ116,CK116,CL116,CM116)</f>
        <v>110218</v>
      </c>
      <c r="CO116" s="58" t="e">
        <f t="shared" ref="CO116:CO222" si="377">500*(CN116/CE116)</f>
        <v>#VALUE!</v>
      </c>
      <c r="CP116" s="58" t="e">
        <f t="shared" ref="CP116:CP222" si="378">500*(CN116/CF116)</f>
        <v>#VALUE!</v>
      </c>
      <c r="CQ116" s="58" t="e">
        <f t="shared" ref="CQ116:CQ222" si="379">500*(CN116/CG116)</f>
        <v>#VALUE!</v>
      </c>
      <c r="CR116" s="58">
        <f t="shared" ref="CR116:CR222" si="380">500*(CN116/CH116)</f>
        <v>500</v>
      </c>
      <c r="CS116" s="58" t="e">
        <f t="shared" ref="CS116:CS119" si="381">500*(CN116/CI116)</f>
        <v>#VALUE!</v>
      </c>
      <c r="CT116" s="58" t="e">
        <f t="shared" ref="CT116:CT222" si="382">500*(CN116/CJ116)</f>
        <v>#VALUE!</v>
      </c>
      <c r="CU116" s="62" t="e">
        <f t="shared" ref="CU116:CU222" si="383">500*(CN116/CK116)</f>
        <v>#VALUE!</v>
      </c>
      <c r="CV116" s="58" t="e">
        <f t="shared" ref="CV116:CV222" si="384">500*(CN116/CL116)</f>
        <v>#VALUE!</v>
      </c>
      <c r="CW116" s="58" t="e">
        <f t="shared" ref="CW116:CW222" si="385">500*(CN116/CM116)</f>
        <v>#VALUE!</v>
      </c>
      <c r="CX116" s="56" t="s">
        <v>554</v>
      </c>
      <c r="CY116" s="91"/>
    </row>
    <row r="117" spans="1:103" s="59" customFormat="1" ht="48" x14ac:dyDescent="0.2">
      <c r="A117" s="122">
        <f t="shared" si="228"/>
        <v>107</v>
      </c>
      <c r="B117" s="123" t="s">
        <v>257</v>
      </c>
      <c r="C117" s="124" t="s">
        <v>258</v>
      </c>
      <c r="D117" s="123" t="s">
        <v>46</v>
      </c>
      <c r="E117" s="126">
        <v>1</v>
      </c>
      <c r="F117" s="122">
        <v>1</v>
      </c>
      <c r="G117" s="123" t="s">
        <v>31</v>
      </c>
      <c r="H117" s="53">
        <v>297141.81</v>
      </c>
      <c r="I117" s="53">
        <f t="shared" si="229"/>
        <v>297141.81</v>
      </c>
      <c r="J117" s="136"/>
      <c r="K117" s="136">
        <v>0</v>
      </c>
      <c r="L117" s="43">
        <f t="shared" si="352"/>
        <v>0</v>
      </c>
      <c r="M117" s="52">
        <f t="shared" si="230"/>
        <v>0</v>
      </c>
      <c r="N117" s="42" t="str">
        <f t="shared" si="353"/>
        <v>NO OFERTADO</v>
      </c>
      <c r="O117" s="42" t="s">
        <v>568</v>
      </c>
      <c r="P117" s="42" t="s">
        <v>33</v>
      </c>
      <c r="Q117" s="42" t="str">
        <f t="shared" si="354"/>
        <v>NO</v>
      </c>
      <c r="R117" s="144">
        <v>0</v>
      </c>
      <c r="S117" s="144">
        <v>0</v>
      </c>
      <c r="T117" s="144">
        <f t="shared" si="214"/>
        <v>0</v>
      </c>
      <c r="U117" s="145">
        <f t="shared" si="231"/>
        <v>0</v>
      </c>
      <c r="V117" s="42" t="str">
        <f t="shared" si="355"/>
        <v>NO OFERTADO</v>
      </c>
      <c r="W117" s="42" t="str">
        <f>+IFERROR(VLOOKUP(A117,'[1]ASSUT MEDICAL LTDA'!$A$11:$L$124,7,0)," ")</f>
        <v xml:space="preserve"> </v>
      </c>
      <c r="X117" s="42" t="s">
        <v>33</v>
      </c>
      <c r="Y117" s="42" t="str">
        <f t="shared" si="356"/>
        <v>NO</v>
      </c>
      <c r="Z117" s="43">
        <v>0</v>
      </c>
      <c r="AA117" s="43">
        <v>0</v>
      </c>
      <c r="AB117" s="43">
        <f t="shared" si="215"/>
        <v>0</v>
      </c>
      <c r="AC117" s="41">
        <f t="shared" si="232"/>
        <v>0</v>
      </c>
      <c r="AD117" s="42" t="str">
        <f t="shared" si="357"/>
        <v>NO OFERTADO</v>
      </c>
      <c r="AE117" s="42" t="str">
        <f>+IFERROR(VLOOKUP(A117,'[1]COLOMBIANA DE MEDICAMENTOS Y TE'!$A$33:$H$178,8,0)," ")</f>
        <v xml:space="preserve"> </v>
      </c>
      <c r="AF117" s="42" t="s">
        <v>33</v>
      </c>
      <c r="AG117" s="42" t="str">
        <f t="shared" si="358"/>
        <v>NO</v>
      </c>
      <c r="AH117" s="60">
        <v>299482</v>
      </c>
      <c r="AI117" s="60">
        <v>0</v>
      </c>
      <c r="AJ117" s="51">
        <f t="shared" si="359"/>
        <v>299482</v>
      </c>
      <c r="AK117" s="41">
        <f t="shared" si="233"/>
        <v>299482</v>
      </c>
      <c r="AL117" s="42" t="str">
        <f t="shared" si="360"/>
        <v>NO CUMPLE</v>
      </c>
      <c r="AM117" s="42" t="str">
        <f>+IFERROR(VLOOKUP(A117,'[1]JOHNSON &amp; JOHNSON MEDTECH COLOM'!$A$11:$J$240,7,0)," ")</f>
        <v>Cumple</v>
      </c>
      <c r="AN117" s="42" t="s">
        <v>33</v>
      </c>
      <c r="AO117" s="42" t="str">
        <f t="shared" si="361"/>
        <v>NO</v>
      </c>
      <c r="AP117" s="60"/>
      <c r="AQ117" s="60"/>
      <c r="AR117" s="40">
        <f t="shared" si="362"/>
        <v>0</v>
      </c>
      <c r="AS117" s="41">
        <f t="shared" si="234"/>
        <v>0</v>
      </c>
      <c r="AT117" s="42" t="str">
        <f t="shared" si="363"/>
        <v>NO OFERTADO</v>
      </c>
      <c r="AU117" s="42"/>
      <c r="AV117" s="42" t="s">
        <v>33</v>
      </c>
      <c r="AW117" s="42" t="str">
        <f t="shared" si="364"/>
        <v>NO</v>
      </c>
      <c r="AX117" s="167"/>
      <c r="AY117" s="167"/>
      <c r="AZ117" s="144">
        <f t="shared" si="216"/>
        <v>0</v>
      </c>
      <c r="BA117" s="41">
        <f t="shared" si="235"/>
        <v>0</v>
      </c>
      <c r="BB117" s="42" t="str">
        <f t="shared" si="365"/>
        <v>NO OFERTADO</v>
      </c>
      <c r="BC117" s="42" t="str">
        <f>+IFERROR(VLOOKUP(A117,'[1]LIFE SUMINISTROS MEDICOS S.A.S.'!$A$32:$O$78,8,0)," ")</f>
        <v xml:space="preserve"> </v>
      </c>
      <c r="BD117" s="42" t="s">
        <v>33</v>
      </c>
      <c r="BE117" s="42" t="str">
        <f t="shared" si="366"/>
        <v>NO</v>
      </c>
      <c r="BF117" s="214">
        <f>+IFERROR(VLOOKUP(A117,[2]PriceList!$A$2:$I$252,8,0)," ")</f>
        <v>0</v>
      </c>
      <c r="BG117" s="218">
        <f>+IFERROR(VLOOKUP(A117,[2]PriceList!$A$2:$I$252,9,0)," ")</f>
        <v>0</v>
      </c>
      <c r="BH117" s="43">
        <f t="shared" si="217"/>
        <v>0</v>
      </c>
      <c r="BI117" s="52">
        <f t="shared" si="367"/>
        <v>0</v>
      </c>
      <c r="BJ117" s="42" t="str">
        <f t="shared" si="368"/>
        <v>NO OFERTADO</v>
      </c>
      <c r="BK117" s="42" t="str">
        <f>+IFERROR(VLOOKUP(A117,'[1]MEDTRONIC COLOMBIA S.A.'!$A$11:$O$73,8,0)," ")</f>
        <v xml:space="preserve"> </v>
      </c>
      <c r="BL117" s="42" t="s">
        <v>33</v>
      </c>
      <c r="BM117" s="42" t="str">
        <f t="shared" si="369"/>
        <v>NO</v>
      </c>
      <c r="BN117" s="196">
        <v>0</v>
      </c>
      <c r="BO117" s="196">
        <v>0</v>
      </c>
      <c r="BP117" s="144">
        <f t="shared" si="218"/>
        <v>0</v>
      </c>
      <c r="BQ117" s="145">
        <f t="shared" si="219"/>
        <v>0</v>
      </c>
      <c r="BR117" s="42" t="str">
        <f t="shared" si="370"/>
        <v>NO OFERTADO</v>
      </c>
      <c r="BS117" s="42" t="str">
        <f>+IFERROR(VLOOKUP(A117,'[1]PROMED QUIRURGICOS EU'!$A$11:$O$26,8,0)," ")</f>
        <v xml:space="preserve"> </v>
      </c>
      <c r="BT117" s="42" t="s">
        <v>33</v>
      </c>
      <c r="BU117" s="42" t="str">
        <f t="shared" si="371"/>
        <v>NO</v>
      </c>
      <c r="BV117" s="191"/>
      <c r="BW117" s="191"/>
      <c r="BX117" s="43">
        <f t="shared" si="220"/>
        <v>0</v>
      </c>
      <c r="BY117" s="52">
        <f t="shared" si="221"/>
        <v>0</v>
      </c>
      <c r="BZ117" s="42" t="str">
        <f t="shared" si="372"/>
        <v>NO OFERTADO</v>
      </c>
      <c r="CA117" s="42" t="str">
        <f>+IFERROR(VLOOKUP(A117,'[1]UCIPHARMA S. A'!$A$11:$N$28,8,0)," ")</f>
        <v xml:space="preserve"> </v>
      </c>
      <c r="CB117" s="42" t="s">
        <v>33</v>
      </c>
      <c r="CC117" s="42" t="str">
        <f t="shared" si="373"/>
        <v>NO</v>
      </c>
      <c r="CD117" s="56"/>
      <c r="CE117" s="57" t="str">
        <f t="shared" si="222"/>
        <v/>
      </c>
      <c r="CF117" s="57" t="str">
        <f t="shared" si="223"/>
        <v/>
      </c>
      <c r="CG117" s="57" t="str">
        <f t="shared" si="224"/>
        <v/>
      </c>
      <c r="CH117" s="65" t="str">
        <f t="shared" si="225"/>
        <v/>
      </c>
      <c r="CI117" s="65" t="str">
        <f t="shared" si="226"/>
        <v/>
      </c>
      <c r="CJ117" s="65" t="str">
        <f t="shared" si="227"/>
        <v/>
      </c>
      <c r="CK117" s="65" t="str">
        <f t="shared" si="374"/>
        <v/>
      </c>
      <c r="CL117" s="65" t="str">
        <f t="shared" si="375"/>
        <v/>
      </c>
      <c r="CM117" s="57" t="str">
        <f t="shared" si="236"/>
        <v/>
      </c>
      <c r="CN117" s="57">
        <f t="shared" si="376"/>
        <v>0</v>
      </c>
      <c r="CO117" s="58" t="e">
        <f t="shared" si="377"/>
        <v>#VALUE!</v>
      </c>
      <c r="CP117" s="58" t="e">
        <f t="shared" si="378"/>
        <v>#VALUE!</v>
      </c>
      <c r="CQ117" s="58" t="e">
        <f t="shared" si="379"/>
        <v>#VALUE!</v>
      </c>
      <c r="CR117" s="58" t="e">
        <f t="shared" si="380"/>
        <v>#VALUE!</v>
      </c>
      <c r="CS117" s="58" t="e">
        <f t="shared" si="381"/>
        <v>#VALUE!</v>
      </c>
      <c r="CT117" s="58" t="e">
        <f t="shared" si="382"/>
        <v>#VALUE!</v>
      </c>
      <c r="CU117" s="62" t="e">
        <f t="shared" si="383"/>
        <v>#VALUE!</v>
      </c>
      <c r="CV117" s="58" t="e">
        <f t="shared" si="384"/>
        <v>#VALUE!</v>
      </c>
      <c r="CW117" s="58" t="e">
        <f t="shared" si="385"/>
        <v>#VALUE!</v>
      </c>
      <c r="CX117" s="49" t="s">
        <v>564</v>
      </c>
      <c r="CY117" s="91"/>
    </row>
    <row r="118" spans="1:103" s="59" customFormat="1" ht="47.25" x14ac:dyDescent="0.2">
      <c r="A118" s="122">
        <f t="shared" si="228"/>
        <v>108</v>
      </c>
      <c r="B118" s="123" t="s">
        <v>259</v>
      </c>
      <c r="C118" s="124" t="s">
        <v>260</v>
      </c>
      <c r="D118" s="123" t="s">
        <v>46</v>
      </c>
      <c r="E118" s="126">
        <v>45</v>
      </c>
      <c r="F118" s="122">
        <v>1</v>
      </c>
      <c r="G118" s="123" t="s">
        <v>31</v>
      </c>
      <c r="H118" s="53">
        <v>228480</v>
      </c>
      <c r="I118" s="53">
        <f t="shared" si="229"/>
        <v>10281600</v>
      </c>
      <c r="J118" s="136"/>
      <c r="K118" s="136">
        <v>0</v>
      </c>
      <c r="L118" s="43">
        <f t="shared" si="352"/>
        <v>0</v>
      </c>
      <c r="M118" s="52">
        <f t="shared" si="230"/>
        <v>0</v>
      </c>
      <c r="N118" s="42" t="str">
        <f t="shared" si="353"/>
        <v>NO OFERTADO</v>
      </c>
      <c r="O118" s="42" t="s">
        <v>568</v>
      </c>
      <c r="P118" s="42" t="s">
        <v>33</v>
      </c>
      <c r="Q118" s="42" t="str">
        <f t="shared" si="354"/>
        <v>NO</v>
      </c>
      <c r="R118" s="144">
        <v>0</v>
      </c>
      <c r="S118" s="144">
        <v>0</v>
      </c>
      <c r="T118" s="144">
        <f t="shared" si="214"/>
        <v>0</v>
      </c>
      <c r="U118" s="145">
        <f t="shared" si="231"/>
        <v>0</v>
      </c>
      <c r="V118" s="42" t="str">
        <f>+IF(T118=0,"NO OFERTADO",IF(T118&gt;$H118,"NO CUMPLE",IF(((T118-$H118)/$H118)&lt;=-20%,"ARTIFICIALIDAD",IF(AND($H118=$H118,((T118-$H118)/$H118)&gt;-20%),"CUMPLE"))))</f>
        <v>NO OFERTADO</v>
      </c>
      <c r="W118" s="42" t="str">
        <f>+IFERROR(VLOOKUP(A118,'[1]ASSUT MEDICAL LTDA'!$A$11:$L$124,7,0)," ")</f>
        <v xml:space="preserve"> </v>
      </c>
      <c r="X118" s="42" t="s">
        <v>33</v>
      </c>
      <c r="Y118" s="42" t="str">
        <f>+IF(X118="CUMPLE","SI",IF(X118="NO CUMPLE","NO"))</f>
        <v>NO</v>
      </c>
      <c r="Z118" s="43">
        <v>335434</v>
      </c>
      <c r="AA118" s="43">
        <v>63732</v>
      </c>
      <c r="AB118" s="43">
        <f t="shared" si="215"/>
        <v>399166</v>
      </c>
      <c r="AC118" s="41">
        <f t="shared" si="232"/>
        <v>17962470</v>
      </c>
      <c r="AD118" s="42" t="str">
        <f t="shared" si="357"/>
        <v>NO CUMPLE</v>
      </c>
      <c r="AE118" s="42" t="str">
        <f>+IFERROR(VLOOKUP(A118,'[1]COLOMBIANA DE MEDICAMENTOS Y TE'!$A$33:$H$178,8,0)," ")</f>
        <v>Cumple</v>
      </c>
      <c r="AF118" s="42" t="s">
        <v>33</v>
      </c>
      <c r="AG118" s="42" t="str">
        <f t="shared" si="358"/>
        <v>NO</v>
      </c>
      <c r="AH118" s="60">
        <v>192000</v>
      </c>
      <c r="AI118" s="60">
        <v>0</v>
      </c>
      <c r="AJ118" s="51">
        <f t="shared" si="359"/>
        <v>192000</v>
      </c>
      <c r="AK118" s="41">
        <f t="shared" si="233"/>
        <v>8640000</v>
      </c>
      <c r="AL118" s="42" t="str">
        <f t="shared" si="360"/>
        <v>CUMPLE</v>
      </c>
      <c r="AM118" s="42" t="str">
        <f>+IFERROR(VLOOKUP(A118,'[1]JOHNSON &amp; JOHNSON MEDTECH COLOM'!$A$11:$J$240,7,0)," ")</f>
        <v>Cumple</v>
      </c>
      <c r="AN118" s="42" t="s">
        <v>10</v>
      </c>
      <c r="AO118" s="42" t="str">
        <f t="shared" si="361"/>
        <v>SI</v>
      </c>
      <c r="AP118" s="60"/>
      <c r="AQ118" s="60"/>
      <c r="AR118" s="40">
        <f t="shared" si="362"/>
        <v>0</v>
      </c>
      <c r="AS118" s="41">
        <f t="shared" si="234"/>
        <v>0</v>
      </c>
      <c r="AT118" s="42" t="str">
        <f t="shared" si="363"/>
        <v>NO OFERTADO</v>
      </c>
      <c r="AU118" s="42"/>
      <c r="AV118" s="42" t="s">
        <v>33</v>
      </c>
      <c r="AW118" s="42" t="str">
        <f t="shared" si="364"/>
        <v>NO</v>
      </c>
      <c r="AX118" s="167"/>
      <c r="AY118" s="167"/>
      <c r="AZ118" s="144">
        <f t="shared" si="216"/>
        <v>0</v>
      </c>
      <c r="BA118" s="41">
        <f t="shared" si="235"/>
        <v>0</v>
      </c>
      <c r="BB118" s="42" t="str">
        <f t="shared" si="365"/>
        <v>NO OFERTADO</v>
      </c>
      <c r="BC118" s="42" t="str">
        <f>+IFERROR(VLOOKUP(A118,'[1]LIFE SUMINISTROS MEDICOS S.A.S.'!$A$32:$O$78,8,0)," ")</f>
        <v xml:space="preserve"> </v>
      </c>
      <c r="BD118" s="42" t="s">
        <v>33</v>
      </c>
      <c r="BE118" s="42" t="str">
        <f t="shared" si="366"/>
        <v>NO</v>
      </c>
      <c r="BF118" s="214">
        <f>+IFERROR(VLOOKUP(A118,[2]PriceList!$A$2:$I$252,8,0)," ")</f>
        <v>0</v>
      </c>
      <c r="BG118" s="218">
        <f>+IFERROR(VLOOKUP(A118,[2]PriceList!$A$2:$I$252,9,0)," ")</f>
        <v>0</v>
      </c>
      <c r="BH118" s="43">
        <f t="shared" si="217"/>
        <v>0</v>
      </c>
      <c r="BI118" s="52">
        <f t="shared" si="367"/>
        <v>0</v>
      </c>
      <c r="BJ118" s="42" t="str">
        <f t="shared" si="368"/>
        <v>NO OFERTADO</v>
      </c>
      <c r="BK118" s="42" t="str">
        <f>+IFERROR(VLOOKUP(A118,'[1]MEDTRONIC COLOMBIA S.A.'!$A$11:$O$73,8,0)," ")</f>
        <v xml:space="preserve"> </v>
      </c>
      <c r="BL118" s="42" t="s">
        <v>33</v>
      </c>
      <c r="BM118" s="42" t="str">
        <f t="shared" si="369"/>
        <v>NO</v>
      </c>
      <c r="BN118" s="196">
        <v>0</v>
      </c>
      <c r="BO118" s="196">
        <v>0</v>
      </c>
      <c r="BP118" s="144">
        <f t="shared" si="218"/>
        <v>0</v>
      </c>
      <c r="BQ118" s="145">
        <f t="shared" si="219"/>
        <v>0</v>
      </c>
      <c r="BR118" s="42" t="str">
        <f t="shared" si="370"/>
        <v>NO OFERTADO</v>
      </c>
      <c r="BS118" s="42" t="str">
        <f>+IFERROR(VLOOKUP(A118,'[1]PROMED QUIRURGICOS EU'!$A$11:$O$26,8,0)," ")</f>
        <v xml:space="preserve"> </v>
      </c>
      <c r="BT118" s="42" t="s">
        <v>33</v>
      </c>
      <c r="BU118" s="42" t="str">
        <f t="shared" si="371"/>
        <v>NO</v>
      </c>
      <c r="BV118" s="191">
        <v>192000</v>
      </c>
      <c r="BW118" s="191">
        <f>BV118*19%</f>
        <v>36480</v>
      </c>
      <c r="BX118" s="43">
        <f t="shared" si="220"/>
        <v>228480</v>
      </c>
      <c r="BY118" s="52">
        <f t="shared" si="221"/>
        <v>228480</v>
      </c>
      <c r="BZ118" s="42" t="str">
        <f t="shared" si="372"/>
        <v>CUMPLE</v>
      </c>
      <c r="CA118" s="42" t="str">
        <f>+IFERROR(VLOOKUP(A118,'[1]UCIPHARMA S. A'!$A$11:$N$28,8,0)," ")</f>
        <v>Cumple</v>
      </c>
      <c r="CB118" s="42" t="s">
        <v>10</v>
      </c>
      <c r="CC118" s="42" t="str">
        <f t="shared" si="373"/>
        <v>SI</v>
      </c>
      <c r="CD118" s="56"/>
      <c r="CE118" s="57" t="str">
        <f t="shared" si="222"/>
        <v/>
      </c>
      <c r="CF118" s="57" t="str">
        <f t="shared" si="223"/>
        <v/>
      </c>
      <c r="CG118" s="57" t="str">
        <f t="shared" si="224"/>
        <v/>
      </c>
      <c r="CH118" s="65">
        <f t="shared" si="225"/>
        <v>192000</v>
      </c>
      <c r="CI118" s="65" t="str">
        <f t="shared" si="226"/>
        <v/>
      </c>
      <c r="CJ118" s="65" t="str">
        <f t="shared" si="227"/>
        <v/>
      </c>
      <c r="CK118" s="65" t="str">
        <f t="shared" si="374"/>
        <v/>
      </c>
      <c r="CL118" s="65" t="str">
        <f t="shared" si="375"/>
        <v/>
      </c>
      <c r="CM118" s="57">
        <f t="shared" si="236"/>
        <v>228480</v>
      </c>
      <c r="CN118" s="57">
        <f t="shared" si="376"/>
        <v>192000</v>
      </c>
      <c r="CO118" s="58" t="e">
        <f t="shared" si="377"/>
        <v>#VALUE!</v>
      </c>
      <c r="CP118" s="58" t="e">
        <f t="shared" si="378"/>
        <v>#VALUE!</v>
      </c>
      <c r="CQ118" s="58" t="e">
        <f t="shared" si="379"/>
        <v>#VALUE!</v>
      </c>
      <c r="CR118" s="58">
        <f t="shared" si="380"/>
        <v>500</v>
      </c>
      <c r="CS118" s="58" t="e">
        <f t="shared" si="381"/>
        <v>#VALUE!</v>
      </c>
      <c r="CT118" s="58" t="e">
        <f t="shared" si="382"/>
        <v>#VALUE!</v>
      </c>
      <c r="CU118" s="62" t="e">
        <f t="shared" si="383"/>
        <v>#VALUE!</v>
      </c>
      <c r="CV118" s="58" t="e">
        <f t="shared" si="384"/>
        <v>#VALUE!</v>
      </c>
      <c r="CW118" s="58">
        <f t="shared" si="385"/>
        <v>420.16806722689074</v>
      </c>
      <c r="CX118" s="56" t="s">
        <v>554</v>
      </c>
      <c r="CY118" s="91"/>
    </row>
    <row r="119" spans="1:103" s="59" customFormat="1" ht="47.25" x14ac:dyDescent="0.2">
      <c r="A119" s="122">
        <f t="shared" si="228"/>
        <v>109</v>
      </c>
      <c r="B119" s="123" t="s">
        <v>261</v>
      </c>
      <c r="C119" s="124" t="s">
        <v>262</v>
      </c>
      <c r="D119" s="123" t="s">
        <v>46</v>
      </c>
      <c r="E119" s="126">
        <v>74.666666666666671</v>
      </c>
      <c r="F119" s="122">
        <v>1</v>
      </c>
      <c r="G119" s="123" t="s">
        <v>31</v>
      </c>
      <c r="H119" s="53">
        <v>47481</v>
      </c>
      <c r="I119" s="53">
        <f t="shared" si="229"/>
        <v>3545248</v>
      </c>
      <c r="J119" s="136"/>
      <c r="K119" s="136">
        <v>0</v>
      </c>
      <c r="L119" s="43">
        <f t="shared" si="352"/>
        <v>0</v>
      </c>
      <c r="M119" s="52">
        <f t="shared" si="230"/>
        <v>0</v>
      </c>
      <c r="N119" s="42" t="str">
        <f t="shared" si="353"/>
        <v>NO OFERTADO</v>
      </c>
      <c r="O119" s="42" t="s">
        <v>568</v>
      </c>
      <c r="P119" s="42" t="s">
        <v>33</v>
      </c>
      <c r="Q119" s="42" t="str">
        <f t="shared" si="354"/>
        <v>NO</v>
      </c>
      <c r="R119" s="144">
        <v>0</v>
      </c>
      <c r="S119" s="144">
        <v>0</v>
      </c>
      <c r="T119" s="144">
        <f t="shared" si="214"/>
        <v>0</v>
      </c>
      <c r="U119" s="145">
        <f t="shared" si="231"/>
        <v>0</v>
      </c>
      <c r="V119" s="42" t="str">
        <f t="shared" ref="V119:V222" si="386">+IF(T119=0,"NO OFERTADO",IF(T119&gt;$H119,"NO CUMPLE",IF(((T119-$H119)/$H119)&lt;=-20%,"ARTIFICIALIDAD",IF(AND($H119=$H119,((T119-$H119)/$H119)&gt;-20%),"CUMPLE"))))</f>
        <v>NO OFERTADO</v>
      </c>
      <c r="W119" s="42" t="str">
        <f>+IFERROR(VLOOKUP(A119,'[1]ASSUT MEDICAL LTDA'!$A$11:$L$124,7,0)," ")</f>
        <v xml:space="preserve"> </v>
      </c>
      <c r="X119" s="42" t="s">
        <v>33</v>
      </c>
      <c r="Y119" s="42" t="str">
        <f t="shared" ref="Y119:Y222" si="387">+IF(X119="CUMPLE","SI",IF(X119="NO CUMPLE","NO"))</f>
        <v>NO</v>
      </c>
      <c r="Z119" s="43">
        <v>49157</v>
      </c>
      <c r="AA119" s="43">
        <v>9340</v>
      </c>
      <c r="AB119" s="43">
        <f t="shared" si="215"/>
        <v>58497</v>
      </c>
      <c r="AC119" s="41">
        <f t="shared" si="232"/>
        <v>4367776</v>
      </c>
      <c r="AD119" s="42" t="str">
        <f t="shared" si="357"/>
        <v>NO CUMPLE</v>
      </c>
      <c r="AE119" s="42" t="str">
        <f>+IFERROR(VLOOKUP(A119,'[1]COLOMBIANA DE MEDICAMENTOS Y TE'!$A$33:$H$178,8,0)," ")</f>
        <v>No cumple</v>
      </c>
      <c r="AF119" s="42" t="s">
        <v>33</v>
      </c>
      <c r="AG119" s="42" t="str">
        <f t="shared" si="358"/>
        <v>NO</v>
      </c>
      <c r="AH119" s="60"/>
      <c r="AI119" s="60"/>
      <c r="AJ119" s="51">
        <f t="shared" si="359"/>
        <v>0</v>
      </c>
      <c r="AK119" s="41">
        <f t="shared" si="233"/>
        <v>0</v>
      </c>
      <c r="AL119" s="42" t="str">
        <f t="shared" si="360"/>
        <v>NO OFERTADO</v>
      </c>
      <c r="AM119" s="42" t="str">
        <f>+IFERROR(VLOOKUP(A119,'[1]JOHNSON &amp; JOHNSON MEDTECH COLOM'!$A$11:$J$240,7,0)," ")</f>
        <v xml:space="preserve"> </v>
      </c>
      <c r="AN119" s="42" t="s">
        <v>33</v>
      </c>
      <c r="AO119" s="42" t="str">
        <f t="shared" si="361"/>
        <v>NO</v>
      </c>
      <c r="AP119" s="60"/>
      <c r="AQ119" s="60"/>
      <c r="AR119" s="40">
        <f t="shared" si="362"/>
        <v>0</v>
      </c>
      <c r="AS119" s="41">
        <f t="shared" si="234"/>
        <v>0</v>
      </c>
      <c r="AT119" s="42" t="str">
        <f t="shared" si="363"/>
        <v>NO OFERTADO</v>
      </c>
      <c r="AU119" s="42"/>
      <c r="AV119" s="42" t="s">
        <v>33</v>
      </c>
      <c r="AW119" s="42" t="str">
        <f t="shared" si="364"/>
        <v>NO</v>
      </c>
      <c r="AX119" s="167"/>
      <c r="AY119" s="167"/>
      <c r="AZ119" s="144">
        <f t="shared" si="216"/>
        <v>0</v>
      </c>
      <c r="BA119" s="41">
        <f t="shared" si="235"/>
        <v>0</v>
      </c>
      <c r="BB119" s="42" t="str">
        <f t="shared" si="365"/>
        <v>NO OFERTADO</v>
      </c>
      <c r="BC119" s="42" t="str">
        <f>+IFERROR(VLOOKUP(A119,'[1]LIFE SUMINISTROS MEDICOS S.A.S.'!$A$32:$O$78,8,0)," ")</f>
        <v xml:space="preserve"> </v>
      </c>
      <c r="BD119" s="42" t="s">
        <v>33</v>
      </c>
      <c r="BE119" s="42" t="str">
        <f t="shared" si="366"/>
        <v>NO</v>
      </c>
      <c r="BF119" s="214">
        <f>+IFERROR(VLOOKUP(A119,[2]PriceList!$A$2:$I$252,8,0)," ")</f>
        <v>0</v>
      </c>
      <c r="BG119" s="218">
        <f>+IFERROR(VLOOKUP(A119,[2]PriceList!$A$2:$I$252,9,0)," ")</f>
        <v>0</v>
      </c>
      <c r="BH119" s="43">
        <f t="shared" si="217"/>
        <v>0</v>
      </c>
      <c r="BI119" s="52">
        <f t="shared" si="367"/>
        <v>0</v>
      </c>
      <c r="BJ119" s="42" t="str">
        <f t="shared" si="368"/>
        <v>NO OFERTADO</v>
      </c>
      <c r="BK119" s="42" t="str">
        <f>+IFERROR(VLOOKUP(A119,'[1]MEDTRONIC COLOMBIA S.A.'!$A$11:$O$73,8,0)," ")</f>
        <v xml:space="preserve"> </v>
      </c>
      <c r="BL119" s="42" t="s">
        <v>33</v>
      </c>
      <c r="BM119" s="42" t="str">
        <f t="shared" si="369"/>
        <v>NO</v>
      </c>
      <c r="BN119" s="196">
        <v>0</v>
      </c>
      <c r="BO119" s="196">
        <v>0</v>
      </c>
      <c r="BP119" s="144">
        <f t="shared" si="218"/>
        <v>0</v>
      </c>
      <c r="BQ119" s="145">
        <f t="shared" si="219"/>
        <v>0</v>
      </c>
      <c r="BR119" s="42" t="str">
        <f t="shared" si="370"/>
        <v>NO OFERTADO</v>
      </c>
      <c r="BS119" s="42" t="str">
        <f>+IFERROR(VLOOKUP(A119,'[1]PROMED QUIRURGICOS EU'!$A$11:$O$26,8,0)," ")</f>
        <v xml:space="preserve"> </v>
      </c>
      <c r="BT119" s="42" t="s">
        <v>33</v>
      </c>
      <c r="BU119" s="42" t="str">
        <f t="shared" si="371"/>
        <v>NO</v>
      </c>
      <c r="BV119" s="191">
        <v>39900</v>
      </c>
      <c r="BW119" s="191">
        <f>BV119*19%</f>
        <v>7581</v>
      </c>
      <c r="BX119" s="43">
        <f t="shared" si="220"/>
        <v>47481</v>
      </c>
      <c r="BY119" s="52">
        <f t="shared" si="221"/>
        <v>47481</v>
      </c>
      <c r="BZ119" s="42" t="str">
        <f t="shared" si="372"/>
        <v>CUMPLE</v>
      </c>
      <c r="CA119" s="42" t="str">
        <f>+IFERROR(VLOOKUP(A119,'[1]UCIPHARMA S. A'!$A$11:$N$28,8,0)," ")</f>
        <v>Cumple</v>
      </c>
      <c r="CB119" s="42" t="s">
        <v>10</v>
      </c>
      <c r="CC119" s="42" t="str">
        <f t="shared" si="373"/>
        <v>SI</v>
      </c>
      <c r="CD119" s="56"/>
      <c r="CE119" s="57" t="str">
        <f t="shared" si="222"/>
        <v/>
      </c>
      <c r="CF119" s="57" t="str">
        <f t="shared" si="223"/>
        <v/>
      </c>
      <c r="CG119" s="57" t="str">
        <f t="shared" si="224"/>
        <v/>
      </c>
      <c r="CH119" s="65" t="str">
        <f t="shared" si="225"/>
        <v/>
      </c>
      <c r="CI119" s="65" t="str">
        <f t="shared" si="226"/>
        <v/>
      </c>
      <c r="CJ119" s="65" t="str">
        <f t="shared" si="227"/>
        <v/>
      </c>
      <c r="CK119" s="65" t="str">
        <f t="shared" si="374"/>
        <v/>
      </c>
      <c r="CL119" s="65" t="str">
        <f t="shared" si="375"/>
        <v/>
      </c>
      <c r="CM119" s="57">
        <f t="shared" si="236"/>
        <v>47481</v>
      </c>
      <c r="CN119" s="57">
        <f t="shared" si="376"/>
        <v>47481</v>
      </c>
      <c r="CO119" s="58" t="e">
        <f t="shared" si="377"/>
        <v>#VALUE!</v>
      </c>
      <c r="CP119" s="58" t="e">
        <f t="shared" si="378"/>
        <v>#VALUE!</v>
      </c>
      <c r="CQ119" s="58" t="e">
        <f t="shared" si="379"/>
        <v>#VALUE!</v>
      </c>
      <c r="CR119" s="58" t="e">
        <f t="shared" si="380"/>
        <v>#VALUE!</v>
      </c>
      <c r="CS119" s="58" t="e">
        <f t="shared" si="381"/>
        <v>#VALUE!</v>
      </c>
      <c r="CT119" s="58" t="e">
        <f t="shared" si="382"/>
        <v>#VALUE!</v>
      </c>
      <c r="CU119" s="62" t="e">
        <f t="shared" si="383"/>
        <v>#VALUE!</v>
      </c>
      <c r="CV119" s="58" t="e">
        <f t="shared" si="384"/>
        <v>#VALUE!</v>
      </c>
      <c r="CW119" s="58">
        <f t="shared" si="385"/>
        <v>500</v>
      </c>
      <c r="CX119" s="56" t="s">
        <v>560</v>
      </c>
      <c r="CY119" s="91"/>
    </row>
    <row r="120" spans="1:103" s="59" customFormat="1" ht="47.25" x14ac:dyDescent="0.2">
      <c r="A120" s="122">
        <f t="shared" si="228"/>
        <v>110</v>
      </c>
      <c r="B120" s="123" t="s">
        <v>263</v>
      </c>
      <c r="C120" s="124" t="s">
        <v>264</v>
      </c>
      <c r="D120" s="123" t="s">
        <v>46</v>
      </c>
      <c r="E120" s="126">
        <v>6</v>
      </c>
      <c r="F120" s="122">
        <v>1</v>
      </c>
      <c r="G120" s="123" t="s">
        <v>31</v>
      </c>
      <c r="H120" s="53">
        <v>539798.28</v>
      </c>
      <c r="I120" s="53">
        <f t="shared" si="229"/>
        <v>3238789.68</v>
      </c>
      <c r="J120" s="136"/>
      <c r="K120" s="136">
        <v>0</v>
      </c>
      <c r="L120" s="43">
        <f t="shared" si="352"/>
        <v>0</v>
      </c>
      <c r="M120" s="52">
        <f t="shared" si="230"/>
        <v>0</v>
      </c>
      <c r="N120" s="42" t="str">
        <f t="shared" si="353"/>
        <v>NO OFERTADO</v>
      </c>
      <c r="O120" s="42" t="s">
        <v>568</v>
      </c>
      <c r="P120" s="42" t="s">
        <v>33</v>
      </c>
      <c r="Q120" s="42" t="str">
        <f t="shared" si="354"/>
        <v>NO</v>
      </c>
      <c r="R120" s="144">
        <v>0</v>
      </c>
      <c r="S120" s="144">
        <v>0</v>
      </c>
      <c r="T120" s="144">
        <f t="shared" si="214"/>
        <v>0</v>
      </c>
      <c r="U120" s="145">
        <f t="shared" si="231"/>
        <v>0</v>
      </c>
      <c r="V120" s="42" t="str">
        <f t="shared" si="386"/>
        <v>NO OFERTADO</v>
      </c>
      <c r="W120" s="42" t="str">
        <f>+IFERROR(VLOOKUP(A120,'[1]ASSUT MEDICAL LTDA'!$A$11:$L$124,7,0)," ")</f>
        <v xml:space="preserve"> </v>
      </c>
      <c r="X120" s="42" t="s">
        <v>33</v>
      </c>
      <c r="Y120" s="42" t="str">
        <f t="shared" si="387"/>
        <v>NO</v>
      </c>
      <c r="Z120" s="43">
        <v>0</v>
      </c>
      <c r="AA120" s="43">
        <v>0</v>
      </c>
      <c r="AB120" s="43">
        <f t="shared" si="215"/>
        <v>0</v>
      </c>
      <c r="AC120" s="41">
        <f t="shared" si="232"/>
        <v>0</v>
      </c>
      <c r="AD120" s="42" t="str">
        <f t="shared" si="357"/>
        <v>NO OFERTADO</v>
      </c>
      <c r="AE120" s="42" t="str">
        <f>+IFERROR(VLOOKUP(A120,'[1]COLOMBIANA DE MEDICAMENTOS Y TE'!$A$33:$H$178,8,0)," ")</f>
        <v xml:space="preserve"> </v>
      </c>
      <c r="AF120" s="42" t="s">
        <v>33</v>
      </c>
      <c r="AG120" s="42" t="str">
        <f t="shared" si="358"/>
        <v>NO</v>
      </c>
      <c r="AH120" s="60">
        <v>382906</v>
      </c>
      <c r="AI120" s="60">
        <v>0</v>
      </c>
      <c r="AJ120" s="51">
        <f t="shared" si="359"/>
        <v>382906</v>
      </c>
      <c r="AK120" s="41">
        <f t="shared" si="233"/>
        <v>2297436</v>
      </c>
      <c r="AL120" s="42" t="str">
        <f t="shared" si="360"/>
        <v>ARTIFICIALIDAD</v>
      </c>
      <c r="AM120" s="42" t="str">
        <f>+IFERROR(VLOOKUP(A120,'[1]JOHNSON &amp; JOHNSON MEDTECH COLOM'!$A$11:$J$240,7,0)," ")</f>
        <v>Cumple</v>
      </c>
      <c r="AN120" s="42" t="s">
        <v>10</v>
      </c>
      <c r="AO120" s="42" t="str">
        <f t="shared" si="361"/>
        <v>SI</v>
      </c>
      <c r="AP120" s="60"/>
      <c r="AQ120" s="60"/>
      <c r="AR120" s="40">
        <f t="shared" si="362"/>
        <v>0</v>
      </c>
      <c r="AS120" s="41">
        <f t="shared" si="234"/>
        <v>0</v>
      </c>
      <c r="AT120" s="42" t="str">
        <f t="shared" si="363"/>
        <v>NO OFERTADO</v>
      </c>
      <c r="AU120" s="42"/>
      <c r="AV120" s="42" t="s">
        <v>33</v>
      </c>
      <c r="AW120" s="42" t="str">
        <f t="shared" si="364"/>
        <v>NO</v>
      </c>
      <c r="AX120" s="167"/>
      <c r="AY120" s="167"/>
      <c r="AZ120" s="144">
        <f t="shared" si="216"/>
        <v>0</v>
      </c>
      <c r="BA120" s="41">
        <f t="shared" si="235"/>
        <v>0</v>
      </c>
      <c r="BB120" s="42" t="str">
        <f t="shared" si="365"/>
        <v>NO OFERTADO</v>
      </c>
      <c r="BC120" s="42" t="str">
        <f>+IFERROR(VLOOKUP(A120,'[1]LIFE SUMINISTROS MEDICOS S.A.S.'!$A$32:$O$78,8,0)," ")</f>
        <v xml:space="preserve"> </v>
      </c>
      <c r="BD120" s="42" t="s">
        <v>33</v>
      </c>
      <c r="BE120" s="42" t="str">
        <f t="shared" si="366"/>
        <v>NO</v>
      </c>
      <c r="BF120" s="214">
        <f>+IFERROR(VLOOKUP(A120,[2]PriceList!$A$2:$I$252,8,0)," ")</f>
        <v>453000</v>
      </c>
      <c r="BG120" s="218">
        <f>+BF120*19%</f>
        <v>86070</v>
      </c>
      <c r="BH120" s="43">
        <f t="shared" si="217"/>
        <v>539070</v>
      </c>
      <c r="BI120" s="52">
        <f t="shared" si="367"/>
        <v>539070</v>
      </c>
      <c r="BJ120" s="42" t="str">
        <f t="shared" si="368"/>
        <v>CUMPLE</v>
      </c>
      <c r="BK120" s="42" t="str">
        <f>+IFERROR(VLOOKUP(A120,'[1]MEDTRONIC COLOMBIA S.A.'!$A$11:$O$73,8,0)," ")</f>
        <v>No cumple</v>
      </c>
      <c r="BL120" s="42" t="s">
        <v>33</v>
      </c>
      <c r="BM120" s="42" t="str">
        <f t="shared" si="369"/>
        <v>NO</v>
      </c>
      <c r="BN120" s="196">
        <v>0</v>
      </c>
      <c r="BO120" s="196">
        <v>0</v>
      </c>
      <c r="BP120" s="144">
        <f t="shared" si="218"/>
        <v>0</v>
      </c>
      <c r="BQ120" s="145">
        <f t="shared" si="219"/>
        <v>0</v>
      </c>
      <c r="BR120" s="42" t="str">
        <f t="shared" si="370"/>
        <v>NO OFERTADO</v>
      </c>
      <c r="BS120" s="42" t="str">
        <f>+IFERROR(VLOOKUP(A120,'[1]PROMED QUIRURGICOS EU'!$A$11:$O$26,8,0)," ")</f>
        <v xml:space="preserve"> </v>
      </c>
      <c r="BT120" s="42" t="s">
        <v>33</v>
      </c>
      <c r="BU120" s="42" t="str">
        <f t="shared" si="371"/>
        <v>NO</v>
      </c>
      <c r="BV120" s="191"/>
      <c r="BW120" s="191"/>
      <c r="BX120" s="43">
        <f t="shared" si="220"/>
        <v>0</v>
      </c>
      <c r="BY120" s="52">
        <f t="shared" si="221"/>
        <v>0</v>
      </c>
      <c r="BZ120" s="42" t="str">
        <f t="shared" si="372"/>
        <v>NO OFERTADO</v>
      </c>
      <c r="CA120" s="42" t="str">
        <f>+IFERROR(VLOOKUP(A120,'[1]UCIPHARMA S. A'!$A$11:$N$28,8,0)," ")</f>
        <v xml:space="preserve"> </v>
      </c>
      <c r="CB120" s="42" t="s">
        <v>33</v>
      </c>
      <c r="CC120" s="42" t="str">
        <f t="shared" si="373"/>
        <v>NO</v>
      </c>
      <c r="CD120" s="56"/>
      <c r="CE120" s="57" t="str">
        <f t="shared" si="222"/>
        <v/>
      </c>
      <c r="CF120" s="57" t="str">
        <f t="shared" si="223"/>
        <v/>
      </c>
      <c r="CG120" s="57" t="str">
        <f t="shared" si="224"/>
        <v/>
      </c>
      <c r="CH120" s="65">
        <f t="shared" si="225"/>
        <v>382906</v>
      </c>
      <c r="CI120" s="65" t="str">
        <f t="shared" si="226"/>
        <v/>
      </c>
      <c r="CJ120" s="65" t="str">
        <f t="shared" si="227"/>
        <v/>
      </c>
      <c r="CK120" s="65" t="str">
        <f t="shared" si="374"/>
        <v/>
      </c>
      <c r="CL120" s="65" t="str">
        <f t="shared" si="375"/>
        <v/>
      </c>
      <c r="CM120" s="57" t="str">
        <f t="shared" si="236"/>
        <v/>
      </c>
      <c r="CN120" s="57">
        <f t="shared" si="376"/>
        <v>382906</v>
      </c>
      <c r="CO120" s="58" t="e">
        <f t="shared" si="377"/>
        <v>#VALUE!</v>
      </c>
      <c r="CP120" s="58" t="e">
        <f t="shared" si="378"/>
        <v>#VALUE!</v>
      </c>
      <c r="CQ120" s="58" t="e">
        <f t="shared" si="379"/>
        <v>#VALUE!</v>
      </c>
      <c r="CR120" s="58">
        <f t="shared" si="380"/>
        <v>500</v>
      </c>
      <c r="CS120" s="58" t="e">
        <f>500*(CN120/CI120)</f>
        <v>#VALUE!</v>
      </c>
      <c r="CT120" s="58" t="e">
        <f t="shared" si="382"/>
        <v>#VALUE!</v>
      </c>
      <c r="CU120" s="62" t="e">
        <f t="shared" si="383"/>
        <v>#VALUE!</v>
      </c>
      <c r="CV120" s="58" t="e">
        <f t="shared" si="384"/>
        <v>#VALUE!</v>
      </c>
      <c r="CW120" s="58" t="e">
        <f t="shared" si="385"/>
        <v>#VALUE!</v>
      </c>
      <c r="CX120" s="56" t="s">
        <v>554</v>
      </c>
      <c r="CY120" s="91"/>
    </row>
    <row r="121" spans="1:103" s="59" customFormat="1" ht="47.25" x14ac:dyDescent="0.2">
      <c r="A121" s="122">
        <f t="shared" si="228"/>
        <v>111</v>
      </c>
      <c r="B121" s="123" t="s">
        <v>265</v>
      </c>
      <c r="C121" s="124" t="s">
        <v>266</v>
      </c>
      <c r="D121" s="123" t="s">
        <v>46</v>
      </c>
      <c r="E121" s="126">
        <v>1</v>
      </c>
      <c r="F121" s="122">
        <v>1</v>
      </c>
      <c r="G121" s="123" t="s">
        <v>31</v>
      </c>
      <c r="H121" s="53">
        <v>2608051.5643000002</v>
      </c>
      <c r="I121" s="53">
        <f t="shared" si="229"/>
        <v>2608051.5643000002</v>
      </c>
      <c r="J121" s="136"/>
      <c r="K121" s="136">
        <v>0</v>
      </c>
      <c r="L121" s="43">
        <f t="shared" si="352"/>
        <v>0</v>
      </c>
      <c r="M121" s="52">
        <f t="shared" si="230"/>
        <v>0</v>
      </c>
      <c r="N121" s="42" t="str">
        <f>+IF(L121=0,"NO OFERTADO",IF(L121&gt;$H121,"NO CUMPLE",IF(((L121-$H121)/$H121)&lt;=-20%,"ARTIFICIALIDAD",IF(AND($H121=$H121,((L121-$H121)/$H121)&gt;-20%),"CUMPLE"))))</f>
        <v>NO OFERTADO</v>
      </c>
      <c r="O121" s="42" t="s">
        <v>568</v>
      </c>
      <c r="P121" s="42" t="s">
        <v>33</v>
      </c>
      <c r="Q121" s="42" t="str">
        <f t="shared" si="354"/>
        <v>NO</v>
      </c>
      <c r="R121" s="144">
        <v>0</v>
      </c>
      <c r="S121" s="144">
        <v>0</v>
      </c>
      <c r="T121" s="144">
        <f t="shared" si="214"/>
        <v>0</v>
      </c>
      <c r="U121" s="145">
        <f t="shared" si="231"/>
        <v>0</v>
      </c>
      <c r="V121" s="42" t="str">
        <f t="shared" si="386"/>
        <v>NO OFERTADO</v>
      </c>
      <c r="W121" s="42" t="str">
        <f>+IFERROR(VLOOKUP(A121,'[1]ASSUT MEDICAL LTDA'!$A$11:$L$124,7,0)," ")</f>
        <v xml:space="preserve"> </v>
      </c>
      <c r="X121" s="42" t="s">
        <v>33</v>
      </c>
      <c r="Y121" s="42" t="str">
        <f t="shared" si="387"/>
        <v>NO</v>
      </c>
      <c r="Z121" s="43">
        <v>0</v>
      </c>
      <c r="AA121" s="43">
        <v>0</v>
      </c>
      <c r="AB121" s="43">
        <f t="shared" si="215"/>
        <v>0</v>
      </c>
      <c r="AC121" s="41">
        <f t="shared" si="232"/>
        <v>0</v>
      </c>
      <c r="AD121" s="42" t="str">
        <f t="shared" si="357"/>
        <v>NO OFERTADO</v>
      </c>
      <c r="AE121" s="42" t="str">
        <f>+IFERROR(VLOOKUP(A121,'[1]COLOMBIANA DE MEDICAMENTOS Y TE'!$A$33:$H$178,8,0)," ")</f>
        <v xml:space="preserve"> </v>
      </c>
      <c r="AF121" s="42" t="s">
        <v>33</v>
      </c>
      <c r="AG121" s="42" t="str">
        <f t="shared" si="358"/>
        <v>NO</v>
      </c>
      <c r="AH121" s="60">
        <v>964411</v>
      </c>
      <c r="AI121" s="60">
        <v>0</v>
      </c>
      <c r="AJ121" s="51">
        <f t="shared" si="359"/>
        <v>964411</v>
      </c>
      <c r="AK121" s="41">
        <f t="shared" si="233"/>
        <v>964411</v>
      </c>
      <c r="AL121" s="42" t="str">
        <f t="shared" si="360"/>
        <v>ARTIFICIALIDAD</v>
      </c>
      <c r="AM121" s="42" t="str">
        <f>+IFERROR(VLOOKUP(A121,'[1]JOHNSON &amp; JOHNSON MEDTECH COLOM'!$A$11:$J$240,7,0)," ")</f>
        <v>Cumple</v>
      </c>
      <c r="AN121" s="42" t="s">
        <v>10</v>
      </c>
      <c r="AO121" s="42" t="str">
        <f t="shared" si="361"/>
        <v>SI</v>
      </c>
      <c r="AP121" s="60"/>
      <c r="AQ121" s="60"/>
      <c r="AR121" s="40">
        <f t="shared" si="362"/>
        <v>0</v>
      </c>
      <c r="AS121" s="41">
        <f t="shared" si="234"/>
        <v>0</v>
      </c>
      <c r="AT121" s="42" t="str">
        <f t="shared" si="363"/>
        <v>NO OFERTADO</v>
      </c>
      <c r="AU121" s="42"/>
      <c r="AV121" s="42" t="s">
        <v>33</v>
      </c>
      <c r="AW121" s="42" t="str">
        <f t="shared" si="364"/>
        <v>NO</v>
      </c>
      <c r="AX121" s="167"/>
      <c r="AY121" s="167"/>
      <c r="AZ121" s="144">
        <f t="shared" si="216"/>
        <v>0</v>
      </c>
      <c r="BA121" s="41">
        <f t="shared" si="235"/>
        <v>0</v>
      </c>
      <c r="BB121" s="42" t="str">
        <f t="shared" si="365"/>
        <v>NO OFERTADO</v>
      </c>
      <c r="BC121" s="42" t="str">
        <f>+IFERROR(VLOOKUP(A121,'[1]LIFE SUMINISTROS MEDICOS S.A.S.'!$A$32:$O$78,8,0)," ")</f>
        <v xml:space="preserve"> </v>
      </c>
      <c r="BD121" s="42" t="s">
        <v>33</v>
      </c>
      <c r="BE121" s="42" t="str">
        <f t="shared" si="366"/>
        <v>NO</v>
      </c>
      <c r="BF121" s="214">
        <f>+IFERROR(VLOOKUP(A121,[2]PriceList!$A$2:$I$252,8,0)," ")</f>
        <v>0</v>
      </c>
      <c r="BG121" s="218">
        <f>+IFERROR(VLOOKUP(A121,[2]PriceList!$A$2:$I$252,9,0)," ")</f>
        <v>0</v>
      </c>
      <c r="BH121" s="43">
        <f t="shared" si="217"/>
        <v>0</v>
      </c>
      <c r="BI121" s="52">
        <f t="shared" si="367"/>
        <v>0</v>
      </c>
      <c r="BJ121" s="42" t="str">
        <f t="shared" si="368"/>
        <v>NO OFERTADO</v>
      </c>
      <c r="BK121" s="42" t="str">
        <f>+IFERROR(VLOOKUP(A121,'[1]MEDTRONIC COLOMBIA S.A.'!$A$11:$O$73,8,0)," ")</f>
        <v xml:space="preserve"> </v>
      </c>
      <c r="BL121" s="42" t="s">
        <v>33</v>
      </c>
      <c r="BM121" s="42" t="str">
        <f t="shared" si="369"/>
        <v>NO</v>
      </c>
      <c r="BN121" s="196">
        <v>0</v>
      </c>
      <c r="BO121" s="196">
        <v>0</v>
      </c>
      <c r="BP121" s="144">
        <f t="shared" si="218"/>
        <v>0</v>
      </c>
      <c r="BQ121" s="145">
        <f t="shared" si="219"/>
        <v>0</v>
      </c>
      <c r="BR121" s="42" t="str">
        <f t="shared" si="370"/>
        <v>NO OFERTADO</v>
      </c>
      <c r="BS121" s="42" t="str">
        <f>+IFERROR(VLOOKUP(A121,'[1]PROMED QUIRURGICOS EU'!$A$11:$O$26,8,0)," ")</f>
        <v xml:space="preserve"> </v>
      </c>
      <c r="BT121" s="42" t="s">
        <v>33</v>
      </c>
      <c r="BU121" s="42" t="str">
        <f t="shared" si="371"/>
        <v>NO</v>
      </c>
      <c r="BV121" s="191"/>
      <c r="BW121" s="191"/>
      <c r="BX121" s="43">
        <f t="shared" si="220"/>
        <v>0</v>
      </c>
      <c r="BY121" s="52">
        <f t="shared" si="221"/>
        <v>0</v>
      </c>
      <c r="BZ121" s="42" t="str">
        <f t="shared" si="372"/>
        <v>NO OFERTADO</v>
      </c>
      <c r="CA121" s="42" t="str">
        <f>+IFERROR(VLOOKUP(A121,'[1]UCIPHARMA S. A'!$A$11:$N$28,8,0)," ")</f>
        <v xml:space="preserve"> </v>
      </c>
      <c r="CB121" s="42" t="s">
        <v>33</v>
      </c>
      <c r="CC121" s="42" t="str">
        <f t="shared" si="373"/>
        <v>NO</v>
      </c>
      <c r="CD121" s="56"/>
      <c r="CE121" s="57" t="str">
        <f t="shared" si="222"/>
        <v/>
      </c>
      <c r="CF121" s="57" t="str">
        <f t="shared" si="223"/>
        <v/>
      </c>
      <c r="CG121" s="57" t="str">
        <f t="shared" si="224"/>
        <v/>
      </c>
      <c r="CH121" s="65">
        <f t="shared" si="225"/>
        <v>964411</v>
      </c>
      <c r="CI121" s="65" t="str">
        <f t="shared" si="226"/>
        <v/>
      </c>
      <c r="CJ121" s="65" t="str">
        <f t="shared" si="227"/>
        <v/>
      </c>
      <c r="CK121" s="65" t="str">
        <f t="shared" si="374"/>
        <v/>
      </c>
      <c r="CL121" s="65" t="str">
        <f t="shared" si="375"/>
        <v/>
      </c>
      <c r="CM121" s="57" t="str">
        <f t="shared" si="236"/>
        <v/>
      </c>
      <c r="CN121" s="57">
        <f t="shared" si="376"/>
        <v>964411</v>
      </c>
      <c r="CO121" s="58" t="e">
        <f t="shared" si="377"/>
        <v>#VALUE!</v>
      </c>
      <c r="CP121" s="58" t="e">
        <f t="shared" si="378"/>
        <v>#VALUE!</v>
      </c>
      <c r="CQ121" s="58" t="e">
        <f t="shared" si="379"/>
        <v>#VALUE!</v>
      </c>
      <c r="CR121" s="58">
        <f t="shared" si="380"/>
        <v>500</v>
      </c>
      <c r="CS121" s="58" t="e">
        <f t="shared" ref="CS121:CS222" si="388">500*(CN121/CI121)</f>
        <v>#VALUE!</v>
      </c>
      <c r="CT121" s="58" t="e">
        <f t="shared" si="382"/>
        <v>#VALUE!</v>
      </c>
      <c r="CU121" s="62" t="e">
        <f t="shared" si="383"/>
        <v>#VALUE!</v>
      </c>
      <c r="CV121" s="58" t="e">
        <f t="shared" si="384"/>
        <v>#VALUE!</v>
      </c>
      <c r="CW121" s="58" t="e">
        <f t="shared" si="385"/>
        <v>#VALUE!</v>
      </c>
      <c r="CX121" s="56" t="s">
        <v>554</v>
      </c>
      <c r="CY121" s="91"/>
    </row>
    <row r="122" spans="1:103" s="59" customFormat="1" ht="47.25" x14ac:dyDescent="0.2">
      <c r="A122" s="122">
        <f t="shared" si="228"/>
        <v>112</v>
      </c>
      <c r="B122" s="123" t="s">
        <v>267</v>
      </c>
      <c r="C122" s="124" t="s">
        <v>268</v>
      </c>
      <c r="D122" s="123" t="s">
        <v>46</v>
      </c>
      <c r="E122" s="126">
        <v>0.66666666666666663</v>
      </c>
      <c r="F122" s="122">
        <v>1</v>
      </c>
      <c r="G122" s="123" t="s">
        <v>31</v>
      </c>
      <c r="H122" s="53">
        <v>1309000</v>
      </c>
      <c r="I122" s="53">
        <f t="shared" si="229"/>
        <v>872666.66666666663</v>
      </c>
      <c r="J122" s="136"/>
      <c r="K122" s="136">
        <v>0</v>
      </c>
      <c r="L122" s="43">
        <f t="shared" si="352"/>
        <v>0</v>
      </c>
      <c r="M122" s="52">
        <f t="shared" si="230"/>
        <v>0</v>
      </c>
      <c r="N122" s="42" t="str">
        <f t="shared" ref="N122:N222" si="389">+IF(L122=0,"NO OFERTADO",IF(L122&gt;$H122,"NO CUMPLE",IF(((L122-$H122)/$H122)&lt;=-20%,"ARTIFICIALIDAD",IF(AND($H122=$H122,((L122-$H122)/$H122)&gt;-20%),"CUMPLE"))))</f>
        <v>NO OFERTADO</v>
      </c>
      <c r="O122" s="42" t="s">
        <v>568</v>
      </c>
      <c r="P122" s="42" t="s">
        <v>33</v>
      </c>
      <c r="Q122" s="42" t="str">
        <f t="shared" si="354"/>
        <v>NO</v>
      </c>
      <c r="R122" s="144">
        <v>0</v>
      </c>
      <c r="S122" s="144">
        <v>0</v>
      </c>
      <c r="T122" s="144">
        <f t="shared" si="214"/>
        <v>0</v>
      </c>
      <c r="U122" s="145">
        <f t="shared" si="231"/>
        <v>0</v>
      </c>
      <c r="V122" s="42" t="str">
        <f t="shared" si="386"/>
        <v>NO OFERTADO</v>
      </c>
      <c r="W122" s="42" t="str">
        <f>+IFERROR(VLOOKUP(A122,'[1]ASSUT MEDICAL LTDA'!$A$11:$L$124,7,0)," ")</f>
        <v xml:space="preserve"> </v>
      </c>
      <c r="X122" s="42" t="s">
        <v>33</v>
      </c>
      <c r="Y122" s="42" t="str">
        <f t="shared" si="387"/>
        <v>NO</v>
      </c>
      <c r="Z122" s="43">
        <v>0</v>
      </c>
      <c r="AA122" s="43">
        <v>0</v>
      </c>
      <c r="AB122" s="43">
        <f t="shared" si="215"/>
        <v>0</v>
      </c>
      <c r="AC122" s="41">
        <f t="shared" si="232"/>
        <v>0</v>
      </c>
      <c r="AD122" s="42" t="str">
        <f t="shared" si="357"/>
        <v>NO OFERTADO</v>
      </c>
      <c r="AE122" s="42" t="str">
        <f>+IFERROR(VLOOKUP(A122,'[1]COLOMBIANA DE MEDICAMENTOS Y TE'!$A$33:$H$178,8,0)," ")</f>
        <v xml:space="preserve"> </v>
      </c>
      <c r="AF122" s="42" t="s">
        <v>33</v>
      </c>
      <c r="AG122" s="42" t="str">
        <f t="shared" si="358"/>
        <v>NO</v>
      </c>
      <c r="AH122" s="60">
        <v>671689</v>
      </c>
      <c r="AI122" s="60">
        <v>0</v>
      </c>
      <c r="AJ122" s="51">
        <f t="shared" si="359"/>
        <v>671689</v>
      </c>
      <c r="AK122" s="41">
        <f t="shared" si="233"/>
        <v>447792.66666666663</v>
      </c>
      <c r="AL122" s="42" t="str">
        <f t="shared" si="360"/>
        <v>ARTIFICIALIDAD</v>
      </c>
      <c r="AM122" s="42" t="str">
        <f>+IFERROR(VLOOKUP(A122,'[1]JOHNSON &amp; JOHNSON MEDTECH COLOM'!$A$11:$J$240,7,0)," ")</f>
        <v>Cumple</v>
      </c>
      <c r="AN122" s="42" t="s">
        <v>10</v>
      </c>
      <c r="AO122" s="42" t="str">
        <f t="shared" si="361"/>
        <v>SI</v>
      </c>
      <c r="AP122" s="60"/>
      <c r="AQ122" s="60"/>
      <c r="AR122" s="40">
        <f t="shared" si="362"/>
        <v>0</v>
      </c>
      <c r="AS122" s="41">
        <f t="shared" si="234"/>
        <v>0</v>
      </c>
      <c r="AT122" s="42" t="str">
        <f t="shared" si="363"/>
        <v>NO OFERTADO</v>
      </c>
      <c r="AU122" s="42"/>
      <c r="AV122" s="42" t="s">
        <v>33</v>
      </c>
      <c r="AW122" s="42" t="str">
        <f t="shared" si="364"/>
        <v>NO</v>
      </c>
      <c r="AX122" s="167"/>
      <c r="AY122" s="167"/>
      <c r="AZ122" s="144">
        <f t="shared" si="216"/>
        <v>0</v>
      </c>
      <c r="BA122" s="41">
        <f t="shared" si="235"/>
        <v>0</v>
      </c>
      <c r="BB122" s="42" t="str">
        <f t="shared" si="365"/>
        <v>NO OFERTADO</v>
      </c>
      <c r="BC122" s="42" t="str">
        <f>+IFERROR(VLOOKUP(A122,'[1]LIFE SUMINISTROS MEDICOS S.A.S.'!$A$32:$O$78,8,0)," ")</f>
        <v xml:space="preserve"> </v>
      </c>
      <c r="BD122" s="42" t="s">
        <v>33</v>
      </c>
      <c r="BE122" s="42" t="str">
        <f t="shared" si="366"/>
        <v>NO</v>
      </c>
      <c r="BF122" s="214">
        <f>+IFERROR(VLOOKUP(A122,[2]PriceList!$A$2:$I$252,8,0)," ")</f>
        <v>0</v>
      </c>
      <c r="BG122" s="218">
        <f>+IFERROR(VLOOKUP(A122,[2]PriceList!$A$2:$I$252,9,0)," ")</f>
        <v>0</v>
      </c>
      <c r="BH122" s="43">
        <f t="shared" si="217"/>
        <v>0</v>
      </c>
      <c r="BI122" s="52">
        <f t="shared" si="367"/>
        <v>0</v>
      </c>
      <c r="BJ122" s="42" t="str">
        <f t="shared" si="368"/>
        <v>NO OFERTADO</v>
      </c>
      <c r="BK122" s="42" t="str">
        <f>+IFERROR(VLOOKUP(A122,'[1]MEDTRONIC COLOMBIA S.A.'!$A$11:$O$73,8,0)," ")</f>
        <v xml:space="preserve"> </v>
      </c>
      <c r="BL122" s="42" t="s">
        <v>33</v>
      </c>
      <c r="BM122" s="42" t="str">
        <f t="shared" si="369"/>
        <v>NO</v>
      </c>
      <c r="BN122" s="196">
        <v>0</v>
      </c>
      <c r="BO122" s="196">
        <v>0</v>
      </c>
      <c r="BP122" s="144">
        <f t="shared" si="218"/>
        <v>0</v>
      </c>
      <c r="BQ122" s="145">
        <f t="shared" si="219"/>
        <v>0</v>
      </c>
      <c r="BR122" s="42" t="str">
        <f t="shared" si="370"/>
        <v>NO OFERTADO</v>
      </c>
      <c r="BS122" s="42" t="str">
        <f>+IFERROR(VLOOKUP(A122,'[1]PROMED QUIRURGICOS EU'!$A$11:$O$26,8,0)," ")</f>
        <v xml:space="preserve"> </v>
      </c>
      <c r="BT122" s="42" t="s">
        <v>33</v>
      </c>
      <c r="BU122" s="42" t="str">
        <f t="shared" si="371"/>
        <v>NO</v>
      </c>
      <c r="BV122" s="191"/>
      <c r="BW122" s="191"/>
      <c r="BX122" s="43">
        <f t="shared" si="220"/>
        <v>0</v>
      </c>
      <c r="BY122" s="52">
        <f t="shared" si="221"/>
        <v>0</v>
      </c>
      <c r="BZ122" s="42" t="str">
        <f t="shared" si="372"/>
        <v>NO OFERTADO</v>
      </c>
      <c r="CA122" s="42" t="str">
        <f>+IFERROR(VLOOKUP(A122,'[1]UCIPHARMA S. A'!$A$11:$N$28,8,0)," ")</f>
        <v xml:space="preserve"> </v>
      </c>
      <c r="CB122" s="42" t="s">
        <v>33</v>
      </c>
      <c r="CC122" s="42" t="str">
        <f t="shared" si="373"/>
        <v>NO</v>
      </c>
      <c r="CD122" s="56"/>
      <c r="CE122" s="57" t="str">
        <f t="shared" si="222"/>
        <v/>
      </c>
      <c r="CF122" s="57" t="str">
        <f t="shared" si="223"/>
        <v/>
      </c>
      <c r="CG122" s="57" t="str">
        <f t="shared" si="224"/>
        <v/>
      </c>
      <c r="CH122" s="65">
        <f t="shared" si="225"/>
        <v>671689</v>
      </c>
      <c r="CI122" s="65" t="str">
        <f t="shared" si="226"/>
        <v/>
      </c>
      <c r="CJ122" s="65" t="str">
        <f t="shared" si="227"/>
        <v/>
      </c>
      <c r="CK122" s="65" t="str">
        <f t="shared" si="374"/>
        <v/>
      </c>
      <c r="CL122" s="65" t="str">
        <f t="shared" si="375"/>
        <v/>
      </c>
      <c r="CM122" s="57" t="str">
        <f t="shared" si="236"/>
        <v/>
      </c>
      <c r="CN122" s="57">
        <f t="shared" si="376"/>
        <v>671689</v>
      </c>
      <c r="CO122" s="58" t="e">
        <f t="shared" si="377"/>
        <v>#VALUE!</v>
      </c>
      <c r="CP122" s="58" t="e">
        <f t="shared" si="378"/>
        <v>#VALUE!</v>
      </c>
      <c r="CQ122" s="58" t="e">
        <f t="shared" si="379"/>
        <v>#VALUE!</v>
      </c>
      <c r="CR122" s="58">
        <f t="shared" si="380"/>
        <v>500</v>
      </c>
      <c r="CS122" s="58" t="e">
        <f t="shared" si="388"/>
        <v>#VALUE!</v>
      </c>
      <c r="CT122" s="58" t="e">
        <f t="shared" si="382"/>
        <v>#VALUE!</v>
      </c>
      <c r="CU122" s="62" t="e">
        <f t="shared" si="383"/>
        <v>#VALUE!</v>
      </c>
      <c r="CV122" s="58" t="e">
        <f t="shared" si="384"/>
        <v>#VALUE!</v>
      </c>
      <c r="CW122" s="58" t="e">
        <f t="shared" si="385"/>
        <v>#VALUE!</v>
      </c>
      <c r="CX122" s="56" t="s">
        <v>554</v>
      </c>
      <c r="CY122" s="91"/>
    </row>
    <row r="123" spans="1:103" s="59" customFormat="1" ht="72" x14ac:dyDescent="0.2">
      <c r="A123" s="122">
        <f t="shared" si="228"/>
        <v>113</v>
      </c>
      <c r="B123" s="123" t="s">
        <v>269</v>
      </c>
      <c r="C123" s="124" t="s">
        <v>270</v>
      </c>
      <c r="D123" s="123" t="s">
        <v>46</v>
      </c>
      <c r="E123" s="126">
        <v>15</v>
      </c>
      <c r="F123" s="122">
        <v>1</v>
      </c>
      <c r="G123" s="123" t="s">
        <v>31</v>
      </c>
      <c r="H123" s="53">
        <v>1551442.0320000001</v>
      </c>
      <c r="I123" s="53">
        <f t="shared" si="229"/>
        <v>23271630.48</v>
      </c>
      <c r="J123" s="136"/>
      <c r="K123" s="136">
        <v>0</v>
      </c>
      <c r="L123" s="43">
        <f t="shared" si="352"/>
        <v>0</v>
      </c>
      <c r="M123" s="52">
        <f t="shared" si="230"/>
        <v>0</v>
      </c>
      <c r="N123" s="42" t="str">
        <f t="shared" si="389"/>
        <v>NO OFERTADO</v>
      </c>
      <c r="O123" s="42" t="s">
        <v>568</v>
      </c>
      <c r="P123" s="42" t="s">
        <v>33</v>
      </c>
      <c r="Q123" s="42" t="str">
        <f t="shared" si="354"/>
        <v>NO</v>
      </c>
      <c r="R123" s="144">
        <v>0</v>
      </c>
      <c r="S123" s="144">
        <v>0</v>
      </c>
      <c r="T123" s="144">
        <f t="shared" si="214"/>
        <v>0</v>
      </c>
      <c r="U123" s="145">
        <f t="shared" si="231"/>
        <v>0</v>
      </c>
      <c r="V123" s="42" t="str">
        <f t="shared" si="386"/>
        <v>NO OFERTADO</v>
      </c>
      <c r="W123" s="42" t="str">
        <f>+IFERROR(VLOOKUP(A123,'[1]ASSUT MEDICAL LTDA'!$A$11:$L$124,7,0)," ")</f>
        <v xml:space="preserve"> </v>
      </c>
      <c r="X123" s="42" t="s">
        <v>33</v>
      </c>
      <c r="Y123" s="42" t="str">
        <f t="shared" si="387"/>
        <v>NO</v>
      </c>
      <c r="Z123" s="43">
        <v>0</v>
      </c>
      <c r="AA123" s="43">
        <v>0</v>
      </c>
      <c r="AB123" s="43">
        <f t="shared" si="215"/>
        <v>0</v>
      </c>
      <c r="AC123" s="41">
        <f t="shared" si="232"/>
        <v>0</v>
      </c>
      <c r="AD123" s="42" t="str">
        <f t="shared" si="357"/>
        <v>NO OFERTADO</v>
      </c>
      <c r="AE123" s="42" t="str">
        <f>+IFERROR(VLOOKUP(A123,'[1]COLOMBIANA DE MEDICAMENTOS Y TE'!$A$33:$H$178,8,0)," ")</f>
        <v xml:space="preserve"> </v>
      </c>
      <c r="AF123" s="42" t="s">
        <v>33</v>
      </c>
      <c r="AG123" s="42" t="str">
        <f t="shared" si="358"/>
        <v>NO</v>
      </c>
      <c r="AH123" s="60">
        <v>1182080</v>
      </c>
      <c r="AI123" s="60">
        <v>0</v>
      </c>
      <c r="AJ123" s="51">
        <f t="shared" si="359"/>
        <v>1182080</v>
      </c>
      <c r="AK123" s="41">
        <f t="shared" si="233"/>
        <v>17731200</v>
      </c>
      <c r="AL123" s="42" t="str">
        <f t="shared" si="360"/>
        <v>ARTIFICIALIDAD</v>
      </c>
      <c r="AM123" s="42" t="str">
        <f>+IFERROR(VLOOKUP(A123,'[1]JOHNSON &amp; JOHNSON MEDTECH COLOM'!$A$11:$J$240,7,0)," ")</f>
        <v>Cumple</v>
      </c>
      <c r="AN123" s="42" t="s">
        <v>10</v>
      </c>
      <c r="AO123" s="42" t="str">
        <f t="shared" si="361"/>
        <v>SI</v>
      </c>
      <c r="AP123" s="60"/>
      <c r="AQ123" s="60"/>
      <c r="AR123" s="40">
        <f t="shared" si="362"/>
        <v>0</v>
      </c>
      <c r="AS123" s="41">
        <f t="shared" si="234"/>
        <v>0</v>
      </c>
      <c r="AT123" s="42" t="str">
        <f t="shared" si="363"/>
        <v>NO OFERTADO</v>
      </c>
      <c r="AU123" s="42"/>
      <c r="AV123" s="42" t="s">
        <v>33</v>
      </c>
      <c r="AW123" s="42" t="str">
        <f t="shared" si="364"/>
        <v>NO</v>
      </c>
      <c r="AX123" s="167"/>
      <c r="AY123" s="167"/>
      <c r="AZ123" s="144">
        <f t="shared" si="216"/>
        <v>0</v>
      </c>
      <c r="BA123" s="41">
        <f t="shared" si="235"/>
        <v>0</v>
      </c>
      <c r="BB123" s="42" t="str">
        <f t="shared" si="365"/>
        <v>NO OFERTADO</v>
      </c>
      <c r="BC123" s="42" t="str">
        <f>+IFERROR(VLOOKUP(A123,'[1]LIFE SUMINISTROS MEDICOS S.A.S.'!$A$32:$O$78,8,0)," ")</f>
        <v xml:space="preserve"> </v>
      </c>
      <c r="BD123" s="42" t="s">
        <v>33</v>
      </c>
      <c r="BE123" s="42" t="str">
        <f t="shared" si="366"/>
        <v>NO</v>
      </c>
      <c r="BF123" s="214">
        <f>+IFERROR(VLOOKUP(A123,[2]PriceList!$A$2:$I$252,8,0)," ")</f>
        <v>0</v>
      </c>
      <c r="BG123" s="218">
        <f>+IFERROR(VLOOKUP(A123,[2]PriceList!$A$2:$I$252,9,0)," ")</f>
        <v>0</v>
      </c>
      <c r="BH123" s="43">
        <f t="shared" si="217"/>
        <v>0</v>
      </c>
      <c r="BI123" s="52">
        <f t="shared" si="367"/>
        <v>0</v>
      </c>
      <c r="BJ123" s="42" t="str">
        <f t="shared" si="368"/>
        <v>NO OFERTADO</v>
      </c>
      <c r="BK123" s="42" t="str">
        <f>+IFERROR(VLOOKUP(A123,'[1]MEDTRONIC COLOMBIA S.A.'!$A$11:$O$73,8,0)," ")</f>
        <v xml:space="preserve"> </v>
      </c>
      <c r="BL123" s="42" t="s">
        <v>33</v>
      </c>
      <c r="BM123" s="42" t="str">
        <f t="shared" si="369"/>
        <v>NO</v>
      </c>
      <c r="BN123" s="196">
        <v>0</v>
      </c>
      <c r="BO123" s="196">
        <v>0</v>
      </c>
      <c r="BP123" s="144">
        <f t="shared" si="218"/>
        <v>0</v>
      </c>
      <c r="BQ123" s="145">
        <f t="shared" si="219"/>
        <v>0</v>
      </c>
      <c r="BR123" s="42" t="str">
        <f t="shared" si="370"/>
        <v>NO OFERTADO</v>
      </c>
      <c r="BS123" s="42" t="str">
        <f>+IFERROR(VLOOKUP(A123,'[1]PROMED QUIRURGICOS EU'!$A$11:$O$26,8,0)," ")</f>
        <v xml:space="preserve"> </v>
      </c>
      <c r="BT123" s="42" t="s">
        <v>33</v>
      </c>
      <c r="BU123" s="42" t="str">
        <f t="shared" si="371"/>
        <v>NO</v>
      </c>
      <c r="BV123" s="191"/>
      <c r="BW123" s="191"/>
      <c r="BX123" s="43">
        <f t="shared" si="220"/>
        <v>0</v>
      </c>
      <c r="BY123" s="52">
        <f t="shared" si="221"/>
        <v>0</v>
      </c>
      <c r="BZ123" s="42" t="str">
        <f t="shared" si="372"/>
        <v>NO OFERTADO</v>
      </c>
      <c r="CA123" s="42" t="str">
        <f>+IFERROR(VLOOKUP(A123,'[1]UCIPHARMA S. A'!$A$11:$N$28,8,0)," ")</f>
        <v xml:space="preserve"> </v>
      </c>
      <c r="CB123" s="42" t="s">
        <v>33</v>
      </c>
      <c r="CC123" s="42" t="str">
        <f t="shared" si="373"/>
        <v>NO</v>
      </c>
      <c r="CD123" s="56"/>
      <c r="CE123" s="57" t="str">
        <f t="shared" si="222"/>
        <v/>
      </c>
      <c r="CF123" s="57" t="str">
        <f t="shared" si="223"/>
        <v/>
      </c>
      <c r="CG123" s="57" t="str">
        <f t="shared" si="224"/>
        <v/>
      </c>
      <c r="CH123" s="65">
        <f t="shared" si="225"/>
        <v>1182080</v>
      </c>
      <c r="CI123" s="65" t="str">
        <f t="shared" si="226"/>
        <v/>
      </c>
      <c r="CJ123" s="65" t="str">
        <f t="shared" si="227"/>
        <v/>
      </c>
      <c r="CK123" s="65" t="str">
        <f t="shared" si="374"/>
        <v/>
      </c>
      <c r="CL123" s="65" t="str">
        <f t="shared" si="375"/>
        <v/>
      </c>
      <c r="CM123" s="57" t="str">
        <f t="shared" si="236"/>
        <v/>
      </c>
      <c r="CN123" s="57">
        <f t="shared" si="376"/>
        <v>1182080</v>
      </c>
      <c r="CO123" s="58" t="e">
        <f t="shared" si="377"/>
        <v>#VALUE!</v>
      </c>
      <c r="CP123" s="58" t="e">
        <f t="shared" si="378"/>
        <v>#VALUE!</v>
      </c>
      <c r="CQ123" s="58" t="e">
        <f t="shared" si="379"/>
        <v>#VALUE!</v>
      </c>
      <c r="CR123" s="58">
        <f t="shared" si="380"/>
        <v>500</v>
      </c>
      <c r="CS123" s="58" t="e">
        <f t="shared" si="388"/>
        <v>#VALUE!</v>
      </c>
      <c r="CT123" s="58" t="e">
        <f t="shared" si="382"/>
        <v>#VALUE!</v>
      </c>
      <c r="CU123" s="62" t="e">
        <f t="shared" si="383"/>
        <v>#VALUE!</v>
      </c>
      <c r="CV123" s="58" t="e">
        <f t="shared" si="384"/>
        <v>#VALUE!</v>
      </c>
      <c r="CW123" s="58" t="e">
        <f t="shared" si="385"/>
        <v>#VALUE!</v>
      </c>
      <c r="CX123" s="56" t="s">
        <v>554</v>
      </c>
      <c r="CY123" s="91"/>
    </row>
    <row r="124" spans="1:103" s="59" customFormat="1" ht="48" x14ac:dyDescent="0.2">
      <c r="A124" s="122">
        <f t="shared" si="228"/>
        <v>114</v>
      </c>
      <c r="B124" s="123" t="s">
        <v>271</v>
      </c>
      <c r="C124" s="124" t="s">
        <v>272</v>
      </c>
      <c r="D124" s="123" t="s">
        <v>46</v>
      </c>
      <c r="E124" s="126">
        <v>9</v>
      </c>
      <c r="F124" s="122">
        <v>1</v>
      </c>
      <c r="G124" s="123" t="s">
        <v>31</v>
      </c>
      <c r="H124" s="53">
        <v>1551442.0320000001</v>
      </c>
      <c r="I124" s="53">
        <f t="shared" si="229"/>
        <v>13962978.288000001</v>
      </c>
      <c r="J124" s="136"/>
      <c r="K124" s="136">
        <v>0</v>
      </c>
      <c r="L124" s="43">
        <f t="shared" si="352"/>
        <v>0</v>
      </c>
      <c r="M124" s="52">
        <f t="shared" si="230"/>
        <v>0</v>
      </c>
      <c r="N124" s="42" t="str">
        <f t="shared" si="389"/>
        <v>NO OFERTADO</v>
      </c>
      <c r="O124" s="42" t="s">
        <v>568</v>
      </c>
      <c r="P124" s="42" t="s">
        <v>33</v>
      </c>
      <c r="Q124" s="42" t="str">
        <f t="shared" si="354"/>
        <v>NO</v>
      </c>
      <c r="R124" s="144">
        <v>0</v>
      </c>
      <c r="S124" s="144">
        <v>0</v>
      </c>
      <c r="T124" s="144">
        <f t="shared" si="214"/>
        <v>0</v>
      </c>
      <c r="U124" s="145">
        <f t="shared" si="231"/>
        <v>0</v>
      </c>
      <c r="V124" s="42" t="str">
        <f t="shared" si="386"/>
        <v>NO OFERTADO</v>
      </c>
      <c r="W124" s="42" t="str">
        <f>+IFERROR(VLOOKUP(A124,'[1]ASSUT MEDICAL LTDA'!$A$11:$L$124,7,0)," ")</f>
        <v xml:space="preserve"> </v>
      </c>
      <c r="X124" s="42" t="s">
        <v>33</v>
      </c>
      <c r="Y124" s="42" t="str">
        <f t="shared" si="387"/>
        <v>NO</v>
      </c>
      <c r="Z124" s="43">
        <v>0</v>
      </c>
      <c r="AA124" s="43">
        <v>0</v>
      </c>
      <c r="AB124" s="43">
        <f t="shared" si="215"/>
        <v>0</v>
      </c>
      <c r="AC124" s="41">
        <f t="shared" si="232"/>
        <v>0</v>
      </c>
      <c r="AD124" s="42" t="str">
        <f t="shared" si="357"/>
        <v>NO OFERTADO</v>
      </c>
      <c r="AE124" s="42" t="str">
        <f>+IFERROR(VLOOKUP(A124,'[1]COLOMBIANA DE MEDICAMENTOS Y TE'!$A$33:$H$178,8,0)," ")</f>
        <v xml:space="preserve"> </v>
      </c>
      <c r="AF124" s="42" t="s">
        <v>33</v>
      </c>
      <c r="AG124" s="42" t="str">
        <f t="shared" si="358"/>
        <v>NO</v>
      </c>
      <c r="AH124" s="60">
        <v>1129280</v>
      </c>
      <c r="AI124" s="60">
        <v>0</v>
      </c>
      <c r="AJ124" s="51">
        <f t="shared" si="359"/>
        <v>1129280</v>
      </c>
      <c r="AK124" s="41">
        <f t="shared" si="233"/>
        <v>10163520</v>
      </c>
      <c r="AL124" s="42" t="str">
        <f t="shared" si="360"/>
        <v>ARTIFICIALIDAD</v>
      </c>
      <c r="AM124" s="42" t="str">
        <f>+IFERROR(VLOOKUP(A124,'[1]JOHNSON &amp; JOHNSON MEDTECH COLOM'!$A$11:$J$240,7,0)," ")</f>
        <v>Cumple</v>
      </c>
      <c r="AN124" s="42" t="s">
        <v>10</v>
      </c>
      <c r="AO124" s="42" t="str">
        <f t="shared" si="361"/>
        <v>SI</v>
      </c>
      <c r="AP124" s="60"/>
      <c r="AQ124" s="60"/>
      <c r="AR124" s="40">
        <f t="shared" si="362"/>
        <v>0</v>
      </c>
      <c r="AS124" s="41">
        <f t="shared" si="234"/>
        <v>0</v>
      </c>
      <c r="AT124" s="42" t="str">
        <f t="shared" si="363"/>
        <v>NO OFERTADO</v>
      </c>
      <c r="AU124" s="42"/>
      <c r="AV124" s="42" t="s">
        <v>33</v>
      </c>
      <c r="AW124" s="42" t="str">
        <f t="shared" si="364"/>
        <v>NO</v>
      </c>
      <c r="AX124" s="167"/>
      <c r="AY124" s="167"/>
      <c r="AZ124" s="144">
        <f t="shared" si="216"/>
        <v>0</v>
      </c>
      <c r="BA124" s="41">
        <f t="shared" si="235"/>
        <v>0</v>
      </c>
      <c r="BB124" s="42" t="str">
        <f t="shared" si="365"/>
        <v>NO OFERTADO</v>
      </c>
      <c r="BC124" s="42" t="str">
        <f>+IFERROR(VLOOKUP(A124,'[1]LIFE SUMINISTROS MEDICOS S.A.S.'!$A$32:$O$78,8,0)," ")</f>
        <v xml:space="preserve"> </v>
      </c>
      <c r="BD124" s="42" t="s">
        <v>33</v>
      </c>
      <c r="BE124" s="42" t="str">
        <f t="shared" si="366"/>
        <v>NO</v>
      </c>
      <c r="BF124" s="214">
        <f>+IFERROR(VLOOKUP(A124,[2]PriceList!$A$2:$I$252,8,0)," ")</f>
        <v>0</v>
      </c>
      <c r="BG124" s="218">
        <f>+IFERROR(VLOOKUP(A124,[2]PriceList!$A$2:$I$252,9,0)," ")</f>
        <v>0</v>
      </c>
      <c r="BH124" s="43">
        <f t="shared" si="217"/>
        <v>0</v>
      </c>
      <c r="BI124" s="52">
        <f t="shared" si="367"/>
        <v>0</v>
      </c>
      <c r="BJ124" s="42" t="str">
        <f t="shared" si="368"/>
        <v>NO OFERTADO</v>
      </c>
      <c r="BK124" s="42" t="str">
        <f>+IFERROR(VLOOKUP(A124,'[1]MEDTRONIC COLOMBIA S.A.'!$A$11:$O$73,8,0)," ")</f>
        <v xml:space="preserve"> </v>
      </c>
      <c r="BL124" s="42" t="s">
        <v>33</v>
      </c>
      <c r="BM124" s="42" t="str">
        <f t="shared" si="369"/>
        <v>NO</v>
      </c>
      <c r="BN124" s="196">
        <v>0</v>
      </c>
      <c r="BO124" s="196">
        <v>0</v>
      </c>
      <c r="BP124" s="144">
        <f t="shared" si="218"/>
        <v>0</v>
      </c>
      <c r="BQ124" s="145">
        <f t="shared" si="219"/>
        <v>0</v>
      </c>
      <c r="BR124" s="42" t="str">
        <f t="shared" si="370"/>
        <v>NO OFERTADO</v>
      </c>
      <c r="BS124" s="42" t="str">
        <f>+IFERROR(VLOOKUP(A124,'[1]PROMED QUIRURGICOS EU'!$A$11:$O$26,8,0)," ")</f>
        <v xml:space="preserve"> </v>
      </c>
      <c r="BT124" s="42" t="s">
        <v>33</v>
      </c>
      <c r="BU124" s="42" t="str">
        <f t="shared" si="371"/>
        <v>NO</v>
      </c>
      <c r="BV124" s="191"/>
      <c r="BW124" s="191"/>
      <c r="BX124" s="43">
        <f t="shared" si="220"/>
        <v>0</v>
      </c>
      <c r="BY124" s="52">
        <f t="shared" si="221"/>
        <v>0</v>
      </c>
      <c r="BZ124" s="42" t="str">
        <f t="shared" si="372"/>
        <v>NO OFERTADO</v>
      </c>
      <c r="CA124" s="42" t="str">
        <f>+IFERROR(VLOOKUP(A124,'[1]UCIPHARMA S. A'!$A$11:$N$28,8,0)," ")</f>
        <v xml:space="preserve"> </v>
      </c>
      <c r="CB124" s="42" t="s">
        <v>33</v>
      </c>
      <c r="CC124" s="42" t="str">
        <f t="shared" si="373"/>
        <v>NO</v>
      </c>
      <c r="CD124" s="56"/>
      <c r="CE124" s="57" t="str">
        <f t="shared" si="222"/>
        <v/>
      </c>
      <c r="CF124" s="57" t="str">
        <f t="shared" si="223"/>
        <v/>
      </c>
      <c r="CG124" s="57" t="str">
        <f t="shared" si="224"/>
        <v/>
      </c>
      <c r="CH124" s="65">
        <f t="shared" si="225"/>
        <v>1129280</v>
      </c>
      <c r="CI124" s="65" t="str">
        <f t="shared" si="226"/>
        <v/>
      </c>
      <c r="CJ124" s="65" t="str">
        <f t="shared" si="227"/>
        <v/>
      </c>
      <c r="CK124" s="65" t="str">
        <f t="shared" si="374"/>
        <v/>
      </c>
      <c r="CL124" s="65" t="str">
        <f t="shared" si="375"/>
        <v/>
      </c>
      <c r="CM124" s="57" t="str">
        <f t="shared" si="236"/>
        <v/>
      </c>
      <c r="CN124" s="57">
        <f t="shared" si="376"/>
        <v>1129280</v>
      </c>
      <c r="CO124" s="58" t="e">
        <f t="shared" si="377"/>
        <v>#VALUE!</v>
      </c>
      <c r="CP124" s="58" t="e">
        <f t="shared" si="378"/>
        <v>#VALUE!</v>
      </c>
      <c r="CQ124" s="58" t="e">
        <f t="shared" si="379"/>
        <v>#VALUE!</v>
      </c>
      <c r="CR124" s="58">
        <f t="shared" si="380"/>
        <v>500</v>
      </c>
      <c r="CS124" s="58" t="e">
        <f t="shared" si="388"/>
        <v>#VALUE!</v>
      </c>
      <c r="CT124" s="58" t="e">
        <f t="shared" si="382"/>
        <v>#VALUE!</v>
      </c>
      <c r="CU124" s="62" t="e">
        <f t="shared" si="383"/>
        <v>#VALUE!</v>
      </c>
      <c r="CV124" s="58" t="e">
        <f t="shared" si="384"/>
        <v>#VALUE!</v>
      </c>
      <c r="CW124" s="58" t="e">
        <f t="shared" si="385"/>
        <v>#VALUE!</v>
      </c>
      <c r="CX124" s="56" t="s">
        <v>554</v>
      </c>
      <c r="CY124" s="91"/>
    </row>
    <row r="125" spans="1:103" s="59" customFormat="1" ht="48" x14ac:dyDescent="0.2">
      <c r="A125" s="122">
        <f t="shared" si="228"/>
        <v>115</v>
      </c>
      <c r="B125" s="123" t="s">
        <v>273</v>
      </c>
      <c r="C125" s="124" t="s">
        <v>274</v>
      </c>
      <c r="D125" s="123" t="s">
        <v>46</v>
      </c>
      <c r="E125" s="126">
        <v>19</v>
      </c>
      <c r="F125" s="122">
        <v>1</v>
      </c>
      <c r="G125" s="123" t="s">
        <v>31</v>
      </c>
      <c r="H125" s="53">
        <v>1544382</v>
      </c>
      <c r="I125" s="53">
        <f t="shared" si="229"/>
        <v>29343258</v>
      </c>
      <c r="J125" s="136"/>
      <c r="K125" s="136">
        <v>0</v>
      </c>
      <c r="L125" s="43">
        <f t="shared" si="352"/>
        <v>0</v>
      </c>
      <c r="M125" s="52">
        <f t="shared" si="230"/>
        <v>0</v>
      </c>
      <c r="N125" s="42" t="str">
        <f t="shared" si="389"/>
        <v>NO OFERTADO</v>
      </c>
      <c r="O125" s="42" t="s">
        <v>568</v>
      </c>
      <c r="P125" s="42" t="s">
        <v>33</v>
      </c>
      <c r="Q125" s="42" t="str">
        <f t="shared" si="354"/>
        <v>NO</v>
      </c>
      <c r="R125" s="144">
        <v>0</v>
      </c>
      <c r="S125" s="144">
        <v>0</v>
      </c>
      <c r="T125" s="144">
        <f t="shared" si="214"/>
        <v>0</v>
      </c>
      <c r="U125" s="145">
        <f t="shared" si="231"/>
        <v>0</v>
      </c>
      <c r="V125" s="42" t="str">
        <f t="shared" si="386"/>
        <v>NO OFERTADO</v>
      </c>
      <c r="W125" s="42" t="str">
        <f>+IFERROR(VLOOKUP(A125,'[1]ASSUT MEDICAL LTDA'!$A$11:$L$124,7,0)," ")</f>
        <v xml:space="preserve"> </v>
      </c>
      <c r="X125" s="42" t="s">
        <v>33</v>
      </c>
      <c r="Y125" s="42" t="str">
        <f t="shared" si="387"/>
        <v>NO</v>
      </c>
      <c r="Z125" s="43">
        <v>0</v>
      </c>
      <c r="AA125" s="43">
        <v>0</v>
      </c>
      <c r="AB125" s="43">
        <f t="shared" si="215"/>
        <v>0</v>
      </c>
      <c r="AC125" s="41">
        <f t="shared" si="232"/>
        <v>0</v>
      </c>
      <c r="AD125" s="42" t="str">
        <f t="shared" si="357"/>
        <v>NO OFERTADO</v>
      </c>
      <c r="AE125" s="42" t="str">
        <f>+IFERROR(VLOOKUP(A125,'[1]COLOMBIANA DE MEDICAMENTOS Y TE'!$A$33:$H$178,8,0)," ")</f>
        <v xml:space="preserve"> </v>
      </c>
      <c r="AF125" s="42" t="s">
        <v>33</v>
      </c>
      <c r="AG125" s="42" t="str">
        <f t="shared" si="358"/>
        <v>NO</v>
      </c>
      <c r="AH125" s="60">
        <v>1129280</v>
      </c>
      <c r="AI125" s="60">
        <v>0</v>
      </c>
      <c r="AJ125" s="51">
        <f t="shared" si="359"/>
        <v>1129280</v>
      </c>
      <c r="AK125" s="41">
        <f t="shared" si="233"/>
        <v>21456320</v>
      </c>
      <c r="AL125" s="42" t="str">
        <f t="shared" si="360"/>
        <v>ARTIFICIALIDAD</v>
      </c>
      <c r="AM125" s="42" t="str">
        <f>+IFERROR(VLOOKUP(A125,'[1]JOHNSON &amp; JOHNSON MEDTECH COLOM'!$A$11:$J$240,7,0)," ")</f>
        <v>Cumple</v>
      </c>
      <c r="AN125" s="42" t="s">
        <v>10</v>
      </c>
      <c r="AO125" s="42" t="str">
        <f t="shared" si="361"/>
        <v>SI</v>
      </c>
      <c r="AP125" s="60"/>
      <c r="AQ125" s="60"/>
      <c r="AR125" s="40">
        <f t="shared" si="362"/>
        <v>0</v>
      </c>
      <c r="AS125" s="41">
        <f t="shared" si="234"/>
        <v>0</v>
      </c>
      <c r="AT125" s="42" t="str">
        <f t="shared" si="363"/>
        <v>NO OFERTADO</v>
      </c>
      <c r="AU125" s="42"/>
      <c r="AV125" s="42" t="s">
        <v>33</v>
      </c>
      <c r="AW125" s="42" t="str">
        <f t="shared" si="364"/>
        <v>NO</v>
      </c>
      <c r="AX125" s="167"/>
      <c r="AY125" s="167"/>
      <c r="AZ125" s="144">
        <f t="shared" si="216"/>
        <v>0</v>
      </c>
      <c r="BA125" s="41">
        <f t="shared" si="235"/>
        <v>0</v>
      </c>
      <c r="BB125" s="42" t="str">
        <f t="shared" si="365"/>
        <v>NO OFERTADO</v>
      </c>
      <c r="BC125" s="42" t="str">
        <f>+IFERROR(VLOOKUP(A125,'[1]LIFE SUMINISTROS MEDICOS S.A.S.'!$A$32:$O$78,8,0)," ")</f>
        <v xml:space="preserve"> </v>
      </c>
      <c r="BD125" s="42" t="s">
        <v>33</v>
      </c>
      <c r="BE125" s="42" t="str">
        <f t="shared" si="366"/>
        <v>NO</v>
      </c>
      <c r="BF125" s="214">
        <f>+IFERROR(VLOOKUP(A125,[2]PriceList!$A$2:$I$252,8,0)," ")</f>
        <v>0</v>
      </c>
      <c r="BG125" s="218">
        <f>+IFERROR(VLOOKUP(A125,[2]PriceList!$A$2:$I$252,9,0)," ")</f>
        <v>0</v>
      </c>
      <c r="BH125" s="43">
        <f t="shared" si="217"/>
        <v>0</v>
      </c>
      <c r="BI125" s="52">
        <f t="shared" si="367"/>
        <v>0</v>
      </c>
      <c r="BJ125" s="42" t="str">
        <f t="shared" si="368"/>
        <v>NO OFERTADO</v>
      </c>
      <c r="BK125" s="42" t="str">
        <f>+IFERROR(VLOOKUP(A125,'[1]MEDTRONIC COLOMBIA S.A.'!$A$11:$O$73,8,0)," ")</f>
        <v xml:space="preserve"> </v>
      </c>
      <c r="BL125" s="42" t="s">
        <v>33</v>
      </c>
      <c r="BM125" s="42" t="str">
        <f t="shared" si="369"/>
        <v>NO</v>
      </c>
      <c r="BN125" s="196">
        <v>0</v>
      </c>
      <c r="BO125" s="196">
        <v>0</v>
      </c>
      <c r="BP125" s="144">
        <f t="shared" si="218"/>
        <v>0</v>
      </c>
      <c r="BQ125" s="145">
        <f t="shared" si="219"/>
        <v>0</v>
      </c>
      <c r="BR125" s="42" t="str">
        <f t="shared" si="370"/>
        <v>NO OFERTADO</v>
      </c>
      <c r="BS125" s="42" t="str">
        <f>+IFERROR(VLOOKUP(A125,'[1]PROMED QUIRURGICOS EU'!$A$11:$O$26,8,0)," ")</f>
        <v xml:space="preserve"> </v>
      </c>
      <c r="BT125" s="42" t="s">
        <v>33</v>
      </c>
      <c r="BU125" s="42" t="str">
        <f t="shared" si="371"/>
        <v>NO</v>
      </c>
      <c r="BV125" s="191"/>
      <c r="BW125" s="191"/>
      <c r="BX125" s="43">
        <f t="shared" si="220"/>
        <v>0</v>
      </c>
      <c r="BY125" s="52">
        <f t="shared" si="221"/>
        <v>0</v>
      </c>
      <c r="BZ125" s="42" t="str">
        <f t="shared" si="372"/>
        <v>NO OFERTADO</v>
      </c>
      <c r="CA125" s="42" t="str">
        <f>+IFERROR(VLOOKUP(A125,'[1]UCIPHARMA S. A'!$A$11:$N$28,8,0)," ")</f>
        <v xml:space="preserve"> </v>
      </c>
      <c r="CB125" s="42" t="s">
        <v>33</v>
      </c>
      <c r="CC125" s="42" t="str">
        <f t="shared" si="373"/>
        <v>NO</v>
      </c>
      <c r="CD125" s="56"/>
      <c r="CE125" s="57" t="str">
        <f t="shared" si="222"/>
        <v/>
      </c>
      <c r="CF125" s="57" t="str">
        <f t="shared" si="223"/>
        <v/>
      </c>
      <c r="CG125" s="57" t="str">
        <f t="shared" si="224"/>
        <v/>
      </c>
      <c r="CH125" s="65">
        <f t="shared" si="225"/>
        <v>1129280</v>
      </c>
      <c r="CI125" s="65" t="str">
        <f t="shared" si="226"/>
        <v/>
      </c>
      <c r="CJ125" s="65" t="str">
        <f t="shared" si="227"/>
        <v/>
      </c>
      <c r="CK125" s="65" t="str">
        <f t="shared" si="374"/>
        <v/>
      </c>
      <c r="CL125" s="65" t="str">
        <f t="shared" si="375"/>
        <v/>
      </c>
      <c r="CM125" s="57" t="str">
        <f t="shared" si="236"/>
        <v/>
      </c>
      <c r="CN125" s="57">
        <f t="shared" si="376"/>
        <v>1129280</v>
      </c>
      <c r="CO125" s="58" t="e">
        <f t="shared" si="377"/>
        <v>#VALUE!</v>
      </c>
      <c r="CP125" s="58" t="e">
        <f t="shared" si="378"/>
        <v>#VALUE!</v>
      </c>
      <c r="CQ125" s="58" t="e">
        <f t="shared" si="379"/>
        <v>#VALUE!</v>
      </c>
      <c r="CR125" s="58">
        <f t="shared" si="380"/>
        <v>500</v>
      </c>
      <c r="CS125" s="58" t="e">
        <f t="shared" si="388"/>
        <v>#VALUE!</v>
      </c>
      <c r="CT125" s="58" t="e">
        <f t="shared" si="382"/>
        <v>#VALUE!</v>
      </c>
      <c r="CU125" s="62" t="e">
        <f t="shared" si="383"/>
        <v>#VALUE!</v>
      </c>
      <c r="CV125" s="58" t="e">
        <f t="shared" si="384"/>
        <v>#VALUE!</v>
      </c>
      <c r="CW125" s="58" t="e">
        <f t="shared" si="385"/>
        <v>#VALUE!</v>
      </c>
      <c r="CX125" s="56" t="s">
        <v>554</v>
      </c>
      <c r="CY125" s="91"/>
    </row>
    <row r="126" spans="1:103" s="59" customFormat="1" ht="47.25" x14ac:dyDescent="0.2">
      <c r="A126" s="122">
        <f t="shared" si="228"/>
        <v>116</v>
      </c>
      <c r="B126" s="123" t="s">
        <v>275</v>
      </c>
      <c r="C126" s="124" t="s">
        <v>276</v>
      </c>
      <c r="D126" s="123" t="s">
        <v>46</v>
      </c>
      <c r="E126" s="126">
        <v>8</v>
      </c>
      <c r="F126" s="122">
        <v>1</v>
      </c>
      <c r="G126" s="123" t="s">
        <v>31</v>
      </c>
      <c r="H126" s="53">
        <v>1856400</v>
      </c>
      <c r="I126" s="53">
        <f t="shared" si="229"/>
        <v>14851200</v>
      </c>
      <c r="J126" s="136"/>
      <c r="K126" s="136">
        <v>0</v>
      </c>
      <c r="L126" s="43">
        <f t="shared" si="352"/>
        <v>0</v>
      </c>
      <c r="M126" s="52">
        <f t="shared" si="230"/>
        <v>0</v>
      </c>
      <c r="N126" s="42" t="str">
        <f t="shared" si="389"/>
        <v>NO OFERTADO</v>
      </c>
      <c r="O126" s="42" t="s">
        <v>568</v>
      </c>
      <c r="P126" s="42" t="s">
        <v>33</v>
      </c>
      <c r="Q126" s="42" t="str">
        <f t="shared" si="354"/>
        <v>NO</v>
      </c>
      <c r="R126" s="144">
        <v>0</v>
      </c>
      <c r="S126" s="144">
        <v>0</v>
      </c>
      <c r="T126" s="144">
        <f t="shared" si="214"/>
        <v>0</v>
      </c>
      <c r="U126" s="145">
        <f t="shared" si="231"/>
        <v>0</v>
      </c>
      <c r="V126" s="42" t="str">
        <f t="shared" si="386"/>
        <v>NO OFERTADO</v>
      </c>
      <c r="W126" s="42" t="str">
        <f>+IFERROR(VLOOKUP(A126,'[1]ASSUT MEDICAL LTDA'!$A$11:$L$124,7,0)," ")</f>
        <v xml:space="preserve"> </v>
      </c>
      <c r="X126" s="42" t="s">
        <v>33</v>
      </c>
      <c r="Y126" s="42" t="str">
        <f t="shared" si="387"/>
        <v>NO</v>
      </c>
      <c r="Z126" s="43">
        <v>0</v>
      </c>
      <c r="AA126" s="43">
        <v>0</v>
      </c>
      <c r="AB126" s="43">
        <f t="shared" si="215"/>
        <v>0</v>
      </c>
      <c r="AC126" s="41">
        <f t="shared" si="232"/>
        <v>0</v>
      </c>
      <c r="AD126" s="42" t="str">
        <f t="shared" si="357"/>
        <v>NO OFERTADO</v>
      </c>
      <c r="AE126" s="42" t="str">
        <f>+IFERROR(VLOOKUP(A126,'[1]COLOMBIANA DE MEDICAMENTOS Y TE'!$A$33:$H$178,8,0)," ")</f>
        <v xml:space="preserve"> </v>
      </c>
      <c r="AF126" s="42" t="s">
        <v>33</v>
      </c>
      <c r="AG126" s="42" t="str">
        <f t="shared" si="358"/>
        <v>NO</v>
      </c>
      <c r="AH126" s="60"/>
      <c r="AI126" s="60"/>
      <c r="AJ126" s="51">
        <f t="shared" si="359"/>
        <v>0</v>
      </c>
      <c r="AK126" s="41">
        <f t="shared" si="233"/>
        <v>0</v>
      </c>
      <c r="AL126" s="42" t="str">
        <f t="shared" si="360"/>
        <v>NO OFERTADO</v>
      </c>
      <c r="AM126" s="42" t="str">
        <f>+IFERROR(VLOOKUP(A126,'[1]JOHNSON &amp; JOHNSON MEDTECH COLOM'!$A$11:$J$240,7,0)," ")</f>
        <v xml:space="preserve"> </v>
      </c>
      <c r="AN126" s="42" t="s">
        <v>33</v>
      </c>
      <c r="AO126" s="42" t="str">
        <f t="shared" si="361"/>
        <v>NO</v>
      </c>
      <c r="AP126" s="60"/>
      <c r="AQ126" s="60"/>
      <c r="AR126" s="40">
        <f t="shared" si="362"/>
        <v>0</v>
      </c>
      <c r="AS126" s="41">
        <f t="shared" si="234"/>
        <v>0</v>
      </c>
      <c r="AT126" s="42" t="str">
        <f t="shared" si="363"/>
        <v>NO OFERTADO</v>
      </c>
      <c r="AU126" s="42"/>
      <c r="AV126" s="42" t="s">
        <v>33</v>
      </c>
      <c r="AW126" s="42" t="str">
        <f t="shared" si="364"/>
        <v>NO</v>
      </c>
      <c r="AX126" s="167"/>
      <c r="AY126" s="167"/>
      <c r="AZ126" s="144">
        <f t="shared" si="216"/>
        <v>0</v>
      </c>
      <c r="BA126" s="41">
        <f t="shared" si="235"/>
        <v>0</v>
      </c>
      <c r="BB126" s="42" t="str">
        <f t="shared" si="365"/>
        <v>NO OFERTADO</v>
      </c>
      <c r="BC126" s="42" t="str">
        <f>+IFERROR(VLOOKUP(A126,'[1]LIFE SUMINISTROS MEDICOS S.A.S.'!$A$32:$O$78,8,0)," ")</f>
        <v xml:space="preserve"> </v>
      </c>
      <c r="BD126" s="42" t="s">
        <v>33</v>
      </c>
      <c r="BE126" s="42" t="str">
        <f t="shared" si="366"/>
        <v>NO</v>
      </c>
      <c r="BF126" s="214">
        <f>+IFERROR(VLOOKUP(A126,[2]PriceList!$A$2:$I$252,8,0)," ")</f>
        <v>0</v>
      </c>
      <c r="BG126" s="218">
        <f>+IFERROR(VLOOKUP(A126,[2]PriceList!$A$2:$I$252,9,0)," ")</f>
        <v>0</v>
      </c>
      <c r="BH126" s="43">
        <f t="shared" si="217"/>
        <v>0</v>
      </c>
      <c r="BI126" s="52">
        <f t="shared" si="367"/>
        <v>0</v>
      </c>
      <c r="BJ126" s="42" t="str">
        <f t="shared" si="368"/>
        <v>NO OFERTADO</v>
      </c>
      <c r="BK126" s="42" t="str">
        <f>+IFERROR(VLOOKUP(A126,'[1]MEDTRONIC COLOMBIA S.A.'!$A$11:$O$73,8,0)," ")</f>
        <v xml:space="preserve"> </v>
      </c>
      <c r="BL126" s="42" t="s">
        <v>33</v>
      </c>
      <c r="BM126" s="42" t="str">
        <f t="shared" si="369"/>
        <v>NO</v>
      </c>
      <c r="BN126" s="196">
        <v>0</v>
      </c>
      <c r="BO126" s="196">
        <v>0</v>
      </c>
      <c r="BP126" s="144">
        <f t="shared" si="218"/>
        <v>0</v>
      </c>
      <c r="BQ126" s="145">
        <f t="shared" si="219"/>
        <v>0</v>
      </c>
      <c r="BR126" s="42" t="str">
        <f t="shared" si="370"/>
        <v>NO OFERTADO</v>
      </c>
      <c r="BS126" s="42" t="str">
        <f>+IFERROR(VLOOKUP(A126,'[1]PROMED QUIRURGICOS EU'!$A$11:$O$26,8,0)," ")</f>
        <v xml:space="preserve"> </v>
      </c>
      <c r="BT126" s="42" t="s">
        <v>33</v>
      </c>
      <c r="BU126" s="42" t="str">
        <f t="shared" si="371"/>
        <v>NO</v>
      </c>
      <c r="BV126" s="191"/>
      <c r="BW126" s="191"/>
      <c r="BX126" s="43">
        <f t="shared" si="220"/>
        <v>0</v>
      </c>
      <c r="BY126" s="52">
        <f t="shared" si="221"/>
        <v>0</v>
      </c>
      <c r="BZ126" s="42" t="str">
        <f t="shared" si="372"/>
        <v>NO OFERTADO</v>
      </c>
      <c r="CA126" s="42" t="str">
        <f>+IFERROR(VLOOKUP(A126,'[1]UCIPHARMA S. A'!$A$11:$N$28,8,0)," ")</f>
        <v xml:space="preserve"> </v>
      </c>
      <c r="CB126" s="42" t="s">
        <v>33</v>
      </c>
      <c r="CC126" s="42" t="str">
        <f t="shared" si="373"/>
        <v>NO</v>
      </c>
      <c r="CD126" s="56"/>
      <c r="CE126" s="57" t="str">
        <f t="shared" si="222"/>
        <v/>
      </c>
      <c r="CF126" s="57" t="str">
        <f t="shared" si="223"/>
        <v/>
      </c>
      <c r="CG126" s="57" t="str">
        <f t="shared" si="224"/>
        <v/>
      </c>
      <c r="CH126" s="65" t="str">
        <f t="shared" si="225"/>
        <v/>
      </c>
      <c r="CI126" s="65" t="str">
        <f t="shared" si="226"/>
        <v/>
      </c>
      <c r="CJ126" s="65" t="str">
        <f t="shared" si="227"/>
        <v/>
      </c>
      <c r="CK126" s="65" t="str">
        <f t="shared" si="374"/>
        <v/>
      </c>
      <c r="CL126" s="65" t="str">
        <f t="shared" si="375"/>
        <v/>
      </c>
      <c r="CM126" s="57" t="str">
        <f t="shared" si="236"/>
        <v/>
      </c>
      <c r="CN126" s="57">
        <f t="shared" si="376"/>
        <v>0</v>
      </c>
      <c r="CO126" s="58" t="e">
        <f t="shared" si="377"/>
        <v>#VALUE!</v>
      </c>
      <c r="CP126" s="58" t="e">
        <f t="shared" si="378"/>
        <v>#VALUE!</v>
      </c>
      <c r="CQ126" s="58" t="e">
        <f t="shared" si="379"/>
        <v>#VALUE!</v>
      </c>
      <c r="CR126" s="58" t="e">
        <f t="shared" si="380"/>
        <v>#VALUE!</v>
      </c>
      <c r="CS126" s="58" t="e">
        <f t="shared" si="388"/>
        <v>#VALUE!</v>
      </c>
      <c r="CT126" s="58" t="e">
        <f t="shared" si="382"/>
        <v>#VALUE!</v>
      </c>
      <c r="CU126" s="62" t="e">
        <f t="shared" si="383"/>
        <v>#VALUE!</v>
      </c>
      <c r="CV126" s="58" t="e">
        <f t="shared" si="384"/>
        <v>#VALUE!</v>
      </c>
      <c r="CW126" s="58" t="e">
        <f t="shared" si="385"/>
        <v>#VALUE!</v>
      </c>
      <c r="CX126" s="49" t="s">
        <v>564</v>
      </c>
      <c r="CY126" s="91"/>
    </row>
    <row r="127" spans="1:103" s="59" customFormat="1" ht="47.25" x14ac:dyDescent="0.2">
      <c r="A127" s="122">
        <f t="shared" si="228"/>
        <v>117</v>
      </c>
      <c r="B127" s="123" t="s">
        <v>277</v>
      </c>
      <c r="C127" s="124" t="s">
        <v>278</v>
      </c>
      <c r="D127" s="123" t="s">
        <v>46</v>
      </c>
      <c r="E127" s="126">
        <v>10</v>
      </c>
      <c r="F127" s="122">
        <v>1</v>
      </c>
      <c r="G127" s="123" t="s">
        <v>31</v>
      </c>
      <c r="H127" s="53">
        <v>22680</v>
      </c>
      <c r="I127" s="53">
        <f t="shared" si="229"/>
        <v>226800</v>
      </c>
      <c r="J127" s="136">
        <v>15300</v>
      </c>
      <c r="K127" s="136">
        <v>0</v>
      </c>
      <c r="L127" s="43">
        <f t="shared" si="352"/>
        <v>15300</v>
      </c>
      <c r="M127" s="52">
        <f t="shared" si="230"/>
        <v>153000</v>
      </c>
      <c r="N127" s="42" t="str">
        <f t="shared" si="389"/>
        <v>ARTIFICIALIDAD</v>
      </c>
      <c r="O127" s="42" t="s">
        <v>567</v>
      </c>
      <c r="P127" s="42" t="s">
        <v>10</v>
      </c>
      <c r="Q127" s="42" t="str">
        <f t="shared" si="354"/>
        <v>SI</v>
      </c>
      <c r="R127" s="144">
        <v>10100</v>
      </c>
      <c r="S127" s="144">
        <v>0</v>
      </c>
      <c r="T127" s="144">
        <f t="shared" si="214"/>
        <v>10100</v>
      </c>
      <c r="U127" s="145">
        <f t="shared" si="231"/>
        <v>101000</v>
      </c>
      <c r="V127" s="42" t="str">
        <f t="shared" si="386"/>
        <v>ARTIFICIALIDAD</v>
      </c>
      <c r="W127" s="42" t="str">
        <f>+IFERROR(VLOOKUP(A127,'[1]ASSUT MEDICAL LTDA'!$A$11:$L$124,7,0)," ")</f>
        <v>No cumple</v>
      </c>
      <c r="X127" s="42" t="s">
        <v>10</v>
      </c>
      <c r="Y127" s="42" t="str">
        <f t="shared" si="387"/>
        <v>SI</v>
      </c>
      <c r="Z127" s="43">
        <v>20169</v>
      </c>
      <c r="AA127" s="43">
        <v>0</v>
      </c>
      <c r="AB127" s="43">
        <f t="shared" si="215"/>
        <v>20169</v>
      </c>
      <c r="AC127" s="41">
        <f t="shared" si="232"/>
        <v>201690</v>
      </c>
      <c r="AD127" s="42" t="str">
        <f t="shared" si="357"/>
        <v>CUMPLE</v>
      </c>
      <c r="AE127" s="42" t="str">
        <f>+IFERROR(VLOOKUP(A127,'[1]COLOMBIANA DE MEDICAMENTOS Y TE'!$A$33:$H$178,8,0)," ")</f>
        <v>No cumple</v>
      </c>
      <c r="AF127" s="42" t="s">
        <v>10</v>
      </c>
      <c r="AG127" s="42" t="str">
        <f t="shared" si="358"/>
        <v>SI</v>
      </c>
      <c r="AH127" s="60">
        <v>8471</v>
      </c>
      <c r="AI127" s="60">
        <v>0</v>
      </c>
      <c r="AJ127" s="51">
        <f t="shared" si="359"/>
        <v>8471</v>
      </c>
      <c r="AK127" s="41">
        <f t="shared" si="233"/>
        <v>84710</v>
      </c>
      <c r="AL127" s="42" t="str">
        <f t="shared" si="360"/>
        <v>ARTIFICIALIDAD</v>
      </c>
      <c r="AM127" s="42" t="str">
        <f>+IFERROR(VLOOKUP(A127,'[1]JOHNSON &amp; JOHNSON MEDTECH COLOM'!$A$11:$J$240,7,0)," ")</f>
        <v>Cumple</v>
      </c>
      <c r="AN127" s="42" t="s">
        <v>10</v>
      </c>
      <c r="AO127" s="42" t="str">
        <f t="shared" si="361"/>
        <v>SI</v>
      </c>
      <c r="AP127" s="60"/>
      <c r="AQ127" s="60"/>
      <c r="AR127" s="40">
        <f t="shared" si="362"/>
        <v>0</v>
      </c>
      <c r="AS127" s="41">
        <f t="shared" si="234"/>
        <v>0</v>
      </c>
      <c r="AT127" s="42" t="str">
        <f t="shared" si="363"/>
        <v>NO OFERTADO</v>
      </c>
      <c r="AU127" s="42"/>
      <c r="AV127" s="42" t="s">
        <v>33</v>
      </c>
      <c r="AW127" s="42" t="str">
        <f t="shared" si="364"/>
        <v>NO</v>
      </c>
      <c r="AX127" s="167"/>
      <c r="AY127" s="167"/>
      <c r="AZ127" s="144">
        <f t="shared" si="216"/>
        <v>0</v>
      </c>
      <c r="BA127" s="41">
        <f t="shared" si="235"/>
        <v>0</v>
      </c>
      <c r="BB127" s="42" t="str">
        <f t="shared" si="365"/>
        <v>NO OFERTADO</v>
      </c>
      <c r="BC127" s="42" t="str">
        <f>+IFERROR(VLOOKUP(A127,'[1]LIFE SUMINISTROS MEDICOS S.A.S.'!$A$32:$O$78,8,0)," ")</f>
        <v xml:space="preserve"> </v>
      </c>
      <c r="BD127" s="42" t="s">
        <v>33</v>
      </c>
      <c r="BE127" s="42" t="str">
        <f t="shared" si="366"/>
        <v>NO</v>
      </c>
      <c r="BF127" s="214">
        <f>+IFERROR(VLOOKUP(A127,[2]PriceList!$A$2:$I$252,8,0)," ")</f>
        <v>0</v>
      </c>
      <c r="BG127" s="218">
        <f>+IFERROR(VLOOKUP(A127,[2]PriceList!$A$2:$I$252,9,0)," ")</f>
        <v>0</v>
      </c>
      <c r="BH127" s="43">
        <f t="shared" si="217"/>
        <v>0</v>
      </c>
      <c r="BI127" s="52">
        <f t="shared" si="367"/>
        <v>0</v>
      </c>
      <c r="BJ127" s="42" t="str">
        <f t="shared" si="368"/>
        <v>NO OFERTADO</v>
      </c>
      <c r="BK127" s="42" t="str">
        <f>+IFERROR(VLOOKUP(A127,'[1]MEDTRONIC COLOMBIA S.A.'!$A$11:$O$73,8,0)," ")</f>
        <v xml:space="preserve"> </v>
      </c>
      <c r="BL127" s="42" t="s">
        <v>33</v>
      </c>
      <c r="BM127" s="42" t="str">
        <f t="shared" si="369"/>
        <v>NO</v>
      </c>
      <c r="BN127" s="196">
        <v>0</v>
      </c>
      <c r="BO127" s="196">
        <v>0</v>
      </c>
      <c r="BP127" s="144">
        <f t="shared" si="218"/>
        <v>0</v>
      </c>
      <c r="BQ127" s="145">
        <f t="shared" si="219"/>
        <v>0</v>
      </c>
      <c r="BR127" s="42" t="str">
        <f t="shared" si="370"/>
        <v>NO OFERTADO</v>
      </c>
      <c r="BS127" s="42" t="str">
        <f>+IFERROR(VLOOKUP(A127,'[1]PROMED QUIRURGICOS EU'!$A$11:$O$26,8,0)," ")</f>
        <v xml:space="preserve"> </v>
      </c>
      <c r="BT127" s="42" t="s">
        <v>33</v>
      </c>
      <c r="BU127" s="42" t="str">
        <f t="shared" si="371"/>
        <v>NO</v>
      </c>
      <c r="BV127" s="191"/>
      <c r="BW127" s="191"/>
      <c r="BX127" s="43">
        <f t="shared" si="220"/>
        <v>0</v>
      </c>
      <c r="BY127" s="52">
        <f t="shared" si="221"/>
        <v>0</v>
      </c>
      <c r="BZ127" s="42" t="str">
        <f t="shared" si="372"/>
        <v>NO OFERTADO</v>
      </c>
      <c r="CA127" s="42" t="str">
        <f>+IFERROR(VLOOKUP(A127,'[1]UCIPHARMA S. A'!$A$11:$N$28,8,0)," ")</f>
        <v xml:space="preserve"> </v>
      </c>
      <c r="CB127" s="42" t="s">
        <v>33</v>
      </c>
      <c r="CC127" s="42" t="str">
        <f t="shared" si="373"/>
        <v>NO</v>
      </c>
      <c r="CD127" s="56"/>
      <c r="CE127" s="57">
        <f t="shared" si="222"/>
        <v>15300</v>
      </c>
      <c r="CF127" s="57">
        <f t="shared" si="223"/>
        <v>10100</v>
      </c>
      <c r="CG127" s="57">
        <f t="shared" si="224"/>
        <v>20169</v>
      </c>
      <c r="CH127" s="65">
        <f t="shared" si="225"/>
        <v>8471</v>
      </c>
      <c r="CI127" s="65" t="str">
        <f t="shared" si="226"/>
        <v/>
      </c>
      <c r="CJ127" s="65" t="str">
        <f t="shared" si="227"/>
        <v/>
      </c>
      <c r="CK127" s="65" t="str">
        <f t="shared" si="374"/>
        <v/>
      </c>
      <c r="CL127" s="65" t="str">
        <f t="shared" si="375"/>
        <v/>
      </c>
      <c r="CM127" s="57" t="str">
        <f t="shared" si="236"/>
        <v/>
      </c>
      <c r="CN127" s="57">
        <f t="shared" si="376"/>
        <v>8471</v>
      </c>
      <c r="CO127" s="58">
        <f t="shared" si="377"/>
        <v>276.83006535947715</v>
      </c>
      <c r="CP127" s="58">
        <f t="shared" si="378"/>
        <v>419.35643564356434</v>
      </c>
      <c r="CQ127" s="58">
        <f t="shared" si="379"/>
        <v>210.00049581040213</v>
      </c>
      <c r="CR127" s="58">
        <f t="shared" si="380"/>
        <v>500</v>
      </c>
      <c r="CS127" s="58" t="e">
        <f t="shared" si="388"/>
        <v>#VALUE!</v>
      </c>
      <c r="CT127" s="58" t="e">
        <f t="shared" si="382"/>
        <v>#VALUE!</v>
      </c>
      <c r="CU127" s="62" t="e">
        <f t="shared" si="383"/>
        <v>#VALUE!</v>
      </c>
      <c r="CV127" s="58" t="e">
        <f t="shared" si="384"/>
        <v>#VALUE!</v>
      </c>
      <c r="CW127" s="58" t="e">
        <f t="shared" si="385"/>
        <v>#VALUE!</v>
      </c>
      <c r="CX127" s="56" t="s">
        <v>554</v>
      </c>
      <c r="CY127" s="91"/>
    </row>
    <row r="128" spans="1:103" s="59" customFormat="1" ht="47.25" x14ac:dyDescent="0.2">
      <c r="A128" s="122">
        <f t="shared" si="228"/>
        <v>118</v>
      </c>
      <c r="B128" s="123" t="s">
        <v>279</v>
      </c>
      <c r="C128" s="124" t="s">
        <v>280</v>
      </c>
      <c r="D128" s="123" t="s">
        <v>46</v>
      </c>
      <c r="E128" s="126">
        <v>1</v>
      </c>
      <c r="F128" s="122">
        <v>1</v>
      </c>
      <c r="G128" s="123" t="s">
        <v>31</v>
      </c>
      <c r="H128" s="53">
        <v>539798.28</v>
      </c>
      <c r="I128" s="53">
        <f t="shared" si="229"/>
        <v>539798.28</v>
      </c>
      <c r="J128" s="136"/>
      <c r="K128" s="136">
        <v>0</v>
      </c>
      <c r="L128" s="43">
        <f>J128+K128</f>
        <v>0</v>
      </c>
      <c r="M128" s="52">
        <f t="shared" si="230"/>
        <v>0</v>
      </c>
      <c r="N128" s="42" t="str">
        <f>+IF(L128=0,"NO OFERTADO",IF(L128&gt;$H128,"NO CUMPLE",IF(((L128-$H128)/$H128)&lt;=-20%,"ARTIFICIALIDAD",IF(AND($H128=$H128,((L128-$H128)/$H128)&gt;-20%),"CUMPLE"))))</f>
        <v>NO OFERTADO</v>
      </c>
      <c r="O128" s="42" t="s">
        <v>568</v>
      </c>
      <c r="P128" s="42" t="s">
        <v>33</v>
      </c>
      <c r="Q128" s="42" t="str">
        <f>+IF(P128="CUMPLE","SI",IF(P128="NO CUMPLE","NO"))</f>
        <v>NO</v>
      </c>
      <c r="R128" s="144">
        <v>0</v>
      </c>
      <c r="S128" s="144">
        <v>0</v>
      </c>
      <c r="T128" s="144">
        <f t="shared" si="214"/>
        <v>0</v>
      </c>
      <c r="U128" s="145">
        <f t="shared" si="231"/>
        <v>0</v>
      </c>
      <c r="V128" s="42" t="str">
        <f>+IF(T128=0,"NO OFERTADO",IF(T128&gt;$H128,"NO CUMPLE",IF(((T128-$H128)/$H128)&lt;=-20%,"ARTIFICIALIDAD",IF(AND($H128=$H128,((T128-$H128)/$H128)&gt;-20%),"CUMPLE"))))</f>
        <v>NO OFERTADO</v>
      </c>
      <c r="W128" s="42" t="str">
        <f>+IFERROR(VLOOKUP(A128,'[1]ASSUT MEDICAL LTDA'!$A$11:$L$124,7,0)," ")</f>
        <v xml:space="preserve"> </v>
      </c>
      <c r="X128" s="42" t="s">
        <v>33</v>
      </c>
      <c r="Y128" s="42" t="str">
        <f>+IF(X128="CUMPLE","SI",IF(X128="NO CUMPLE","NO"))</f>
        <v>NO</v>
      </c>
      <c r="Z128" s="43">
        <v>0</v>
      </c>
      <c r="AA128" s="43">
        <v>0</v>
      </c>
      <c r="AB128" s="43">
        <f t="shared" si="215"/>
        <v>0</v>
      </c>
      <c r="AC128" s="41">
        <f t="shared" si="232"/>
        <v>0</v>
      </c>
      <c r="AD128" s="42" t="str">
        <f>+IF(AB128=0,"NO OFERTADO",IF(AB128&gt;$H128,"NO CUMPLE",IF(((AB128-$H128)/$H128)&lt;=-20%,"ARTIFICIALIDAD",IF(AND($H128=$H128,((AB128-$H128)/$H128)&gt;-20%),"CUMPLE"))))</f>
        <v>NO OFERTADO</v>
      </c>
      <c r="AE128" s="42" t="str">
        <f>+IFERROR(VLOOKUP(A128,'[1]COLOMBIANA DE MEDICAMENTOS Y TE'!$A$33:$H$178,8,0)," ")</f>
        <v xml:space="preserve"> </v>
      </c>
      <c r="AF128" s="42" t="s">
        <v>33</v>
      </c>
      <c r="AG128" s="42" t="str">
        <f>+IF(AF128="CUMPLE","SI",IF(AF128="NO CUMPLE","NO"))</f>
        <v>NO</v>
      </c>
      <c r="AH128" s="43">
        <v>382906</v>
      </c>
      <c r="AI128" s="144">
        <f>+AH128*19%</f>
        <v>72752.14</v>
      </c>
      <c r="AJ128" s="51">
        <f>+AH128+AI128</f>
        <v>455658.14</v>
      </c>
      <c r="AK128" s="41">
        <f t="shared" si="233"/>
        <v>455658.14</v>
      </c>
      <c r="AL128" s="42" t="str">
        <f>+IF(AJ128=0,"NO OFERTADO",IF(AJ128&gt;$H128,"NO CUMPLE",IF(((AJ128-$H128)/$H128)&lt;=-20%,"ARTIFICIALIDAD",IF(AND($H128=$H128,((AJ128-$H128)/$H128)&gt;-20%),"CUMPLE"))))</f>
        <v>CUMPLE</v>
      </c>
      <c r="AM128" s="42" t="str">
        <f>+IFERROR(VLOOKUP(A128,'[1]JOHNSON &amp; JOHNSON MEDTECH COLOM'!$A$11:$J$240,7,0)," ")</f>
        <v>Cumple</v>
      </c>
      <c r="AN128" s="42" t="s">
        <v>10</v>
      </c>
      <c r="AO128" s="42" t="str">
        <f>+IF(AN128="CUMPLE","SI",IF(AN128="NO CUMPLE","NO"))</f>
        <v>SI</v>
      </c>
      <c r="AP128" s="43"/>
      <c r="AQ128" s="43"/>
      <c r="AR128" s="40">
        <f>+AP128+AQ128</f>
        <v>0</v>
      </c>
      <c r="AS128" s="41">
        <f t="shared" si="234"/>
        <v>0</v>
      </c>
      <c r="AT128" s="42" t="str">
        <f>+IF(AR128=0,"NO OFERTADO",IF(AR128&gt;$H128,"NO CUMPLE",IF(((AR128-$H128)/$H128)&lt;=-20%,"ARTIFICIALIDAD",IF(AND($H128=$H128,((AR128-$H128)/$H128)&gt;-20%),"CUMPLE"))))</f>
        <v>NO OFERTADO</v>
      </c>
      <c r="AU128" s="42"/>
      <c r="AV128" s="42" t="s">
        <v>33</v>
      </c>
      <c r="AW128" s="42" t="str">
        <f>+IF(AV128="CUMPLE","SI",IF(AV128="NO CUMPLE","NO"))</f>
        <v>NO</v>
      </c>
      <c r="AX128" s="43"/>
      <c r="AY128" s="43"/>
      <c r="AZ128" s="144">
        <f t="shared" si="216"/>
        <v>0</v>
      </c>
      <c r="BA128" s="41">
        <f t="shared" si="235"/>
        <v>0</v>
      </c>
      <c r="BB128" s="42" t="str">
        <f>+IF(AZ128=0,"NO OFERTADO",IF(AZ128&gt;$H128,"NO CUMPLE",IF(((AZ128-$H128)/$H128)&lt;=-20%,"ARTIFICIALIDAD",IF(AND($H128=$H128,((AZ128-$H128)/$H128)&gt;-20%),"CUMPLE"))))</f>
        <v>NO OFERTADO</v>
      </c>
      <c r="BC128" s="42" t="str">
        <f>+IFERROR(VLOOKUP(A128,'[1]LIFE SUMINISTROS MEDICOS S.A.S.'!$A$32:$O$78,8,0)," ")</f>
        <v xml:space="preserve"> </v>
      </c>
      <c r="BD128" s="42" t="s">
        <v>33</v>
      </c>
      <c r="BE128" s="42" t="str">
        <f>+IF(BD128="CUMPLE","SI",IF(BD128="NO CUMPLE","NO"))</f>
        <v>NO</v>
      </c>
      <c r="BF128" s="214">
        <f>+IFERROR(VLOOKUP(A128,[2]PriceList!$A$2:$I$252,8,0)," ")</f>
        <v>0</v>
      </c>
      <c r="BG128" s="218">
        <f>+IFERROR(VLOOKUP(A128,[2]PriceList!$A$2:$I$252,9,0)," ")</f>
        <v>0</v>
      </c>
      <c r="BH128" s="43">
        <f t="shared" si="217"/>
        <v>0</v>
      </c>
      <c r="BI128" s="52">
        <f>BH128*$F128</f>
        <v>0</v>
      </c>
      <c r="BJ128" s="42" t="str">
        <f>+IF(BH128=0,"NO OFERTADO",IF(BH128&gt;$H128,"NO CUMPLE",IF(((BH128-$H128)/$H128)&lt;=-20%,"ARTIFICIALIDAD",IF(AND($H128=$H128,((BH128-$H128)/$H128)&gt;-20%),"CUMPLE"))))</f>
        <v>NO OFERTADO</v>
      </c>
      <c r="BK128" s="42" t="str">
        <f>+IFERROR(VLOOKUP(A128,'[1]MEDTRONIC COLOMBIA S.A.'!$A$11:$O$73,8,0)," ")</f>
        <v xml:space="preserve"> </v>
      </c>
      <c r="BL128" s="42" t="s">
        <v>33</v>
      </c>
      <c r="BM128" s="42" t="str">
        <f>+IF(BL128="CUMPLE","SI",IF(BL128="NO CUMPLE","NO"))</f>
        <v>NO</v>
      </c>
      <c r="BN128" s="196">
        <v>0</v>
      </c>
      <c r="BO128" s="196">
        <v>0</v>
      </c>
      <c r="BP128" s="144">
        <f t="shared" si="218"/>
        <v>0</v>
      </c>
      <c r="BQ128" s="145">
        <f t="shared" si="219"/>
        <v>0</v>
      </c>
      <c r="BR128" s="42" t="str">
        <f>+IF(BP128=0,"NO OFERTADO",IF(BP128&gt;$H128,"NO CUMPLE",IF(((BP128-$H128)/$H128)&lt;=-20%,"ARTIFICIALIDAD",IF(AND($H128=$H128,((BP128-$H128)/$H128)&gt;-20%),"CUMPLE"))))</f>
        <v>NO OFERTADO</v>
      </c>
      <c r="BS128" s="42" t="str">
        <f>+IFERROR(VLOOKUP(A128,'[1]PROMED QUIRURGICOS EU'!$A$11:$O$26,8,0)," ")</f>
        <v xml:space="preserve"> </v>
      </c>
      <c r="BT128" s="42" t="s">
        <v>33</v>
      </c>
      <c r="BU128" s="42" t="str">
        <f>+IF(BT128="CUMPLE","SI",IF(BT128="NO CUMPLE","NO"))</f>
        <v>NO</v>
      </c>
      <c r="BV128" s="191"/>
      <c r="BW128" s="191"/>
      <c r="BX128" s="43">
        <f t="shared" si="220"/>
        <v>0</v>
      </c>
      <c r="BY128" s="52">
        <f t="shared" si="221"/>
        <v>0</v>
      </c>
      <c r="BZ128" s="42" t="str">
        <f>+IF(BX128=0,"NO OFERTADO",IF(BX128&gt;$H128,"NO CUMPLE",IF(((BX128-$H128)/$H128)&lt;=-20%,"ARTIFICIALIDAD",IF(AND($H128=$H128,((BX128-$H128)/$H128)&gt;-20%),"CUMPLE"))))</f>
        <v>NO OFERTADO</v>
      </c>
      <c r="CA128" s="42" t="str">
        <f>+IFERROR(VLOOKUP(A128,'[1]UCIPHARMA S. A'!$A$11:$N$28,8,0)," ")</f>
        <v xml:space="preserve"> </v>
      </c>
      <c r="CB128" s="42" t="s">
        <v>33</v>
      </c>
      <c r="CC128" s="42" t="str">
        <f>+IF(CB128="CUMPLE","SI",IF(CB128="NO CUMPLE","NO"))</f>
        <v>NO</v>
      </c>
      <c r="CD128" s="56"/>
      <c r="CE128" s="57" t="str">
        <f t="shared" si="222"/>
        <v/>
      </c>
      <c r="CF128" s="57" t="str">
        <f t="shared" si="223"/>
        <v/>
      </c>
      <c r="CG128" s="57" t="str">
        <f t="shared" si="224"/>
        <v/>
      </c>
      <c r="CH128" s="65">
        <f t="shared" si="225"/>
        <v>455658.14</v>
      </c>
      <c r="CI128" s="65" t="str">
        <f t="shared" si="226"/>
        <v/>
      </c>
      <c r="CJ128" s="65" t="str">
        <f t="shared" si="227"/>
        <v/>
      </c>
      <c r="CK128" s="65" t="str">
        <f>IF(BH128=0,"",IF(BM128="NO","",BH128))</f>
        <v/>
      </c>
      <c r="CL128" s="65" t="str">
        <f>IF(BQ128=0,"",IF(BU128="NO","",BQ128))</f>
        <v/>
      </c>
      <c r="CM128" s="57" t="str">
        <f t="shared" si="236"/>
        <v/>
      </c>
      <c r="CN128" s="57">
        <f>MIN(CE128,CF128,CG128,CH128,CI128,CJ128,CK128,CL128,CM128)</f>
        <v>455658.14</v>
      </c>
      <c r="CO128" s="58" t="e">
        <f>500*(CN128/CE128)</f>
        <v>#VALUE!</v>
      </c>
      <c r="CP128" s="58" t="e">
        <f>500*(CN128/CF128)</f>
        <v>#VALUE!</v>
      </c>
      <c r="CQ128" s="58" t="e">
        <f>500*(CN128/CG128)</f>
        <v>#VALUE!</v>
      </c>
      <c r="CR128" s="58">
        <f>500*(CN128/CH128)</f>
        <v>500</v>
      </c>
      <c r="CS128" s="58" t="e">
        <f>500*(CN128/CI128)</f>
        <v>#VALUE!</v>
      </c>
      <c r="CT128" s="58" t="e">
        <f>500*(CN128/CJ128)</f>
        <v>#VALUE!</v>
      </c>
      <c r="CU128" s="62" t="e">
        <f>500*(CN128/CK128)</f>
        <v>#VALUE!</v>
      </c>
      <c r="CV128" s="58" t="e">
        <f>500*(CN128/CL128)</f>
        <v>#VALUE!</v>
      </c>
      <c r="CW128" s="58" t="e">
        <f>500*(CN128/CM128)</f>
        <v>#VALUE!</v>
      </c>
      <c r="CX128" s="56" t="s">
        <v>554</v>
      </c>
      <c r="CY128" s="91"/>
    </row>
    <row r="129" spans="1:103" s="59" customFormat="1" ht="47.25" x14ac:dyDescent="0.2">
      <c r="A129" s="122">
        <f t="shared" si="228"/>
        <v>119</v>
      </c>
      <c r="B129" s="123" t="s">
        <v>281</v>
      </c>
      <c r="C129" s="124" t="s">
        <v>282</v>
      </c>
      <c r="D129" s="123" t="s">
        <v>46</v>
      </c>
      <c r="E129" s="126">
        <v>4</v>
      </c>
      <c r="F129" s="122">
        <v>1</v>
      </c>
      <c r="G129" s="123" t="s">
        <v>31</v>
      </c>
      <c r="H129" s="53">
        <v>3708</v>
      </c>
      <c r="I129" s="53">
        <f t="shared" si="229"/>
        <v>14832</v>
      </c>
      <c r="J129" s="136"/>
      <c r="K129" s="136">
        <v>0</v>
      </c>
      <c r="L129" s="43">
        <f t="shared" ref="L129:L140" si="390">J129+K129</f>
        <v>0</v>
      </c>
      <c r="M129" s="52">
        <f t="shared" si="230"/>
        <v>0</v>
      </c>
      <c r="N129" s="42" t="str">
        <f t="shared" ref="N129:N133" si="391">+IF(L129=0,"NO OFERTADO",IF(L129&gt;$H129,"NO CUMPLE",IF(((L129-$H129)/$H129)&lt;=-20%,"ARTIFICIALIDAD",IF(AND($H129=$H129,((L129-$H129)/$H129)&gt;-20%),"CUMPLE"))))</f>
        <v>NO OFERTADO</v>
      </c>
      <c r="O129" s="42" t="s">
        <v>568</v>
      </c>
      <c r="P129" s="42" t="s">
        <v>33</v>
      </c>
      <c r="Q129" s="42" t="str">
        <f t="shared" ref="Q129:Q140" si="392">+IF(P129="CUMPLE","SI",IF(P129="NO CUMPLE","NO"))</f>
        <v>NO</v>
      </c>
      <c r="R129" s="144">
        <v>4500</v>
      </c>
      <c r="S129" s="144">
        <v>0</v>
      </c>
      <c r="T129" s="144">
        <f t="shared" si="214"/>
        <v>4500</v>
      </c>
      <c r="U129" s="145">
        <f t="shared" si="231"/>
        <v>18000</v>
      </c>
      <c r="V129" s="42" t="str">
        <f t="shared" ref="V129:V130" si="393">+IF(T129=0,"NO OFERTADO",IF(T129&gt;$H129,"NO CUMPLE",IF(((T129-$H129)/$H129)&lt;=-20%,"ARTIFICIALIDAD",IF(AND($H129=$H129,((T129-$H129)/$H129)&gt;-20%),"CUMPLE"))))</f>
        <v>NO CUMPLE</v>
      </c>
      <c r="W129" s="42" t="str">
        <f>+IFERROR(VLOOKUP(A129,'[1]ASSUT MEDICAL LTDA'!$A$11:$L$124,7,0)," ")</f>
        <v>Cumple</v>
      </c>
      <c r="X129" s="42" t="s">
        <v>33</v>
      </c>
      <c r="Y129" s="42" t="str">
        <f t="shared" ref="Y129:Y130" si="394">+IF(X129="CUMPLE","SI",IF(X129="NO CUMPLE","NO"))</f>
        <v>NO</v>
      </c>
      <c r="Z129" s="43">
        <v>6145</v>
      </c>
      <c r="AA129" s="43">
        <v>0</v>
      </c>
      <c r="AB129" s="43">
        <f t="shared" si="215"/>
        <v>6145</v>
      </c>
      <c r="AC129" s="41">
        <f t="shared" si="232"/>
        <v>24580</v>
      </c>
      <c r="AD129" s="42" t="str">
        <f t="shared" ref="AD129:AD140" si="395">+IF(AB129=0,"NO OFERTADO",IF(AB129&gt;$H129,"NO CUMPLE",IF(((AB129-$H129)/$H129)&lt;=-20%,"ARTIFICIALIDAD",IF(AND($H129=$H129,((AB129-$H129)/$H129)&gt;-20%),"CUMPLE"))))</f>
        <v>NO CUMPLE</v>
      </c>
      <c r="AE129" s="42" t="str">
        <f>+IFERROR(VLOOKUP(A129,'[1]COLOMBIANA DE MEDICAMENTOS Y TE'!$A$33:$H$178,8,0)," ")</f>
        <v>No cumple</v>
      </c>
      <c r="AF129" s="42" t="s">
        <v>33</v>
      </c>
      <c r="AG129" s="42" t="str">
        <f t="shared" ref="AG129:AG140" si="396">+IF(AF129="CUMPLE","SI",IF(AF129="NO CUMPLE","NO"))</f>
        <v>NO</v>
      </c>
      <c r="AH129" s="60">
        <v>3377</v>
      </c>
      <c r="AI129" s="60">
        <v>0</v>
      </c>
      <c r="AJ129" s="51">
        <f t="shared" ref="AJ129:AJ140" si="397">+AH129+AI129</f>
        <v>3377</v>
      </c>
      <c r="AK129" s="41">
        <f t="shared" si="233"/>
        <v>13508</v>
      </c>
      <c r="AL129" s="42" t="str">
        <f t="shared" ref="AL129:AL140" si="398">+IF(AJ129=0,"NO OFERTADO",IF(AJ129&gt;$H129,"NO CUMPLE",IF(((AJ129-$H129)/$H129)&lt;=-20%,"ARTIFICIALIDAD",IF(AND($H129=$H129,((AJ129-$H129)/$H129)&gt;-20%),"CUMPLE"))))</f>
        <v>CUMPLE</v>
      </c>
      <c r="AM129" s="42" t="str">
        <f>+IFERROR(VLOOKUP(A129,'[1]JOHNSON &amp; JOHNSON MEDTECH COLOM'!$A$11:$J$240,7,0)," ")</f>
        <v>Cumple</v>
      </c>
      <c r="AN129" s="42" t="s">
        <v>10</v>
      </c>
      <c r="AO129" s="42" t="str">
        <f t="shared" ref="AO129:AO140" si="399">+IF(AN129="CUMPLE","SI",IF(AN129="NO CUMPLE","NO"))</f>
        <v>SI</v>
      </c>
      <c r="AP129" s="60"/>
      <c r="AQ129" s="60"/>
      <c r="AR129" s="40">
        <f t="shared" ref="AR129:AR140" si="400">+AP129+AQ129</f>
        <v>0</v>
      </c>
      <c r="AS129" s="41">
        <f t="shared" si="234"/>
        <v>0</v>
      </c>
      <c r="AT129" s="42" t="str">
        <f t="shared" ref="AT129:AT140" si="401">+IF(AR129=0,"NO OFERTADO",IF(AR129&gt;$H129,"NO CUMPLE",IF(((AR129-$H129)/$H129)&lt;=-20%,"ARTIFICIALIDAD",IF(AND($H129=$H129,((AR129-$H129)/$H129)&gt;-20%),"CUMPLE"))))</f>
        <v>NO OFERTADO</v>
      </c>
      <c r="AU129" s="42"/>
      <c r="AV129" s="42" t="s">
        <v>33</v>
      </c>
      <c r="AW129" s="42" t="str">
        <f t="shared" ref="AW129:AW140" si="402">+IF(AV129="CUMPLE","SI",IF(AV129="NO CUMPLE","NO"))</f>
        <v>NO</v>
      </c>
      <c r="AX129" s="167"/>
      <c r="AY129" s="167"/>
      <c r="AZ129" s="144">
        <f t="shared" si="216"/>
        <v>0</v>
      </c>
      <c r="BA129" s="41">
        <f t="shared" si="235"/>
        <v>0</v>
      </c>
      <c r="BB129" s="42" t="str">
        <f t="shared" ref="BB129:BB140" si="403">+IF(AZ129=0,"NO OFERTADO",IF(AZ129&gt;$H129,"NO CUMPLE",IF(((AZ129-$H129)/$H129)&lt;=-20%,"ARTIFICIALIDAD",IF(AND($H129=$H129,((AZ129-$H129)/$H129)&gt;-20%),"CUMPLE"))))</f>
        <v>NO OFERTADO</v>
      </c>
      <c r="BC129" s="42" t="str">
        <f>+IFERROR(VLOOKUP(A129,'[1]LIFE SUMINISTROS MEDICOS S.A.S.'!$A$32:$O$78,8,0)," ")</f>
        <v xml:space="preserve"> </v>
      </c>
      <c r="BD129" s="42" t="s">
        <v>33</v>
      </c>
      <c r="BE129" s="42" t="str">
        <f t="shared" ref="BE129:BE140" si="404">+IF(BD129="CUMPLE","SI",IF(BD129="NO CUMPLE","NO"))</f>
        <v>NO</v>
      </c>
      <c r="BF129" s="214">
        <f>+IFERROR(VLOOKUP(A129,[2]PriceList!$A$2:$I$252,8,0)," ")</f>
        <v>0</v>
      </c>
      <c r="BG129" s="218">
        <f>+IFERROR(VLOOKUP(A129,[2]PriceList!$A$2:$I$252,9,0)," ")</f>
        <v>0</v>
      </c>
      <c r="BH129" s="43">
        <f t="shared" si="217"/>
        <v>0</v>
      </c>
      <c r="BI129" s="52">
        <f t="shared" ref="BI129:BI140" si="405">BH129*$F129</f>
        <v>0</v>
      </c>
      <c r="BJ129" s="42" t="str">
        <f t="shared" ref="BJ129:BJ140" si="406">+IF(BH129=0,"NO OFERTADO",IF(BH129&gt;$H129,"NO CUMPLE",IF(((BH129-$H129)/$H129)&lt;=-20%,"ARTIFICIALIDAD",IF(AND($H129=$H129,((BH129-$H129)/$H129)&gt;-20%),"CUMPLE"))))</f>
        <v>NO OFERTADO</v>
      </c>
      <c r="BK129" s="42" t="str">
        <f>+IFERROR(VLOOKUP(A129,'[1]MEDTRONIC COLOMBIA S.A.'!$A$11:$O$73,8,0)," ")</f>
        <v xml:space="preserve"> </v>
      </c>
      <c r="BL129" s="42" t="s">
        <v>33</v>
      </c>
      <c r="BM129" s="42" t="str">
        <f t="shared" ref="BM129:BM140" si="407">+IF(BL129="CUMPLE","SI",IF(BL129="NO CUMPLE","NO"))</f>
        <v>NO</v>
      </c>
      <c r="BN129" s="196">
        <v>0</v>
      </c>
      <c r="BO129" s="196">
        <v>0</v>
      </c>
      <c r="BP129" s="144">
        <f t="shared" si="218"/>
        <v>0</v>
      </c>
      <c r="BQ129" s="145">
        <f t="shared" si="219"/>
        <v>0</v>
      </c>
      <c r="BR129" s="42" t="str">
        <f t="shared" ref="BR129:BR140" si="408">+IF(BP129=0,"NO OFERTADO",IF(BP129&gt;$H129,"NO CUMPLE",IF(((BP129-$H129)/$H129)&lt;=-20%,"ARTIFICIALIDAD",IF(AND($H129=$H129,((BP129-$H129)/$H129)&gt;-20%),"CUMPLE"))))</f>
        <v>NO OFERTADO</v>
      </c>
      <c r="BS129" s="42" t="str">
        <f>+IFERROR(VLOOKUP(A129,'[1]PROMED QUIRURGICOS EU'!$A$11:$O$26,8,0)," ")</f>
        <v xml:space="preserve"> </v>
      </c>
      <c r="BT129" s="42" t="s">
        <v>33</v>
      </c>
      <c r="BU129" s="42" t="str">
        <f t="shared" ref="BU129:BU140" si="409">+IF(BT129="CUMPLE","SI",IF(BT129="NO CUMPLE","NO"))</f>
        <v>NO</v>
      </c>
      <c r="BV129" s="191"/>
      <c r="BW129" s="191"/>
      <c r="BX129" s="43">
        <f t="shared" si="220"/>
        <v>0</v>
      </c>
      <c r="BY129" s="52">
        <f t="shared" si="221"/>
        <v>0</v>
      </c>
      <c r="BZ129" s="42" t="str">
        <f t="shared" ref="BZ129:BZ140" si="410">+IF(BX129=0,"NO OFERTADO",IF(BX129&gt;$H129,"NO CUMPLE",IF(((BX129-$H129)/$H129)&lt;=-20%,"ARTIFICIALIDAD",IF(AND($H129=$H129,((BX129-$H129)/$H129)&gt;-20%),"CUMPLE"))))</f>
        <v>NO OFERTADO</v>
      </c>
      <c r="CA129" s="42" t="str">
        <f>+IFERROR(VLOOKUP(A129,'[1]UCIPHARMA S. A'!$A$11:$N$28,8,0)," ")</f>
        <v xml:space="preserve"> </v>
      </c>
      <c r="CB129" s="42" t="s">
        <v>33</v>
      </c>
      <c r="CC129" s="42" t="str">
        <f t="shared" ref="CC129:CC140" si="411">+IF(CB129="CUMPLE","SI",IF(CB129="NO CUMPLE","NO"))</f>
        <v>NO</v>
      </c>
      <c r="CD129" s="56"/>
      <c r="CE129" s="57" t="str">
        <f t="shared" si="222"/>
        <v/>
      </c>
      <c r="CF129" s="57" t="str">
        <f t="shared" si="223"/>
        <v/>
      </c>
      <c r="CG129" s="57" t="str">
        <f t="shared" si="224"/>
        <v/>
      </c>
      <c r="CH129" s="65">
        <f t="shared" si="225"/>
        <v>3377</v>
      </c>
      <c r="CI129" s="65" t="str">
        <f t="shared" si="226"/>
        <v/>
      </c>
      <c r="CJ129" s="65" t="str">
        <f t="shared" si="227"/>
        <v/>
      </c>
      <c r="CK129" s="65" t="str">
        <f t="shared" ref="CK129:CK140" si="412">IF(BH129=0,"",IF(BM129="NO","",BH129))</f>
        <v/>
      </c>
      <c r="CL129" s="65" t="str">
        <f t="shared" ref="CL129:CL140" si="413">IF(BQ129=0,"",IF(BU129="NO","",BQ129))</f>
        <v/>
      </c>
      <c r="CM129" s="57" t="str">
        <f t="shared" si="236"/>
        <v/>
      </c>
      <c r="CN129" s="57">
        <f t="shared" ref="CN129:CN140" si="414">MIN(CE129,CF129,CG129,CH129,CI129,CJ129,CK129,CL129,CM129)</f>
        <v>3377</v>
      </c>
      <c r="CO129" s="58" t="e">
        <f t="shared" ref="CO129:CO140" si="415">500*(CN129/CE129)</f>
        <v>#VALUE!</v>
      </c>
      <c r="CP129" s="58" t="e">
        <f t="shared" ref="CP129:CP140" si="416">500*(CN129/CF129)</f>
        <v>#VALUE!</v>
      </c>
      <c r="CQ129" s="58" t="e">
        <f t="shared" ref="CQ129:CQ140" si="417">500*(CN129/CG129)</f>
        <v>#VALUE!</v>
      </c>
      <c r="CR129" s="58">
        <f t="shared" ref="CR129:CR140" si="418">500*(CN129/CH129)</f>
        <v>500</v>
      </c>
      <c r="CS129" s="58" t="e">
        <f t="shared" ref="CS129:CS132" si="419">500*(CN129/CI129)</f>
        <v>#VALUE!</v>
      </c>
      <c r="CT129" s="58" t="e">
        <f t="shared" ref="CT129:CT140" si="420">500*(CN129/CJ129)</f>
        <v>#VALUE!</v>
      </c>
      <c r="CU129" s="62" t="e">
        <f t="shared" ref="CU129:CU140" si="421">500*(CN129/CK129)</f>
        <v>#VALUE!</v>
      </c>
      <c r="CV129" s="58" t="e">
        <f t="shared" ref="CV129:CV140" si="422">500*(CN129/CL129)</f>
        <v>#VALUE!</v>
      </c>
      <c r="CW129" s="58" t="e">
        <f t="shared" ref="CW129:CW140" si="423">500*(CN129/CM129)</f>
        <v>#VALUE!</v>
      </c>
      <c r="CX129" s="56" t="s">
        <v>554</v>
      </c>
      <c r="CY129" s="91"/>
    </row>
    <row r="130" spans="1:103" s="59" customFormat="1" ht="72" x14ac:dyDescent="0.2">
      <c r="A130" s="122">
        <f t="shared" si="228"/>
        <v>120</v>
      </c>
      <c r="B130" s="123" t="s">
        <v>283</v>
      </c>
      <c r="C130" s="124" t="s">
        <v>284</v>
      </c>
      <c r="D130" s="123" t="s">
        <v>46</v>
      </c>
      <c r="E130" s="126">
        <v>32</v>
      </c>
      <c r="F130" s="122">
        <v>1</v>
      </c>
      <c r="G130" s="123" t="s">
        <v>31</v>
      </c>
      <c r="H130" s="53">
        <v>128760.0254976</v>
      </c>
      <c r="I130" s="53">
        <f t="shared" si="229"/>
        <v>4120320.8159232</v>
      </c>
      <c r="J130" s="136"/>
      <c r="K130" s="136">
        <v>0</v>
      </c>
      <c r="L130" s="43">
        <f t="shared" si="390"/>
        <v>0</v>
      </c>
      <c r="M130" s="52">
        <f t="shared" si="230"/>
        <v>0</v>
      </c>
      <c r="N130" s="42" t="str">
        <f t="shared" si="391"/>
        <v>NO OFERTADO</v>
      </c>
      <c r="O130" s="42" t="s">
        <v>568</v>
      </c>
      <c r="P130" s="42" t="s">
        <v>33</v>
      </c>
      <c r="Q130" s="42" t="str">
        <f t="shared" si="392"/>
        <v>NO</v>
      </c>
      <c r="R130" s="144">
        <v>0</v>
      </c>
      <c r="S130" s="144">
        <v>0</v>
      </c>
      <c r="T130" s="144">
        <f t="shared" si="214"/>
        <v>0</v>
      </c>
      <c r="U130" s="145">
        <f t="shared" si="231"/>
        <v>0</v>
      </c>
      <c r="V130" s="42" t="str">
        <f t="shared" si="393"/>
        <v>NO OFERTADO</v>
      </c>
      <c r="W130" s="42" t="str">
        <f>+IFERROR(VLOOKUP(A130,'[1]ASSUT MEDICAL LTDA'!$A$11:$L$124,7,0)," ")</f>
        <v xml:space="preserve"> </v>
      </c>
      <c r="X130" s="42" t="s">
        <v>33</v>
      </c>
      <c r="Y130" s="42" t="str">
        <f t="shared" si="394"/>
        <v>NO</v>
      </c>
      <c r="Z130" s="43">
        <v>0</v>
      </c>
      <c r="AA130" s="43">
        <v>0</v>
      </c>
      <c r="AB130" s="43">
        <f t="shared" si="215"/>
        <v>0</v>
      </c>
      <c r="AC130" s="41">
        <f t="shared" si="232"/>
        <v>0</v>
      </c>
      <c r="AD130" s="42" t="str">
        <f t="shared" si="395"/>
        <v>NO OFERTADO</v>
      </c>
      <c r="AE130" s="42" t="str">
        <f>+IFERROR(VLOOKUP(A130,'[1]COLOMBIANA DE MEDICAMENTOS Y TE'!$A$33:$H$178,8,0)," ")</f>
        <v xml:space="preserve"> </v>
      </c>
      <c r="AF130" s="42" t="s">
        <v>33</v>
      </c>
      <c r="AG130" s="42" t="str">
        <f t="shared" si="396"/>
        <v>NO</v>
      </c>
      <c r="AH130" s="60"/>
      <c r="AI130" s="60"/>
      <c r="AJ130" s="51">
        <f t="shared" si="397"/>
        <v>0</v>
      </c>
      <c r="AK130" s="41">
        <f t="shared" si="233"/>
        <v>0</v>
      </c>
      <c r="AL130" s="42" t="str">
        <f t="shared" si="398"/>
        <v>NO OFERTADO</v>
      </c>
      <c r="AM130" s="42" t="str">
        <f>+IFERROR(VLOOKUP(A130,'[1]JOHNSON &amp; JOHNSON MEDTECH COLOM'!$A$11:$J$240,7,0)," ")</f>
        <v xml:space="preserve"> </v>
      </c>
      <c r="AN130" s="42" t="s">
        <v>33</v>
      </c>
      <c r="AO130" s="42" t="str">
        <f t="shared" si="399"/>
        <v>NO</v>
      </c>
      <c r="AP130" s="60">
        <v>117600</v>
      </c>
      <c r="AQ130" s="60">
        <v>0</v>
      </c>
      <c r="AR130" s="40">
        <f t="shared" si="400"/>
        <v>117600</v>
      </c>
      <c r="AS130" s="41">
        <f t="shared" si="234"/>
        <v>3763200</v>
      </c>
      <c r="AT130" s="42" t="str">
        <f t="shared" si="401"/>
        <v>CUMPLE</v>
      </c>
      <c r="AU130" s="42" t="s">
        <v>569</v>
      </c>
      <c r="AV130" s="42" t="s">
        <v>10</v>
      </c>
      <c r="AW130" s="42" t="str">
        <f t="shared" si="402"/>
        <v>SI</v>
      </c>
      <c r="AX130" s="167"/>
      <c r="AY130" s="167"/>
      <c r="AZ130" s="144">
        <f t="shared" si="216"/>
        <v>0</v>
      </c>
      <c r="BA130" s="41">
        <f t="shared" si="235"/>
        <v>0</v>
      </c>
      <c r="BB130" s="42" t="str">
        <f t="shared" si="403"/>
        <v>NO OFERTADO</v>
      </c>
      <c r="BC130" s="42" t="str">
        <f>+IFERROR(VLOOKUP(A130,'[1]LIFE SUMINISTROS MEDICOS S.A.S.'!$A$32:$O$78,8,0)," ")</f>
        <v xml:space="preserve"> </v>
      </c>
      <c r="BD130" s="42" t="s">
        <v>33</v>
      </c>
      <c r="BE130" s="42" t="str">
        <f t="shared" si="404"/>
        <v>NO</v>
      </c>
      <c r="BF130" s="214">
        <f>+IFERROR(VLOOKUP(A130,[2]PriceList!$A$2:$I$252,8,0)," ")</f>
        <v>0</v>
      </c>
      <c r="BG130" s="218">
        <f>+IFERROR(VLOOKUP(A130,[2]PriceList!$A$2:$I$252,9,0)," ")</f>
        <v>0</v>
      </c>
      <c r="BH130" s="43">
        <f t="shared" si="217"/>
        <v>0</v>
      </c>
      <c r="BI130" s="52">
        <f t="shared" si="405"/>
        <v>0</v>
      </c>
      <c r="BJ130" s="42" t="str">
        <f t="shared" si="406"/>
        <v>NO OFERTADO</v>
      </c>
      <c r="BK130" s="42" t="str">
        <f>+IFERROR(VLOOKUP(A130,'[1]MEDTRONIC COLOMBIA S.A.'!$A$11:$O$73,8,0)," ")</f>
        <v xml:space="preserve"> </v>
      </c>
      <c r="BL130" s="42" t="s">
        <v>33</v>
      </c>
      <c r="BM130" s="42" t="str">
        <f t="shared" si="407"/>
        <v>NO</v>
      </c>
      <c r="BN130" s="196">
        <v>0</v>
      </c>
      <c r="BO130" s="196">
        <v>0</v>
      </c>
      <c r="BP130" s="144">
        <f t="shared" si="218"/>
        <v>0</v>
      </c>
      <c r="BQ130" s="145">
        <f t="shared" si="219"/>
        <v>0</v>
      </c>
      <c r="BR130" s="42" t="str">
        <f t="shared" si="408"/>
        <v>NO OFERTADO</v>
      </c>
      <c r="BS130" s="42" t="str">
        <f>+IFERROR(VLOOKUP(A130,'[1]PROMED QUIRURGICOS EU'!$A$11:$O$26,8,0)," ")</f>
        <v xml:space="preserve"> </v>
      </c>
      <c r="BT130" s="42" t="s">
        <v>33</v>
      </c>
      <c r="BU130" s="42" t="str">
        <f t="shared" si="409"/>
        <v>NO</v>
      </c>
      <c r="BV130" s="191"/>
      <c r="BW130" s="191"/>
      <c r="BX130" s="43">
        <f t="shared" si="220"/>
        <v>0</v>
      </c>
      <c r="BY130" s="52">
        <f t="shared" si="221"/>
        <v>0</v>
      </c>
      <c r="BZ130" s="42" t="str">
        <f t="shared" si="410"/>
        <v>NO OFERTADO</v>
      </c>
      <c r="CA130" s="42" t="str">
        <f>+IFERROR(VLOOKUP(A130,'[1]UCIPHARMA S. A'!$A$11:$N$28,8,0)," ")</f>
        <v xml:space="preserve"> </v>
      </c>
      <c r="CB130" s="42" t="s">
        <v>33</v>
      </c>
      <c r="CC130" s="42" t="str">
        <f t="shared" si="411"/>
        <v>NO</v>
      </c>
      <c r="CD130" s="56"/>
      <c r="CE130" s="57" t="str">
        <f t="shared" si="222"/>
        <v/>
      </c>
      <c r="CF130" s="57" t="str">
        <f t="shared" si="223"/>
        <v/>
      </c>
      <c r="CG130" s="57" t="str">
        <f t="shared" si="224"/>
        <v/>
      </c>
      <c r="CH130" s="65" t="str">
        <f t="shared" si="225"/>
        <v/>
      </c>
      <c r="CI130" s="65">
        <f t="shared" si="226"/>
        <v>117600</v>
      </c>
      <c r="CJ130" s="65" t="str">
        <f t="shared" si="227"/>
        <v/>
      </c>
      <c r="CK130" s="65" t="str">
        <f t="shared" si="412"/>
        <v/>
      </c>
      <c r="CL130" s="65" t="str">
        <f t="shared" si="413"/>
        <v/>
      </c>
      <c r="CM130" s="57" t="str">
        <f t="shared" si="236"/>
        <v/>
      </c>
      <c r="CN130" s="57">
        <f t="shared" si="414"/>
        <v>117600</v>
      </c>
      <c r="CO130" s="58" t="e">
        <f t="shared" si="415"/>
        <v>#VALUE!</v>
      </c>
      <c r="CP130" s="58" t="e">
        <f t="shared" si="416"/>
        <v>#VALUE!</v>
      </c>
      <c r="CQ130" s="58" t="e">
        <f t="shared" si="417"/>
        <v>#VALUE!</v>
      </c>
      <c r="CR130" s="58" t="e">
        <f t="shared" si="418"/>
        <v>#VALUE!</v>
      </c>
      <c r="CS130" s="58">
        <f t="shared" si="419"/>
        <v>500</v>
      </c>
      <c r="CT130" s="58" t="e">
        <f t="shared" si="420"/>
        <v>#VALUE!</v>
      </c>
      <c r="CU130" s="62" t="e">
        <f t="shared" si="421"/>
        <v>#VALUE!</v>
      </c>
      <c r="CV130" s="58" t="e">
        <f t="shared" si="422"/>
        <v>#VALUE!</v>
      </c>
      <c r="CW130" s="58" t="e">
        <f t="shared" si="423"/>
        <v>#VALUE!</v>
      </c>
      <c r="CX130" s="56" t="s">
        <v>555</v>
      </c>
      <c r="CY130" s="91"/>
    </row>
    <row r="131" spans="1:103" s="59" customFormat="1" ht="60" x14ac:dyDescent="0.2">
      <c r="A131" s="122">
        <f t="shared" si="228"/>
        <v>121</v>
      </c>
      <c r="B131" s="123" t="s">
        <v>285</v>
      </c>
      <c r="C131" s="124" t="s">
        <v>286</v>
      </c>
      <c r="D131" s="123" t="s">
        <v>46</v>
      </c>
      <c r="E131" s="126">
        <v>0.66666666666666663</v>
      </c>
      <c r="F131" s="122">
        <v>1</v>
      </c>
      <c r="G131" s="123" t="s">
        <v>31</v>
      </c>
      <c r="H131" s="53">
        <v>334390</v>
      </c>
      <c r="I131" s="53">
        <f t="shared" si="229"/>
        <v>222926.66666666666</v>
      </c>
      <c r="J131" s="136"/>
      <c r="K131" s="136">
        <v>0</v>
      </c>
      <c r="L131" s="43">
        <f t="shared" si="390"/>
        <v>0</v>
      </c>
      <c r="M131" s="52">
        <f t="shared" si="230"/>
        <v>0</v>
      </c>
      <c r="N131" s="42" t="str">
        <f t="shared" si="391"/>
        <v>NO OFERTADO</v>
      </c>
      <c r="O131" s="42" t="s">
        <v>568</v>
      </c>
      <c r="P131" s="42" t="s">
        <v>33</v>
      </c>
      <c r="Q131" s="42" t="str">
        <f t="shared" si="392"/>
        <v>NO</v>
      </c>
      <c r="R131" s="144">
        <v>0</v>
      </c>
      <c r="S131" s="144">
        <v>0</v>
      </c>
      <c r="T131" s="144">
        <f t="shared" si="214"/>
        <v>0</v>
      </c>
      <c r="U131" s="145">
        <f t="shared" si="231"/>
        <v>0</v>
      </c>
      <c r="V131" s="42" t="str">
        <f>+IF(T131=0,"NO OFERTADO",IF(T131&gt;$H131,"NO CUMPLE",IF(((T131-$H131)/$H131)&lt;=-20%,"ARTIFICIALIDAD",IF(AND($H131=$H131,((T131-$H131)/$H131)&gt;-20%),"CUMPLE"))))</f>
        <v>NO OFERTADO</v>
      </c>
      <c r="W131" s="42" t="str">
        <f>+IFERROR(VLOOKUP(A131,'[1]ASSUT MEDICAL LTDA'!$A$11:$L$124,7,0)," ")</f>
        <v xml:space="preserve"> </v>
      </c>
      <c r="X131" s="42" t="s">
        <v>33</v>
      </c>
      <c r="Y131" s="42" t="str">
        <f>+IF(X131="CUMPLE","SI",IF(X131="NO CUMPLE","NO"))</f>
        <v>NO</v>
      </c>
      <c r="Z131" s="43">
        <v>0</v>
      </c>
      <c r="AA131" s="43">
        <v>0</v>
      </c>
      <c r="AB131" s="43">
        <f t="shared" si="215"/>
        <v>0</v>
      </c>
      <c r="AC131" s="41">
        <f t="shared" si="232"/>
        <v>0</v>
      </c>
      <c r="AD131" s="42" t="str">
        <f t="shared" si="395"/>
        <v>NO OFERTADO</v>
      </c>
      <c r="AE131" s="42" t="str">
        <f>+IFERROR(VLOOKUP(A131,'[1]COLOMBIANA DE MEDICAMENTOS Y TE'!$A$33:$H$178,8,0)," ")</f>
        <v xml:space="preserve"> </v>
      </c>
      <c r="AF131" s="42" t="s">
        <v>33</v>
      </c>
      <c r="AG131" s="42" t="str">
        <f t="shared" si="396"/>
        <v>NO</v>
      </c>
      <c r="AH131" s="60"/>
      <c r="AI131" s="60"/>
      <c r="AJ131" s="51">
        <f t="shared" si="397"/>
        <v>0</v>
      </c>
      <c r="AK131" s="41">
        <f t="shared" si="233"/>
        <v>0</v>
      </c>
      <c r="AL131" s="42" t="str">
        <f t="shared" si="398"/>
        <v>NO OFERTADO</v>
      </c>
      <c r="AM131" s="42" t="str">
        <f>+IFERROR(VLOOKUP(A131,'[1]JOHNSON &amp; JOHNSON MEDTECH COLOM'!$A$11:$J$240,7,0)," ")</f>
        <v xml:space="preserve"> </v>
      </c>
      <c r="AN131" s="42" t="s">
        <v>33</v>
      </c>
      <c r="AO131" s="42" t="str">
        <f t="shared" si="399"/>
        <v>NO</v>
      </c>
      <c r="AP131" s="60"/>
      <c r="AQ131" s="60"/>
      <c r="AR131" s="40">
        <f t="shared" si="400"/>
        <v>0</v>
      </c>
      <c r="AS131" s="41">
        <f t="shared" si="234"/>
        <v>0</v>
      </c>
      <c r="AT131" s="42" t="str">
        <f t="shared" si="401"/>
        <v>NO OFERTADO</v>
      </c>
      <c r="AU131" s="42"/>
      <c r="AV131" s="42" t="s">
        <v>33</v>
      </c>
      <c r="AW131" s="42" t="str">
        <f t="shared" si="402"/>
        <v>NO</v>
      </c>
      <c r="AX131" s="167"/>
      <c r="AY131" s="167"/>
      <c r="AZ131" s="144">
        <f t="shared" si="216"/>
        <v>0</v>
      </c>
      <c r="BA131" s="41">
        <f t="shared" si="235"/>
        <v>0</v>
      </c>
      <c r="BB131" s="42" t="str">
        <f t="shared" si="403"/>
        <v>NO OFERTADO</v>
      </c>
      <c r="BC131" s="42" t="str">
        <f>+IFERROR(VLOOKUP(A131,'[1]LIFE SUMINISTROS MEDICOS S.A.S.'!$A$32:$O$78,8,0)," ")</f>
        <v xml:space="preserve"> </v>
      </c>
      <c r="BD131" s="42" t="s">
        <v>33</v>
      </c>
      <c r="BE131" s="42" t="str">
        <f t="shared" si="404"/>
        <v>NO</v>
      </c>
      <c r="BF131" s="214">
        <f>+IFERROR(VLOOKUP(A131,[2]PriceList!$A$2:$I$252,8,0)," ")</f>
        <v>267000</v>
      </c>
      <c r="BG131" s="218">
        <f>+BF131*19%</f>
        <v>50730</v>
      </c>
      <c r="BH131" s="43">
        <f t="shared" si="217"/>
        <v>317730</v>
      </c>
      <c r="BI131" s="52">
        <f t="shared" si="405"/>
        <v>317730</v>
      </c>
      <c r="BJ131" s="42" t="str">
        <f t="shared" si="406"/>
        <v>CUMPLE</v>
      </c>
      <c r="BK131" s="42" t="str">
        <f>+IFERROR(VLOOKUP(A131,'[1]MEDTRONIC COLOMBIA S.A.'!$A$11:$O$73,8,0)," ")</f>
        <v>No cumple</v>
      </c>
      <c r="BL131" s="42" t="s">
        <v>33</v>
      </c>
      <c r="BM131" s="42" t="str">
        <f t="shared" si="407"/>
        <v>NO</v>
      </c>
      <c r="BN131" s="196">
        <v>0</v>
      </c>
      <c r="BO131" s="196">
        <v>0</v>
      </c>
      <c r="BP131" s="144">
        <f t="shared" si="218"/>
        <v>0</v>
      </c>
      <c r="BQ131" s="145">
        <f t="shared" si="219"/>
        <v>0</v>
      </c>
      <c r="BR131" s="42" t="str">
        <f t="shared" si="408"/>
        <v>NO OFERTADO</v>
      </c>
      <c r="BS131" s="42" t="str">
        <f>+IFERROR(VLOOKUP(A131,'[1]PROMED QUIRURGICOS EU'!$A$11:$O$26,8,0)," ")</f>
        <v xml:space="preserve"> </v>
      </c>
      <c r="BT131" s="42" t="s">
        <v>33</v>
      </c>
      <c r="BU131" s="42" t="str">
        <f t="shared" si="409"/>
        <v>NO</v>
      </c>
      <c r="BV131" s="191"/>
      <c r="BW131" s="191"/>
      <c r="BX131" s="43">
        <f t="shared" si="220"/>
        <v>0</v>
      </c>
      <c r="BY131" s="52">
        <f t="shared" si="221"/>
        <v>0</v>
      </c>
      <c r="BZ131" s="42" t="str">
        <f t="shared" si="410"/>
        <v>NO OFERTADO</v>
      </c>
      <c r="CA131" s="42" t="str">
        <f>+IFERROR(VLOOKUP(A131,'[1]UCIPHARMA S. A'!$A$11:$N$28,8,0)," ")</f>
        <v xml:space="preserve"> </v>
      </c>
      <c r="CB131" s="42" t="s">
        <v>33</v>
      </c>
      <c r="CC131" s="42" t="str">
        <f t="shared" si="411"/>
        <v>NO</v>
      </c>
      <c r="CD131" s="56"/>
      <c r="CE131" s="57" t="str">
        <f t="shared" si="222"/>
        <v/>
      </c>
      <c r="CF131" s="57" t="str">
        <f t="shared" si="223"/>
        <v/>
      </c>
      <c r="CG131" s="57" t="str">
        <f t="shared" si="224"/>
        <v/>
      </c>
      <c r="CH131" s="65" t="str">
        <f t="shared" si="225"/>
        <v/>
      </c>
      <c r="CI131" s="65" t="str">
        <f t="shared" si="226"/>
        <v/>
      </c>
      <c r="CJ131" s="65" t="str">
        <f t="shared" si="227"/>
        <v/>
      </c>
      <c r="CK131" s="65" t="str">
        <f t="shared" si="412"/>
        <v/>
      </c>
      <c r="CL131" s="65" t="str">
        <f t="shared" si="413"/>
        <v/>
      </c>
      <c r="CM131" s="57" t="str">
        <f t="shared" si="236"/>
        <v/>
      </c>
      <c r="CN131" s="57">
        <f t="shared" si="414"/>
        <v>0</v>
      </c>
      <c r="CO131" s="58" t="e">
        <f t="shared" si="415"/>
        <v>#VALUE!</v>
      </c>
      <c r="CP131" s="58" t="e">
        <f t="shared" si="416"/>
        <v>#VALUE!</v>
      </c>
      <c r="CQ131" s="58" t="e">
        <f t="shared" si="417"/>
        <v>#VALUE!</v>
      </c>
      <c r="CR131" s="58" t="e">
        <f t="shared" si="418"/>
        <v>#VALUE!</v>
      </c>
      <c r="CS131" s="58" t="e">
        <f t="shared" si="419"/>
        <v>#VALUE!</v>
      </c>
      <c r="CT131" s="58" t="e">
        <f t="shared" si="420"/>
        <v>#VALUE!</v>
      </c>
      <c r="CU131" s="62" t="e">
        <f t="shared" si="421"/>
        <v>#VALUE!</v>
      </c>
      <c r="CV131" s="58" t="e">
        <f t="shared" si="422"/>
        <v>#VALUE!</v>
      </c>
      <c r="CW131" s="58" t="e">
        <f t="shared" si="423"/>
        <v>#VALUE!</v>
      </c>
      <c r="CX131" s="49" t="s">
        <v>564</v>
      </c>
      <c r="CY131" s="91"/>
    </row>
    <row r="132" spans="1:103" s="59" customFormat="1" ht="47.25" x14ac:dyDescent="0.2">
      <c r="A132" s="122">
        <f t="shared" si="228"/>
        <v>122</v>
      </c>
      <c r="B132" s="123" t="s">
        <v>287</v>
      </c>
      <c r="C132" s="124" t="s">
        <v>288</v>
      </c>
      <c r="D132" s="123" t="s">
        <v>46</v>
      </c>
      <c r="E132" s="126">
        <v>6</v>
      </c>
      <c r="F132" s="122">
        <v>1</v>
      </c>
      <c r="G132" s="123" t="s">
        <v>31</v>
      </c>
      <c r="H132" s="53">
        <v>160720</v>
      </c>
      <c r="I132" s="53">
        <f t="shared" si="229"/>
        <v>964320</v>
      </c>
      <c r="J132" s="136">
        <v>160000</v>
      </c>
      <c r="K132" s="136">
        <v>0</v>
      </c>
      <c r="L132" s="43">
        <f t="shared" si="390"/>
        <v>160000</v>
      </c>
      <c r="M132" s="52">
        <f t="shared" si="230"/>
        <v>960000</v>
      </c>
      <c r="N132" s="42" t="str">
        <f t="shared" si="391"/>
        <v>CUMPLE</v>
      </c>
      <c r="O132" s="42" t="s">
        <v>566</v>
      </c>
      <c r="P132" s="42" t="s">
        <v>10</v>
      </c>
      <c r="Q132" s="42" t="str">
        <f t="shared" si="392"/>
        <v>SI</v>
      </c>
      <c r="R132" s="144">
        <v>0</v>
      </c>
      <c r="S132" s="144">
        <v>0</v>
      </c>
      <c r="T132" s="144">
        <f t="shared" si="214"/>
        <v>0</v>
      </c>
      <c r="U132" s="145">
        <f t="shared" si="231"/>
        <v>0</v>
      </c>
      <c r="V132" s="42" t="str">
        <f t="shared" ref="V132:V140" si="424">+IF(T132=0,"NO OFERTADO",IF(T132&gt;$H132,"NO CUMPLE",IF(((T132-$H132)/$H132)&lt;=-20%,"ARTIFICIALIDAD",IF(AND($H132=$H132,((T132-$H132)/$H132)&gt;-20%),"CUMPLE"))))</f>
        <v>NO OFERTADO</v>
      </c>
      <c r="W132" s="42" t="str">
        <f>+IFERROR(VLOOKUP(A132,'[1]ASSUT MEDICAL LTDA'!$A$11:$L$124,7,0)," ")</f>
        <v xml:space="preserve"> </v>
      </c>
      <c r="X132" s="42" t="s">
        <v>33</v>
      </c>
      <c r="Y132" s="42" t="str">
        <f t="shared" ref="Y132:Y140" si="425">+IF(X132="CUMPLE","SI",IF(X132="NO CUMPLE","NO"))</f>
        <v>NO</v>
      </c>
      <c r="Z132" s="43">
        <v>192771</v>
      </c>
      <c r="AA132" s="43">
        <v>0</v>
      </c>
      <c r="AB132" s="43">
        <f t="shared" si="215"/>
        <v>192771</v>
      </c>
      <c r="AC132" s="41">
        <f t="shared" si="232"/>
        <v>1156626</v>
      </c>
      <c r="AD132" s="42" t="str">
        <f t="shared" si="395"/>
        <v>NO CUMPLE</v>
      </c>
      <c r="AE132" s="42" t="str">
        <f>+IFERROR(VLOOKUP(A132,'[1]COLOMBIANA DE MEDICAMENTOS Y TE'!$A$33:$H$178,8,0)," ")</f>
        <v>Cumple</v>
      </c>
      <c r="AF132" s="42" t="s">
        <v>33</v>
      </c>
      <c r="AG132" s="42" t="str">
        <f t="shared" si="396"/>
        <v>NO</v>
      </c>
      <c r="AH132" s="60">
        <v>118400</v>
      </c>
      <c r="AI132" s="60">
        <v>0</v>
      </c>
      <c r="AJ132" s="51">
        <f t="shared" si="397"/>
        <v>118400</v>
      </c>
      <c r="AK132" s="41">
        <f t="shared" si="233"/>
        <v>710400</v>
      </c>
      <c r="AL132" s="42" t="str">
        <f t="shared" si="398"/>
        <v>ARTIFICIALIDAD</v>
      </c>
      <c r="AM132" s="42" t="str">
        <f>+IFERROR(VLOOKUP(A132,'[1]JOHNSON &amp; JOHNSON MEDTECH COLOM'!$A$11:$J$240,7,0)," ")</f>
        <v>Cumple</v>
      </c>
      <c r="AN132" s="42" t="s">
        <v>10</v>
      </c>
      <c r="AO132" s="42" t="str">
        <f t="shared" si="399"/>
        <v>SI</v>
      </c>
      <c r="AP132" s="60"/>
      <c r="AQ132" s="60"/>
      <c r="AR132" s="40">
        <f t="shared" si="400"/>
        <v>0</v>
      </c>
      <c r="AS132" s="41">
        <f t="shared" si="234"/>
        <v>0</v>
      </c>
      <c r="AT132" s="42" t="str">
        <f t="shared" si="401"/>
        <v>NO OFERTADO</v>
      </c>
      <c r="AU132" s="42"/>
      <c r="AV132" s="42" t="s">
        <v>33</v>
      </c>
      <c r="AW132" s="42" t="str">
        <f t="shared" si="402"/>
        <v>NO</v>
      </c>
      <c r="AX132" s="167"/>
      <c r="AY132" s="167"/>
      <c r="AZ132" s="144">
        <f t="shared" si="216"/>
        <v>0</v>
      </c>
      <c r="BA132" s="41">
        <f t="shared" si="235"/>
        <v>0</v>
      </c>
      <c r="BB132" s="42" t="str">
        <f t="shared" si="403"/>
        <v>NO OFERTADO</v>
      </c>
      <c r="BC132" s="42" t="str">
        <f>+IFERROR(VLOOKUP(A132,'[1]LIFE SUMINISTROS MEDICOS S.A.S.'!$A$32:$O$78,8,0)," ")</f>
        <v xml:space="preserve"> </v>
      </c>
      <c r="BD132" s="42" t="s">
        <v>33</v>
      </c>
      <c r="BE132" s="42" t="str">
        <f t="shared" si="404"/>
        <v>NO</v>
      </c>
      <c r="BF132" s="214">
        <f>+IFERROR(VLOOKUP(A132,[2]PriceList!$A$2:$I$252,8,0)," ")</f>
        <v>0</v>
      </c>
      <c r="BG132" s="218">
        <f>+IFERROR(VLOOKUP(A132,[2]PriceList!$A$2:$I$252,9,0)," ")</f>
        <v>0</v>
      </c>
      <c r="BH132" s="43">
        <f t="shared" si="217"/>
        <v>0</v>
      </c>
      <c r="BI132" s="52">
        <f t="shared" si="405"/>
        <v>0</v>
      </c>
      <c r="BJ132" s="42" t="str">
        <f t="shared" si="406"/>
        <v>NO OFERTADO</v>
      </c>
      <c r="BK132" s="42" t="str">
        <f>+IFERROR(VLOOKUP(A132,'[1]MEDTRONIC COLOMBIA S.A.'!$A$11:$O$73,8,0)," ")</f>
        <v xml:space="preserve"> </v>
      </c>
      <c r="BL132" s="42" t="s">
        <v>33</v>
      </c>
      <c r="BM132" s="42" t="str">
        <f t="shared" si="407"/>
        <v>NO</v>
      </c>
      <c r="BN132" s="196">
        <v>0</v>
      </c>
      <c r="BO132" s="196">
        <v>0</v>
      </c>
      <c r="BP132" s="144">
        <f t="shared" si="218"/>
        <v>0</v>
      </c>
      <c r="BQ132" s="145">
        <f t="shared" si="219"/>
        <v>0</v>
      </c>
      <c r="BR132" s="42" t="str">
        <f t="shared" si="408"/>
        <v>NO OFERTADO</v>
      </c>
      <c r="BS132" s="42" t="str">
        <f>+IFERROR(VLOOKUP(A132,'[1]PROMED QUIRURGICOS EU'!$A$11:$O$26,8,0)," ")</f>
        <v xml:space="preserve"> </v>
      </c>
      <c r="BT132" s="42" t="s">
        <v>33</v>
      </c>
      <c r="BU132" s="42" t="str">
        <f t="shared" si="409"/>
        <v>NO</v>
      </c>
      <c r="BV132" s="191"/>
      <c r="BW132" s="191"/>
      <c r="BX132" s="43">
        <f t="shared" si="220"/>
        <v>0</v>
      </c>
      <c r="BY132" s="52">
        <f t="shared" si="221"/>
        <v>0</v>
      </c>
      <c r="BZ132" s="42" t="str">
        <f t="shared" si="410"/>
        <v>NO OFERTADO</v>
      </c>
      <c r="CA132" s="42" t="str">
        <f>+IFERROR(VLOOKUP(A132,'[1]UCIPHARMA S. A'!$A$11:$N$28,8,0)," ")</f>
        <v xml:space="preserve"> </v>
      </c>
      <c r="CB132" s="42" t="s">
        <v>33</v>
      </c>
      <c r="CC132" s="42" t="str">
        <f t="shared" si="411"/>
        <v>NO</v>
      </c>
      <c r="CD132" s="56"/>
      <c r="CE132" s="57">
        <f t="shared" si="222"/>
        <v>160000</v>
      </c>
      <c r="CF132" s="57" t="str">
        <f t="shared" si="223"/>
        <v/>
      </c>
      <c r="CG132" s="57" t="str">
        <f t="shared" si="224"/>
        <v/>
      </c>
      <c r="CH132" s="65">
        <f t="shared" si="225"/>
        <v>118400</v>
      </c>
      <c r="CI132" s="65" t="str">
        <f t="shared" si="226"/>
        <v/>
      </c>
      <c r="CJ132" s="65" t="str">
        <f t="shared" si="227"/>
        <v/>
      </c>
      <c r="CK132" s="65" t="str">
        <f t="shared" si="412"/>
        <v/>
      </c>
      <c r="CL132" s="65" t="str">
        <f t="shared" si="413"/>
        <v/>
      </c>
      <c r="CM132" s="57" t="str">
        <f t="shared" si="236"/>
        <v/>
      </c>
      <c r="CN132" s="57">
        <f t="shared" si="414"/>
        <v>118400</v>
      </c>
      <c r="CO132" s="58">
        <f t="shared" si="415"/>
        <v>370</v>
      </c>
      <c r="CP132" s="58" t="e">
        <f t="shared" si="416"/>
        <v>#VALUE!</v>
      </c>
      <c r="CQ132" s="58" t="e">
        <f t="shared" si="417"/>
        <v>#VALUE!</v>
      </c>
      <c r="CR132" s="58">
        <f t="shared" si="418"/>
        <v>500</v>
      </c>
      <c r="CS132" s="58" t="e">
        <f t="shared" si="419"/>
        <v>#VALUE!</v>
      </c>
      <c r="CT132" s="58" t="e">
        <f t="shared" si="420"/>
        <v>#VALUE!</v>
      </c>
      <c r="CU132" s="62" t="e">
        <f t="shared" si="421"/>
        <v>#VALUE!</v>
      </c>
      <c r="CV132" s="58" t="e">
        <f t="shared" si="422"/>
        <v>#VALUE!</v>
      </c>
      <c r="CW132" s="58" t="e">
        <f t="shared" si="423"/>
        <v>#VALUE!</v>
      </c>
      <c r="CX132" s="56" t="s">
        <v>554</v>
      </c>
      <c r="CY132" s="91"/>
    </row>
    <row r="133" spans="1:103" s="59" customFormat="1" ht="47.25" x14ac:dyDescent="0.2">
      <c r="A133" s="122">
        <f t="shared" si="228"/>
        <v>123</v>
      </c>
      <c r="B133" s="123" t="s">
        <v>289</v>
      </c>
      <c r="C133" s="124" t="s">
        <v>290</v>
      </c>
      <c r="D133" s="123" t="s">
        <v>46</v>
      </c>
      <c r="E133" s="126">
        <v>11.333333333333334</v>
      </c>
      <c r="F133" s="122">
        <v>1</v>
      </c>
      <c r="G133" s="123" t="s">
        <v>31</v>
      </c>
      <c r="H133" s="53">
        <v>100980</v>
      </c>
      <c r="I133" s="53">
        <f t="shared" si="229"/>
        <v>1144440</v>
      </c>
      <c r="J133" s="136">
        <v>100000</v>
      </c>
      <c r="K133" s="136">
        <v>0</v>
      </c>
      <c r="L133" s="43">
        <f t="shared" si="390"/>
        <v>100000</v>
      </c>
      <c r="M133" s="52">
        <f t="shared" si="230"/>
        <v>1133333.3333333335</v>
      </c>
      <c r="N133" s="42" t="str">
        <f t="shared" si="391"/>
        <v>CUMPLE</v>
      </c>
      <c r="O133" s="42" t="s">
        <v>566</v>
      </c>
      <c r="P133" s="42" t="s">
        <v>10</v>
      </c>
      <c r="Q133" s="42" t="str">
        <f t="shared" si="392"/>
        <v>SI</v>
      </c>
      <c r="R133" s="144">
        <v>0</v>
      </c>
      <c r="S133" s="144">
        <v>0</v>
      </c>
      <c r="T133" s="144">
        <f t="shared" si="214"/>
        <v>0</v>
      </c>
      <c r="U133" s="145">
        <f t="shared" si="231"/>
        <v>0</v>
      </c>
      <c r="V133" s="42" t="str">
        <f t="shared" si="424"/>
        <v>NO OFERTADO</v>
      </c>
      <c r="W133" s="42" t="str">
        <f>+IFERROR(VLOOKUP(A133,'[1]ASSUT MEDICAL LTDA'!$A$11:$L$124,7,0)," ")</f>
        <v xml:space="preserve"> </v>
      </c>
      <c r="X133" s="42" t="s">
        <v>33</v>
      </c>
      <c r="Y133" s="42" t="str">
        <f t="shared" si="425"/>
        <v>NO</v>
      </c>
      <c r="Z133" s="43">
        <v>132530</v>
      </c>
      <c r="AA133" s="43">
        <v>0</v>
      </c>
      <c r="AB133" s="43">
        <f t="shared" si="215"/>
        <v>132530</v>
      </c>
      <c r="AC133" s="41">
        <f t="shared" si="232"/>
        <v>1502006.6666666667</v>
      </c>
      <c r="AD133" s="42" t="str">
        <f t="shared" si="395"/>
        <v>NO CUMPLE</v>
      </c>
      <c r="AE133" s="42" t="str">
        <f>+IFERROR(VLOOKUP(A133,'[1]COLOMBIANA DE MEDICAMENTOS Y TE'!$A$33:$H$178,8,0)," ")</f>
        <v>Cumple</v>
      </c>
      <c r="AF133" s="42" t="s">
        <v>33</v>
      </c>
      <c r="AG133" s="42" t="str">
        <f t="shared" si="396"/>
        <v>NO</v>
      </c>
      <c r="AH133" s="60">
        <v>145916</v>
      </c>
      <c r="AI133" s="60">
        <v>0</v>
      </c>
      <c r="AJ133" s="51">
        <f t="shared" si="397"/>
        <v>145916</v>
      </c>
      <c r="AK133" s="41">
        <f t="shared" si="233"/>
        <v>1653714.6666666667</v>
      </c>
      <c r="AL133" s="42" t="str">
        <f t="shared" si="398"/>
        <v>NO CUMPLE</v>
      </c>
      <c r="AM133" s="42" t="str">
        <f>+IFERROR(VLOOKUP(A133,'[1]JOHNSON &amp; JOHNSON MEDTECH COLOM'!$A$11:$J$240,7,0)," ")</f>
        <v>Cumple</v>
      </c>
      <c r="AN133" s="42" t="s">
        <v>33</v>
      </c>
      <c r="AO133" s="42" t="str">
        <f t="shared" si="399"/>
        <v>NO</v>
      </c>
      <c r="AP133" s="60"/>
      <c r="AQ133" s="60"/>
      <c r="AR133" s="40">
        <f t="shared" si="400"/>
        <v>0</v>
      </c>
      <c r="AS133" s="41">
        <f t="shared" si="234"/>
        <v>0</v>
      </c>
      <c r="AT133" s="42" t="str">
        <f t="shared" si="401"/>
        <v>NO OFERTADO</v>
      </c>
      <c r="AU133" s="42"/>
      <c r="AV133" s="42" t="s">
        <v>33</v>
      </c>
      <c r="AW133" s="42" t="str">
        <f t="shared" si="402"/>
        <v>NO</v>
      </c>
      <c r="AX133" s="167"/>
      <c r="AY133" s="167"/>
      <c r="AZ133" s="144">
        <f t="shared" si="216"/>
        <v>0</v>
      </c>
      <c r="BA133" s="41">
        <f t="shared" si="235"/>
        <v>0</v>
      </c>
      <c r="BB133" s="42" t="str">
        <f t="shared" si="403"/>
        <v>NO OFERTADO</v>
      </c>
      <c r="BC133" s="42" t="str">
        <f>+IFERROR(VLOOKUP(A133,'[1]LIFE SUMINISTROS MEDICOS S.A.S.'!$A$32:$O$78,8,0)," ")</f>
        <v xml:space="preserve"> </v>
      </c>
      <c r="BD133" s="42" t="s">
        <v>33</v>
      </c>
      <c r="BE133" s="42" t="str">
        <f t="shared" si="404"/>
        <v>NO</v>
      </c>
      <c r="BF133" s="214">
        <f>+IFERROR(VLOOKUP(A133,[2]PriceList!$A$2:$I$252,8,0)," ")</f>
        <v>0</v>
      </c>
      <c r="BG133" s="218">
        <f>+IFERROR(VLOOKUP(A133,[2]PriceList!$A$2:$I$252,9,0)," ")</f>
        <v>0</v>
      </c>
      <c r="BH133" s="43">
        <f t="shared" si="217"/>
        <v>0</v>
      </c>
      <c r="BI133" s="52">
        <f t="shared" si="405"/>
        <v>0</v>
      </c>
      <c r="BJ133" s="42" t="str">
        <f t="shared" si="406"/>
        <v>NO OFERTADO</v>
      </c>
      <c r="BK133" s="42" t="str">
        <f>+IFERROR(VLOOKUP(A133,'[1]MEDTRONIC COLOMBIA S.A.'!$A$11:$O$73,8,0)," ")</f>
        <v xml:space="preserve"> </v>
      </c>
      <c r="BL133" s="42" t="s">
        <v>33</v>
      </c>
      <c r="BM133" s="42" t="str">
        <f t="shared" si="407"/>
        <v>NO</v>
      </c>
      <c r="BN133" s="196">
        <v>0</v>
      </c>
      <c r="BO133" s="196">
        <v>0</v>
      </c>
      <c r="BP133" s="144">
        <f t="shared" si="218"/>
        <v>0</v>
      </c>
      <c r="BQ133" s="145">
        <f t="shared" si="219"/>
        <v>0</v>
      </c>
      <c r="BR133" s="42" t="str">
        <f t="shared" si="408"/>
        <v>NO OFERTADO</v>
      </c>
      <c r="BS133" s="42" t="str">
        <f>+IFERROR(VLOOKUP(A133,'[1]PROMED QUIRURGICOS EU'!$A$11:$O$26,8,0)," ")</f>
        <v xml:space="preserve"> </v>
      </c>
      <c r="BT133" s="42" t="s">
        <v>33</v>
      </c>
      <c r="BU133" s="42" t="str">
        <f t="shared" si="409"/>
        <v>NO</v>
      </c>
      <c r="BV133" s="191"/>
      <c r="BW133" s="191"/>
      <c r="BX133" s="43">
        <f t="shared" si="220"/>
        <v>0</v>
      </c>
      <c r="BY133" s="52">
        <f t="shared" si="221"/>
        <v>0</v>
      </c>
      <c r="BZ133" s="42" t="str">
        <f t="shared" si="410"/>
        <v>NO OFERTADO</v>
      </c>
      <c r="CA133" s="42" t="str">
        <f>+IFERROR(VLOOKUP(A133,'[1]UCIPHARMA S. A'!$A$11:$N$28,8,0)," ")</f>
        <v xml:space="preserve"> </v>
      </c>
      <c r="CB133" s="42" t="s">
        <v>33</v>
      </c>
      <c r="CC133" s="42" t="str">
        <f t="shared" si="411"/>
        <v>NO</v>
      </c>
      <c r="CD133" s="56"/>
      <c r="CE133" s="57">
        <f t="shared" si="222"/>
        <v>100000</v>
      </c>
      <c r="CF133" s="57" t="str">
        <f t="shared" si="223"/>
        <v/>
      </c>
      <c r="CG133" s="57" t="str">
        <f t="shared" si="224"/>
        <v/>
      </c>
      <c r="CH133" s="65" t="str">
        <f t="shared" si="225"/>
        <v/>
      </c>
      <c r="CI133" s="65" t="str">
        <f t="shared" si="226"/>
        <v/>
      </c>
      <c r="CJ133" s="65" t="str">
        <f t="shared" si="227"/>
        <v/>
      </c>
      <c r="CK133" s="65" t="str">
        <f t="shared" si="412"/>
        <v/>
      </c>
      <c r="CL133" s="65" t="str">
        <f t="shared" si="413"/>
        <v/>
      </c>
      <c r="CM133" s="57" t="str">
        <f t="shared" si="236"/>
        <v/>
      </c>
      <c r="CN133" s="57">
        <f t="shared" si="414"/>
        <v>100000</v>
      </c>
      <c r="CO133" s="58">
        <f t="shared" si="415"/>
        <v>500</v>
      </c>
      <c r="CP133" s="58" t="e">
        <f t="shared" si="416"/>
        <v>#VALUE!</v>
      </c>
      <c r="CQ133" s="58" t="e">
        <f t="shared" si="417"/>
        <v>#VALUE!</v>
      </c>
      <c r="CR133" s="58" t="e">
        <f t="shared" si="418"/>
        <v>#VALUE!</v>
      </c>
      <c r="CS133" s="58" t="e">
        <f>500*(CN133/CI133)</f>
        <v>#VALUE!</v>
      </c>
      <c r="CT133" s="58" t="e">
        <f t="shared" si="420"/>
        <v>#VALUE!</v>
      </c>
      <c r="CU133" s="62" t="e">
        <f t="shared" si="421"/>
        <v>#VALUE!</v>
      </c>
      <c r="CV133" s="58" t="e">
        <f t="shared" si="422"/>
        <v>#VALUE!</v>
      </c>
      <c r="CW133" s="58" t="e">
        <f t="shared" si="423"/>
        <v>#VALUE!</v>
      </c>
      <c r="CX133" s="207" t="s">
        <v>551</v>
      </c>
      <c r="CY133" s="91"/>
    </row>
    <row r="134" spans="1:103" s="59" customFormat="1" ht="47.25" x14ac:dyDescent="0.2">
      <c r="A134" s="122">
        <f t="shared" si="228"/>
        <v>124</v>
      </c>
      <c r="B134" s="123" t="s">
        <v>291</v>
      </c>
      <c r="C134" s="124" t="s">
        <v>292</v>
      </c>
      <c r="D134" s="123" t="s">
        <v>46</v>
      </c>
      <c r="E134" s="126">
        <v>1</v>
      </c>
      <c r="F134" s="122">
        <v>1</v>
      </c>
      <c r="G134" s="123" t="s">
        <v>31</v>
      </c>
      <c r="H134" s="53">
        <v>103281.20926473675</v>
      </c>
      <c r="I134" s="53">
        <f t="shared" si="229"/>
        <v>103281.20926473675</v>
      </c>
      <c r="J134" s="136"/>
      <c r="K134" s="136">
        <v>0</v>
      </c>
      <c r="L134" s="43">
        <f t="shared" si="390"/>
        <v>0</v>
      </c>
      <c r="M134" s="52">
        <f t="shared" si="230"/>
        <v>0</v>
      </c>
      <c r="N134" s="42" t="str">
        <f>+IF(L134=0,"NO OFERTADO",IF(L134&gt;$H134,"NO CUMPLE",IF(((L134-$H134)/$H134)&lt;=-20%,"ARTIFICIALIDAD",IF(AND($H134=$H134,((L134-$H134)/$H134)&gt;-20%),"CUMPLE"))))</f>
        <v>NO OFERTADO</v>
      </c>
      <c r="O134" s="42" t="s">
        <v>568</v>
      </c>
      <c r="P134" s="42" t="s">
        <v>33</v>
      </c>
      <c r="Q134" s="42" t="str">
        <f t="shared" si="392"/>
        <v>NO</v>
      </c>
      <c r="R134" s="144">
        <v>0</v>
      </c>
      <c r="S134" s="144">
        <v>0</v>
      </c>
      <c r="T134" s="144">
        <f t="shared" si="214"/>
        <v>0</v>
      </c>
      <c r="U134" s="145">
        <f t="shared" si="231"/>
        <v>0</v>
      </c>
      <c r="V134" s="42" t="str">
        <f t="shared" si="424"/>
        <v>NO OFERTADO</v>
      </c>
      <c r="W134" s="42" t="str">
        <f>+IFERROR(VLOOKUP(A134,'[1]ASSUT MEDICAL LTDA'!$A$11:$L$124,7,0)," ")</f>
        <v xml:space="preserve"> </v>
      </c>
      <c r="X134" s="42" t="s">
        <v>33</v>
      </c>
      <c r="Y134" s="42" t="str">
        <f t="shared" si="425"/>
        <v>NO</v>
      </c>
      <c r="Z134" s="43">
        <v>0</v>
      </c>
      <c r="AA134" s="43">
        <v>0</v>
      </c>
      <c r="AB134" s="43">
        <f t="shared" si="215"/>
        <v>0</v>
      </c>
      <c r="AC134" s="41">
        <f t="shared" si="232"/>
        <v>0</v>
      </c>
      <c r="AD134" s="42" t="str">
        <f t="shared" si="395"/>
        <v>NO OFERTADO</v>
      </c>
      <c r="AE134" s="42" t="str">
        <f>+IFERROR(VLOOKUP(A134,'[1]COLOMBIANA DE MEDICAMENTOS Y TE'!$A$33:$H$178,8,0)," ")</f>
        <v xml:space="preserve"> </v>
      </c>
      <c r="AF134" s="42" t="s">
        <v>33</v>
      </c>
      <c r="AG134" s="42" t="str">
        <f t="shared" si="396"/>
        <v>NO</v>
      </c>
      <c r="AH134" s="60"/>
      <c r="AI134" s="60"/>
      <c r="AJ134" s="51">
        <f t="shared" si="397"/>
        <v>0</v>
      </c>
      <c r="AK134" s="41">
        <f t="shared" si="233"/>
        <v>0</v>
      </c>
      <c r="AL134" s="42" t="str">
        <f t="shared" si="398"/>
        <v>NO OFERTADO</v>
      </c>
      <c r="AM134" s="42" t="str">
        <f>+IFERROR(VLOOKUP(A134,'[1]JOHNSON &amp; JOHNSON MEDTECH COLOM'!$A$11:$J$240,7,0)," ")</f>
        <v xml:space="preserve"> </v>
      </c>
      <c r="AN134" s="42" t="s">
        <v>33</v>
      </c>
      <c r="AO134" s="42" t="str">
        <f t="shared" si="399"/>
        <v>NO</v>
      </c>
      <c r="AP134" s="60"/>
      <c r="AQ134" s="60"/>
      <c r="AR134" s="40">
        <f t="shared" si="400"/>
        <v>0</v>
      </c>
      <c r="AS134" s="41">
        <f t="shared" si="234"/>
        <v>0</v>
      </c>
      <c r="AT134" s="42" t="str">
        <f t="shared" si="401"/>
        <v>NO OFERTADO</v>
      </c>
      <c r="AU134" s="42"/>
      <c r="AV134" s="42" t="s">
        <v>33</v>
      </c>
      <c r="AW134" s="42" t="str">
        <f t="shared" si="402"/>
        <v>NO</v>
      </c>
      <c r="AX134" s="167"/>
      <c r="AY134" s="167"/>
      <c r="AZ134" s="144">
        <f t="shared" si="216"/>
        <v>0</v>
      </c>
      <c r="BA134" s="41">
        <f t="shared" si="235"/>
        <v>0</v>
      </c>
      <c r="BB134" s="42" t="str">
        <f t="shared" si="403"/>
        <v>NO OFERTADO</v>
      </c>
      <c r="BC134" s="42" t="str">
        <f>+IFERROR(VLOOKUP(A134,'[1]LIFE SUMINISTROS MEDICOS S.A.S.'!$A$32:$O$78,8,0)," ")</f>
        <v xml:space="preserve"> </v>
      </c>
      <c r="BD134" s="42" t="s">
        <v>33</v>
      </c>
      <c r="BE134" s="42" t="str">
        <f t="shared" si="404"/>
        <v>NO</v>
      </c>
      <c r="BF134" s="214">
        <f>+IFERROR(VLOOKUP(A134,[2]PriceList!$A$2:$I$252,8,0)," ")</f>
        <v>0</v>
      </c>
      <c r="BG134" s="218">
        <f>+IFERROR(VLOOKUP(A134,[2]PriceList!$A$2:$I$252,9,0)," ")</f>
        <v>0</v>
      </c>
      <c r="BH134" s="43">
        <f t="shared" si="217"/>
        <v>0</v>
      </c>
      <c r="BI134" s="52">
        <f t="shared" si="405"/>
        <v>0</v>
      </c>
      <c r="BJ134" s="42" t="str">
        <f t="shared" si="406"/>
        <v>NO OFERTADO</v>
      </c>
      <c r="BK134" s="42" t="str">
        <f>+IFERROR(VLOOKUP(A134,'[1]MEDTRONIC COLOMBIA S.A.'!$A$11:$O$73,8,0)," ")</f>
        <v xml:space="preserve"> </v>
      </c>
      <c r="BL134" s="42" t="s">
        <v>33</v>
      </c>
      <c r="BM134" s="42" t="str">
        <f t="shared" si="407"/>
        <v>NO</v>
      </c>
      <c r="BN134" s="196">
        <v>0</v>
      </c>
      <c r="BO134" s="196">
        <v>0</v>
      </c>
      <c r="BP134" s="144">
        <f t="shared" si="218"/>
        <v>0</v>
      </c>
      <c r="BQ134" s="145">
        <f t="shared" si="219"/>
        <v>0</v>
      </c>
      <c r="BR134" s="42" t="str">
        <f t="shared" si="408"/>
        <v>NO OFERTADO</v>
      </c>
      <c r="BS134" s="42" t="str">
        <f>+IFERROR(VLOOKUP(A134,'[1]PROMED QUIRURGICOS EU'!$A$11:$O$26,8,0)," ")</f>
        <v xml:space="preserve"> </v>
      </c>
      <c r="BT134" s="42" t="s">
        <v>33</v>
      </c>
      <c r="BU134" s="42" t="str">
        <f t="shared" si="409"/>
        <v>NO</v>
      </c>
      <c r="BV134" s="191"/>
      <c r="BW134" s="191"/>
      <c r="BX134" s="43">
        <f t="shared" si="220"/>
        <v>0</v>
      </c>
      <c r="BY134" s="52">
        <f t="shared" si="221"/>
        <v>0</v>
      </c>
      <c r="BZ134" s="42" t="str">
        <f t="shared" si="410"/>
        <v>NO OFERTADO</v>
      </c>
      <c r="CA134" s="42" t="str">
        <f>+IFERROR(VLOOKUP(A134,'[1]UCIPHARMA S. A'!$A$11:$N$28,8,0)," ")</f>
        <v xml:space="preserve"> </v>
      </c>
      <c r="CB134" s="42" t="s">
        <v>33</v>
      </c>
      <c r="CC134" s="42" t="str">
        <f t="shared" si="411"/>
        <v>NO</v>
      </c>
      <c r="CD134" s="56"/>
      <c r="CE134" s="57" t="str">
        <f t="shared" si="222"/>
        <v/>
      </c>
      <c r="CF134" s="57" t="str">
        <f t="shared" si="223"/>
        <v/>
      </c>
      <c r="CG134" s="57" t="str">
        <f t="shared" si="224"/>
        <v/>
      </c>
      <c r="CH134" s="65" t="str">
        <f t="shared" si="225"/>
        <v/>
      </c>
      <c r="CI134" s="65" t="str">
        <f t="shared" si="226"/>
        <v/>
      </c>
      <c r="CJ134" s="65" t="str">
        <f t="shared" si="227"/>
        <v/>
      </c>
      <c r="CK134" s="65" t="str">
        <f t="shared" si="412"/>
        <v/>
      </c>
      <c r="CL134" s="65" t="str">
        <f t="shared" si="413"/>
        <v/>
      </c>
      <c r="CM134" s="57" t="str">
        <f t="shared" si="236"/>
        <v/>
      </c>
      <c r="CN134" s="57">
        <f t="shared" si="414"/>
        <v>0</v>
      </c>
      <c r="CO134" s="58" t="e">
        <f t="shared" si="415"/>
        <v>#VALUE!</v>
      </c>
      <c r="CP134" s="58" t="e">
        <f t="shared" si="416"/>
        <v>#VALUE!</v>
      </c>
      <c r="CQ134" s="58" t="e">
        <f t="shared" si="417"/>
        <v>#VALUE!</v>
      </c>
      <c r="CR134" s="58" t="e">
        <f t="shared" si="418"/>
        <v>#VALUE!</v>
      </c>
      <c r="CS134" s="58" t="e">
        <f t="shared" ref="CS134:CS140" si="426">500*(CN134/CI134)</f>
        <v>#VALUE!</v>
      </c>
      <c r="CT134" s="58" t="e">
        <f t="shared" si="420"/>
        <v>#VALUE!</v>
      </c>
      <c r="CU134" s="62" t="e">
        <f t="shared" si="421"/>
        <v>#VALUE!</v>
      </c>
      <c r="CV134" s="58" t="e">
        <f t="shared" si="422"/>
        <v>#VALUE!</v>
      </c>
      <c r="CW134" s="58" t="e">
        <f t="shared" si="423"/>
        <v>#VALUE!</v>
      </c>
      <c r="CX134" s="49" t="s">
        <v>564</v>
      </c>
      <c r="CY134" s="91"/>
    </row>
    <row r="135" spans="1:103" s="59" customFormat="1" ht="60" x14ac:dyDescent="0.2">
      <c r="A135" s="122">
        <f t="shared" si="228"/>
        <v>125</v>
      </c>
      <c r="B135" s="123" t="s">
        <v>293</v>
      </c>
      <c r="C135" s="124" t="s">
        <v>294</v>
      </c>
      <c r="D135" s="123" t="s">
        <v>46</v>
      </c>
      <c r="E135" s="126">
        <v>18.333333333333332</v>
      </c>
      <c r="F135" s="122">
        <v>1</v>
      </c>
      <c r="G135" s="123" t="s">
        <v>31</v>
      </c>
      <c r="H135" s="53">
        <v>243950</v>
      </c>
      <c r="I135" s="53">
        <f t="shared" si="229"/>
        <v>4472416.666666666</v>
      </c>
      <c r="J135" s="136"/>
      <c r="K135" s="136">
        <v>0</v>
      </c>
      <c r="L135" s="43">
        <f t="shared" si="390"/>
        <v>0</v>
      </c>
      <c r="M135" s="52">
        <f t="shared" si="230"/>
        <v>0</v>
      </c>
      <c r="N135" s="42" t="str">
        <f t="shared" ref="N135:N140" si="427">+IF(L135=0,"NO OFERTADO",IF(L135&gt;$H135,"NO CUMPLE",IF(((L135-$H135)/$H135)&lt;=-20%,"ARTIFICIALIDAD",IF(AND($H135=$H135,((L135-$H135)/$H135)&gt;-20%),"CUMPLE"))))</f>
        <v>NO OFERTADO</v>
      </c>
      <c r="O135" s="42" t="s">
        <v>568</v>
      </c>
      <c r="P135" s="42" t="s">
        <v>33</v>
      </c>
      <c r="Q135" s="42" t="str">
        <f t="shared" si="392"/>
        <v>NO</v>
      </c>
      <c r="R135" s="144">
        <v>0</v>
      </c>
      <c r="S135" s="144">
        <v>0</v>
      </c>
      <c r="T135" s="144">
        <f t="shared" si="214"/>
        <v>0</v>
      </c>
      <c r="U135" s="145">
        <f t="shared" si="231"/>
        <v>0</v>
      </c>
      <c r="V135" s="42" t="str">
        <f t="shared" si="424"/>
        <v>NO OFERTADO</v>
      </c>
      <c r="W135" s="42" t="str">
        <f>+IFERROR(VLOOKUP(A135,'[1]ASSUT MEDICAL LTDA'!$A$11:$L$124,7,0)," ")</f>
        <v xml:space="preserve"> </v>
      </c>
      <c r="X135" s="42" t="s">
        <v>33</v>
      </c>
      <c r="Y135" s="42" t="str">
        <f t="shared" si="425"/>
        <v>NO</v>
      </c>
      <c r="Z135" s="43">
        <v>0</v>
      </c>
      <c r="AA135" s="43">
        <v>0</v>
      </c>
      <c r="AB135" s="43">
        <f t="shared" si="215"/>
        <v>0</v>
      </c>
      <c r="AC135" s="41">
        <f t="shared" si="232"/>
        <v>0</v>
      </c>
      <c r="AD135" s="42" t="str">
        <f t="shared" si="395"/>
        <v>NO OFERTADO</v>
      </c>
      <c r="AE135" s="42" t="str">
        <f>+IFERROR(VLOOKUP(A135,'[1]COLOMBIANA DE MEDICAMENTOS Y TE'!$A$33:$H$178,8,0)," ")</f>
        <v xml:space="preserve"> </v>
      </c>
      <c r="AF135" s="42" t="s">
        <v>33</v>
      </c>
      <c r="AG135" s="42" t="str">
        <f t="shared" si="396"/>
        <v>NO</v>
      </c>
      <c r="AH135" s="60">
        <v>110218</v>
      </c>
      <c r="AI135" s="60">
        <v>0</v>
      </c>
      <c r="AJ135" s="51">
        <f t="shared" si="397"/>
        <v>110218</v>
      </c>
      <c r="AK135" s="41">
        <f t="shared" si="233"/>
        <v>2020663.3333333333</v>
      </c>
      <c r="AL135" s="42" t="str">
        <f t="shared" si="398"/>
        <v>ARTIFICIALIDAD</v>
      </c>
      <c r="AM135" s="42" t="str">
        <f>+IFERROR(VLOOKUP(A135,'[1]JOHNSON &amp; JOHNSON MEDTECH COLOM'!$A$11:$J$240,7,0)," ")</f>
        <v>Cumple</v>
      </c>
      <c r="AN135" s="42" t="s">
        <v>10</v>
      </c>
      <c r="AO135" s="42" t="str">
        <f t="shared" si="399"/>
        <v>SI</v>
      </c>
      <c r="AP135" s="60"/>
      <c r="AQ135" s="60"/>
      <c r="AR135" s="40">
        <f t="shared" si="400"/>
        <v>0</v>
      </c>
      <c r="AS135" s="41">
        <f t="shared" si="234"/>
        <v>0</v>
      </c>
      <c r="AT135" s="42" t="str">
        <f t="shared" si="401"/>
        <v>NO OFERTADO</v>
      </c>
      <c r="AU135" s="42"/>
      <c r="AV135" s="42" t="s">
        <v>33</v>
      </c>
      <c r="AW135" s="42" t="str">
        <f t="shared" si="402"/>
        <v>NO</v>
      </c>
      <c r="AX135" s="167"/>
      <c r="AY135" s="167"/>
      <c r="AZ135" s="144">
        <f t="shared" si="216"/>
        <v>0</v>
      </c>
      <c r="BA135" s="41">
        <f t="shared" si="235"/>
        <v>0</v>
      </c>
      <c r="BB135" s="42" t="str">
        <f t="shared" si="403"/>
        <v>NO OFERTADO</v>
      </c>
      <c r="BC135" s="42" t="str">
        <f>+IFERROR(VLOOKUP(A135,'[1]LIFE SUMINISTROS MEDICOS S.A.S.'!$A$32:$O$78,8,0)," ")</f>
        <v xml:space="preserve"> </v>
      </c>
      <c r="BD135" s="42" t="s">
        <v>33</v>
      </c>
      <c r="BE135" s="42" t="str">
        <f t="shared" si="404"/>
        <v>NO</v>
      </c>
      <c r="BF135" s="214">
        <f>+IFERROR(VLOOKUP(A135,[2]PriceList!$A$2:$I$252,8,0)," ")</f>
        <v>0</v>
      </c>
      <c r="BG135" s="218">
        <f>+IFERROR(VLOOKUP(A135,[2]PriceList!$A$2:$I$252,9,0)," ")</f>
        <v>0</v>
      </c>
      <c r="BH135" s="43">
        <f t="shared" si="217"/>
        <v>0</v>
      </c>
      <c r="BI135" s="52">
        <f t="shared" si="405"/>
        <v>0</v>
      </c>
      <c r="BJ135" s="42" t="str">
        <f t="shared" si="406"/>
        <v>NO OFERTADO</v>
      </c>
      <c r="BK135" s="42" t="str">
        <f>+IFERROR(VLOOKUP(A135,'[1]MEDTRONIC COLOMBIA S.A.'!$A$11:$O$73,8,0)," ")</f>
        <v xml:space="preserve"> </v>
      </c>
      <c r="BL135" s="42" t="s">
        <v>33</v>
      </c>
      <c r="BM135" s="42" t="str">
        <f t="shared" si="407"/>
        <v>NO</v>
      </c>
      <c r="BN135" s="196">
        <v>0</v>
      </c>
      <c r="BO135" s="196">
        <v>0</v>
      </c>
      <c r="BP135" s="144">
        <f t="shared" si="218"/>
        <v>0</v>
      </c>
      <c r="BQ135" s="145">
        <f t="shared" si="219"/>
        <v>0</v>
      </c>
      <c r="BR135" s="42" t="str">
        <f t="shared" si="408"/>
        <v>NO OFERTADO</v>
      </c>
      <c r="BS135" s="42" t="str">
        <f>+IFERROR(VLOOKUP(A135,'[1]PROMED QUIRURGICOS EU'!$A$11:$O$26,8,0)," ")</f>
        <v xml:space="preserve"> </v>
      </c>
      <c r="BT135" s="42" t="s">
        <v>33</v>
      </c>
      <c r="BU135" s="42" t="str">
        <f t="shared" si="409"/>
        <v>NO</v>
      </c>
      <c r="BV135" s="191">
        <v>205000</v>
      </c>
      <c r="BW135" s="191">
        <f>BV135*19%</f>
        <v>38950</v>
      </c>
      <c r="BX135" s="43">
        <f t="shared" si="220"/>
        <v>243950</v>
      </c>
      <c r="BY135" s="52">
        <f t="shared" si="221"/>
        <v>243950</v>
      </c>
      <c r="BZ135" s="42" t="str">
        <f t="shared" si="410"/>
        <v>CUMPLE</v>
      </c>
      <c r="CA135" s="42" t="str">
        <f>+IFERROR(VLOOKUP(A135,'[1]UCIPHARMA S. A'!$A$11:$N$28,8,0)," ")</f>
        <v>Cumple</v>
      </c>
      <c r="CB135" s="42" t="s">
        <v>10</v>
      </c>
      <c r="CC135" s="42" t="str">
        <f t="shared" si="411"/>
        <v>SI</v>
      </c>
      <c r="CD135" s="56"/>
      <c r="CE135" s="57" t="str">
        <f t="shared" si="222"/>
        <v/>
      </c>
      <c r="CF135" s="57" t="str">
        <f t="shared" si="223"/>
        <v/>
      </c>
      <c r="CG135" s="57" t="str">
        <f t="shared" si="224"/>
        <v/>
      </c>
      <c r="CH135" s="65">
        <f t="shared" si="225"/>
        <v>110218</v>
      </c>
      <c r="CI135" s="65" t="str">
        <f t="shared" si="226"/>
        <v/>
      </c>
      <c r="CJ135" s="65" t="str">
        <f t="shared" si="227"/>
        <v/>
      </c>
      <c r="CK135" s="65" t="str">
        <f t="shared" si="412"/>
        <v/>
      </c>
      <c r="CL135" s="65" t="str">
        <f t="shared" si="413"/>
        <v/>
      </c>
      <c r="CM135" s="57">
        <f t="shared" si="236"/>
        <v>243950</v>
      </c>
      <c r="CN135" s="57">
        <f t="shared" si="414"/>
        <v>110218</v>
      </c>
      <c r="CO135" s="58" t="e">
        <f t="shared" si="415"/>
        <v>#VALUE!</v>
      </c>
      <c r="CP135" s="58" t="e">
        <f t="shared" si="416"/>
        <v>#VALUE!</v>
      </c>
      <c r="CQ135" s="58" t="e">
        <f t="shared" si="417"/>
        <v>#VALUE!</v>
      </c>
      <c r="CR135" s="58">
        <f t="shared" si="418"/>
        <v>500</v>
      </c>
      <c r="CS135" s="58" t="e">
        <f t="shared" si="426"/>
        <v>#VALUE!</v>
      </c>
      <c r="CT135" s="58" t="e">
        <f t="shared" si="420"/>
        <v>#VALUE!</v>
      </c>
      <c r="CU135" s="62" t="e">
        <f t="shared" si="421"/>
        <v>#VALUE!</v>
      </c>
      <c r="CV135" s="58" t="e">
        <f t="shared" si="422"/>
        <v>#VALUE!</v>
      </c>
      <c r="CW135" s="58">
        <f t="shared" si="423"/>
        <v>225.90284894445583</v>
      </c>
      <c r="CX135" s="56" t="s">
        <v>554</v>
      </c>
      <c r="CY135" s="91"/>
    </row>
    <row r="136" spans="1:103" s="59" customFormat="1" ht="84" x14ac:dyDescent="0.2">
      <c r="A136" s="122">
        <f t="shared" si="228"/>
        <v>126</v>
      </c>
      <c r="B136" s="123" t="s">
        <v>295</v>
      </c>
      <c r="C136" s="124" t="s">
        <v>296</v>
      </c>
      <c r="D136" s="123" t="s">
        <v>46</v>
      </c>
      <c r="E136" s="126">
        <v>17</v>
      </c>
      <c r="F136" s="122">
        <v>1</v>
      </c>
      <c r="G136" s="123" t="s">
        <v>31</v>
      </c>
      <c r="H136" s="53">
        <v>15008</v>
      </c>
      <c r="I136" s="53">
        <f t="shared" si="229"/>
        <v>255136</v>
      </c>
      <c r="J136" s="136">
        <v>15000</v>
      </c>
      <c r="K136" s="136">
        <v>0</v>
      </c>
      <c r="L136" s="43">
        <f t="shared" si="390"/>
        <v>15000</v>
      </c>
      <c r="M136" s="52">
        <f t="shared" si="230"/>
        <v>255000</v>
      </c>
      <c r="N136" s="42" t="str">
        <f t="shared" si="427"/>
        <v>CUMPLE</v>
      </c>
      <c r="O136" s="42" t="s">
        <v>566</v>
      </c>
      <c r="P136" s="42" t="s">
        <v>10</v>
      </c>
      <c r="Q136" s="42" t="str">
        <f t="shared" si="392"/>
        <v>SI</v>
      </c>
      <c r="R136" s="144">
        <v>10300</v>
      </c>
      <c r="S136" s="144">
        <v>0</v>
      </c>
      <c r="T136" s="144">
        <f t="shared" si="214"/>
        <v>10300</v>
      </c>
      <c r="U136" s="145">
        <f t="shared" si="231"/>
        <v>175100</v>
      </c>
      <c r="V136" s="42" t="str">
        <f t="shared" si="424"/>
        <v>ARTIFICIALIDAD</v>
      </c>
      <c r="W136" s="42" t="str">
        <f>+IFERROR(VLOOKUP(A136,'[1]ASSUT MEDICAL LTDA'!$A$11:$L$124,7,0)," ")</f>
        <v>Cumple</v>
      </c>
      <c r="X136" s="42" t="s">
        <v>10</v>
      </c>
      <c r="Y136" s="42" t="str">
        <f t="shared" si="425"/>
        <v>SI</v>
      </c>
      <c r="Z136" s="43">
        <v>20169</v>
      </c>
      <c r="AA136" s="43">
        <v>0</v>
      </c>
      <c r="AB136" s="43">
        <f t="shared" si="215"/>
        <v>20169</v>
      </c>
      <c r="AC136" s="41">
        <f t="shared" si="232"/>
        <v>342873</v>
      </c>
      <c r="AD136" s="42" t="str">
        <f t="shared" si="395"/>
        <v>NO CUMPLE</v>
      </c>
      <c r="AE136" s="42" t="str">
        <f>+IFERROR(VLOOKUP(A136,'[1]COLOMBIANA DE MEDICAMENTOS Y TE'!$A$33:$H$178,8,0)," ")</f>
        <v>No cumple</v>
      </c>
      <c r="AF136" s="42" t="s">
        <v>33</v>
      </c>
      <c r="AG136" s="42" t="str">
        <f t="shared" si="396"/>
        <v>NO</v>
      </c>
      <c r="AH136" s="60">
        <v>15008</v>
      </c>
      <c r="AI136" s="60">
        <v>0</v>
      </c>
      <c r="AJ136" s="51">
        <f t="shared" si="397"/>
        <v>15008</v>
      </c>
      <c r="AK136" s="41">
        <f t="shared" si="233"/>
        <v>255136</v>
      </c>
      <c r="AL136" s="42" t="str">
        <f t="shared" si="398"/>
        <v>CUMPLE</v>
      </c>
      <c r="AM136" s="42" t="str">
        <f>+IFERROR(VLOOKUP(A136,'[1]JOHNSON &amp; JOHNSON MEDTECH COLOM'!$A$11:$J$240,7,0)," ")</f>
        <v>Cumple</v>
      </c>
      <c r="AN136" s="42" t="s">
        <v>10</v>
      </c>
      <c r="AO136" s="42" t="str">
        <f t="shared" si="399"/>
        <v>SI</v>
      </c>
      <c r="AP136" s="60"/>
      <c r="AQ136" s="60"/>
      <c r="AR136" s="40">
        <f t="shared" si="400"/>
        <v>0</v>
      </c>
      <c r="AS136" s="41">
        <f t="shared" si="234"/>
        <v>0</v>
      </c>
      <c r="AT136" s="42" t="str">
        <f t="shared" si="401"/>
        <v>NO OFERTADO</v>
      </c>
      <c r="AU136" s="42"/>
      <c r="AV136" s="42" t="s">
        <v>33</v>
      </c>
      <c r="AW136" s="42" t="str">
        <f t="shared" si="402"/>
        <v>NO</v>
      </c>
      <c r="AX136" s="167"/>
      <c r="AY136" s="167"/>
      <c r="AZ136" s="144">
        <f t="shared" si="216"/>
        <v>0</v>
      </c>
      <c r="BA136" s="41">
        <f t="shared" si="235"/>
        <v>0</v>
      </c>
      <c r="BB136" s="42" t="str">
        <f t="shared" si="403"/>
        <v>NO OFERTADO</v>
      </c>
      <c r="BC136" s="42" t="str">
        <f>+IFERROR(VLOOKUP(A136,'[1]LIFE SUMINISTROS MEDICOS S.A.S.'!$A$32:$O$78,8,0)," ")</f>
        <v xml:space="preserve"> </v>
      </c>
      <c r="BD136" s="42" t="s">
        <v>33</v>
      </c>
      <c r="BE136" s="42" t="str">
        <f t="shared" si="404"/>
        <v>NO</v>
      </c>
      <c r="BF136" s="214">
        <f>+IFERROR(VLOOKUP(A136,[2]PriceList!$A$2:$I$252,8,0)," ")</f>
        <v>0</v>
      </c>
      <c r="BG136" s="218">
        <f>+IFERROR(VLOOKUP(A136,[2]PriceList!$A$2:$I$252,9,0)," ")</f>
        <v>0</v>
      </c>
      <c r="BH136" s="43">
        <f t="shared" si="217"/>
        <v>0</v>
      </c>
      <c r="BI136" s="52">
        <f t="shared" si="405"/>
        <v>0</v>
      </c>
      <c r="BJ136" s="42" t="str">
        <f t="shared" si="406"/>
        <v>NO OFERTADO</v>
      </c>
      <c r="BK136" s="42" t="str">
        <f>+IFERROR(VLOOKUP(A136,'[1]MEDTRONIC COLOMBIA S.A.'!$A$11:$O$73,8,0)," ")</f>
        <v xml:space="preserve"> </v>
      </c>
      <c r="BL136" s="42" t="s">
        <v>33</v>
      </c>
      <c r="BM136" s="42" t="str">
        <f t="shared" si="407"/>
        <v>NO</v>
      </c>
      <c r="BN136" s="196">
        <v>0</v>
      </c>
      <c r="BO136" s="196">
        <v>0</v>
      </c>
      <c r="BP136" s="144">
        <f t="shared" si="218"/>
        <v>0</v>
      </c>
      <c r="BQ136" s="145">
        <f t="shared" si="219"/>
        <v>0</v>
      </c>
      <c r="BR136" s="42" t="str">
        <f t="shared" si="408"/>
        <v>NO OFERTADO</v>
      </c>
      <c r="BS136" s="42" t="str">
        <f>+IFERROR(VLOOKUP(A136,'[1]PROMED QUIRURGICOS EU'!$A$11:$O$26,8,0)," ")</f>
        <v xml:space="preserve"> </v>
      </c>
      <c r="BT136" s="42" t="s">
        <v>33</v>
      </c>
      <c r="BU136" s="42" t="str">
        <f t="shared" si="409"/>
        <v>NO</v>
      </c>
      <c r="BV136" s="191"/>
      <c r="BW136" s="191"/>
      <c r="BX136" s="43">
        <f t="shared" si="220"/>
        <v>0</v>
      </c>
      <c r="BY136" s="52">
        <f t="shared" si="221"/>
        <v>0</v>
      </c>
      <c r="BZ136" s="42" t="str">
        <f t="shared" si="410"/>
        <v>NO OFERTADO</v>
      </c>
      <c r="CA136" s="42" t="str">
        <f>+IFERROR(VLOOKUP(A136,'[1]UCIPHARMA S. A'!$A$11:$N$28,8,0)," ")</f>
        <v xml:space="preserve"> </v>
      </c>
      <c r="CB136" s="42" t="s">
        <v>33</v>
      </c>
      <c r="CC136" s="42" t="str">
        <f t="shared" si="411"/>
        <v>NO</v>
      </c>
      <c r="CD136" s="56"/>
      <c r="CE136" s="57">
        <f t="shared" si="222"/>
        <v>15000</v>
      </c>
      <c r="CF136" s="57">
        <f t="shared" si="223"/>
        <v>10300</v>
      </c>
      <c r="CG136" s="57" t="str">
        <f t="shared" si="224"/>
        <v/>
      </c>
      <c r="CH136" s="65">
        <f t="shared" si="225"/>
        <v>15008</v>
      </c>
      <c r="CI136" s="65" t="str">
        <f t="shared" si="226"/>
        <v/>
      </c>
      <c r="CJ136" s="65" t="str">
        <f t="shared" si="227"/>
        <v/>
      </c>
      <c r="CK136" s="65" t="str">
        <f t="shared" si="412"/>
        <v/>
      </c>
      <c r="CL136" s="65" t="str">
        <f t="shared" si="413"/>
        <v/>
      </c>
      <c r="CM136" s="57" t="str">
        <f t="shared" si="236"/>
        <v/>
      </c>
      <c r="CN136" s="57">
        <f t="shared" si="414"/>
        <v>10300</v>
      </c>
      <c r="CO136" s="58">
        <f t="shared" si="415"/>
        <v>343.33333333333331</v>
      </c>
      <c r="CP136" s="58">
        <f t="shared" si="416"/>
        <v>500</v>
      </c>
      <c r="CQ136" s="58" t="e">
        <f t="shared" si="417"/>
        <v>#VALUE!</v>
      </c>
      <c r="CR136" s="58">
        <f t="shared" si="418"/>
        <v>343.15031982942429</v>
      </c>
      <c r="CS136" s="58" t="e">
        <f t="shared" si="426"/>
        <v>#VALUE!</v>
      </c>
      <c r="CT136" s="58" t="e">
        <f t="shared" si="420"/>
        <v>#VALUE!</v>
      </c>
      <c r="CU136" s="62" t="e">
        <f t="shared" si="421"/>
        <v>#VALUE!</v>
      </c>
      <c r="CV136" s="58" t="e">
        <f t="shared" si="422"/>
        <v>#VALUE!</v>
      </c>
      <c r="CW136" s="58" t="e">
        <f t="shared" si="423"/>
        <v>#VALUE!</v>
      </c>
      <c r="CX136" s="56" t="s">
        <v>552</v>
      </c>
      <c r="CY136" s="91"/>
    </row>
    <row r="137" spans="1:103" s="59" customFormat="1" ht="47.25" x14ac:dyDescent="0.2">
      <c r="A137" s="122">
        <f t="shared" si="228"/>
        <v>127</v>
      </c>
      <c r="B137" s="123" t="s">
        <v>297</v>
      </c>
      <c r="C137" s="124" t="s">
        <v>298</v>
      </c>
      <c r="D137" s="123" t="s">
        <v>46</v>
      </c>
      <c r="E137" s="126">
        <v>6.666666666666667</v>
      </c>
      <c r="F137" s="122">
        <v>1</v>
      </c>
      <c r="G137" s="123" t="s">
        <v>31</v>
      </c>
      <c r="H137" s="53">
        <v>1518256.74</v>
      </c>
      <c r="I137" s="53">
        <f t="shared" si="229"/>
        <v>10121711.6</v>
      </c>
      <c r="J137" s="136"/>
      <c r="K137" s="136">
        <v>0</v>
      </c>
      <c r="L137" s="43">
        <f t="shared" si="390"/>
        <v>0</v>
      </c>
      <c r="M137" s="52">
        <f t="shared" si="230"/>
        <v>0</v>
      </c>
      <c r="N137" s="42" t="str">
        <f t="shared" si="427"/>
        <v>NO OFERTADO</v>
      </c>
      <c r="O137" s="42" t="s">
        <v>568</v>
      </c>
      <c r="P137" s="42" t="s">
        <v>33</v>
      </c>
      <c r="Q137" s="42" t="str">
        <f t="shared" si="392"/>
        <v>NO</v>
      </c>
      <c r="R137" s="144">
        <v>0</v>
      </c>
      <c r="S137" s="144">
        <v>0</v>
      </c>
      <c r="T137" s="144">
        <f t="shared" si="214"/>
        <v>0</v>
      </c>
      <c r="U137" s="145">
        <f t="shared" si="231"/>
        <v>0</v>
      </c>
      <c r="V137" s="42" t="str">
        <f t="shared" si="424"/>
        <v>NO OFERTADO</v>
      </c>
      <c r="W137" s="42" t="str">
        <f>+IFERROR(VLOOKUP(A137,'[1]ASSUT MEDICAL LTDA'!$A$11:$L$124,7,0)," ")</f>
        <v xml:space="preserve"> </v>
      </c>
      <c r="X137" s="42" t="s">
        <v>33</v>
      </c>
      <c r="Y137" s="42" t="str">
        <f t="shared" si="425"/>
        <v>NO</v>
      </c>
      <c r="Z137" s="43">
        <v>0</v>
      </c>
      <c r="AA137" s="43">
        <v>0</v>
      </c>
      <c r="AB137" s="43">
        <f t="shared" si="215"/>
        <v>0</v>
      </c>
      <c r="AC137" s="41">
        <f t="shared" si="232"/>
        <v>0</v>
      </c>
      <c r="AD137" s="42" t="str">
        <f t="shared" si="395"/>
        <v>NO OFERTADO</v>
      </c>
      <c r="AE137" s="42" t="str">
        <f>+IFERROR(VLOOKUP(A137,'[1]COLOMBIANA DE MEDICAMENTOS Y TE'!$A$33:$H$178,8,0)," ")</f>
        <v xml:space="preserve"> </v>
      </c>
      <c r="AF137" s="42" t="s">
        <v>33</v>
      </c>
      <c r="AG137" s="42" t="str">
        <f t="shared" si="396"/>
        <v>NO</v>
      </c>
      <c r="AH137" s="60">
        <v>220000</v>
      </c>
      <c r="AI137" s="60">
        <v>0</v>
      </c>
      <c r="AJ137" s="51">
        <f t="shared" si="397"/>
        <v>220000</v>
      </c>
      <c r="AK137" s="41">
        <f t="shared" si="233"/>
        <v>1466666.6666666667</v>
      </c>
      <c r="AL137" s="42" t="str">
        <f t="shared" si="398"/>
        <v>ARTIFICIALIDAD</v>
      </c>
      <c r="AM137" s="42" t="str">
        <f>+IFERROR(VLOOKUP(A137,'[1]JOHNSON &amp; JOHNSON MEDTECH COLOM'!$A$11:$J$240,7,0)," ")</f>
        <v>Cumple</v>
      </c>
      <c r="AN137" s="42" t="s">
        <v>10</v>
      </c>
      <c r="AO137" s="42" t="str">
        <f t="shared" si="399"/>
        <v>SI</v>
      </c>
      <c r="AP137" s="60"/>
      <c r="AQ137" s="60"/>
      <c r="AR137" s="40">
        <f t="shared" si="400"/>
        <v>0</v>
      </c>
      <c r="AS137" s="41">
        <f t="shared" si="234"/>
        <v>0</v>
      </c>
      <c r="AT137" s="42" t="str">
        <f t="shared" si="401"/>
        <v>NO OFERTADO</v>
      </c>
      <c r="AU137" s="42"/>
      <c r="AV137" s="42" t="s">
        <v>33</v>
      </c>
      <c r="AW137" s="42" t="str">
        <f t="shared" si="402"/>
        <v>NO</v>
      </c>
      <c r="AX137" s="167"/>
      <c r="AY137" s="167"/>
      <c r="AZ137" s="144">
        <f t="shared" si="216"/>
        <v>0</v>
      </c>
      <c r="BA137" s="41">
        <f t="shared" si="235"/>
        <v>0</v>
      </c>
      <c r="BB137" s="42" t="str">
        <f t="shared" si="403"/>
        <v>NO OFERTADO</v>
      </c>
      <c r="BC137" s="42" t="str">
        <f>+IFERROR(VLOOKUP(A137,'[1]LIFE SUMINISTROS MEDICOS S.A.S.'!$A$32:$O$78,8,0)," ")</f>
        <v xml:space="preserve"> </v>
      </c>
      <c r="BD137" s="42" t="s">
        <v>33</v>
      </c>
      <c r="BE137" s="42" t="str">
        <f t="shared" si="404"/>
        <v>NO</v>
      </c>
      <c r="BF137" s="214">
        <f>+IFERROR(VLOOKUP(A137,[2]PriceList!$A$2:$I$252,8,0)," ")</f>
        <v>0</v>
      </c>
      <c r="BG137" s="218">
        <f>+IFERROR(VLOOKUP(A137,[2]PriceList!$A$2:$I$252,9,0)," ")</f>
        <v>0</v>
      </c>
      <c r="BH137" s="43">
        <f t="shared" si="217"/>
        <v>0</v>
      </c>
      <c r="BI137" s="52">
        <f t="shared" si="405"/>
        <v>0</v>
      </c>
      <c r="BJ137" s="42" t="str">
        <f t="shared" si="406"/>
        <v>NO OFERTADO</v>
      </c>
      <c r="BK137" s="42" t="str">
        <f>+IFERROR(VLOOKUP(A137,'[1]MEDTRONIC COLOMBIA S.A.'!$A$11:$O$73,8,0)," ")</f>
        <v xml:space="preserve"> </v>
      </c>
      <c r="BL137" s="42" t="s">
        <v>33</v>
      </c>
      <c r="BM137" s="42" t="str">
        <f t="shared" si="407"/>
        <v>NO</v>
      </c>
      <c r="BN137" s="196">
        <v>0</v>
      </c>
      <c r="BO137" s="196">
        <v>0</v>
      </c>
      <c r="BP137" s="144">
        <f t="shared" si="218"/>
        <v>0</v>
      </c>
      <c r="BQ137" s="145">
        <f t="shared" si="219"/>
        <v>0</v>
      </c>
      <c r="BR137" s="42" t="str">
        <f t="shared" si="408"/>
        <v>NO OFERTADO</v>
      </c>
      <c r="BS137" s="42" t="str">
        <f>+IFERROR(VLOOKUP(A137,'[1]PROMED QUIRURGICOS EU'!$A$11:$O$26,8,0)," ")</f>
        <v xml:space="preserve"> </v>
      </c>
      <c r="BT137" s="42" t="s">
        <v>33</v>
      </c>
      <c r="BU137" s="42" t="str">
        <f t="shared" si="409"/>
        <v>NO</v>
      </c>
      <c r="BV137" s="191"/>
      <c r="BW137" s="191"/>
      <c r="BX137" s="43">
        <f t="shared" si="220"/>
        <v>0</v>
      </c>
      <c r="BY137" s="52">
        <f t="shared" si="221"/>
        <v>0</v>
      </c>
      <c r="BZ137" s="42" t="str">
        <f t="shared" si="410"/>
        <v>NO OFERTADO</v>
      </c>
      <c r="CA137" s="42" t="str">
        <f>+IFERROR(VLOOKUP(A137,'[1]UCIPHARMA S. A'!$A$11:$N$28,8,0)," ")</f>
        <v xml:space="preserve"> </v>
      </c>
      <c r="CB137" s="42" t="s">
        <v>33</v>
      </c>
      <c r="CC137" s="42" t="str">
        <f t="shared" si="411"/>
        <v>NO</v>
      </c>
      <c r="CD137" s="56"/>
      <c r="CE137" s="57" t="str">
        <f t="shared" si="222"/>
        <v/>
      </c>
      <c r="CF137" s="57" t="str">
        <f t="shared" si="223"/>
        <v/>
      </c>
      <c r="CG137" s="57" t="str">
        <f t="shared" si="224"/>
        <v/>
      </c>
      <c r="CH137" s="65">
        <f t="shared" si="225"/>
        <v>220000</v>
      </c>
      <c r="CI137" s="65" t="str">
        <f t="shared" si="226"/>
        <v/>
      </c>
      <c r="CJ137" s="65" t="str">
        <f t="shared" si="227"/>
        <v/>
      </c>
      <c r="CK137" s="65" t="str">
        <f t="shared" si="412"/>
        <v/>
      </c>
      <c r="CL137" s="65" t="str">
        <f t="shared" si="413"/>
        <v/>
      </c>
      <c r="CM137" s="57" t="str">
        <f t="shared" si="236"/>
        <v/>
      </c>
      <c r="CN137" s="57">
        <f t="shared" si="414"/>
        <v>220000</v>
      </c>
      <c r="CO137" s="58" t="e">
        <f t="shared" si="415"/>
        <v>#VALUE!</v>
      </c>
      <c r="CP137" s="58" t="e">
        <f t="shared" si="416"/>
        <v>#VALUE!</v>
      </c>
      <c r="CQ137" s="58" t="e">
        <f t="shared" si="417"/>
        <v>#VALUE!</v>
      </c>
      <c r="CR137" s="58">
        <f t="shared" si="418"/>
        <v>500</v>
      </c>
      <c r="CS137" s="58" t="e">
        <f t="shared" si="426"/>
        <v>#VALUE!</v>
      </c>
      <c r="CT137" s="58" t="e">
        <f t="shared" si="420"/>
        <v>#VALUE!</v>
      </c>
      <c r="CU137" s="62" t="e">
        <f t="shared" si="421"/>
        <v>#VALUE!</v>
      </c>
      <c r="CV137" s="58" t="e">
        <f t="shared" si="422"/>
        <v>#VALUE!</v>
      </c>
      <c r="CW137" s="58" t="e">
        <f t="shared" si="423"/>
        <v>#VALUE!</v>
      </c>
      <c r="CX137" s="56" t="s">
        <v>554</v>
      </c>
      <c r="CY137" s="91"/>
    </row>
    <row r="138" spans="1:103" s="59" customFormat="1" ht="48" x14ac:dyDescent="0.2">
      <c r="A138" s="122">
        <f t="shared" si="228"/>
        <v>128</v>
      </c>
      <c r="B138" s="123" t="s">
        <v>299</v>
      </c>
      <c r="C138" s="124" t="s">
        <v>300</v>
      </c>
      <c r="D138" s="123" t="s">
        <v>46</v>
      </c>
      <c r="E138" s="126">
        <v>13</v>
      </c>
      <c r="F138" s="122">
        <v>1</v>
      </c>
      <c r="G138" s="123" t="s">
        <v>31</v>
      </c>
      <c r="H138" s="53">
        <v>1551442.0320000001</v>
      </c>
      <c r="I138" s="53">
        <f t="shared" si="229"/>
        <v>20168746.416000001</v>
      </c>
      <c r="J138" s="136"/>
      <c r="K138" s="136">
        <v>0</v>
      </c>
      <c r="L138" s="43">
        <f t="shared" si="390"/>
        <v>0</v>
      </c>
      <c r="M138" s="52">
        <f t="shared" si="230"/>
        <v>0</v>
      </c>
      <c r="N138" s="42" t="str">
        <f t="shared" si="427"/>
        <v>NO OFERTADO</v>
      </c>
      <c r="O138" s="42" t="s">
        <v>568</v>
      </c>
      <c r="P138" s="42" t="s">
        <v>33</v>
      </c>
      <c r="Q138" s="42" t="str">
        <f t="shared" si="392"/>
        <v>NO</v>
      </c>
      <c r="R138" s="144">
        <v>0</v>
      </c>
      <c r="S138" s="144">
        <v>0</v>
      </c>
      <c r="T138" s="144">
        <f t="shared" si="214"/>
        <v>0</v>
      </c>
      <c r="U138" s="145">
        <f t="shared" si="231"/>
        <v>0</v>
      </c>
      <c r="V138" s="42" t="str">
        <f t="shared" si="424"/>
        <v>NO OFERTADO</v>
      </c>
      <c r="W138" s="42" t="str">
        <f>+IFERROR(VLOOKUP(A138,'[1]ASSUT MEDICAL LTDA'!$A$11:$L$124,7,0)," ")</f>
        <v xml:space="preserve"> </v>
      </c>
      <c r="X138" s="42" t="s">
        <v>33</v>
      </c>
      <c r="Y138" s="42" t="str">
        <f t="shared" si="425"/>
        <v>NO</v>
      </c>
      <c r="Z138" s="43">
        <v>0</v>
      </c>
      <c r="AA138" s="43">
        <v>0</v>
      </c>
      <c r="AB138" s="43">
        <f t="shared" si="215"/>
        <v>0</v>
      </c>
      <c r="AC138" s="41">
        <f t="shared" si="232"/>
        <v>0</v>
      </c>
      <c r="AD138" s="42" t="str">
        <f t="shared" si="395"/>
        <v>NO OFERTADO</v>
      </c>
      <c r="AE138" s="42" t="str">
        <f>+IFERROR(VLOOKUP(A138,'[1]COLOMBIANA DE MEDICAMENTOS Y TE'!$A$33:$H$178,8,0)," ")</f>
        <v xml:space="preserve"> </v>
      </c>
      <c r="AF138" s="42" t="s">
        <v>33</v>
      </c>
      <c r="AG138" s="42" t="str">
        <f t="shared" si="396"/>
        <v>NO</v>
      </c>
      <c r="AH138" s="60">
        <v>1129280</v>
      </c>
      <c r="AI138" s="60">
        <v>0</v>
      </c>
      <c r="AJ138" s="51">
        <f t="shared" si="397"/>
        <v>1129280</v>
      </c>
      <c r="AK138" s="41">
        <f t="shared" si="233"/>
        <v>14680640</v>
      </c>
      <c r="AL138" s="42" t="str">
        <f t="shared" si="398"/>
        <v>ARTIFICIALIDAD</v>
      </c>
      <c r="AM138" s="42" t="str">
        <f>+IFERROR(VLOOKUP(A138,'[1]JOHNSON &amp; JOHNSON MEDTECH COLOM'!$A$11:$J$240,7,0)," ")</f>
        <v>Cumple</v>
      </c>
      <c r="AN138" s="42" t="s">
        <v>10</v>
      </c>
      <c r="AO138" s="42" t="str">
        <f t="shared" si="399"/>
        <v>SI</v>
      </c>
      <c r="AP138" s="60"/>
      <c r="AQ138" s="60"/>
      <c r="AR138" s="40">
        <f t="shared" si="400"/>
        <v>0</v>
      </c>
      <c r="AS138" s="41">
        <f t="shared" si="234"/>
        <v>0</v>
      </c>
      <c r="AT138" s="42" t="str">
        <f t="shared" si="401"/>
        <v>NO OFERTADO</v>
      </c>
      <c r="AU138" s="42"/>
      <c r="AV138" s="42" t="s">
        <v>33</v>
      </c>
      <c r="AW138" s="42" t="str">
        <f t="shared" si="402"/>
        <v>NO</v>
      </c>
      <c r="AX138" s="167"/>
      <c r="AY138" s="167"/>
      <c r="AZ138" s="144">
        <f t="shared" si="216"/>
        <v>0</v>
      </c>
      <c r="BA138" s="41">
        <f t="shared" si="235"/>
        <v>0</v>
      </c>
      <c r="BB138" s="42" t="str">
        <f t="shared" si="403"/>
        <v>NO OFERTADO</v>
      </c>
      <c r="BC138" s="42" t="str">
        <f>+IFERROR(VLOOKUP(A138,'[1]LIFE SUMINISTROS MEDICOS S.A.S.'!$A$32:$O$78,8,0)," ")</f>
        <v xml:space="preserve"> </v>
      </c>
      <c r="BD138" s="42" t="s">
        <v>33</v>
      </c>
      <c r="BE138" s="42" t="str">
        <f t="shared" si="404"/>
        <v>NO</v>
      </c>
      <c r="BF138" s="214">
        <f>+IFERROR(VLOOKUP(A138,[2]PriceList!$A$2:$I$252,8,0)," ")</f>
        <v>0</v>
      </c>
      <c r="BG138" s="218">
        <f>+IFERROR(VLOOKUP(A138,[2]PriceList!$A$2:$I$252,9,0)," ")</f>
        <v>0</v>
      </c>
      <c r="BH138" s="43">
        <f t="shared" si="217"/>
        <v>0</v>
      </c>
      <c r="BI138" s="52">
        <f t="shared" si="405"/>
        <v>0</v>
      </c>
      <c r="BJ138" s="42" t="str">
        <f t="shared" si="406"/>
        <v>NO OFERTADO</v>
      </c>
      <c r="BK138" s="42" t="str">
        <f>+IFERROR(VLOOKUP(A138,'[1]MEDTRONIC COLOMBIA S.A.'!$A$11:$O$73,8,0)," ")</f>
        <v xml:space="preserve"> </v>
      </c>
      <c r="BL138" s="42" t="s">
        <v>10</v>
      </c>
      <c r="BM138" s="42" t="str">
        <f t="shared" si="407"/>
        <v>SI</v>
      </c>
      <c r="BN138" s="196">
        <v>0</v>
      </c>
      <c r="BO138" s="196">
        <v>0</v>
      </c>
      <c r="BP138" s="144">
        <f t="shared" si="218"/>
        <v>0</v>
      </c>
      <c r="BQ138" s="145">
        <f t="shared" si="219"/>
        <v>0</v>
      </c>
      <c r="BR138" s="42" t="str">
        <f t="shared" si="408"/>
        <v>NO OFERTADO</v>
      </c>
      <c r="BS138" s="42" t="str">
        <f>+IFERROR(VLOOKUP(A138,'[1]PROMED QUIRURGICOS EU'!$A$11:$O$26,8,0)," ")</f>
        <v xml:space="preserve"> </v>
      </c>
      <c r="BT138" s="42" t="s">
        <v>33</v>
      </c>
      <c r="BU138" s="42" t="str">
        <f t="shared" si="409"/>
        <v>NO</v>
      </c>
      <c r="BV138" s="191"/>
      <c r="BW138" s="191"/>
      <c r="BX138" s="43">
        <f t="shared" si="220"/>
        <v>0</v>
      </c>
      <c r="BY138" s="52">
        <f t="shared" si="221"/>
        <v>0</v>
      </c>
      <c r="BZ138" s="42" t="str">
        <f t="shared" si="410"/>
        <v>NO OFERTADO</v>
      </c>
      <c r="CA138" s="42" t="str">
        <f>+IFERROR(VLOOKUP(A138,'[1]UCIPHARMA S. A'!$A$11:$N$28,8,0)," ")</f>
        <v xml:space="preserve"> </v>
      </c>
      <c r="CB138" s="42" t="s">
        <v>33</v>
      </c>
      <c r="CC138" s="42" t="str">
        <f t="shared" si="411"/>
        <v>NO</v>
      </c>
      <c r="CD138" s="56"/>
      <c r="CE138" s="57" t="str">
        <f t="shared" si="222"/>
        <v/>
      </c>
      <c r="CF138" s="57" t="str">
        <f t="shared" si="223"/>
        <v/>
      </c>
      <c r="CG138" s="57" t="str">
        <f t="shared" si="224"/>
        <v/>
      </c>
      <c r="CH138" s="65">
        <f t="shared" si="225"/>
        <v>1129280</v>
      </c>
      <c r="CI138" s="65" t="str">
        <f t="shared" si="226"/>
        <v/>
      </c>
      <c r="CJ138" s="65" t="str">
        <f t="shared" si="227"/>
        <v/>
      </c>
      <c r="CK138" s="65" t="str">
        <f t="shared" si="412"/>
        <v/>
      </c>
      <c r="CL138" s="65" t="str">
        <f t="shared" si="413"/>
        <v/>
      </c>
      <c r="CM138" s="57" t="str">
        <f t="shared" si="236"/>
        <v/>
      </c>
      <c r="CN138" s="57">
        <f t="shared" si="414"/>
        <v>1129280</v>
      </c>
      <c r="CO138" s="58" t="e">
        <f t="shared" si="415"/>
        <v>#VALUE!</v>
      </c>
      <c r="CP138" s="58" t="e">
        <f t="shared" si="416"/>
        <v>#VALUE!</v>
      </c>
      <c r="CQ138" s="58" t="e">
        <f t="shared" si="417"/>
        <v>#VALUE!</v>
      </c>
      <c r="CR138" s="58">
        <f t="shared" si="418"/>
        <v>500</v>
      </c>
      <c r="CS138" s="58" t="e">
        <f t="shared" si="426"/>
        <v>#VALUE!</v>
      </c>
      <c r="CT138" s="58" t="e">
        <f t="shared" si="420"/>
        <v>#VALUE!</v>
      </c>
      <c r="CU138" s="62" t="e">
        <f t="shared" si="421"/>
        <v>#VALUE!</v>
      </c>
      <c r="CV138" s="58" t="e">
        <f t="shared" si="422"/>
        <v>#VALUE!</v>
      </c>
      <c r="CW138" s="58" t="e">
        <f t="shared" si="423"/>
        <v>#VALUE!</v>
      </c>
      <c r="CX138" s="208" t="s">
        <v>558</v>
      </c>
      <c r="CY138" s="91"/>
    </row>
    <row r="139" spans="1:103" s="59" customFormat="1" ht="47.25" x14ac:dyDescent="0.2">
      <c r="A139" s="122">
        <f t="shared" si="228"/>
        <v>129</v>
      </c>
      <c r="B139" s="123" t="s">
        <v>301</v>
      </c>
      <c r="C139" s="124" t="s">
        <v>302</v>
      </c>
      <c r="D139" s="123" t="s">
        <v>46</v>
      </c>
      <c r="E139" s="126">
        <v>2.6666666666666665</v>
      </c>
      <c r="F139" s="122">
        <v>1</v>
      </c>
      <c r="G139" s="123" t="s">
        <v>31</v>
      </c>
      <c r="H139" s="53">
        <v>12120</v>
      </c>
      <c r="I139" s="53">
        <f t="shared" si="229"/>
        <v>32320</v>
      </c>
      <c r="J139" s="136">
        <v>11300</v>
      </c>
      <c r="K139" s="136">
        <v>0</v>
      </c>
      <c r="L139" s="43">
        <f t="shared" si="390"/>
        <v>11300</v>
      </c>
      <c r="M139" s="52">
        <f t="shared" si="230"/>
        <v>30133.333333333332</v>
      </c>
      <c r="N139" s="42" t="str">
        <f t="shared" si="427"/>
        <v>CUMPLE</v>
      </c>
      <c r="O139" s="42" t="s">
        <v>566</v>
      </c>
      <c r="P139" s="42" t="s">
        <v>10</v>
      </c>
      <c r="Q139" s="42" t="str">
        <f t="shared" si="392"/>
        <v>SI</v>
      </c>
      <c r="R139" s="144">
        <v>9000</v>
      </c>
      <c r="S139" s="144">
        <v>0</v>
      </c>
      <c r="T139" s="144">
        <f t="shared" ref="T139:T233" si="428">R139+S139</f>
        <v>9000</v>
      </c>
      <c r="U139" s="145">
        <f t="shared" si="231"/>
        <v>24000</v>
      </c>
      <c r="V139" s="42" t="str">
        <f t="shared" si="424"/>
        <v>ARTIFICIALIDAD</v>
      </c>
      <c r="W139" s="42" t="str">
        <f>+IFERROR(VLOOKUP(A139,'[1]ASSUT MEDICAL LTDA'!$A$11:$L$124,7,0)," ")</f>
        <v>No cumple</v>
      </c>
      <c r="X139" s="42" t="s">
        <v>10</v>
      </c>
      <c r="Y139" s="42" t="str">
        <f t="shared" si="425"/>
        <v>SI</v>
      </c>
      <c r="Z139" s="43">
        <v>10964</v>
      </c>
      <c r="AA139" s="43">
        <v>0</v>
      </c>
      <c r="AB139" s="43">
        <f t="shared" ref="AB139:AB202" si="429">Z139+AA139</f>
        <v>10964</v>
      </c>
      <c r="AC139" s="41">
        <f t="shared" si="232"/>
        <v>29237.333333333332</v>
      </c>
      <c r="AD139" s="42" t="str">
        <f t="shared" si="395"/>
        <v>CUMPLE</v>
      </c>
      <c r="AE139" s="42" t="str">
        <f>+IFERROR(VLOOKUP(A139,'[1]COLOMBIANA DE MEDICAMENTOS Y TE'!$A$33:$H$178,8,0)," ")</f>
        <v>No cumple</v>
      </c>
      <c r="AF139" s="42" t="s">
        <v>10</v>
      </c>
      <c r="AG139" s="42" t="str">
        <f t="shared" si="396"/>
        <v>SI</v>
      </c>
      <c r="AH139" s="60">
        <v>7542</v>
      </c>
      <c r="AI139" s="60">
        <v>0</v>
      </c>
      <c r="AJ139" s="51">
        <f t="shared" si="397"/>
        <v>7542</v>
      </c>
      <c r="AK139" s="41">
        <f t="shared" si="233"/>
        <v>20112</v>
      </c>
      <c r="AL139" s="42" t="str">
        <f t="shared" si="398"/>
        <v>ARTIFICIALIDAD</v>
      </c>
      <c r="AM139" s="42" t="str">
        <f>+IFERROR(VLOOKUP(A139,'[1]JOHNSON &amp; JOHNSON MEDTECH COLOM'!$A$11:$J$240,7,0)," ")</f>
        <v>Cumple</v>
      </c>
      <c r="AN139" s="42" t="s">
        <v>10</v>
      </c>
      <c r="AO139" s="42" t="str">
        <f t="shared" si="399"/>
        <v>SI</v>
      </c>
      <c r="AP139" s="60"/>
      <c r="AQ139" s="60"/>
      <c r="AR139" s="40">
        <f t="shared" si="400"/>
        <v>0</v>
      </c>
      <c r="AS139" s="41">
        <f t="shared" si="234"/>
        <v>0</v>
      </c>
      <c r="AT139" s="42" t="str">
        <f t="shared" si="401"/>
        <v>NO OFERTADO</v>
      </c>
      <c r="AU139" s="42"/>
      <c r="AV139" s="42" t="s">
        <v>33</v>
      </c>
      <c r="AW139" s="42" t="str">
        <f t="shared" si="402"/>
        <v>NO</v>
      </c>
      <c r="AX139" s="167"/>
      <c r="AY139" s="167"/>
      <c r="AZ139" s="144">
        <f t="shared" ref="AZ139:AZ233" si="430">AX139+AY139</f>
        <v>0</v>
      </c>
      <c r="BA139" s="41">
        <f t="shared" si="235"/>
        <v>0</v>
      </c>
      <c r="BB139" s="42" t="str">
        <f t="shared" si="403"/>
        <v>NO OFERTADO</v>
      </c>
      <c r="BC139" s="42" t="str">
        <f>+IFERROR(VLOOKUP(A139,'[1]LIFE SUMINISTROS MEDICOS S.A.S.'!$A$32:$O$78,8,0)," ")</f>
        <v xml:space="preserve"> </v>
      </c>
      <c r="BD139" s="42" t="s">
        <v>33</v>
      </c>
      <c r="BE139" s="42" t="str">
        <f t="shared" si="404"/>
        <v>NO</v>
      </c>
      <c r="BF139" s="214">
        <f>+IFERROR(VLOOKUP(A139,[2]PriceList!$A$2:$I$252,8,0)," ")</f>
        <v>8200</v>
      </c>
      <c r="BG139" s="218">
        <f>+IFERROR(VLOOKUP(A139,[2]PriceList!$A$2:$I$252,9,0)," ")</f>
        <v>0</v>
      </c>
      <c r="BH139" s="43">
        <f t="shared" ref="BH139:BH202" si="431">BF139+BG139</f>
        <v>8200</v>
      </c>
      <c r="BI139" s="52">
        <f t="shared" si="405"/>
        <v>8200</v>
      </c>
      <c r="BJ139" s="42" t="str">
        <f t="shared" si="406"/>
        <v>ARTIFICIALIDAD</v>
      </c>
      <c r="BK139" s="42" t="str">
        <f>+IFERROR(VLOOKUP(A139,'[1]MEDTRONIC COLOMBIA S.A.'!$A$11:$O$73,8,0)," ")</f>
        <v>Cumple</v>
      </c>
      <c r="BL139" s="42" t="s">
        <v>33</v>
      </c>
      <c r="BM139" s="42" t="str">
        <f t="shared" si="407"/>
        <v>NO</v>
      </c>
      <c r="BN139" s="196">
        <v>0</v>
      </c>
      <c r="BO139" s="196">
        <v>0</v>
      </c>
      <c r="BP139" s="144">
        <f t="shared" ref="BP139:BP233" si="432">BN139+BO139</f>
        <v>0</v>
      </c>
      <c r="BQ139" s="145">
        <f t="shared" ref="BQ139:BQ233" si="433">BP139*$F139</f>
        <v>0</v>
      </c>
      <c r="BR139" s="42" t="str">
        <f t="shared" si="408"/>
        <v>NO OFERTADO</v>
      </c>
      <c r="BS139" s="42" t="str">
        <f>+IFERROR(VLOOKUP(A139,'[1]PROMED QUIRURGICOS EU'!$A$11:$O$26,8,0)," ")</f>
        <v xml:space="preserve"> </v>
      </c>
      <c r="BT139" s="42" t="s">
        <v>33</v>
      </c>
      <c r="BU139" s="42" t="str">
        <f t="shared" si="409"/>
        <v>NO</v>
      </c>
      <c r="BV139" s="191"/>
      <c r="BW139" s="191"/>
      <c r="BX139" s="43">
        <f t="shared" ref="BX139:BX233" si="434">BV139+BW139</f>
        <v>0</v>
      </c>
      <c r="BY139" s="52">
        <f t="shared" ref="BY139:BY233" si="435">BX139*$F139</f>
        <v>0</v>
      </c>
      <c r="BZ139" s="42" t="str">
        <f t="shared" si="410"/>
        <v>NO OFERTADO</v>
      </c>
      <c r="CA139" s="42" t="str">
        <f>+IFERROR(VLOOKUP(A139,'[1]UCIPHARMA S. A'!$A$11:$N$28,8,0)," ")</f>
        <v xml:space="preserve"> </v>
      </c>
      <c r="CB139" s="42" t="s">
        <v>33</v>
      </c>
      <c r="CC139" s="42" t="str">
        <f t="shared" si="411"/>
        <v>NO</v>
      </c>
      <c r="CD139" s="56"/>
      <c r="CE139" s="57">
        <f t="shared" ref="CE139:CE202" si="436">IF(L139=0,"",IF(Q139="NO","",L139))</f>
        <v>11300</v>
      </c>
      <c r="CF139" s="57">
        <f t="shared" ref="CF139:CF202" si="437">IF(T139=0,"",IF(Y139="NO","",T139))</f>
        <v>9000</v>
      </c>
      <c r="CG139" s="57">
        <f t="shared" ref="CG139:CG202" si="438">IF(AB139=0,"",IF(AG139="NO","",AB139))</f>
        <v>10964</v>
      </c>
      <c r="CH139" s="65">
        <f t="shared" ref="CH139:CH202" si="439">IF(AJ139=0,"",IF(AO139="NO","",AJ139))</f>
        <v>7542</v>
      </c>
      <c r="CI139" s="65" t="str">
        <f t="shared" ref="CI139:CI202" si="440">IF(AR139="0","",IF(AW139="NO","",AR139))</f>
        <v/>
      </c>
      <c r="CJ139" s="65" t="str">
        <f t="shared" ref="CJ139:CJ202" si="441">IF(AZ139=0,"",IF(BE139="NO","",AZ139))</f>
        <v/>
      </c>
      <c r="CK139" s="65" t="str">
        <f t="shared" si="412"/>
        <v/>
      </c>
      <c r="CL139" s="65" t="str">
        <f t="shared" si="413"/>
        <v/>
      </c>
      <c r="CM139" s="57" t="str">
        <f t="shared" si="236"/>
        <v/>
      </c>
      <c r="CN139" s="57">
        <f t="shared" si="414"/>
        <v>7542</v>
      </c>
      <c r="CO139" s="58">
        <f t="shared" si="415"/>
        <v>333.71681415929203</v>
      </c>
      <c r="CP139" s="58">
        <f t="shared" si="416"/>
        <v>419</v>
      </c>
      <c r="CQ139" s="58">
        <f t="shared" si="417"/>
        <v>343.9438161255016</v>
      </c>
      <c r="CR139" s="58">
        <f t="shared" si="418"/>
        <v>500</v>
      </c>
      <c r="CS139" s="58" t="e">
        <f t="shared" si="426"/>
        <v>#VALUE!</v>
      </c>
      <c r="CT139" s="58" t="e">
        <f t="shared" si="420"/>
        <v>#VALUE!</v>
      </c>
      <c r="CU139" s="62" t="e">
        <f t="shared" si="421"/>
        <v>#VALUE!</v>
      </c>
      <c r="CV139" s="58" t="e">
        <f t="shared" si="422"/>
        <v>#VALUE!</v>
      </c>
      <c r="CW139" s="58" t="e">
        <f t="shared" si="423"/>
        <v>#VALUE!</v>
      </c>
      <c r="CX139" s="56" t="s">
        <v>554</v>
      </c>
      <c r="CY139" s="91"/>
    </row>
    <row r="140" spans="1:103" s="59" customFormat="1" ht="47.25" x14ac:dyDescent="0.2">
      <c r="A140" s="122">
        <f t="shared" ref="A140:A203" si="442">+A139+1</f>
        <v>130</v>
      </c>
      <c r="B140" s="123" t="s">
        <v>303</v>
      </c>
      <c r="C140" s="124" t="s">
        <v>304</v>
      </c>
      <c r="D140" s="123" t="s">
        <v>46</v>
      </c>
      <c r="E140" s="126">
        <v>51.333333333333336</v>
      </c>
      <c r="F140" s="122">
        <v>1</v>
      </c>
      <c r="G140" s="123" t="s">
        <v>31</v>
      </c>
      <c r="H140" s="53">
        <v>4200</v>
      </c>
      <c r="I140" s="53">
        <f t="shared" ref="I140:I203" si="443">+H140*E140</f>
        <v>215600</v>
      </c>
      <c r="J140" s="136">
        <v>5700</v>
      </c>
      <c r="K140" s="136">
        <v>0</v>
      </c>
      <c r="L140" s="43">
        <f t="shared" si="390"/>
        <v>5700</v>
      </c>
      <c r="M140" s="52">
        <f t="shared" ref="M140:M203" si="444">L140*$E140</f>
        <v>292600</v>
      </c>
      <c r="N140" s="42" t="str">
        <f t="shared" si="427"/>
        <v>NO CUMPLE</v>
      </c>
      <c r="O140" s="42" t="s">
        <v>566</v>
      </c>
      <c r="P140" s="42" t="s">
        <v>33</v>
      </c>
      <c r="Q140" s="42" t="str">
        <f t="shared" si="392"/>
        <v>NO</v>
      </c>
      <c r="R140" s="144">
        <v>5850</v>
      </c>
      <c r="S140" s="144">
        <v>0</v>
      </c>
      <c r="T140" s="144">
        <f t="shared" si="428"/>
        <v>5850</v>
      </c>
      <c r="U140" s="145">
        <f t="shared" ref="U140:U203" si="445">T140*$E140</f>
        <v>300300</v>
      </c>
      <c r="V140" s="42" t="str">
        <f t="shared" si="424"/>
        <v>NO CUMPLE</v>
      </c>
      <c r="W140" s="42" t="str">
        <f>+IFERROR(VLOOKUP(A140,'[1]ASSUT MEDICAL LTDA'!$A$11:$L$124,7,0)," ")</f>
        <v>Cumple</v>
      </c>
      <c r="X140" s="42" t="s">
        <v>33</v>
      </c>
      <c r="Y140" s="42" t="str">
        <f t="shared" si="425"/>
        <v>NO</v>
      </c>
      <c r="Z140" s="43">
        <v>6988</v>
      </c>
      <c r="AA140" s="43">
        <v>0</v>
      </c>
      <c r="AB140" s="43">
        <f t="shared" si="429"/>
        <v>6988</v>
      </c>
      <c r="AC140" s="41">
        <f t="shared" ref="AC140:AC203" si="446">AB140*$E140</f>
        <v>358717.33333333337</v>
      </c>
      <c r="AD140" s="42" t="str">
        <f t="shared" si="395"/>
        <v>NO CUMPLE</v>
      </c>
      <c r="AE140" s="42" t="str">
        <f>+IFERROR(VLOOKUP(A140,'[1]COLOMBIANA DE MEDICAMENTOS Y TE'!$A$33:$H$178,8,0)," ")</f>
        <v>No cumple</v>
      </c>
      <c r="AF140" s="42" t="s">
        <v>33</v>
      </c>
      <c r="AG140" s="42" t="str">
        <f t="shared" si="396"/>
        <v>NO</v>
      </c>
      <c r="AH140" s="60">
        <v>3607</v>
      </c>
      <c r="AI140" s="60">
        <v>0</v>
      </c>
      <c r="AJ140" s="51">
        <f t="shared" si="397"/>
        <v>3607</v>
      </c>
      <c r="AK140" s="41">
        <f t="shared" ref="AK140:AK203" si="447">AJ140*$E140</f>
        <v>185159.33333333334</v>
      </c>
      <c r="AL140" s="42" t="str">
        <f t="shared" si="398"/>
        <v>CUMPLE</v>
      </c>
      <c r="AM140" s="42" t="str">
        <f>+IFERROR(VLOOKUP(A140,'[1]JOHNSON &amp; JOHNSON MEDTECH COLOM'!$A$11:$J$240,7,0)," ")</f>
        <v>Cumple</v>
      </c>
      <c r="AN140" s="42" t="s">
        <v>10</v>
      </c>
      <c r="AO140" s="42" t="str">
        <f t="shared" si="399"/>
        <v>SI</v>
      </c>
      <c r="AP140" s="60"/>
      <c r="AQ140" s="60"/>
      <c r="AR140" s="40">
        <f t="shared" si="400"/>
        <v>0</v>
      </c>
      <c r="AS140" s="41">
        <f t="shared" ref="AS140:AS203" si="448">AR140*$E140</f>
        <v>0</v>
      </c>
      <c r="AT140" s="42" t="str">
        <f t="shared" si="401"/>
        <v>NO OFERTADO</v>
      </c>
      <c r="AU140" s="42"/>
      <c r="AV140" s="42" t="s">
        <v>33</v>
      </c>
      <c r="AW140" s="42" t="str">
        <f t="shared" si="402"/>
        <v>NO</v>
      </c>
      <c r="AX140" s="167"/>
      <c r="AY140" s="167"/>
      <c r="AZ140" s="144">
        <f t="shared" si="430"/>
        <v>0</v>
      </c>
      <c r="BA140" s="41">
        <f t="shared" ref="BA140:BA203" si="449">AZ140*$E140</f>
        <v>0</v>
      </c>
      <c r="BB140" s="42" t="str">
        <f t="shared" si="403"/>
        <v>NO OFERTADO</v>
      </c>
      <c r="BC140" s="42" t="str">
        <f>+IFERROR(VLOOKUP(A140,'[1]LIFE SUMINISTROS MEDICOS S.A.S.'!$A$32:$O$78,8,0)," ")</f>
        <v xml:space="preserve"> </v>
      </c>
      <c r="BD140" s="42" t="s">
        <v>33</v>
      </c>
      <c r="BE140" s="42" t="str">
        <f t="shared" si="404"/>
        <v>NO</v>
      </c>
      <c r="BF140" s="214">
        <f>+IFERROR(VLOOKUP(A140,[2]PriceList!$A$2:$I$252,8,0)," ")</f>
        <v>0</v>
      </c>
      <c r="BG140" s="218">
        <f>+IFERROR(VLOOKUP(A140,[2]PriceList!$A$2:$I$252,9,0)," ")</f>
        <v>0</v>
      </c>
      <c r="BH140" s="43">
        <f t="shared" si="431"/>
        <v>0</v>
      </c>
      <c r="BI140" s="52">
        <f t="shared" si="405"/>
        <v>0</v>
      </c>
      <c r="BJ140" s="42" t="str">
        <f t="shared" si="406"/>
        <v>NO OFERTADO</v>
      </c>
      <c r="BK140" s="42" t="str">
        <f>+IFERROR(VLOOKUP(A140,'[1]MEDTRONIC COLOMBIA S.A.'!$A$11:$O$73,8,0)," ")</f>
        <v xml:space="preserve"> </v>
      </c>
      <c r="BL140" s="42" t="s">
        <v>33</v>
      </c>
      <c r="BM140" s="42" t="str">
        <f t="shared" si="407"/>
        <v>NO</v>
      </c>
      <c r="BN140" s="196">
        <v>0</v>
      </c>
      <c r="BO140" s="196">
        <v>0</v>
      </c>
      <c r="BP140" s="144">
        <f t="shared" si="432"/>
        <v>0</v>
      </c>
      <c r="BQ140" s="145">
        <f t="shared" si="433"/>
        <v>0</v>
      </c>
      <c r="BR140" s="42" t="str">
        <f t="shared" si="408"/>
        <v>NO OFERTADO</v>
      </c>
      <c r="BS140" s="42" t="str">
        <f>+IFERROR(VLOOKUP(A140,'[1]PROMED QUIRURGICOS EU'!$A$11:$O$26,8,0)," ")</f>
        <v xml:space="preserve"> </v>
      </c>
      <c r="BT140" s="42" t="s">
        <v>33</v>
      </c>
      <c r="BU140" s="42" t="str">
        <f t="shared" si="409"/>
        <v>NO</v>
      </c>
      <c r="BV140" s="191"/>
      <c r="BW140" s="191"/>
      <c r="BX140" s="43">
        <f t="shared" si="434"/>
        <v>0</v>
      </c>
      <c r="BY140" s="52">
        <f t="shared" si="435"/>
        <v>0</v>
      </c>
      <c r="BZ140" s="42" t="str">
        <f t="shared" si="410"/>
        <v>NO OFERTADO</v>
      </c>
      <c r="CA140" s="42" t="str">
        <f>+IFERROR(VLOOKUP(A140,'[1]UCIPHARMA S. A'!$A$11:$N$28,8,0)," ")</f>
        <v xml:space="preserve"> </v>
      </c>
      <c r="CB140" s="42" t="s">
        <v>33</v>
      </c>
      <c r="CC140" s="42" t="str">
        <f t="shared" si="411"/>
        <v>NO</v>
      </c>
      <c r="CD140" s="56"/>
      <c r="CE140" s="57" t="str">
        <f t="shared" si="436"/>
        <v/>
      </c>
      <c r="CF140" s="57" t="str">
        <f t="shared" si="437"/>
        <v/>
      </c>
      <c r="CG140" s="57" t="str">
        <f t="shared" si="438"/>
        <v/>
      </c>
      <c r="CH140" s="65">
        <f t="shared" si="439"/>
        <v>3607</v>
      </c>
      <c r="CI140" s="65" t="str">
        <f t="shared" si="440"/>
        <v/>
      </c>
      <c r="CJ140" s="65" t="str">
        <f t="shared" si="441"/>
        <v/>
      </c>
      <c r="CK140" s="65" t="str">
        <f t="shared" si="412"/>
        <v/>
      </c>
      <c r="CL140" s="65" t="str">
        <f t="shared" si="413"/>
        <v/>
      </c>
      <c r="CM140" s="57" t="str">
        <f t="shared" ref="CM140:CM203" si="450">IF(BY140=0,"",IF(CC140="NO","",BY140))</f>
        <v/>
      </c>
      <c r="CN140" s="57">
        <f t="shared" si="414"/>
        <v>3607</v>
      </c>
      <c r="CO140" s="58" t="e">
        <f t="shared" si="415"/>
        <v>#VALUE!</v>
      </c>
      <c r="CP140" s="58" t="e">
        <f t="shared" si="416"/>
        <v>#VALUE!</v>
      </c>
      <c r="CQ140" s="58" t="e">
        <f t="shared" si="417"/>
        <v>#VALUE!</v>
      </c>
      <c r="CR140" s="58">
        <f t="shared" si="418"/>
        <v>500</v>
      </c>
      <c r="CS140" s="58" t="e">
        <f t="shared" si="426"/>
        <v>#VALUE!</v>
      </c>
      <c r="CT140" s="58" t="e">
        <f t="shared" si="420"/>
        <v>#VALUE!</v>
      </c>
      <c r="CU140" s="62" t="e">
        <f t="shared" si="421"/>
        <v>#VALUE!</v>
      </c>
      <c r="CV140" s="58" t="e">
        <f t="shared" si="422"/>
        <v>#VALUE!</v>
      </c>
      <c r="CW140" s="58" t="e">
        <f t="shared" si="423"/>
        <v>#VALUE!</v>
      </c>
      <c r="CX140" s="56" t="s">
        <v>554</v>
      </c>
      <c r="CY140" s="91"/>
    </row>
    <row r="141" spans="1:103" s="59" customFormat="1" ht="48" x14ac:dyDescent="0.2">
      <c r="A141" s="122">
        <f t="shared" si="442"/>
        <v>131</v>
      </c>
      <c r="B141" s="123" t="s">
        <v>305</v>
      </c>
      <c r="C141" s="124" t="s">
        <v>306</v>
      </c>
      <c r="D141" s="123" t="s">
        <v>46</v>
      </c>
      <c r="E141" s="126">
        <v>5</v>
      </c>
      <c r="F141" s="122">
        <v>1</v>
      </c>
      <c r="G141" s="123" t="s">
        <v>31</v>
      </c>
      <c r="H141" s="53">
        <v>1146969.6000000001</v>
      </c>
      <c r="I141" s="53">
        <f t="shared" si="443"/>
        <v>5734848</v>
      </c>
      <c r="J141" s="136"/>
      <c r="K141" s="136">
        <v>0</v>
      </c>
      <c r="L141" s="43">
        <f>J141+K141</f>
        <v>0</v>
      </c>
      <c r="M141" s="52">
        <f t="shared" si="444"/>
        <v>0</v>
      </c>
      <c r="N141" s="42" t="str">
        <f>+IF(L141=0,"NO OFERTADO",IF(L141&gt;$H141,"NO CUMPLE",IF(((L141-$H141)/$H141)&lt;=-20%,"ARTIFICIALIDAD",IF(AND($H141=$H141,((L141-$H141)/$H141)&gt;-20%),"CUMPLE"))))</f>
        <v>NO OFERTADO</v>
      </c>
      <c r="O141" s="42" t="s">
        <v>568</v>
      </c>
      <c r="P141" s="42" t="s">
        <v>33</v>
      </c>
      <c r="Q141" s="42" t="str">
        <f>+IF(P141="CUMPLE","SI",IF(P141="NO CUMPLE","NO"))</f>
        <v>NO</v>
      </c>
      <c r="R141" s="144">
        <v>0</v>
      </c>
      <c r="S141" s="144">
        <v>0</v>
      </c>
      <c r="T141" s="144">
        <f t="shared" si="428"/>
        <v>0</v>
      </c>
      <c r="U141" s="145">
        <f t="shared" si="445"/>
        <v>0</v>
      </c>
      <c r="V141" s="42" t="str">
        <f>+IF(T141=0,"NO OFERTADO",IF(T141&gt;$H141,"NO CUMPLE",IF(((T141-$H141)/$H141)&lt;=-20%,"ARTIFICIALIDAD",IF(AND($H141=$H141,((T141-$H141)/$H141)&gt;-20%),"CUMPLE"))))</f>
        <v>NO OFERTADO</v>
      </c>
      <c r="W141" s="42" t="str">
        <f>+IFERROR(VLOOKUP(A141,'[1]ASSUT MEDICAL LTDA'!$A$11:$L$124,7,0)," ")</f>
        <v xml:space="preserve"> </v>
      </c>
      <c r="X141" s="42" t="s">
        <v>33</v>
      </c>
      <c r="Y141" s="42" t="str">
        <f>+IF(X141="CUMPLE","SI",IF(X141="NO CUMPLE","NO"))</f>
        <v>NO</v>
      </c>
      <c r="Z141" s="43">
        <v>0</v>
      </c>
      <c r="AA141" s="43">
        <v>0</v>
      </c>
      <c r="AB141" s="43">
        <f t="shared" si="429"/>
        <v>0</v>
      </c>
      <c r="AC141" s="41">
        <f t="shared" si="446"/>
        <v>0</v>
      </c>
      <c r="AD141" s="42" t="str">
        <f>+IF(AB141=0,"NO OFERTADO",IF(AB141&gt;$H141,"NO CUMPLE",IF(((AB141-$H141)/$H141)&lt;=-20%,"ARTIFICIALIDAD",IF(AND($H141=$H141,((AB141-$H141)/$H141)&gt;-20%),"CUMPLE"))))</f>
        <v>NO OFERTADO</v>
      </c>
      <c r="AE141" s="42" t="str">
        <f>+IFERROR(VLOOKUP(A141,'[1]COLOMBIANA DE MEDICAMENTOS Y TE'!$A$33:$H$178,8,0)," ")</f>
        <v xml:space="preserve"> </v>
      </c>
      <c r="AF141" s="42" t="s">
        <v>33</v>
      </c>
      <c r="AG141" s="42" t="str">
        <f>+IF(AF141="CUMPLE","SI",IF(AF141="NO CUMPLE","NO"))</f>
        <v>NO</v>
      </c>
      <c r="AH141" s="43">
        <v>604520</v>
      </c>
      <c r="AI141" s="144">
        <f>+AH141*19%</f>
        <v>114858.8</v>
      </c>
      <c r="AJ141" s="51">
        <f>+AH141+AI141</f>
        <v>719378.8</v>
      </c>
      <c r="AK141" s="41">
        <f t="shared" si="447"/>
        <v>3596894</v>
      </c>
      <c r="AL141" s="42" t="str">
        <f>+IF(AJ141=0,"NO OFERTADO",IF(AJ141&gt;$H141,"NO CUMPLE",IF(((AJ141-$H141)/$H141)&lt;=-20%,"ARTIFICIALIDAD",IF(AND($H141=$H141,((AJ141-$H141)/$H141)&gt;-20%),"CUMPLE"))))</f>
        <v>ARTIFICIALIDAD</v>
      </c>
      <c r="AM141" s="42" t="str">
        <f>+IFERROR(VLOOKUP(A141,'[1]JOHNSON &amp; JOHNSON MEDTECH COLOM'!$A$11:$J$240,7,0)," ")</f>
        <v>Cumple</v>
      </c>
      <c r="AN141" s="42" t="s">
        <v>10</v>
      </c>
      <c r="AO141" s="42" t="str">
        <f>+IF(AN141="CUMPLE","SI",IF(AN141="NO CUMPLE","NO"))</f>
        <v>SI</v>
      </c>
      <c r="AP141" s="43"/>
      <c r="AQ141" s="43"/>
      <c r="AR141" s="40">
        <f>+AP141+AQ141</f>
        <v>0</v>
      </c>
      <c r="AS141" s="41">
        <f t="shared" si="448"/>
        <v>0</v>
      </c>
      <c r="AT141" s="42" t="str">
        <f>+IF(AR141=0,"NO OFERTADO",IF(AR141&gt;$H141,"NO CUMPLE",IF(((AR141-$H141)/$H141)&lt;=-20%,"ARTIFICIALIDAD",IF(AND($H141=$H141,((AR141-$H141)/$H141)&gt;-20%),"CUMPLE"))))</f>
        <v>NO OFERTADO</v>
      </c>
      <c r="AU141" s="42"/>
      <c r="AV141" s="42" t="s">
        <v>33</v>
      </c>
      <c r="AW141" s="42" t="str">
        <f>+IF(AV141="CUMPLE","SI",IF(AV141="NO CUMPLE","NO"))</f>
        <v>NO</v>
      </c>
      <c r="AX141" s="43"/>
      <c r="AY141" s="43"/>
      <c r="AZ141" s="144">
        <f t="shared" si="430"/>
        <v>0</v>
      </c>
      <c r="BA141" s="41">
        <f t="shared" si="449"/>
        <v>0</v>
      </c>
      <c r="BB141" s="42" t="str">
        <f>+IF(AZ141=0,"NO OFERTADO",IF(AZ141&gt;$H141,"NO CUMPLE",IF(((AZ141-$H141)/$H141)&lt;=-20%,"ARTIFICIALIDAD",IF(AND($H141=$H141,((AZ141-$H141)/$H141)&gt;-20%),"CUMPLE"))))</f>
        <v>NO OFERTADO</v>
      </c>
      <c r="BC141" s="42" t="str">
        <f>+IFERROR(VLOOKUP(A141,'[1]LIFE SUMINISTROS MEDICOS S.A.S.'!$A$32:$O$78,8,0)," ")</f>
        <v xml:space="preserve"> </v>
      </c>
      <c r="BD141" s="42" t="s">
        <v>33</v>
      </c>
      <c r="BE141" s="42" t="str">
        <f>+IF(BD141="CUMPLE","SI",IF(BD141="NO CUMPLE","NO"))</f>
        <v>NO</v>
      </c>
      <c r="BF141" s="214">
        <f>+IFERROR(VLOOKUP(A141,[2]PriceList!$A$2:$I$252,8,0)," ")</f>
        <v>820000</v>
      </c>
      <c r="BG141" s="218">
        <f>+BF141*19%</f>
        <v>155800</v>
      </c>
      <c r="BH141" s="43">
        <f t="shared" si="431"/>
        <v>975800</v>
      </c>
      <c r="BI141" s="52">
        <f>BH141*$F141</f>
        <v>975800</v>
      </c>
      <c r="BJ141" s="42" t="str">
        <f>+IF(BH141=0,"NO OFERTADO",IF(BH141&gt;$H141,"NO CUMPLE",IF(((BH141-$H141)/$H141)&lt;=-20%,"ARTIFICIALIDAD",IF(AND($H141=$H141,((BH141-$H141)/$H141)&gt;-20%),"CUMPLE"))))</f>
        <v>CUMPLE</v>
      </c>
      <c r="BK141" s="42" t="str">
        <f>+IFERROR(VLOOKUP(A141,'[1]MEDTRONIC COLOMBIA S.A.'!$A$11:$O$73,8,0)," ")</f>
        <v>No cumple</v>
      </c>
      <c r="BL141" s="42" t="s">
        <v>33</v>
      </c>
      <c r="BM141" s="42" t="str">
        <f>+IF(BL141="CUMPLE","SI",IF(BL141="NO CUMPLE","NO"))</f>
        <v>NO</v>
      </c>
      <c r="BN141" s="196">
        <v>1175862</v>
      </c>
      <c r="BO141" s="196">
        <v>223413.78</v>
      </c>
      <c r="BP141" s="144">
        <f t="shared" si="432"/>
        <v>1399275.78</v>
      </c>
      <c r="BQ141" s="145">
        <f t="shared" si="433"/>
        <v>1399275.78</v>
      </c>
      <c r="BR141" s="42" t="str">
        <f>+IF(BP141=0,"NO OFERTADO",IF(BP141&gt;$H141,"NO CUMPLE",IF(((BP141-$H141)/$H141)&lt;=-20%,"ARTIFICIALIDAD",IF(AND($H141=$H141,((BP141-$H141)/$H141)&gt;-20%),"CUMPLE"))))</f>
        <v>NO CUMPLE</v>
      </c>
      <c r="BS141" s="42" t="str">
        <f>+IFERROR(VLOOKUP(A141,'[1]PROMED QUIRURGICOS EU'!$A$11:$O$26,8,0)," ")</f>
        <v>No cumple</v>
      </c>
      <c r="BT141" s="42" t="s">
        <v>33</v>
      </c>
      <c r="BU141" s="42" t="str">
        <f>+IF(BT141="CUMPLE","SI",IF(BT141="NO CUMPLE","NO"))</f>
        <v>NO</v>
      </c>
      <c r="BV141" s="191"/>
      <c r="BW141" s="191"/>
      <c r="BX141" s="43">
        <f t="shared" si="434"/>
        <v>0</v>
      </c>
      <c r="BY141" s="52">
        <f t="shared" si="435"/>
        <v>0</v>
      </c>
      <c r="BZ141" s="42" t="str">
        <f>+IF(BX141=0,"NO OFERTADO",IF(BX141&gt;$H141,"NO CUMPLE",IF(((BX141-$H141)/$H141)&lt;=-20%,"ARTIFICIALIDAD",IF(AND($H141=$H141,((BX141-$H141)/$H141)&gt;-20%),"CUMPLE"))))</f>
        <v>NO OFERTADO</v>
      </c>
      <c r="CA141" s="42" t="str">
        <f>+IFERROR(VLOOKUP(A141,'[1]UCIPHARMA S. A'!$A$11:$N$28,8,0)," ")</f>
        <v xml:space="preserve"> </v>
      </c>
      <c r="CB141" s="42" t="s">
        <v>33</v>
      </c>
      <c r="CC141" s="42" t="str">
        <f>+IF(CB141="CUMPLE","SI",IF(CB141="NO CUMPLE","NO"))</f>
        <v>NO</v>
      </c>
      <c r="CD141" s="56"/>
      <c r="CE141" s="57" t="str">
        <f t="shared" si="436"/>
        <v/>
      </c>
      <c r="CF141" s="57" t="str">
        <f t="shared" si="437"/>
        <v/>
      </c>
      <c r="CG141" s="57" t="str">
        <f t="shared" si="438"/>
        <v/>
      </c>
      <c r="CH141" s="65">
        <f t="shared" si="439"/>
        <v>719378.8</v>
      </c>
      <c r="CI141" s="65" t="str">
        <f t="shared" si="440"/>
        <v/>
      </c>
      <c r="CJ141" s="65" t="str">
        <f t="shared" si="441"/>
        <v/>
      </c>
      <c r="CK141" s="65" t="str">
        <f>IF(BH141=0,"",IF(BM141="NO","",BH141))</f>
        <v/>
      </c>
      <c r="CL141" s="65" t="str">
        <f>IF(BQ141=0,"",IF(BU141="NO","",BQ141))</f>
        <v/>
      </c>
      <c r="CM141" s="57" t="str">
        <f t="shared" si="450"/>
        <v/>
      </c>
      <c r="CN141" s="57">
        <f>MIN(CE141,CF141,CG141,CH141,CI141,CJ141,CK141,CL141,CM141)</f>
        <v>719378.8</v>
      </c>
      <c r="CO141" s="58" t="e">
        <f>500*(CN141/CE141)</f>
        <v>#VALUE!</v>
      </c>
      <c r="CP141" s="58" t="e">
        <f>500*(CN141/CF141)</f>
        <v>#VALUE!</v>
      </c>
      <c r="CQ141" s="58" t="e">
        <f>500*(CN141/CG141)</f>
        <v>#VALUE!</v>
      </c>
      <c r="CR141" s="58">
        <f>500*(CN141/CH141)</f>
        <v>500</v>
      </c>
      <c r="CS141" s="58" t="e">
        <f>500*(CN141/CI141)</f>
        <v>#VALUE!</v>
      </c>
      <c r="CT141" s="58" t="e">
        <f>500*(CN141/CJ141)</f>
        <v>#VALUE!</v>
      </c>
      <c r="CU141" s="62" t="e">
        <f>500*(CN141/CK141)</f>
        <v>#VALUE!</v>
      </c>
      <c r="CV141" s="58" t="e">
        <f>500*(CN141/CL141)</f>
        <v>#VALUE!</v>
      </c>
      <c r="CW141" s="58" t="e">
        <f>500*(CN141/CM141)</f>
        <v>#VALUE!</v>
      </c>
      <c r="CX141" s="56" t="s">
        <v>554</v>
      </c>
      <c r="CY141" s="91"/>
    </row>
    <row r="142" spans="1:103" s="59" customFormat="1" ht="47.25" x14ac:dyDescent="0.2">
      <c r="A142" s="122">
        <f t="shared" si="442"/>
        <v>132</v>
      </c>
      <c r="B142" s="123" t="s">
        <v>307</v>
      </c>
      <c r="C142" s="124" t="s">
        <v>308</v>
      </c>
      <c r="D142" s="123" t="s">
        <v>46</v>
      </c>
      <c r="E142" s="126">
        <v>5.333333333333333</v>
      </c>
      <c r="F142" s="122">
        <v>1</v>
      </c>
      <c r="G142" s="123" t="s">
        <v>31</v>
      </c>
      <c r="H142" s="53">
        <v>30294</v>
      </c>
      <c r="I142" s="53">
        <f t="shared" si="443"/>
        <v>161568</v>
      </c>
      <c r="J142" s="136"/>
      <c r="K142" s="136">
        <v>0</v>
      </c>
      <c r="L142" s="43">
        <f t="shared" ref="L142:L153" si="451">J142+K142</f>
        <v>0</v>
      </c>
      <c r="M142" s="52">
        <f t="shared" si="444"/>
        <v>0</v>
      </c>
      <c r="N142" s="42" t="str">
        <f t="shared" ref="N142:N146" si="452">+IF(L142=0,"NO OFERTADO",IF(L142&gt;$H142,"NO CUMPLE",IF(((L142-$H142)/$H142)&lt;=-20%,"ARTIFICIALIDAD",IF(AND($H142=$H142,((L142-$H142)/$H142)&gt;-20%),"CUMPLE"))))</f>
        <v>NO OFERTADO</v>
      </c>
      <c r="O142" s="42" t="s">
        <v>568</v>
      </c>
      <c r="P142" s="42" t="s">
        <v>33</v>
      </c>
      <c r="Q142" s="42" t="str">
        <f t="shared" ref="Q142:Q153" si="453">+IF(P142="CUMPLE","SI",IF(P142="NO CUMPLE","NO"))</f>
        <v>NO</v>
      </c>
      <c r="R142" s="144">
        <v>10300</v>
      </c>
      <c r="S142" s="144">
        <v>0</v>
      </c>
      <c r="T142" s="144">
        <f t="shared" si="428"/>
        <v>10300</v>
      </c>
      <c r="U142" s="145">
        <f t="shared" si="445"/>
        <v>54933.333333333328</v>
      </c>
      <c r="V142" s="42" t="str">
        <f t="shared" ref="V142:V143" si="454">+IF(T142=0,"NO OFERTADO",IF(T142&gt;$H142,"NO CUMPLE",IF(((T142-$H142)/$H142)&lt;=-20%,"ARTIFICIALIDAD",IF(AND($H142=$H142,((T142-$H142)/$H142)&gt;-20%),"CUMPLE"))))</f>
        <v>ARTIFICIALIDAD</v>
      </c>
      <c r="W142" s="42" t="str">
        <f>+IFERROR(VLOOKUP(A142,'[1]ASSUT MEDICAL LTDA'!$A$11:$L$124,7,0)," ")</f>
        <v>No cumple</v>
      </c>
      <c r="X142" s="42" t="s">
        <v>10</v>
      </c>
      <c r="Y142" s="42" t="str">
        <f t="shared" ref="Y142:Y143" si="455">+IF(X142="CUMPLE","SI",IF(X142="NO CUMPLE","NO"))</f>
        <v>SI</v>
      </c>
      <c r="Z142" s="43">
        <v>0</v>
      </c>
      <c r="AA142" s="43">
        <v>0</v>
      </c>
      <c r="AB142" s="43">
        <f t="shared" si="429"/>
        <v>0</v>
      </c>
      <c r="AC142" s="41">
        <f t="shared" si="446"/>
        <v>0</v>
      </c>
      <c r="AD142" s="42" t="str">
        <f t="shared" ref="AD142:AD153" si="456">+IF(AB142=0,"NO OFERTADO",IF(AB142&gt;$H142,"NO CUMPLE",IF(((AB142-$H142)/$H142)&lt;=-20%,"ARTIFICIALIDAD",IF(AND($H142=$H142,((AB142-$H142)/$H142)&gt;-20%),"CUMPLE"))))</f>
        <v>NO OFERTADO</v>
      </c>
      <c r="AE142" s="42" t="str">
        <f>+IFERROR(VLOOKUP(A142,'[1]COLOMBIANA DE MEDICAMENTOS Y TE'!$A$33:$H$178,8,0)," ")</f>
        <v xml:space="preserve"> </v>
      </c>
      <c r="AF142" s="42" t="s">
        <v>33</v>
      </c>
      <c r="AG142" s="42" t="str">
        <f t="shared" ref="AG142:AG153" si="457">+IF(AF142="CUMPLE","SI",IF(AF142="NO CUMPLE","NO"))</f>
        <v>NO</v>
      </c>
      <c r="AH142" s="60">
        <v>15008</v>
      </c>
      <c r="AI142" s="60">
        <v>0</v>
      </c>
      <c r="AJ142" s="51">
        <f t="shared" ref="AJ142:AJ153" si="458">+AH142+AI142</f>
        <v>15008</v>
      </c>
      <c r="AK142" s="41">
        <f t="shared" si="447"/>
        <v>80042.666666666657</v>
      </c>
      <c r="AL142" s="42" t="str">
        <f t="shared" ref="AL142:AL153" si="459">+IF(AJ142=0,"NO OFERTADO",IF(AJ142&gt;$H142,"NO CUMPLE",IF(((AJ142-$H142)/$H142)&lt;=-20%,"ARTIFICIALIDAD",IF(AND($H142=$H142,((AJ142-$H142)/$H142)&gt;-20%),"CUMPLE"))))</f>
        <v>ARTIFICIALIDAD</v>
      </c>
      <c r="AM142" s="42" t="str">
        <f>+IFERROR(VLOOKUP(A142,'[1]JOHNSON &amp; JOHNSON MEDTECH COLOM'!$A$11:$J$240,7,0)," ")</f>
        <v>Cumple</v>
      </c>
      <c r="AN142" s="42" t="s">
        <v>10</v>
      </c>
      <c r="AO142" s="42" t="str">
        <f t="shared" ref="AO142:AO153" si="460">+IF(AN142="CUMPLE","SI",IF(AN142="NO CUMPLE","NO"))</f>
        <v>SI</v>
      </c>
      <c r="AP142" s="60"/>
      <c r="AQ142" s="60"/>
      <c r="AR142" s="40">
        <f t="shared" ref="AR142:AR153" si="461">+AP142+AQ142</f>
        <v>0</v>
      </c>
      <c r="AS142" s="41">
        <f t="shared" si="448"/>
        <v>0</v>
      </c>
      <c r="AT142" s="42" t="str">
        <f t="shared" ref="AT142:AT153" si="462">+IF(AR142=0,"NO OFERTADO",IF(AR142&gt;$H142,"NO CUMPLE",IF(((AR142-$H142)/$H142)&lt;=-20%,"ARTIFICIALIDAD",IF(AND($H142=$H142,((AR142-$H142)/$H142)&gt;-20%),"CUMPLE"))))</f>
        <v>NO OFERTADO</v>
      </c>
      <c r="AU142" s="42"/>
      <c r="AV142" s="42" t="s">
        <v>33</v>
      </c>
      <c r="AW142" s="42" t="str">
        <f t="shared" ref="AW142:AW153" si="463">+IF(AV142="CUMPLE","SI",IF(AV142="NO CUMPLE","NO"))</f>
        <v>NO</v>
      </c>
      <c r="AX142" s="167"/>
      <c r="AY142" s="167"/>
      <c r="AZ142" s="144">
        <f t="shared" si="430"/>
        <v>0</v>
      </c>
      <c r="BA142" s="41">
        <f t="shared" si="449"/>
        <v>0</v>
      </c>
      <c r="BB142" s="42" t="str">
        <f t="shared" ref="BB142:BB153" si="464">+IF(AZ142=0,"NO OFERTADO",IF(AZ142&gt;$H142,"NO CUMPLE",IF(((AZ142-$H142)/$H142)&lt;=-20%,"ARTIFICIALIDAD",IF(AND($H142=$H142,((AZ142-$H142)/$H142)&gt;-20%),"CUMPLE"))))</f>
        <v>NO OFERTADO</v>
      </c>
      <c r="BC142" s="42" t="str">
        <f>+IFERROR(VLOOKUP(A142,'[1]LIFE SUMINISTROS MEDICOS S.A.S.'!$A$32:$O$78,8,0)," ")</f>
        <v xml:space="preserve"> </v>
      </c>
      <c r="BD142" s="42" t="s">
        <v>33</v>
      </c>
      <c r="BE142" s="42" t="str">
        <f t="shared" ref="BE142:BE153" si="465">+IF(BD142="CUMPLE","SI",IF(BD142="NO CUMPLE","NO"))</f>
        <v>NO</v>
      </c>
      <c r="BF142" s="214">
        <f>+IFERROR(VLOOKUP(A142,[2]PriceList!$A$2:$I$252,8,0)," ")</f>
        <v>0</v>
      </c>
      <c r="BG142" s="218">
        <f>+IFERROR(VLOOKUP(A142,[2]PriceList!$A$2:$I$252,9,0)," ")</f>
        <v>0</v>
      </c>
      <c r="BH142" s="43">
        <f t="shared" si="431"/>
        <v>0</v>
      </c>
      <c r="BI142" s="52">
        <f t="shared" ref="BI142:BI153" si="466">BH142*$F142</f>
        <v>0</v>
      </c>
      <c r="BJ142" s="42" t="str">
        <f t="shared" ref="BJ142:BJ153" si="467">+IF(BH142=0,"NO OFERTADO",IF(BH142&gt;$H142,"NO CUMPLE",IF(((BH142-$H142)/$H142)&lt;=-20%,"ARTIFICIALIDAD",IF(AND($H142=$H142,((BH142-$H142)/$H142)&gt;-20%),"CUMPLE"))))</f>
        <v>NO OFERTADO</v>
      </c>
      <c r="BK142" s="42" t="str">
        <f>+IFERROR(VLOOKUP(A142,'[1]MEDTRONIC COLOMBIA S.A.'!$A$11:$O$73,8,0)," ")</f>
        <v xml:space="preserve"> </v>
      </c>
      <c r="BL142" s="42" t="s">
        <v>33</v>
      </c>
      <c r="BM142" s="42" t="str">
        <f t="shared" ref="BM142:BM153" si="468">+IF(BL142="CUMPLE","SI",IF(BL142="NO CUMPLE","NO"))</f>
        <v>NO</v>
      </c>
      <c r="BN142" s="196">
        <v>0</v>
      </c>
      <c r="BO142" s="196">
        <v>0</v>
      </c>
      <c r="BP142" s="144">
        <f t="shared" si="432"/>
        <v>0</v>
      </c>
      <c r="BQ142" s="145">
        <f t="shared" si="433"/>
        <v>0</v>
      </c>
      <c r="BR142" s="42" t="str">
        <f t="shared" ref="BR142:BR153" si="469">+IF(BP142=0,"NO OFERTADO",IF(BP142&gt;$H142,"NO CUMPLE",IF(((BP142-$H142)/$H142)&lt;=-20%,"ARTIFICIALIDAD",IF(AND($H142=$H142,((BP142-$H142)/$H142)&gt;-20%),"CUMPLE"))))</f>
        <v>NO OFERTADO</v>
      </c>
      <c r="BS142" s="42" t="str">
        <f>+IFERROR(VLOOKUP(A142,'[1]PROMED QUIRURGICOS EU'!$A$11:$O$26,8,0)," ")</f>
        <v xml:space="preserve"> </v>
      </c>
      <c r="BT142" s="42" t="s">
        <v>33</v>
      </c>
      <c r="BU142" s="42" t="str">
        <f t="shared" ref="BU142:BU153" si="470">+IF(BT142="CUMPLE","SI",IF(BT142="NO CUMPLE","NO"))</f>
        <v>NO</v>
      </c>
      <c r="BV142" s="191"/>
      <c r="BW142" s="191"/>
      <c r="BX142" s="43">
        <f t="shared" si="434"/>
        <v>0</v>
      </c>
      <c r="BY142" s="52">
        <f t="shared" si="435"/>
        <v>0</v>
      </c>
      <c r="BZ142" s="42" t="str">
        <f t="shared" ref="BZ142:BZ153" si="471">+IF(BX142=0,"NO OFERTADO",IF(BX142&gt;$H142,"NO CUMPLE",IF(((BX142-$H142)/$H142)&lt;=-20%,"ARTIFICIALIDAD",IF(AND($H142=$H142,((BX142-$H142)/$H142)&gt;-20%),"CUMPLE"))))</f>
        <v>NO OFERTADO</v>
      </c>
      <c r="CA142" s="42" t="str">
        <f>+IFERROR(VLOOKUP(A142,'[1]UCIPHARMA S. A'!$A$11:$N$28,8,0)," ")</f>
        <v xml:space="preserve"> </v>
      </c>
      <c r="CB142" s="42" t="s">
        <v>33</v>
      </c>
      <c r="CC142" s="42" t="str">
        <f t="shared" ref="CC142:CC153" si="472">+IF(CB142="CUMPLE","SI",IF(CB142="NO CUMPLE","NO"))</f>
        <v>NO</v>
      </c>
      <c r="CD142" s="56"/>
      <c r="CE142" s="57" t="str">
        <f t="shared" si="436"/>
        <v/>
      </c>
      <c r="CF142" s="57">
        <f t="shared" si="437"/>
        <v>10300</v>
      </c>
      <c r="CG142" s="57" t="str">
        <f t="shared" si="438"/>
        <v/>
      </c>
      <c r="CH142" s="65">
        <f t="shared" si="439"/>
        <v>15008</v>
      </c>
      <c r="CI142" s="65" t="str">
        <f t="shared" si="440"/>
        <v/>
      </c>
      <c r="CJ142" s="65" t="str">
        <f t="shared" si="441"/>
        <v/>
      </c>
      <c r="CK142" s="65" t="str">
        <f t="shared" ref="CK142:CK153" si="473">IF(BH142=0,"",IF(BM142="NO","",BH142))</f>
        <v/>
      </c>
      <c r="CL142" s="65" t="str">
        <f t="shared" ref="CL142:CL153" si="474">IF(BQ142=0,"",IF(BU142="NO","",BQ142))</f>
        <v/>
      </c>
      <c r="CM142" s="57" t="str">
        <f t="shared" si="450"/>
        <v/>
      </c>
      <c r="CN142" s="57">
        <f t="shared" ref="CN142:CN153" si="475">MIN(CE142,CF142,CG142,CH142,CI142,CJ142,CK142,CL142,CM142)</f>
        <v>10300</v>
      </c>
      <c r="CO142" s="58" t="e">
        <f t="shared" ref="CO142:CO153" si="476">500*(CN142/CE142)</f>
        <v>#VALUE!</v>
      </c>
      <c r="CP142" s="58">
        <f t="shared" ref="CP142:CP153" si="477">500*(CN142/CF142)</f>
        <v>500</v>
      </c>
      <c r="CQ142" s="58" t="e">
        <f t="shared" ref="CQ142:CQ153" si="478">500*(CN142/CG142)</f>
        <v>#VALUE!</v>
      </c>
      <c r="CR142" s="58">
        <f t="shared" ref="CR142:CR153" si="479">500*(CN142/CH142)</f>
        <v>343.15031982942429</v>
      </c>
      <c r="CS142" s="58" t="e">
        <f t="shared" ref="CS142:CS145" si="480">500*(CN142/CI142)</f>
        <v>#VALUE!</v>
      </c>
      <c r="CT142" s="58" t="e">
        <f t="shared" ref="CT142:CT153" si="481">500*(CN142/CJ142)</f>
        <v>#VALUE!</v>
      </c>
      <c r="CU142" s="62" t="e">
        <f t="shared" ref="CU142:CU153" si="482">500*(CN142/CK142)</f>
        <v>#VALUE!</v>
      </c>
      <c r="CV142" s="58" t="e">
        <f t="shared" ref="CV142:CV153" si="483">500*(CN142/CL142)</f>
        <v>#VALUE!</v>
      </c>
      <c r="CW142" s="58" t="e">
        <f t="shared" ref="CW142:CW153" si="484">500*(CN142/CM142)</f>
        <v>#VALUE!</v>
      </c>
      <c r="CX142" s="56" t="s">
        <v>552</v>
      </c>
      <c r="CY142" s="91"/>
    </row>
    <row r="143" spans="1:103" s="59" customFormat="1" ht="47.25" x14ac:dyDescent="0.2">
      <c r="A143" s="122">
        <f t="shared" si="442"/>
        <v>133</v>
      </c>
      <c r="B143" s="123" t="s">
        <v>309</v>
      </c>
      <c r="C143" s="124" t="s">
        <v>310</v>
      </c>
      <c r="D143" s="123" t="s">
        <v>46</v>
      </c>
      <c r="E143" s="126">
        <v>12</v>
      </c>
      <c r="F143" s="122">
        <v>1</v>
      </c>
      <c r="G143" s="123" t="s">
        <v>31</v>
      </c>
      <c r="H143" s="53">
        <v>20160</v>
      </c>
      <c r="I143" s="53">
        <f t="shared" si="443"/>
        <v>241920</v>
      </c>
      <c r="J143" s="136"/>
      <c r="K143" s="136">
        <v>0</v>
      </c>
      <c r="L143" s="43">
        <f t="shared" si="451"/>
        <v>0</v>
      </c>
      <c r="M143" s="52">
        <f t="shared" si="444"/>
        <v>0</v>
      </c>
      <c r="N143" s="42" t="str">
        <f t="shared" si="452"/>
        <v>NO OFERTADO</v>
      </c>
      <c r="O143" s="42" t="s">
        <v>568</v>
      </c>
      <c r="P143" s="42" t="s">
        <v>33</v>
      </c>
      <c r="Q143" s="42" t="str">
        <f t="shared" si="453"/>
        <v>NO</v>
      </c>
      <c r="R143" s="144">
        <v>0</v>
      </c>
      <c r="S143" s="144">
        <v>0</v>
      </c>
      <c r="T143" s="144">
        <f t="shared" si="428"/>
        <v>0</v>
      </c>
      <c r="U143" s="145">
        <f t="shared" si="445"/>
        <v>0</v>
      </c>
      <c r="V143" s="42" t="str">
        <f t="shared" si="454"/>
        <v>NO OFERTADO</v>
      </c>
      <c r="W143" s="42" t="str">
        <f>+IFERROR(VLOOKUP(A143,'[1]ASSUT MEDICAL LTDA'!$A$11:$L$124,7,0)," ")</f>
        <v xml:space="preserve"> </v>
      </c>
      <c r="X143" s="42" t="s">
        <v>33</v>
      </c>
      <c r="Y143" s="42" t="str">
        <f t="shared" si="455"/>
        <v>NO</v>
      </c>
      <c r="Z143" s="43">
        <v>0</v>
      </c>
      <c r="AA143" s="43">
        <v>0</v>
      </c>
      <c r="AB143" s="43">
        <f t="shared" si="429"/>
        <v>0</v>
      </c>
      <c r="AC143" s="41">
        <f t="shared" si="446"/>
        <v>0</v>
      </c>
      <c r="AD143" s="42" t="str">
        <f t="shared" si="456"/>
        <v>NO OFERTADO</v>
      </c>
      <c r="AE143" s="42" t="str">
        <f>+IFERROR(VLOOKUP(A143,'[1]COLOMBIANA DE MEDICAMENTOS Y TE'!$A$33:$H$178,8,0)," ")</f>
        <v xml:space="preserve"> </v>
      </c>
      <c r="AF143" s="42" t="s">
        <v>33</v>
      </c>
      <c r="AG143" s="42" t="str">
        <f t="shared" si="457"/>
        <v>NO</v>
      </c>
      <c r="AH143" s="60">
        <v>10550</v>
      </c>
      <c r="AI143" s="60">
        <v>0</v>
      </c>
      <c r="AJ143" s="51">
        <f t="shared" si="458"/>
        <v>10550</v>
      </c>
      <c r="AK143" s="41">
        <f t="shared" si="447"/>
        <v>126600</v>
      </c>
      <c r="AL143" s="42" t="str">
        <f t="shared" si="459"/>
        <v>ARTIFICIALIDAD</v>
      </c>
      <c r="AM143" s="42" t="str">
        <f>+IFERROR(VLOOKUP(A143,'[1]JOHNSON &amp; JOHNSON MEDTECH COLOM'!$A$11:$J$240,7,0)," ")</f>
        <v>Cumple</v>
      </c>
      <c r="AN143" s="42" t="s">
        <v>10</v>
      </c>
      <c r="AO143" s="42" t="str">
        <f t="shared" si="460"/>
        <v>SI</v>
      </c>
      <c r="AP143" s="60"/>
      <c r="AQ143" s="60"/>
      <c r="AR143" s="40">
        <f t="shared" si="461"/>
        <v>0</v>
      </c>
      <c r="AS143" s="41">
        <f t="shared" si="448"/>
        <v>0</v>
      </c>
      <c r="AT143" s="42" t="str">
        <f t="shared" si="462"/>
        <v>NO OFERTADO</v>
      </c>
      <c r="AU143" s="42"/>
      <c r="AV143" s="42" t="s">
        <v>33</v>
      </c>
      <c r="AW143" s="42" t="str">
        <f t="shared" si="463"/>
        <v>NO</v>
      </c>
      <c r="AX143" s="167"/>
      <c r="AY143" s="167"/>
      <c r="AZ143" s="144">
        <f t="shared" si="430"/>
        <v>0</v>
      </c>
      <c r="BA143" s="41">
        <f t="shared" si="449"/>
        <v>0</v>
      </c>
      <c r="BB143" s="42" t="str">
        <f t="shared" si="464"/>
        <v>NO OFERTADO</v>
      </c>
      <c r="BC143" s="42" t="str">
        <f>+IFERROR(VLOOKUP(A143,'[1]LIFE SUMINISTROS MEDICOS S.A.S.'!$A$32:$O$78,8,0)," ")</f>
        <v xml:space="preserve"> </v>
      </c>
      <c r="BD143" s="42" t="s">
        <v>33</v>
      </c>
      <c r="BE143" s="42" t="str">
        <f t="shared" si="465"/>
        <v>NO</v>
      </c>
      <c r="BF143" s="214">
        <f>+IFERROR(VLOOKUP(A143,[2]PriceList!$A$2:$I$252,8,0)," ")</f>
        <v>0</v>
      </c>
      <c r="BG143" s="218">
        <f>+IFERROR(VLOOKUP(A143,[2]PriceList!$A$2:$I$252,9,0)," ")</f>
        <v>0</v>
      </c>
      <c r="BH143" s="43">
        <f t="shared" si="431"/>
        <v>0</v>
      </c>
      <c r="BI143" s="52">
        <f t="shared" si="466"/>
        <v>0</v>
      </c>
      <c r="BJ143" s="42" t="str">
        <f t="shared" si="467"/>
        <v>NO OFERTADO</v>
      </c>
      <c r="BK143" s="42" t="str">
        <f>+IFERROR(VLOOKUP(A143,'[1]MEDTRONIC COLOMBIA S.A.'!$A$11:$O$73,8,0)," ")</f>
        <v xml:space="preserve"> </v>
      </c>
      <c r="BL143" s="42" t="s">
        <v>33</v>
      </c>
      <c r="BM143" s="42" t="str">
        <f t="shared" si="468"/>
        <v>NO</v>
      </c>
      <c r="BN143" s="196">
        <v>0</v>
      </c>
      <c r="BO143" s="196">
        <v>0</v>
      </c>
      <c r="BP143" s="144">
        <f t="shared" si="432"/>
        <v>0</v>
      </c>
      <c r="BQ143" s="145">
        <f t="shared" si="433"/>
        <v>0</v>
      </c>
      <c r="BR143" s="42" t="str">
        <f t="shared" si="469"/>
        <v>NO OFERTADO</v>
      </c>
      <c r="BS143" s="42" t="str">
        <f>+IFERROR(VLOOKUP(A143,'[1]PROMED QUIRURGICOS EU'!$A$11:$O$26,8,0)," ")</f>
        <v xml:space="preserve"> </v>
      </c>
      <c r="BT143" s="42" t="s">
        <v>33</v>
      </c>
      <c r="BU143" s="42" t="str">
        <f t="shared" si="470"/>
        <v>NO</v>
      </c>
      <c r="BV143" s="191"/>
      <c r="BW143" s="191"/>
      <c r="BX143" s="43">
        <f t="shared" si="434"/>
        <v>0</v>
      </c>
      <c r="BY143" s="52">
        <f t="shared" si="435"/>
        <v>0</v>
      </c>
      <c r="BZ143" s="42" t="str">
        <f t="shared" si="471"/>
        <v>NO OFERTADO</v>
      </c>
      <c r="CA143" s="42" t="str">
        <f>+IFERROR(VLOOKUP(A143,'[1]UCIPHARMA S. A'!$A$11:$N$28,8,0)," ")</f>
        <v xml:space="preserve"> </v>
      </c>
      <c r="CB143" s="42" t="s">
        <v>33</v>
      </c>
      <c r="CC143" s="42" t="str">
        <f t="shared" si="472"/>
        <v>NO</v>
      </c>
      <c r="CD143" s="56"/>
      <c r="CE143" s="57" t="str">
        <f t="shared" si="436"/>
        <v/>
      </c>
      <c r="CF143" s="57" t="str">
        <f t="shared" si="437"/>
        <v/>
      </c>
      <c r="CG143" s="57" t="str">
        <f t="shared" si="438"/>
        <v/>
      </c>
      <c r="CH143" s="65">
        <f t="shared" si="439"/>
        <v>10550</v>
      </c>
      <c r="CI143" s="65" t="str">
        <f t="shared" si="440"/>
        <v/>
      </c>
      <c r="CJ143" s="65" t="str">
        <f t="shared" si="441"/>
        <v/>
      </c>
      <c r="CK143" s="65" t="str">
        <f t="shared" si="473"/>
        <v/>
      </c>
      <c r="CL143" s="65" t="str">
        <f t="shared" si="474"/>
        <v/>
      </c>
      <c r="CM143" s="57" t="str">
        <f t="shared" si="450"/>
        <v/>
      </c>
      <c r="CN143" s="57">
        <f t="shared" si="475"/>
        <v>10550</v>
      </c>
      <c r="CO143" s="58" t="e">
        <f t="shared" si="476"/>
        <v>#VALUE!</v>
      </c>
      <c r="CP143" s="58" t="e">
        <f t="shared" si="477"/>
        <v>#VALUE!</v>
      </c>
      <c r="CQ143" s="58" t="e">
        <f t="shared" si="478"/>
        <v>#VALUE!</v>
      </c>
      <c r="CR143" s="58">
        <f t="shared" si="479"/>
        <v>500</v>
      </c>
      <c r="CS143" s="58" t="e">
        <f t="shared" si="480"/>
        <v>#VALUE!</v>
      </c>
      <c r="CT143" s="58" t="e">
        <f t="shared" si="481"/>
        <v>#VALUE!</v>
      </c>
      <c r="CU143" s="62" t="e">
        <f t="shared" si="482"/>
        <v>#VALUE!</v>
      </c>
      <c r="CV143" s="58" t="e">
        <f t="shared" si="483"/>
        <v>#VALUE!</v>
      </c>
      <c r="CW143" s="58" t="e">
        <f t="shared" si="484"/>
        <v>#VALUE!</v>
      </c>
      <c r="CX143" s="56" t="s">
        <v>554</v>
      </c>
      <c r="CY143" s="91"/>
    </row>
    <row r="144" spans="1:103" s="59" customFormat="1" ht="47.25" x14ac:dyDescent="0.2">
      <c r="A144" s="122">
        <f t="shared" si="442"/>
        <v>134</v>
      </c>
      <c r="B144" s="123" t="s">
        <v>311</v>
      </c>
      <c r="C144" s="124" t="s">
        <v>312</v>
      </c>
      <c r="D144" s="123" t="s">
        <v>46</v>
      </c>
      <c r="E144" s="126">
        <v>1</v>
      </c>
      <c r="F144" s="122">
        <v>1</v>
      </c>
      <c r="G144" s="123" t="s">
        <v>31</v>
      </c>
      <c r="H144" s="53">
        <v>2608051.5643000002</v>
      </c>
      <c r="I144" s="53">
        <f t="shared" si="443"/>
        <v>2608051.5643000002</v>
      </c>
      <c r="J144" s="136"/>
      <c r="K144" s="136">
        <v>0</v>
      </c>
      <c r="L144" s="43">
        <f t="shared" si="451"/>
        <v>0</v>
      </c>
      <c r="M144" s="52">
        <f t="shared" si="444"/>
        <v>0</v>
      </c>
      <c r="N144" s="42" t="str">
        <f t="shared" si="452"/>
        <v>NO OFERTADO</v>
      </c>
      <c r="O144" s="42" t="s">
        <v>568</v>
      </c>
      <c r="P144" s="42" t="s">
        <v>33</v>
      </c>
      <c r="Q144" s="42" t="str">
        <f t="shared" si="453"/>
        <v>NO</v>
      </c>
      <c r="R144" s="144">
        <v>0</v>
      </c>
      <c r="S144" s="144">
        <v>0</v>
      </c>
      <c r="T144" s="144">
        <f t="shared" si="428"/>
        <v>0</v>
      </c>
      <c r="U144" s="145">
        <f t="shared" si="445"/>
        <v>0</v>
      </c>
      <c r="V144" s="42" t="str">
        <f>+IF(T144=0,"NO OFERTADO",IF(T144&gt;$H144,"NO CUMPLE",IF(((T144-$H144)/$H144)&lt;=-20%,"ARTIFICIALIDAD",IF(AND($H144=$H144,((T144-$H144)/$H144)&gt;-20%),"CUMPLE"))))</f>
        <v>NO OFERTADO</v>
      </c>
      <c r="W144" s="42" t="str">
        <f>+IFERROR(VLOOKUP(A144,'[1]ASSUT MEDICAL LTDA'!$A$11:$L$124,7,0)," ")</f>
        <v xml:space="preserve"> </v>
      </c>
      <c r="X144" s="42" t="s">
        <v>33</v>
      </c>
      <c r="Y144" s="42" t="str">
        <f>+IF(X144="CUMPLE","SI",IF(X144="NO CUMPLE","NO"))</f>
        <v>NO</v>
      </c>
      <c r="Z144" s="43">
        <v>0</v>
      </c>
      <c r="AA144" s="43">
        <v>0</v>
      </c>
      <c r="AB144" s="43">
        <f t="shared" si="429"/>
        <v>0</v>
      </c>
      <c r="AC144" s="41">
        <f t="shared" si="446"/>
        <v>0</v>
      </c>
      <c r="AD144" s="42" t="str">
        <f t="shared" si="456"/>
        <v>NO OFERTADO</v>
      </c>
      <c r="AE144" s="42" t="str">
        <f>+IFERROR(VLOOKUP(A144,'[1]COLOMBIANA DE MEDICAMENTOS Y TE'!$A$33:$H$178,8,0)," ")</f>
        <v xml:space="preserve"> </v>
      </c>
      <c r="AF144" s="42" t="s">
        <v>33</v>
      </c>
      <c r="AG144" s="42" t="str">
        <f t="shared" si="457"/>
        <v>NO</v>
      </c>
      <c r="AH144" s="60">
        <v>964411</v>
      </c>
      <c r="AI144" s="60">
        <v>0</v>
      </c>
      <c r="AJ144" s="51">
        <f t="shared" si="458"/>
        <v>964411</v>
      </c>
      <c r="AK144" s="41">
        <f t="shared" si="447"/>
        <v>964411</v>
      </c>
      <c r="AL144" s="42" t="str">
        <f t="shared" si="459"/>
        <v>ARTIFICIALIDAD</v>
      </c>
      <c r="AM144" s="42" t="str">
        <f>+IFERROR(VLOOKUP(A144,'[1]JOHNSON &amp; JOHNSON MEDTECH COLOM'!$A$11:$J$240,7,0)," ")</f>
        <v>Cumple</v>
      </c>
      <c r="AN144" s="42" t="s">
        <v>10</v>
      </c>
      <c r="AO144" s="42" t="str">
        <f t="shared" si="460"/>
        <v>SI</v>
      </c>
      <c r="AP144" s="60"/>
      <c r="AQ144" s="60"/>
      <c r="AR144" s="40">
        <f t="shared" si="461"/>
        <v>0</v>
      </c>
      <c r="AS144" s="41">
        <f t="shared" si="448"/>
        <v>0</v>
      </c>
      <c r="AT144" s="42" t="str">
        <f t="shared" si="462"/>
        <v>NO OFERTADO</v>
      </c>
      <c r="AU144" s="42"/>
      <c r="AV144" s="42" t="s">
        <v>33</v>
      </c>
      <c r="AW144" s="42" t="str">
        <f t="shared" si="463"/>
        <v>NO</v>
      </c>
      <c r="AX144" s="167"/>
      <c r="AY144" s="167"/>
      <c r="AZ144" s="144">
        <f t="shared" si="430"/>
        <v>0</v>
      </c>
      <c r="BA144" s="41">
        <f t="shared" si="449"/>
        <v>0</v>
      </c>
      <c r="BB144" s="42" t="str">
        <f t="shared" si="464"/>
        <v>NO OFERTADO</v>
      </c>
      <c r="BC144" s="42" t="str">
        <f>+IFERROR(VLOOKUP(A144,'[1]LIFE SUMINISTROS MEDICOS S.A.S.'!$A$32:$O$78,8,0)," ")</f>
        <v xml:space="preserve"> </v>
      </c>
      <c r="BD144" s="42" t="s">
        <v>33</v>
      </c>
      <c r="BE144" s="42" t="str">
        <f t="shared" si="465"/>
        <v>NO</v>
      </c>
      <c r="BF144" s="214">
        <f>+IFERROR(VLOOKUP(A144,[2]PriceList!$A$2:$I$252,8,0)," ")</f>
        <v>0</v>
      </c>
      <c r="BG144" s="218">
        <f>+IFERROR(VLOOKUP(A144,[2]PriceList!$A$2:$I$252,9,0)," ")</f>
        <v>0</v>
      </c>
      <c r="BH144" s="43">
        <f t="shared" si="431"/>
        <v>0</v>
      </c>
      <c r="BI144" s="52">
        <f t="shared" si="466"/>
        <v>0</v>
      </c>
      <c r="BJ144" s="42" t="str">
        <f t="shared" si="467"/>
        <v>NO OFERTADO</v>
      </c>
      <c r="BK144" s="42" t="str">
        <f>+IFERROR(VLOOKUP(A144,'[1]MEDTRONIC COLOMBIA S.A.'!$A$11:$O$73,8,0)," ")</f>
        <v xml:space="preserve"> </v>
      </c>
      <c r="BL144" s="42" t="s">
        <v>33</v>
      </c>
      <c r="BM144" s="42" t="str">
        <f t="shared" si="468"/>
        <v>NO</v>
      </c>
      <c r="BN144" s="196">
        <v>0</v>
      </c>
      <c r="BO144" s="196">
        <v>0</v>
      </c>
      <c r="BP144" s="144">
        <f t="shared" si="432"/>
        <v>0</v>
      </c>
      <c r="BQ144" s="145">
        <f t="shared" si="433"/>
        <v>0</v>
      </c>
      <c r="BR144" s="42" t="str">
        <f t="shared" si="469"/>
        <v>NO OFERTADO</v>
      </c>
      <c r="BS144" s="42" t="str">
        <f>+IFERROR(VLOOKUP(A144,'[1]PROMED QUIRURGICOS EU'!$A$11:$O$26,8,0)," ")</f>
        <v xml:space="preserve"> </v>
      </c>
      <c r="BT144" s="42" t="s">
        <v>33</v>
      </c>
      <c r="BU144" s="42" t="str">
        <f t="shared" si="470"/>
        <v>NO</v>
      </c>
      <c r="BV144" s="191"/>
      <c r="BW144" s="191"/>
      <c r="BX144" s="43">
        <f t="shared" si="434"/>
        <v>0</v>
      </c>
      <c r="BY144" s="52">
        <f t="shared" si="435"/>
        <v>0</v>
      </c>
      <c r="BZ144" s="42" t="str">
        <f t="shared" si="471"/>
        <v>NO OFERTADO</v>
      </c>
      <c r="CA144" s="42" t="str">
        <f>+IFERROR(VLOOKUP(A144,'[1]UCIPHARMA S. A'!$A$11:$N$28,8,0)," ")</f>
        <v xml:space="preserve"> </v>
      </c>
      <c r="CB144" s="42" t="s">
        <v>33</v>
      </c>
      <c r="CC144" s="42" t="str">
        <f t="shared" si="472"/>
        <v>NO</v>
      </c>
      <c r="CD144" s="56"/>
      <c r="CE144" s="57" t="str">
        <f t="shared" si="436"/>
        <v/>
      </c>
      <c r="CF144" s="57" t="str">
        <f t="shared" si="437"/>
        <v/>
      </c>
      <c r="CG144" s="57" t="str">
        <f t="shared" si="438"/>
        <v/>
      </c>
      <c r="CH144" s="65">
        <f t="shared" si="439"/>
        <v>964411</v>
      </c>
      <c r="CI144" s="65" t="str">
        <f t="shared" si="440"/>
        <v/>
      </c>
      <c r="CJ144" s="65" t="str">
        <f t="shared" si="441"/>
        <v/>
      </c>
      <c r="CK144" s="65" t="str">
        <f t="shared" si="473"/>
        <v/>
      </c>
      <c r="CL144" s="65" t="str">
        <f t="shared" si="474"/>
        <v/>
      </c>
      <c r="CM144" s="57" t="str">
        <f t="shared" si="450"/>
        <v/>
      </c>
      <c r="CN144" s="57">
        <f t="shared" si="475"/>
        <v>964411</v>
      </c>
      <c r="CO144" s="58" t="e">
        <f t="shared" si="476"/>
        <v>#VALUE!</v>
      </c>
      <c r="CP144" s="58" t="e">
        <f t="shared" si="477"/>
        <v>#VALUE!</v>
      </c>
      <c r="CQ144" s="58" t="e">
        <f t="shared" si="478"/>
        <v>#VALUE!</v>
      </c>
      <c r="CR144" s="58">
        <f t="shared" si="479"/>
        <v>500</v>
      </c>
      <c r="CS144" s="58" t="e">
        <f t="shared" si="480"/>
        <v>#VALUE!</v>
      </c>
      <c r="CT144" s="58" t="e">
        <f t="shared" si="481"/>
        <v>#VALUE!</v>
      </c>
      <c r="CU144" s="62" t="e">
        <f t="shared" si="482"/>
        <v>#VALUE!</v>
      </c>
      <c r="CV144" s="58" t="e">
        <f t="shared" si="483"/>
        <v>#VALUE!</v>
      </c>
      <c r="CW144" s="58" t="e">
        <f t="shared" si="484"/>
        <v>#VALUE!</v>
      </c>
      <c r="CX144" s="56" t="s">
        <v>554</v>
      </c>
      <c r="CY144" s="91"/>
    </row>
    <row r="145" spans="1:103" s="59" customFormat="1" ht="60" x14ac:dyDescent="0.2">
      <c r="A145" s="122">
        <f t="shared" si="442"/>
        <v>135</v>
      </c>
      <c r="B145" s="123" t="s">
        <v>313</v>
      </c>
      <c r="C145" s="124" t="s">
        <v>314</v>
      </c>
      <c r="D145" s="123" t="s">
        <v>46</v>
      </c>
      <c r="E145" s="126">
        <v>37</v>
      </c>
      <c r="F145" s="122">
        <v>1</v>
      </c>
      <c r="G145" s="123" t="s">
        <v>31</v>
      </c>
      <c r="H145" s="53">
        <v>246960</v>
      </c>
      <c r="I145" s="53">
        <f t="shared" si="443"/>
        <v>9137520</v>
      </c>
      <c r="J145" s="136">
        <v>350000</v>
      </c>
      <c r="K145" s="136">
        <v>0</v>
      </c>
      <c r="L145" s="43">
        <f t="shared" si="451"/>
        <v>350000</v>
      </c>
      <c r="M145" s="52">
        <f t="shared" si="444"/>
        <v>12950000</v>
      </c>
      <c r="N145" s="42" t="str">
        <f t="shared" si="452"/>
        <v>NO CUMPLE</v>
      </c>
      <c r="O145" s="42" t="s">
        <v>566</v>
      </c>
      <c r="P145" s="42" t="s">
        <v>33</v>
      </c>
      <c r="Q145" s="42" t="str">
        <f t="shared" si="453"/>
        <v>NO</v>
      </c>
      <c r="R145" s="144">
        <v>0</v>
      </c>
      <c r="S145" s="144">
        <v>0</v>
      </c>
      <c r="T145" s="144">
        <f t="shared" si="428"/>
        <v>0</v>
      </c>
      <c r="U145" s="145">
        <f t="shared" si="445"/>
        <v>0</v>
      </c>
      <c r="V145" s="42" t="str">
        <f t="shared" ref="V145:V153" si="485">+IF(T145=0,"NO OFERTADO",IF(T145&gt;$H145,"NO CUMPLE",IF(((T145-$H145)/$H145)&lt;=-20%,"ARTIFICIALIDAD",IF(AND($H145=$H145,((T145-$H145)/$H145)&gt;-20%),"CUMPLE"))))</f>
        <v>NO OFERTADO</v>
      </c>
      <c r="W145" s="42" t="str">
        <f>+IFERROR(VLOOKUP(A145,'[1]ASSUT MEDICAL LTDA'!$A$11:$L$124,7,0)," ")</f>
        <v xml:space="preserve"> </v>
      </c>
      <c r="X145" s="42" t="s">
        <v>33</v>
      </c>
      <c r="Y145" s="42" t="str">
        <f t="shared" ref="Y145:Y153" si="486">+IF(X145="CUMPLE","SI",IF(X145="NO CUMPLE","NO"))</f>
        <v>NO</v>
      </c>
      <c r="Z145" s="43">
        <v>479518</v>
      </c>
      <c r="AA145" s="43">
        <v>0</v>
      </c>
      <c r="AB145" s="43">
        <f t="shared" si="429"/>
        <v>479518</v>
      </c>
      <c r="AC145" s="41">
        <f t="shared" si="446"/>
        <v>17742166</v>
      </c>
      <c r="AD145" s="42" t="str">
        <f t="shared" si="456"/>
        <v>NO CUMPLE</v>
      </c>
      <c r="AE145" s="42" t="str">
        <f>+IFERROR(VLOOKUP(A145,'[1]COLOMBIANA DE MEDICAMENTOS Y TE'!$A$33:$H$178,8,0)," ")</f>
        <v>Cumple</v>
      </c>
      <c r="AF145" s="42" t="s">
        <v>33</v>
      </c>
      <c r="AG145" s="42" t="str">
        <f t="shared" si="457"/>
        <v>NO</v>
      </c>
      <c r="AH145" s="60">
        <v>224939</v>
      </c>
      <c r="AI145" s="60">
        <v>0</v>
      </c>
      <c r="AJ145" s="51">
        <f t="shared" si="458"/>
        <v>224939</v>
      </c>
      <c r="AK145" s="41">
        <f t="shared" si="447"/>
        <v>8322743</v>
      </c>
      <c r="AL145" s="42" t="str">
        <f t="shared" si="459"/>
        <v>CUMPLE</v>
      </c>
      <c r="AM145" s="42" t="str">
        <f>+IFERROR(VLOOKUP(A145,'[1]JOHNSON &amp; JOHNSON MEDTECH COLOM'!$A$11:$J$240,7,0)," ")</f>
        <v>Cumple</v>
      </c>
      <c r="AN145" s="42" t="s">
        <v>10</v>
      </c>
      <c r="AO145" s="42" t="str">
        <f t="shared" si="460"/>
        <v>SI</v>
      </c>
      <c r="AP145" s="60"/>
      <c r="AQ145" s="60"/>
      <c r="AR145" s="40">
        <f t="shared" si="461"/>
        <v>0</v>
      </c>
      <c r="AS145" s="41">
        <f t="shared" si="448"/>
        <v>0</v>
      </c>
      <c r="AT145" s="42" t="str">
        <f t="shared" si="462"/>
        <v>NO OFERTADO</v>
      </c>
      <c r="AU145" s="42"/>
      <c r="AV145" s="42" t="s">
        <v>33</v>
      </c>
      <c r="AW145" s="42" t="str">
        <f t="shared" si="463"/>
        <v>NO</v>
      </c>
      <c r="AX145" s="167"/>
      <c r="AY145" s="167"/>
      <c r="AZ145" s="144">
        <f t="shared" si="430"/>
        <v>0</v>
      </c>
      <c r="BA145" s="41">
        <f t="shared" si="449"/>
        <v>0</v>
      </c>
      <c r="BB145" s="42" t="str">
        <f t="shared" si="464"/>
        <v>NO OFERTADO</v>
      </c>
      <c r="BC145" s="42" t="str">
        <f>+IFERROR(VLOOKUP(A145,'[1]LIFE SUMINISTROS MEDICOS S.A.S.'!$A$32:$O$78,8,0)," ")</f>
        <v xml:space="preserve"> </v>
      </c>
      <c r="BD145" s="42" t="s">
        <v>33</v>
      </c>
      <c r="BE145" s="42" t="str">
        <f t="shared" si="465"/>
        <v>NO</v>
      </c>
      <c r="BF145" s="214">
        <f>+IFERROR(VLOOKUP(A145,[2]PriceList!$A$2:$I$252,8,0)," ")</f>
        <v>0</v>
      </c>
      <c r="BG145" s="218">
        <f>+IFERROR(VLOOKUP(A145,[2]PriceList!$A$2:$I$252,9,0)," ")</f>
        <v>0</v>
      </c>
      <c r="BH145" s="43">
        <f t="shared" si="431"/>
        <v>0</v>
      </c>
      <c r="BI145" s="52">
        <f t="shared" si="466"/>
        <v>0</v>
      </c>
      <c r="BJ145" s="42" t="str">
        <f t="shared" si="467"/>
        <v>NO OFERTADO</v>
      </c>
      <c r="BK145" s="42" t="str">
        <f>+IFERROR(VLOOKUP(A145,'[1]MEDTRONIC COLOMBIA S.A.'!$A$11:$O$73,8,0)," ")</f>
        <v xml:space="preserve"> </v>
      </c>
      <c r="BL145" s="42" t="s">
        <v>33</v>
      </c>
      <c r="BM145" s="42" t="str">
        <f t="shared" si="468"/>
        <v>NO</v>
      </c>
      <c r="BN145" s="196">
        <v>0</v>
      </c>
      <c r="BO145" s="196">
        <v>0</v>
      </c>
      <c r="BP145" s="144">
        <f t="shared" si="432"/>
        <v>0</v>
      </c>
      <c r="BQ145" s="145">
        <f t="shared" si="433"/>
        <v>0</v>
      </c>
      <c r="BR145" s="42" t="str">
        <f t="shared" si="469"/>
        <v>NO OFERTADO</v>
      </c>
      <c r="BS145" s="42" t="str">
        <f>+IFERROR(VLOOKUP(A145,'[1]PROMED QUIRURGICOS EU'!$A$11:$O$26,8,0)," ")</f>
        <v xml:space="preserve"> </v>
      </c>
      <c r="BT145" s="42" t="s">
        <v>33</v>
      </c>
      <c r="BU145" s="42" t="str">
        <f t="shared" si="470"/>
        <v>NO</v>
      </c>
      <c r="BV145" s="191"/>
      <c r="BW145" s="191"/>
      <c r="BX145" s="43">
        <f t="shared" si="434"/>
        <v>0</v>
      </c>
      <c r="BY145" s="52">
        <f t="shared" si="435"/>
        <v>0</v>
      </c>
      <c r="BZ145" s="42" t="str">
        <f t="shared" si="471"/>
        <v>NO OFERTADO</v>
      </c>
      <c r="CA145" s="42" t="str">
        <f>+IFERROR(VLOOKUP(A145,'[1]UCIPHARMA S. A'!$A$11:$N$28,8,0)," ")</f>
        <v xml:space="preserve"> </v>
      </c>
      <c r="CB145" s="42" t="s">
        <v>33</v>
      </c>
      <c r="CC145" s="42" t="str">
        <f t="shared" si="472"/>
        <v>NO</v>
      </c>
      <c r="CD145" s="56"/>
      <c r="CE145" s="57" t="str">
        <f t="shared" si="436"/>
        <v/>
      </c>
      <c r="CF145" s="57" t="str">
        <f t="shared" si="437"/>
        <v/>
      </c>
      <c r="CG145" s="57" t="str">
        <f t="shared" si="438"/>
        <v/>
      </c>
      <c r="CH145" s="65">
        <f t="shared" si="439"/>
        <v>224939</v>
      </c>
      <c r="CI145" s="65" t="str">
        <f t="shared" si="440"/>
        <v/>
      </c>
      <c r="CJ145" s="65" t="str">
        <f t="shared" si="441"/>
        <v/>
      </c>
      <c r="CK145" s="65" t="str">
        <f t="shared" si="473"/>
        <v/>
      </c>
      <c r="CL145" s="65" t="str">
        <f t="shared" si="474"/>
        <v/>
      </c>
      <c r="CM145" s="57" t="str">
        <f t="shared" si="450"/>
        <v/>
      </c>
      <c r="CN145" s="57">
        <f t="shared" si="475"/>
        <v>224939</v>
      </c>
      <c r="CO145" s="58" t="e">
        <f t="shared" si="476"/>
        <v>#VALUE!</v>
      </c>
      <c r="CP145" s="58" t="e">
        <f t="shared" si="477"/>
        <v>#VALUE!</v>
      </c>
      <c r="CQ145" s="58" t="e">
        <f t="shared" si="478"/>
        <v>#VALUE!</v>
      </c>
      <c r="CR145" s="58">
        <f t="shared" si="479"/>
        <v>500</v>
      </c>
      <c r="CS145" s="58" t="e">
        <f t="shared" si="480"/>
        <v>#VALUE!</v>
      </c>
      <c r="CT145" s="58" t="e">
        <f t="shared" si="481"/>
        <v>#VALUE!</v>
      </c>
      <c r="CU145" s="62" t="e">
        <f t="shared" si="482"/>
        <v>#VALUE!</v>
      </c>
      <c r="CV145" s="58" t="e">
        <f t="shared" si="483"/>
        <v>#VALUE!</v>
      </c>
      <c r="CW145" s="58" t="e">
        <f t="shared" si="484"/>
        <v>#VALUE!</v>
      </c>
      <c r="CX145" s="56" t="s">
        <v>554</v>
      </c>
      <c r="CY145" s="91"/>
    </row>
    <row r="146" spans="1:103" s="59" customFormat="1" ht="72" x14ac:dyDescent="0.2">
      <c r="A146" s="122">
        <f t="shared" si="442"/>
        <v>136</v>
      </c>
      <c r="B146" s="123" t="s">
        <v>315</v>
      </c>
      <c r="C146" s="124" t="s">
        <v>316</v>
      </c>
      <c r="D146" s="123" t="s">
        <v>46</v>
      </c>
      <c r="E146" s="126">
        <v>27</v>
      </c>
      <c r="F146" s="122">
        <v>1</v>
      </c>
      <c r="G146" s="123" t="s">
        <v>31</v>
      </c>
      <c r="H146" s="53">
        <v>151200</v>
      </c>
      <c r="I146" s="53">
        <f t="shared" si="443"/>
        <v>4082400</v>
      </c>
      <c r="J146" s="136"/>
      <c r="K146" s="136">
        <v>0</v>
      </c>
      <c r="L146" s="43">
        <f t="shared" si="451"/>
        <v>0</v>
      </c>
      <c r="M146" s="52">
        <f t="shared" si="444"/>
        <v>0</v>
      </c>
      <c r="N146" s="42" t="str">
        <f t="shared" si="452"/>
        <v>NO OFERTADO</v>
      </c>
      <c r="O146" s="42" t="s">
        <v>568</v>
      </c>
      <c r="P146" s="42" t="s">
        <v>33</v>
      </c>
      <c r="Q146" s="42" t="str">
        <f t="shared" si="453"/>
        <v>NO</v>
      </c>
      <c r="R146" s="144">
        <v>0</v>
      </c>
      <c r="S146" s="144">
        <v>0</v>
      </c>
      <c r="T146" s="144">
        <f t="shared" si="428"/>
        <v>0</v>
      </c>
      <c r="U146" s="145">
        <f t="shared" si="445"/>
        <v>0</v>
      </c>
      <c r="V146" s="42" t="str">
        <f t="shared" si="485"/>
        <v>NO OFERTADO</v>
      </c>
      <c r="W146" s="42" t="str">
        <f>+IFERROR(VLOOKUP(A146,'[1]ASSUT MEDICAL LTDA'!$A$11:$L$124,7,0)," ")</f>
        <v xml:space="preserve"> </v>
      </c>
      <c r="X146" s="42" t="s">
        <v>33</v>
      </c>
      <c r="Y146" s="42" t="str">
        <f t="shared" si="486"/>
        <v>NO</v>
      </c>
      <c r="Z146" s="43">
        <v>0</v>
      </c>
      <c r="AA146" s="43">
        <v>0</v>
      </c>
      <c r="AB146" s="43">
        <f t="shared" si="429"/>
        <v>0</v>
      </c>
      <c r="AC146" s="41">
        <f t="shared" si="446"/>
        <v>0</v>
      </c>
      <c r="AD146" s="42" t="str">
        <f t="shared" si="456"/>
        <v>NO OFERTADO</v>
      </c>
      <c r="AE146" s="42" t="str">
        <f>+IFERROR(VLOOKUP(A146,'[1]COLOMBIANA DE MEDICAMENTOS Y TE'!$A$33:$H$178,8,0)," ")</f>
        <v xml:space="preserve"> </v>
      </c>
      <c r="AF146" s="42" t="s">
        <v>33</v>
      </c>
      <c r="AG146" s="42" t="str">
        <f t="shared" si="457"/>
        <v>NO</v>
      </c>
      <c r="AH146" s="60">
        <v>137718</v>
      </c>
      <c r="AI146" s="60">
        <v>0</v>
      </c>
      <c r="AJ146" s="51">
        <f t="shared" si="458"/>
        <v>137718</v>
      </c>
      <c r="AK146" s="41">
        <f t="shared" si="447"/>
        <v>3718386</v>
      </c>
      <c r="AL146" s="42" t="str">
        <f t="shared" si="459"/>
        <v>CUMPLE</v>
      </c>
      <c r="AM146" s="42" t="str">
        <f>+IFERROR(VLOOKUP(A146,'[1]JOHNSON &amp; JOHNSON MEDTECH COLOM'!$A$11:$J$240,7,0)," ")</f>
        <v>Cumple</v>
      </c>
      <c r="AN146" s="42" t="s">
        <v>10</v>
      </c>
      <c r="AO146" s="42" t="str">
        <f t="shared" si="460"/>
        <v>SI</v>
      </c>
      <c r="AP146" s="60"/>
      <c r="AQ146" s="60"/>
      <c r="AR146" s="40">
        <f t="shared" si="461"/>
        <v>0</v>
      </c>
      <c r="AS146" s="41">
        <f t="shared" si="448"/>
        <v>0</v>
      </c>
      <c r="AT146" s="42" t="str">
        <f t="shared" si="462"/>
        <v>NO OFERTADO</v>
      </c>
      <c r="AU146" s="42"/>
      <c r="AV146" s="42" t="s">
        <v>33</v>
      </c>
      <c r="AW146" s="42" t="str">
        <f t="shared" si="463"/>
        <v>NO</v>
      </c>
      <c r="AX146" s="167"/>
      <c r="AY146" s="167"/>
      <c r="AZ146" s="144">
        <f t="shared" si="430"/>
        <v>0</v>
      </c>
      <c r="BA146" s="41">
        <f t="shared" si="449"/>
        <v>0</v>
      </c>
      <c r="BB146" s="42" t="str">
        <f t="shared" si="464"/>
        <v>NO OFERTADO</v>
      </c>
      <c r="BC146" s="42" t="str">
        <f>+IFERROR(VLOOKUP(A146,'[1]LIFE SUMINISTROS MEDICOS S.A.S.'!$A$32:$O$78,8,0)," ")</f>
        <v xml:space="preserve"> </v>
      </c>
      <c r="BD146" s="42" t="s">
        <v>33</v>
      </c>
      <c r="BE146" s="42" t="str">
        <f t="shared" si="465"/>
        <v>NO</v>
      </c>
      <c r="BF146" s="214">
        <f>+IFERROR(VLOOKUP(A146,[2]PriceList!$A$2:$I$252,8,0)," ")</f>
        <v>0</v>
      </c>
      <c r="BG146" s="218">
        <f>+IFERROR(VLOOKUP(A146,[2]PriceList!$A$2:$I$252,9,0)," ")</f>
        <v>0</v>
      </c>
      <c r="BH146" s="43">
        <f t="shared" si="431"/>
        <v>0</v>
      </c>
      <c r="BI146" s="52">
        <f t="shared" si="466"/>
        <v>0</v>
      </c>
      <c r="BJ146" s="42" t="str">
        <f t="shared" si="467"/>
        <v>NO OFERTADO</v>
      </c>
      <c r="BK146" s="42" t="str">
        <f>+IFERROR(VLOOKUP(A146,'[1]MEDTRONIC COLOMBIA S.A.'!$A$11:$O$73,8,0)," ")</f>
        <v xml:space="preserve"> </v>
      </c>
      <c r="BL146" s="42" t="s">
        <v>33</v>
      </c>
      <c r="BM146" s="42" t="str">
        <f t="shared" si="468"/>
        <v>NO</v>
      </c>
      <c r="BN146" s="196">
        <v>0</v>
      </c>
      <c r="BO146" s="196">
        <v>0</v>
      </c>
      <c r="BP146" s="144">
        <f t="shared" si="432"/>
        <v>0</v>
      </c>
      <c r="BQ146" s="145">
        <f t="shared" si="433"/>
        <v>0</v>
      </c>
      <c r="BR146" s="42" t="str">
        <f t="shared" si="469"/>
        <v>NO OFERTADO</v>
      </c>
      <c r="BS146" s="42" t="str">
        <f>+IFERROR(VLOOKUP(A146,'[1]PROMED QUIRURGICOS EU'!$A$11:$O$26,8,0)," ")</f>
        <v xml:space="preserve"> </v>
      </c>
      <c r="BT146" s="42" t="s">
        <v>33</v>
      </c>
      <c r="BU146" s="42" t="str">
        <f t="shared" si="470"/>
        <v>NO</v>
      </c>
      <c r="BV146" s="191"/>
      <c r="BW146" s="191"/>
      <c r="BX146" s="43">
        <f t="shared" si="434"/>
        <v>0</v>
      </c>
      <c r="BY146" s="52">
        <f t="shared" si="435"/>
        <v>0</v>
      </c>
      <c r="BZ146" s="42" t="str">
        <f t="shared" si="471"/>
        <v>NO OFERTADO</v>
      </c>
      <c r="CA146" s="42" t="str">
        <f>+IFERROR(VLOOKUP(A146,'[1]UCIPHARMA S. A'!$A$11:$N$28,8,0)," ")</f>
        <v xml:space="preserve"> </v>
      </c>
      <c r="CB146" s="42" t="s">
        <v>33</v>
      </c>
      <c r="CC146" s="42" t="str">
        <f t="shared" si="472"/>
        <v>NO</v>
      </c>
      <c r="CD146" s="56"/>
      <c r="CE146" s="57" t="str">
        <f t="shared" si="436"/>
        <v/>
      </c>
      <c r="CF146" s="57" t="str">
        <f t="shared" si="437"/>
        <v/>
      </c>
      <c r="CG146" s="57" t="str">
        <f t="shared" si="438"/>
        <v/>
      </c>
      <c r="CH146" s="65">
        <f t="shared" si="439"/>
        <v>137718</v>
      </c>
      <c r="CI146" s="65" t="str">
        <f t="shared" si="440"/>
        <v/>
      </c>
      <c r="CJ146" s="65" t="str">
        <f t="shared" si="441"/>
        <v/>
      </c>
      <c r="CK146" s="65" t="str">
        <f t="shared" si="473"/>
        <v/>
      </c>
      <c r="CL146" s="65" t="str">
        <f t="shared" si="474"/>
        <v/>
      </c>
      <c r="CM146" s="57" t="str">
        <f t="shared" si="450"/>
        <v/>
      </c>
      <c r="CN146" s="57">
        <f t="shared" si="475"/>
        <v>137718</v>
      </c>
      <c r="CO146" s="58" t="e">
        <f t="shared" si="476"/>
        <v>#VALUE!</v>
      </c>
      <c r="CP146" s="58" t="e">
        <f t="shared" si="477"/>
        <v>#VALUE!</v>
      </c>
      <c r="CQ146" s="58" t="e">
        <f t="shared" si="478"/>
        <v>#VALUE!</v>
      </c>
      <c r="CR146" s="58">
        <f t="shared" si="479"/>
        <v>500</v>
      </c>
      <c r="CS146" s="58" t="e">
        <f>500*(CN146/CI146)</f>
        <v>#VALUE!</v>
      </c>
      <c r="CT146" s="58" t="e">
        <f t="shared" si="481"/>
        <v>#VALUE!</v>
      </c>
      <c r="CU146" s="62" t="e">
        <f t="shared" si="482"/>
        <v>#VALUE!</v>
      </c>
      <c r="CV146" s="58" t="e">
        <f t="shared" si="483"/>
        <v>#VALUE!</v>
      </c>
      <c r="CW146" s="58" t="e">
        <f t="shared" si="484"/>
        <v>#VALUE!</v>
      </c>
      <c r="CX146" s="56" t="s">
        <v>554</v>
      </c>
      <c r="CY146" s="91"/>
    </row>
    <row r="147" spans="1:103" s="59" customFormat="1" ht="47.25" x14ac:dyDescent="0.2">
      <c r="A147" s="122">
        <f t="shared" si="442"/>
        <v>137</v>
      </c>
      <c r="B147" s="123" t="s">
        <v>317</v>
      </c>
      <c r="C147" s="124" t="s">
        <v>318</v>
      </c>
      <c r="D147" s="123" t="s">
        <v>46</v>
      </c>
      <c r="E147" s="126">
        <v>9</v>
      </c>
      <c r="F147" s="122">
        <v>1</v>
      </c>
      <c r="G147" s="123" t="s">
        <v>31</v>
      </c>
      <c r="H147" s="53">
        <v>933385.06799999997</v>
      </c>
      <c r="I147" s="53">
        <f t="shared" si="443"/>
        <v>8400465.6119999997</v>
      </c>
      <c r="J147" s="136"/>
      <c r="K147" s="136">
        <v>0</v>
      </c>
      <c r="L147" s="43">
        <f t="shared" si="451"/>
        <v>0</v>
      </c>
      <c r="M147" s="52">
        <f t="shared" si="444"/>
        <v>0</v>
      </c>
      <c r="N147" s="42" t="str">
        <f>+IF(L147=0,"NO OFERTADO",IF(L147&gt;$H147,"NO CUMPLE",IF(((L147-$H147)/$H147)&lt;=-20%,"ARTIFICIALIDAD",IF(AND($H147=$H147,((L147-$H147)/$H147)&gt;-20%),"CUMPLE"))))</f>
        <v>NO OFERTADO</v>
      </c>
      <c r="O147" s="42" t="s">
        <v>568</v>
      </c>
      <c r="P147" s="42" t="s">
        <v>33</v>
      </c>
      <c r="Q147" s="42" t="str">
        <f t="shared" si="453"/>
        <v>NO</v>
      </c>
      <c r="R147" s="144">
        <v>0</v>
      </c>
      <c r="S147" s="144">
        <v>0</v>
      </c>
      <c r="T147" s="144">
        <f t="shared" si="428"/>
        <v>0</v>
      </c>
      <c r="U147" s="145">
        <f t="shared" si="445"/>
        <v>0</v>
      </c>
      <c r="V147" s="42" t="str">
        <f t="shared" si="485"/>
        <v>NO OFERTADO</v>
      </c>
      <c r="W147" s="42" t="str">
        <f>+IFERROR(VLOOKUP(A147,'[1]ASSUT MEDICAL LTDA'!$A$11:$L$124,7,0)," ")</f>
        <v xml:space="preserve"> </v>
      </c>
      <c r="X147" s="42" t="s">
        <v>33</v>
      </c>
      <c r="Y147" s="42" t="str">
        <f t="shared" si="486"/>
        <v>NO</v>
      </c>
      <c r="Z147" s="43">
        <v>0</v>
      </c>
      <c r="AA147" s="43">
        <v>0</v>
      </c>
      <c r="AB147" s="43">
        <f t="shared" si="429"/>
        <v>0</v>
      </c>
      <c r="AC147" s="41">
        <f t="shared" si="446"/>
        <v>0</v>
      </c>
      <c r="AD147" s="42" t="str">
        <f t="shared" si="456"/>
        <v>NO OFERTADO</v>
      </c>
      <c r="AE147" s="42" t="str">
        <f>+IFERROR(VLOOKUP(A147,'[1]COLOMBIANA DE MEDICAMENTOS Y TE'!$A$33:$H$178,8,0)," ")</f>
        <v xml:space="preserve"> </v>
      </c>
      <c r="AF147" s="42" t="s">
        <v>33</v>
      </c>
      <c r="AG147" s="42" t="str">
        <f t="shared" si="457"/>
        <v>NO</v>
      </c>
      <c r="AH147" s="60">
        <v>383206</v>
      </c>
      <c r="AI147" s="60">
        <v>0</v>
      </c>
      <c r="AJ147" s="51">
        <f t="shared" si="458"/>
        <v>383206</v>
      </c>
      <c r="AK147" s="41">
        <f t="shared" si="447"/>
        <v>3448854</v>
      </c>
      <c r="AL147" s="42" t="str">
        <f t="shared" si="459"/>
        <v>ARTIFICIALIDAD</v>
      </c>
      <c r="AM147" s="42" t="str">
        <f>+IFERROR(VLOOKUP(A147,'[1]JOHNSON &amp; JOHNSON MEDTECH COLOM'!$A$11:$J$240,7,0)," ")</f>
        <v>Cumple</v>
      </c>
      <c r="AN147" s="42" t="s">
        <v>10</v>
      </c>
      <c r="AO147" s="42" t="str">
        <f t="shared" si="460"/>
        <v>SI</v>
      </c>
      <c r="AP147" s="60"/>
      <c r="AQ147" s="60"/>
      <c r="AR147" s="40">
        <f t="shared" si="461"/>
        <v>0</v>
      </c>
      <c r="AS147" s="41">
        <f t="shared" si="448"/>
        <v>0</v>
      </c>
      <c r="AT147" s="42" t="str">
        <f t="shared" si="462"/>
        <v>NO OFERTADO</v>
      </c>
      <c r="AU147" s="42"/>
      <c r="AV147" s="42" t="s">
        <v>33</v>
      </c>
      <c r="AW147" s="42" t="str">
        <f t="shared" si="463"/>
        <v>NO</v>
      </c>
      <c r="AX147" s="167"/>
      <c r="AY147" s="167"/>
      <c r="AZ147" s="144">
        <f t="shared" si="430"/>
        <v>0</v>
      </c>
      <c r="BA147" s="41">
        <f t="shared" si="449"/>
        <v>0</v>
      </c>
      <c r="BB147" s="42" t="str">
        <f t="shared" si="464"/>
        <v>NO OFERTADO</v>
      </c>
      <c r="BC147" s="42" t="str">
        <f>+IFERROR(VLOOKUP(A147,'[1]LIFE SUMINISTROS MEDICOS S.A.S.'!$A$32:$O$78,8,0)," ")</f>
        <v xml:space="preserve"> </v>
      </c>
      <c r="BD147" s="42" t="s">
        <v>33</v>
      </c>
      <c r="BE147" s="42" t="str">
        <f t="shared" si="465"/>
        <v>NO</v>
      </c>
      <c r="BF147" s="214">
        <f>+IFERROR(VLOOKUP(A147,[2]PriceList!$A$2:$I$252,8,0)," ")</f>
        <v>0</v>
      </c>
      <c r="BG147" s="218">
        <f>+IFERROR(VLOOKUP(A147,[2]PriceList!$A$2:$I$252,9,0)," ")</f>
        <v>0</v>
      </c>
      <c r="BH147" s="43">
        <f t="shared" si="431"/>
        <v>0</v>
      </c>
      <c r="BI147" s="52">
        <f t="shared" si="466"/>
        <v>0</v>
      </c>
      <c r="BJ147" s="42" t="str">
        <f t="shared" si="467"/>
        <v>NO OFERTADO</v>
      </c>
      <c r="BK147" s="42" t="str">
        <f>+IFERROR(VLOOKUP(A147,'[1]MEDTRONIC COLOMBIA S.A.'!$A$11:$O$73,8,0)," ")</f>
        <v xml:space="preserve"> </v>
      </c>
      <c r="BL147" s="42" t="s">
        <v>33</v>
      </c>
      <c r="BM147" s="42" t="str">
        <f t="shared" si="468"/>
        <v>NO</v>
      </c>
      <c r="BN147" s="196">
        <v>0</v>
      </c>
      <c r="BO147" s="196">
        <v>0</v>
      </c>
      <c r="BP147" s="144">
        <f t="shared" si="432"/>
        <v>0</v>
      </c>
      <c r="BQ147" s="145">
        <f t="shared" si="433"/>
        <v>0</v>
      </c>
      <c r="BR147" s="42" t="str">
        <f t="shared" si="469"/>
        <v>NO OFERTADO</v>
      </c>
      <c r="BS147" s="42" t="str">
        <f>+IFERROR(VLOOKUP(A147,'[1]PROMED QUIRURGICOS EU'!$A$11:$O$26,8,0)," ")</f>
        <v xml:space="preserve"> </v>
      </c>
      <c r="BT147" s="42" t="s">
        <v>33</v>
      </c>
      <c r="BU147" s="42" t="str">
        <f t="shared" si="470"/>
        <v>NO</v>
      </c>
      <c r="BV147" s="191"/>
      <c r="BW147" s="191"/>
      <c r="BX147" s="43">
        <f t="shared" si="434"/>
        <v>0</v>
      </c>
      <c r="BY147" s="52">
        <f t="shared" si="435"/>
        <v>0</v>
      </c>
      <c r="BZ147" s="42" t="str">
        <f t="shared" si="471"/>
        <v>NO OFERTADO</v>
      </c>
      <c r="CA147" s="42" t="str">
        <f>+IFERROR(VLOOKUP(A147,'[1]UCIPHARMA S. A'!$A$11:$N$28,8,0)," ")</f>
        <v xml:space="preserve"> </v>
      </c>
      <c r="CB147" s="42" t="s">
        <v>33</v>
      </c>
      <c r="CC147" s="42" t="str">
        <f t="shared" si="472"/>
        <v>NO</v>
      </c>
      <c r="CD147" s="56"/>
      <c r="CE147" s="57" t="str">
        <f t="shared" si="436"/>
        <v/>
      </c>
      <c r="CF147" s="57" t="str">
        <f t="shared" si="437"/>
        <v/>
      </c>
      <c r="CG147" s="57" t="str">
        <f t="shared" si="438"/>
        <v/>
      </c>
      <c r="CH147" s="65">
        <f t="shared" si="439"/>
        <v>383206</v>
      </c>
      <c r="CI147" s="65" t="str">
        <f t="shared" si="440"/>
        <v/>
      </c>
      <c r="CJ147" s="65" t="str">
        <f t="shared" si="441"/>
        <v/>
      </c>
      <c r="CK147" s="65" t="str">
        <f t="shared" si="473"/>
        <v/>
      </c>
      <c r="CL147" s="65" t="str">
        <f t="shared" si="474"/>
        <v/>
      </c>
      <c r="CM147" s="57" t="str">
        <f t="shared" si="450"/>
        <v/>
      </c>
      <c r="CN147" s="57">
        <f t="shared" si="475"/>
        <v>383206</v>
      </c>
      <c r="CO147" s="58" t="e">
        <f t="shared" si="476"/>
        <v>#VALUE!</v>
      </c>
      <c r="CP147" s="58" t="e">
        <f t="shared" si="477"/>
        <v>#VALUE!</v>
      </c>
      <c r="CQ147" s="58" t="e">
        <f t="shared" si="478"/>
        <v>#VALUE!</v>
      </c>
      <c r="CR147" s="58">
        <f t="shared" si="479"/>
        <v>500</v>
      </c>
      <c r="CS147" s="58" t="e">
        <f t="shared" ref="CS147:CS153" si="487">500*(CN147/CI147)</f>
        <v>#VALUE!</v>
      </c>
      <c r="CT147" s="58" t="e">
        <f t="shared" si="481"/>
        <v>#VALUE!</v>
      </c>
      <c r="CU147" s="62" t="e">
        <f t="shared" si="482"/>
        <v>#VALUE!</v>
      </c>
      <c r="CV147" s="58" t="e">
        <f t="shared" si="483"/>
        <v>#VALUE!</v>
      </c>
      <c r="CW147" s="58" t="e">
        <f t="shared" si="484"/>
        <v>#VALUE!</v>
      </c>
      <c r="CX147" s="56" t="s">
        <v>554</v>
      </c>
      <c r="CY147" s="91"/>
    </row>
    <row r="148" spans="1:103" s="59" customFormat="1" ht="72" x14ac:dyDescent="0.2">
      <c r="A148" s="122">
        <f t="shared" si="442"/>
        <v>138</v>
      </c>
      <c r="B148" s="123" t="s">
        <v>319</v>
      </c>
      <c r="C148" s="124" t="s">
        <v>320</v>
      </c>
      <c r="D148" s="123" t="s">
        <v>46</v>
      </c>
      <c r="E148" s="126">
        <v>35</v>
      </c>
      <c r="F148" s="122">
        <v>1</v>
      </c>
      <c r="G148" s="123" t="s">
        <v>31</v>
      </c>
      <c r="H148" s="53">
        <v>4200</v>
      </c>
      <c r="I148" s="53">
        <f t="shared" si="443"/>
        <v>147000</v>
      </c>
      <c r="J148" s="136">
        <v>5700</v>
      </c>
      <c r="K148" s="136">
        <v>0</v>
      </c>
      <c r="L148" s="43">
        <f t="shared" si="451"/>
        <v>5700</v>
      </c>
      <c r="M148" s="52">
        <f t="shared" si="444"/>
        <v>199500</v>
      </c>
      <c r="N148" s="42" t="str">
        <f t="shared" ref="N148:N153" si="488">+IF(L148=0,"NO OFERTADO",IF(L148&gt;$H148,"NO CUMPLE",IF(((L148-$H148)/$H148)&lt;=-20%,"ARTIFICIALIDAD",IF(AND($H148=$H148,((L148-$H148)/$H148)&gt;-20%),"CUMPLE"))))</f>
        <v>NO CUMPLE</v>
      </c>
      <c r="O148" s="42" t="s">
        <v>566</v>
      </c>
      <c r="P148" s="42" t="s">
        <v>33</v>
      </c>
      <c r="Q148" s="42" t="str">
        <f t="shared" si="453"/>
        <v>NO</v>
      </c>
      <c r="R148" s="144">
        <v>5800</v>
      </c>
      <c r="S148" s="144">
        <v>0</v>
      </c>
      <c r="T148" s="144">
        <f t="shared" si="428"/>
        <v>5800</v>
      </c>
      <c r="U148" s="145">
        <f t="shared" si="445"/>
        <v>203000</v>
      </c>
      <c r="V148" s="42" t="str">
        <f t="shared" si="485"/>
        <v>NO CUMPLE</v>
      </c>
      <c r="W148" s="42" t="str">
        <f>+IFERROR(VLOOKUP(A148,'[1]ASSUT MEDICAL LTDA'!$A$11:$L$124,7,0)," ")</f>
        <v>No cumple</v>
      </c>
      <c r="X148" s="42" t="s">
        <v>33</v>
      </c>
      <c r="Y148" s="42" t="str">
        <f t="shared" si="486"/>
        <v>NO</v>
      </c>
      <c r="Z148" s="43">
        <v>6867</v>
      </c>
      <c r="AA148" s="43">
        <v>0</v>
      </c>
      <c r="AB148" s="43">
        <f t="shared" si="429"/>
        <v>6867</v>
      </c>
      <c r="AC148" s="41">
        <f t="shared" si="446"/>
        <v>240345</v>
      </c>
      <c r="AD148" s="42" t="str">
        <f t="shared" si="456"/>
        <v>NO CUMPLE</v>
      </c>
      <c r="AE148" s="42" t="str">
        <f>+IFERROR(VLOOKUP(A148,'[1]COLOMBIANA DE MEDICAMENTOS Y TE'!$A$33:$H$178,8,0)," ")</f>
        <v>Cumple</v>
      </c>
      <c r="AF148" s="42" t="s">
        <v>33</v>
      </c>
      <c r="AG148" s="42" t="str">
        <f t="shared" si="457"/>
        <v>NO</v>
      </c>
      <c r="AH148" s="60">
        <v>4200</v>
      </c>
      <c r="AI148" s="60">
        <v>0</v>
      </c>
      <c r="AJ148" s="51">
        <f t="shared" si="458"/>
        <v>4200</v>
      </c>
      <c r="AK148" s="41">
        <f t="shared" si="447"/>
        <v>147000</v>
      </c>
      <c r="AL148" s="42" t="str">
        <f t="shared" si="459"/>
        <v>CUMPLE</v>
      </c>
      <c r="AM148" s="42" t="str">
        <f>+IFERROR(VLOOKUP(A148,'[1]JOHNSON &amp; JOHNSON MEDTECH COLOM'!$A$11:$J$240,7,0)," ")</f>
        <v>Cumple</v>
      </c>
      <c r="AN148" s="42" t="s">
        <v>10</v>
      </c>
      <c r="AO148" s="42" t="str">
        <f t="shared" si="460"/>
        <v>SI</v>
      </c>
      <c r="AP148" s="60"/>
      <c r="AQ148" s="60"/>
      <c r="AR148" s="40">
        <f t="shared" si="461"/>
        <v>0</v>
      </c>
      <c r="AS148" s="41">
        <f t="shared" si="448"/>
        <v>0</v>
      </c>
      <c r="AT148" s="42" t="str">
        <f t="shared" si="462"/>
        <v>NO OFERTADO</v>
      </c>
      <c r="AU148" s="42"/>
      <c r="AV148" s="42" t="s">
        <v>33</v>
      </c>
      <c r="AW148" s="42" t="str">
        <f t="shared" si="463"/>
        <v>NO</v>
      </c>
      <c r="AX148" s="167"/>
      <c r="AY148" s="167"/>
      <c r="AZ148" s="144">
        <f t="shared" si="430"/>
        <v>0</v>
      </c>
      <c r="BA148" s="41">
        <f t="shared" si="449"/>
        <v>0</v>
      </c>
      <c r="BB148" s="42" t="str">
        <f t="shared" si="464"/>
        <v>NO OFERTADO</v>
      </c>
      <c r="BC148" s="42" t="str">
        <f>+IFERROR(VLOOKUP(A148,'[1]LIFE SUMINISTROS MEDICOS S.A.S.'!$A$32:$O$78,8,0)," ")</f>
        <v xml:space="preserve"> </v>
      </c>
      <c r="BD148" s="42" t="s">
        <v>33</v>
      </c>
      <c r="BE148" s="42" t="str">
        <f t="shared" si="465"/>
        <v>NO</v>
      </c>
      <c r="BF148" s="214">
        <f>+IFERROR(VLOOKUP(A148,[2]PriceList!$A$2:$I$252,8,0)," ")</f>
        <v>0</v>
      </c>
      <c r="BG148" s="218">
        <f>+IFERROR(VLOOKUP(A148,[2]PriceList!$A$2:$I$252,9,0)," ")</f>
        <v>0</v>
      </c>
      <c r="BH148" s="43">
        <f t="shared" si="431"/>
        <v>0</v>
      </c>
      <c r="BI148" s="52">
        <f t="shared" si="466"/>
        <v>0</v>
      </c>
      <c r="BJ148" s="42" t="str">
        <f t="shared" si="467"/>
        <v>NO OFERTADO</v>
      </c>
      <c r="BK148" s="42" t="str">
        <f>+IFERROR(VLOOKUP(A148,'[1]MEDTRONIC COLOMBIA S.A.'!$A$11:$O$73,8,0)," ")</f>
        <v xml:space="preserve"> </v>
      </c>
      <c r="BL148" s="42" t="s">
        <v>33</v>
      </c>
      <c r="BM148" s="42" t="str">
        <f t="shared" si="468"/>
        <v>NO</v>
      </c>
      <c r="BN148" s="196">
        <v>0</v>
      </c>
      <c r="BO148" s="196">
        <v>0</v>
      </c>
      <c r="BP148" s="144">
        <f t="shared" si="432"/>
        <v>0</v>
      </c>
      <c r="BQ148" s="145">
        <f t="shared" si="433"/>
        <v>0</v>
      </c>
      <c r="BR148" s="42" t="str">
        <f t="shared" si="469"/>
        <v>NO OFERTADO</v>
      </c>
      <c r="BS148" s="42" t="str">
        <f>+IFERROR(VLOOKUP(A148,'[1]PROMED QUIRURGICOS EU'!$A$11:$O$26,8,0)," ")</f>
        <v xml:space="preserve"> </v>
      </c>
      <c r="BT148" s="42" t="s">
        <v>33</v>
      </c>
      <c r="BU148" s="42" t="str">
        <f t="shared" si="470"/>
        <v>NO</v>
      </c>
      <c r="BV148" s="191"/>
      <c r="BW148" s="191"/>
      <c r="BX148" s="43">
        <f t="shared" si="434"/>
        <v>0</v>
      </c>
      <c r="BY148" s="52">
        <f t="shared" si="435"/>
        <v>0</v>
      </c>
      <c r="BZ148" s="42" t="str">
        <f t="shared" si="471"/>
        <v>NO OFERTADO</v>
      </c>
      <c r="CA148" s="42" t="str">
        <f>+IFERROR(VLOOKUP(A148,'[1]UCIPHARMA S. A'!$A$11:$N$28,8,0)," ")</f>
        <v xml:space="preserve"> </v>
      </c>
      <c r="CB148" s="42" t="s">
        <v>33</v>
      </c>
      <c r="CC148" s="42" t="str">
        <f t="shared" si="472"/>
        <v>NO</v>
      </c>
      <c r="CD148" s="56"/>
      <c r="CE148" s="57" t="str">
        <f t="shared" si="436"/>
        <v/>
      </c>
      <c r="CF148" s="57" t="str">
        <f t="shared" si="437"/>
        <v/>
      </c>
      <c r="CG148" s="57" t="str">
        <f t="shared" si="438"/>
        <v/>
      </c>
      <c r="CH148" s="65">
        <f t="shared" si="439"/>
        <v>4200</v>
      </c>
      <c r="CI148" s="65" t="str">
        <f t="shared" si="440"/>
        <v/>
      </c>
      <c r="CJ148" s="65" t="str">
        <f t="shared" si="441"/>
        <v/>
      </c>
      <c r="CK148" s="65" t="str">
        <f t="shared" si="473"/>
        <v/>
      </c>
      <c r="CL148" s="65" t="str">
        <f t="shared" si="474"/>
        <v/>
      </c>
      <c r="CM148" s="57" t="str">
        <f t="shared" si="450"/>
        <v/>
      </c>
      <c r="CN148" s="57">
        <f t="shared" si="475"/>
        <v>4200</v>
      </c>
      <c r="CO148" s="58" t="e">
        <f t="shared" si="476"/>
        <v>#VALUE!</v>
      </c>
      <c r="CP148" s="58" t="e">
        <f t="shared" si="477"/>
        <v>#VALUE!</v>
      </c>
      <c r="CQ148" s="58" t="e">
        <f t="shared" si="478"/>
        <v>#VALUE!</v>
      </c>
      <c r="CR148" s="58">
        <f t="shared" si="479"/>
        <v>500</v>
      </c>
      <c r="CS148" s="58" t="e">
        <f t="shared" si="487"/>
        <v>#VALUE!</v>
      </c>
      <c r="CT148" s="58" t="e">
        <f t="shared" si="481"/>
        <v>#VALUE!</v>
      </c>
      <c r="CU148" s="62" t="e">
        <f t="shared" si="482"/>
        <v>#VALUE!</v>
      </c>
      <c r="CV148" s="58" t="e">
        <f t="shared" si="483"/>
        <v>#VALUE!</v>
      </c>
      <c r="CW148" s="58" t="e">
        <f t="shared" si="484"/>
        <v>#VALUE!</v>
      </c>
      <c r="CX148" s="56" t="s">
        <v>554</v>
      </c>
      <c r="CY148" s="91"/>
    </row>
    <row r="149" spans="1:103" s="59" customFormat="1" ht="47.25" x14ac:dyDescent="0.2">
      <c r="A149" s="122">
        <f t="shared" si="442"/>
        <v>139</v>
      </c>
      <c r="B149" s="123" t="s">
        <v>321</v>
      </c>
      <c r="C149" s="124" t="s">
        <v>322</v>
      </c>
      <c r="D149" s="123" t="s">
        <v>46</v>
      </c>
      <c r="E149" s="126">
        <v>26</v>
      </c>
      <c r="F149" s="122">
        <v>1</v>
      </c>
      <c r="G149" s="123" t="s">
        <v>31</v>
      </c>
      <c r="H149" s="53">
        <v>464671.2</v>
      </c>
      <c r="I149" s="53">
        <f t="shared" si="443"/>
        <v>12081451.200000001</v>
      </c>
      <c r="J149" s="136"/>
      <c r="K149" s="136">
        <v>0</v>
      </c>
      <c r="L149" s="43">
        <f t="shared" si="451"/>
        <v>0</v>
      </c>
      <c r="M149" s="52">
        <f t="shared" si="444"/>
        <v>0</v>
      </c>
      <c r="N149" s="42" t="str">
        <f t="shared" si="488"/>
        <v>NO OFERTADO</v>
      </c>
      <c r="O149" s="42" t="s">
        <v>568</v>
      </c>
      <c r="P149" s="42" t="s">
        <v>33</v>
      </c>
      <c r="Q149" s="42" t="str">
        <f t="shared" si="453"/>
        <v>NO</v>
      </c>
      <c r="R149" s="144">
        <v>0</v>
      </c>
      <c r="S149" s="144">
        <v>0</v>
      </c>
      <c r="T149" s="144">
        <f t="shared" si="428"/>
        <v>0</v>
      </c>
      <c r="U149" s="145">
        <f t="shared" si="445"/>
        <v>0</v>
      </c>
      <c r="V149" s="42" t="str">
        <f t="shared" si="485"/>
        <v>NO OFERTADO</v>
      </c>
      <c r="W149" s="42" t="str">
        <f>+IFERROR(VLOOKUP(A149,'[1]ASSUT MEDICAL LTDA'!$A$11:$L$124,7,0)," ")</f>
        <v xml:space="preserve"> </v>
      </c>
      <c r="X149" s="42" t="s">
        <v>33</v>
      </c>
      <c r="Y149" s="42" t="str">
        <f t="shared" si="486"/>
        <v>NO</v>
      </c>
      <c r="Z149" s="43">
        <v>4559625</v>
      </c>
      <c r="AA149" s="43">
        <v>866329</v>
      </c>
      <c r="AB149" s="43">
        <f t="shared" si="429"/>
        <v>5425954</v>
      </c>
      <c r="AC149" s="41">
        <f t="shared" si="446"/>
        <v>141074804</v>
      </c>
      <c r="AD149" s="42" t="str">
        <f t="shared" si="456"/>
        <v>NO CUMPLE</v>
      </c>
      <c r="AE149" s="42" t="str">
        <f>+IFERROR(VLOOKUP(A149,'[1]COLOMBIANA DE MEDICAMENTOS Y TE'!$A$33:$H$178,8,0)," ")</f>
        <v>No cumple</v>
      </c>
      <c r="AF149" s="42" t="s">
        <v>33</v>
      </c>
      <c r="AG149" s="42" t="str">
        <f t="shared" si="457"/>
        <v>NO</v>
      </c>
      <c r="AH149" s="60">
        <v>341830</v>
      </c>
      <c r="AI149" s="60">
        <v>0</v>
      </c>
      <c r="AJ149" s="51">
        <f t="shared" si="458"/>
        <v>341830</v>
      </c>
      <c r="AK149" s="41">
        <f t="shared" si="447"/>
        <v>8887580</v>
      </c>
      <c r="AL149" s="42" t="str">
        <f t="shared" si="459"/>
        <v>ARTIFICIALIDAD</v>
      </c>
      <c r="AM149" s="42" t="str">
        <f>+IFERROR(VLOOKUP(A149,'[1]JOHNSON &amp; JOHNSON MEDTECH COLOM'!$A$11:$J$240,7,0)," ")</f>
        <v>Cumple</v>
      </c>
      <c r="AN149" s="42" t="s">
        <v>10</v>
      </c>
      <c r="AO149" s="42" t="str">
        <f t="shared" si="460"/>
        <v>SI</v>
      </c>
      <c r="AP149" s="60"/>
      <c r="AQ149" s="60"/>
      <c r="AR149" s="40">
        <f t="shared" si="461"/>
        <v>0</v>
      </c>
      <c r="AS149" s="41">
        <f t="shared" si="448"/>
        <v>0</v>
      </c>
      <c r="AT149" s="42" t="str">
        <f t="shared" si="462"/>
        <v>NO OFERTADO</v>
      </c>
      <c r="AU149" s="42"/>
      <c r="AV149" s="42" t="s">
        <v>33</v>
      </c>
      <c r="AW149" s="42" t="str">
        <f t="shared" si="463"/>
        <v>NO</v>
      </c>
      <c r="AX149" s="167"/>
      <c r="AY149" s="167"/>
      <c r="AZ149" s="144">
        <f t="shared" si="430"/>
        <v>0</v>
      </c>
      <c r="BA149" s="41">
        <f t="shared" si="449"/>
        <v>0</v>
      </c>
      <c r="BB149" s="42" t="str">
        <f t="shared" si="464"/>
        <v>NO OFERTADO</v>
      </c>
      <c r="BC149" s="42" t="str">
        <f>+IFERROR(VLOOKUP(A149,'[1]LIFE SUMINISTROS MEDICOS S.A.S.'!$A$32:$O$78,8,0)," ")</f>
        <v xml:space="preserve"> </v>
      </c>
      <c r="BD149" s="42" t="s">
        <v>33</v>
      </c>
      <c r="BE149" s="42" t="str">
        <f t="shared" si="465"/>
        <v>NO</v>
      </c>
      <c r="BF149" s="214">
        <f>+IFERROR(VLOOKUP(A149,[2]PriceList!$A$2:$I$252,8,0)," ")</f>
        <v>389000</v>
      </c>
      <c r="BG149" s="218">
        <f t="shared" ref="BG149:BG150" si="489">+BF149*19%</f>
        <v>73910</v>
      </c>
      <c r="BH149" s="43">
        <f t="shared" si="431"/>
        <v>462910</v>
      </c>
      <c r="BI149" s="52">
        <f t="shared" si="466"/>
        <v>462910</v>
      </c>
      <c r="BJ149" s="42" t="str">
        <f t="shared" si="467"/>
        <v>CUMPLE</v>
      </c>
      <c r="BK149" s="42" t="str">
        <f>+IFERROR(VLOOKUP(A149,'[1]MEDTRONIC COLOMBIA S.A.'!$A$11:$O$73,8,0)," ")</f>
        <v>Cumple</v>
      </c>
      <c r="BL149" s="42" t="s">
        <v>33</v>
      </c>
      <c r="BM149" s="42" t="str">
        <f t="shared" si="468"/>
        <v>NO</v>
      </c>
      <c r="BN149" s="196">
        <v>0</v>
      </c>
      <c r="BO149" s="196">
        <v>0</v>
      </c>
      <c r="BP149" s="144">
        <f t="shared" si="432"/>
        <v>0</v>
      </c>
      <c r="BQ149" s="145">
        <f t="shared" si="433"/>
        <v>0</v>
      </c>
      <c r="BR149" s="42" t="str">
        <f t="shared" si="469"/>
        <v>NO OFERTADO</v>
      </c>
      <c r="BS149" s="42" t="str">
        <f>+IFERROR(VLOOKUP(A149,'[1]PROMED QUIRURGICOS EU'!$A$11:$O$26,8,0)," ")</f>
        <v xml:space="preserve"> </v>
      </c>
      <c r="BT149" s="42" t="s">
        <v>33</v>
      </c>
      <c r="BU149" s="42" t="str">
        <f t="shared" si="470"/>
        <v>NO</v>
      </c>
      <c r="BV149" s="191"/>
      <c r="BW149" s="191"/>
      <c r="BX149" s="43">
        <f t="shared" si="434"/>
        <v>0</v>
      </c>
      <c r="BY149" s="52">
        <f t="shared" si="435"/>
        <v>0</v>
      </c>
      <c r="BZ149" s="42" t="str">
        <f t="shared" si="471"/>
        <v>NO OFERTADO</v>
      </c>
      <c r="CA149" s="42" t="str">
        <f>+IFERROR(VLOOKUP(A149,'[1]UCIPHARMA S. A'!$A$11:$N$28,8,0)," ")</f>
        <v xml:space="preserve"> </v>
      </c>
      <c r="CB149" s="42" t="s">
        <v>33</v>
      </c>
      <c r="CC149" s="42" t="str">
        <f t="shared" si="472"/>
        <v>NO</v>
      </c>
      <c r="CD149" s="56"/>
      <c r="CE149" s="57" t="str">
        <f t="shared" si="436"/>
        <v/>
      </c>
      <c r="CF149" s="57" t="str">
        <f t="shared" si="437"/>
        <v/>
      </c>
      <c r="CG149" s="57" t="str">
        <f t="shared" si="438"/>
        <v/>
      </c>
      <c r="CH149" s="65">
        <f t="shared" si="439"/>
        <v>341830</v>
      </c>
      <c r="CI149" s="65" t="str">
        <f t="shared" si="440"/>
        <v/>
      </c>
      <c r="CJ149" s="65" t="str">
        <f t="shared" si="441"/>
        <v/>
      </c>
      <c r="CK149" s="65" t="str">
        <f t="shared" si="473"/>
        <v/>
      </c>
      <c r="CL149" s="65" t="str">
        <f t="shared" si="474"/>
        <v/>
      </c>
      <c r="CM149" s="57" t="str">
        <f t="shared" si="450"/>
        <v/>
      </c>
      <c r="CN149" s="57">
        <f t="shared" si="475"/>
        <v>341830</v>
      </c>
      <c r="CO149" s="58" t="e">
        <f t="shared" si="476"/>
        <v>#VALUE!</v>
      </c>
      <c r="CP149" s="58" t="e">
        <f t="shared" si="477"/>
        <v>#VALUE!</v>
      </c>
      <c r="CQ149" s="58" t="e">
        <f t="shared" si="478"/>
        <v>#VALUE!</v>
      </c>
      <c r="CR149" s="58">
        <f t="shared" si="479"/>
        <v>500</v>
      </c>
      <c r="CS149" s="58" t="e">
        <f t="shared" si="487"/>
        <v>#VALUE!</v>
      </c>
      <c r="CT149" s="58" t="e">
        <f t="shared" si="481"/>
        <v>#VALUE!</v>
      </c>
      <c r="CU149" s="62" t="e">
        <f t="shared" si="482"/>
        <v>#VALUE!</v>
      </c>
      <c r="CV149" s="58" t="e">
        <f t="shared" si="483"/>
        <v>#VALUE!</v>
      </c>
      <c r="CW149" s="58" t="e">
        <f t="shared" si="484"/>
        <v>#VALUE!</v>
      </c>
      <c r="CX149" s="56" t="s">
        <v>554</v>
      </c>
      <c r="CY149" s="91"/>
    </row>
    <row r="150" spans="1:103" s="59" customFormat="1" ht="48" x14ac:dyDescent="0.2">
      <c r="A150" s="122">
        <f t="shared" si="442"/>
        <v>140</v>
      </c>
      <c r="B150" s="123" t="s">
        <v>323</v>
      </c>
      <c r="C150" s="124" t="s">
        <v>324</v>
      </c>
      <c r="D150" s="123" t="s">
        <v>46</v>
      </c>
      <c r="E150" s="126">
        <v>6</v>
      </c>
      <c r="F150" s="122">
        <v>1</v>
      </c>
      <c r="G150" s="123" t="s">
        <v>31</v>
      </c>
      <c r="H150" s="53">
        <v>1264970</v>
      </c>
      <c r="I150" s="53">
        <f t="shared" si="443"/>
        <v>7589820</v>
      </c>
      <c r="J150" s="136"/>
      <c r="K150" s="136">
        <v>0</v>
      </c>
      <c r="L150" s="43">
        <f t="shared" si="451"/>
        <v>0</v>
      </c>
      <c r="M150" s="52">
        <f t="shared" si="444"/>
        <v>0</v>
      </c>
      <c r="N150" s="42" t="str">
        <f t="shared" si="488"/>
        <v>NO OFERTADO</v>
      </c>
      <c r="O150" s="42" t="s">
        <v>568</v>
      </c>
      <c r="P150" s="42" t="s">
        <v>33</v>
      </c>
      <c r="Q150" s="42" t="str">
        <f t="shared" si="453"/>
        <v>NO</v>
      </c>
      <c r="R150" s="144">
        <v>0</v>
      </c>
      <c r="S150" s="144">
        <v>0</v>
      </c>
      <c r="T150" s="144">
        <f t="shared" si="428"/>
        <v>0</v>
      </c>
      <c r="U150" s="145">
        <f t="shared" si="445"/>
        <v>0</v>
      </c>
      <c r="V150" s="42" t="str">
        <f t="shared" si="485"/>
        <v>NO OFERTADO</v>
      </c>
      <c r="W150" s="42" t="str">
        <f>+IFERROR(VLOOKUP(A150,'[1]ASSUT MEDICAL LTDA'!$A$11:$L$124,7,0)," ")</f>
        <v xml:space="preserve"> </v>
      </c>
      <c r="X150" s="42" t="s">
        <v>33</v>
      </c>
      <c r="Y150" s="42" t="str">
        <f t="shared" si="486"/>
        <v>NO</v>
      </c>
      <c r="Z150" s="43">
        <v>0</v>
      </c>
      <c r="AA150" s="43">
        <v>0</v>
      </c>
      <c r="AB150" s="43">
        <f t="shared" si="429"/>
        <v>0</v>
      </c>
      <c r="AC150" s="41">
        <f t="shared" si="446"/>
        <v>0</v>
      </c>
      <c r="AD150" s="42" t="str">
        <f t="shared" si="456"/>
        <v>NO OFERTADO</v>
      </c>
      <c r="AE150" s="42" t="str">
        <f>+IFERROR(VLOOKUP(A150,'[1]COLOMBIANA DE MEDICAMENTOS Y TE'!$A$33:$H$178,8,0)," ")</f>
        <v xml:space="preserve"> </v>
      </c>
      <c r="AF150" s="42" t="s">
        <v>33</v>
      </c>
      <c r="AG150" s="42" t="str">
        <f t="shared" si="457"/>
        <v>NO</v>
      </c>
      <c r="AH150" s="60">
        <v>1000659</v>
      </c>
      <c r="AI150" s="60">
        <v>0</v>
      </c>
      <c r="AJ150" s="51">
        <f t="shared" si="458"/>
        <v>1000659</v>
      </c>
      <c r="AK150" s="41">
        <f t="shared" si="447"/>
        <v>6003954</v>
      </c>
      <c r="AL150" s="42" t="str">
        <f t="shared" si="459"/>
        <v>ARTIFICIALIDAD</v>
      </c>
      <c r="AM150" s="42" t="str">
        <f>+IFERROR(VLOOKUP(A150,'[1]JOHNSON &amp; JOHNSON MEDTECH COLOM'!$A$11:$J$240,7,0)," ")</f>
        <v>Cumple</v>
      </c>
      <c r="AN150" s="42" t="s">
        <v>10</v>
      </c>
      <c r="AO150" s="42" t="str">
        <f t="shared" si="460"/>
        <v>SI</v>
      </c>
      <c r="AP150" s="60"/>
      <c r="AQ150" s="60"/>
      <c r="AR150" s="40">
        <f t="shared" si="461"/>
        <v>0</v>
      </c>
      <c r="AS150" s="41">
        <f t="shared" si="448"/>
        <v>0</v>
      </c>
      <c r="AT150" s="42" t="str">
        <f t="shared" si="462"/>
        <v>NO OFERTADO</v>
      </c>
      <c r="AU150" s="42"/>
      <c r="AV150" s="42" t="s">
        <v>33</v>
      </c>
      <c r="AW150" s="42" t="str">
        <f t="shared" si="463"/>
        <v>NO</v>
      </c>
      <c r="AX150" s="167"/>
      <c r="AY150" s="167"/>
      <c r="AZ150" s="144">
        <f t="shared" si="430"/>
        <v>0</v>
      </c>
      <c r="BA150" s="41">
        <f t="shared" si="449"/>
        <v>0</v>
      </c>
      <c r="BB150" s="42" t="str">
        <f t="shared" si="464"/>
        <v>NO OFERTADO</v>
      </c>
      <c r="BC150" s="42" t="str">
        <f>+IFERROR(VLOOKUP(A150,'[1]LIFE SUMINISTROS MEDICOS S.A.S.'!$A$32:$O$78,8,0)," ")</f>
        <v xml:space="preserve"> </v>
      </c>
      <c r="BD150" s="42" t="s">
        <v>33</v>
      </c>
      <c r="BE150" s="42" t="str">
        <f t="shared" si="465"/>
        <v>NO</v>
      </c>
      <c r="BF150" s="214">
        <f>+IFERROR(VLOOKUP(A150,[2]PriceList!$A$2:$I$252,8,0)," ")</f>
        <v>820000</v>
      </c>
      <c r="BG150" s="218">
        <f t="shared" si="489"/>
        <v>155800</v>
      </c>
      <c r="BH150" s="43">
        <f t="shared" si="431"/>
        <v>975800</v>
      </c>
      <c r="BI150" s="52">
        <f t="shared" si="466"/>
        <v>975800</v>
      </c>
      <c r="BJ150" s="42" t="str">
        <f t="shared" si="467"/>
        <v>ARTIFICIALIDAD</v>
      </c>
      <c r="BK150" s="42" t="str">
        <f>+IFERROR(VLOOKUP(A150,'[1]MEDTRONIC COLOMBIA S.A.'!$A$11:$O$73,8,0)," ")</f>
        <v>No cumple</v>
      </c>
      <c r="BL150" s="42" t="s">
        <v>33</v>
      </c>
      <c r="BM150" s="42" t="str">
        <f t="shared" si="468"/>
        <v>NO</v>
      </c>
      <c r="BN150" s="196">
        <v>1175862</v>
      </c>
      <c r="BO150" s="196">
        <v>223413.78</v>
      </c>
      <c r="BP150" s="144">
        <f t="shared" si="432"/>
        <v>1399275.78</v>
      </c>
      <c r="BQ150" s="145">
        <f t="shared" si="433"/>
        <v>1399275.78</v>
      </c>
      <c r="BR150" s="42" t="str">
        <f t="shared" si="469"/>
        <v>NO CUMPLE</v>
      </c>
      <c r="BS150" s="42" t="str">
        <f>+IFERROR(VLOOKUP(A150,'[1]PROMED QUIRURGICOS EU'!$A$11:$O$26,8,0)," ")</f>
        <v>No cumple</v>
      </c>
      <c r="BT150" s="42" t="s">
        <v>33</v>
      </c>
      <c r="BU150" s="42" t="str">
        <f t="shared" si="470"/>
        <v>NO</v>
      </c>
      <c r="BV150" s="191"/>
      <c r="BW150" s="191"/>
      <c r="BX150" s="43">
        <f t="shared" si="434"/>
        <v>0</v>
      </c>
      <c r="BY150" s="52">
        <f t="shared" si="435"/>
        <v>0</v>
      </c>
      <c r="BZ150" s="42" t="str">
        <f t="shared" si="471"/>
        <v>NO OFERTADO</v>
      </c>
      <c r="CA150" s="42" t="str">
        <f>+IFERROR(VLOOKUP(A150,'[1]UCIPHARMA S. A'!$A$11:$N$28,8,0)," ")</f>
        <v xml:space="preserve"> </v>
      </c>
      <c r="CB150" s="42" t="s">
        <v>33</v>
      </c>
      <c r="CC150" s="42" t="str">
        <f t="shared" si="472"/>
        <v>NO</v>
      </c>
      <c r="CD150" s="56"/>
      <c r="CE150" s="57" t="str">
        <f t="shared" si="436"/>
        <v/>
      </c>
      <c r="CF150" s="57" t="str">
        <f t="shared" si="437"/>
        <v/>
      </c>
      <c r="CG150" s="57" t="str">
        <f t="shared" si="438"/>
        <v/>
      </c>
      <c r="CH150" s="65">
        <f t="shared" si="439"/>
        <v>1000659</v>
      </c>
      <c r="CI150" s="65" t="str">
        <f t="shared" si="440"/>
        <v/>
      </c>
      <c r="CJ150" s="65" t="str">
        <f t="shared" si="441"/>
        <v/>
      </c>
      <c r="CK150" s="65" t="str">
        <f t="shared" si="473"/>
        <v/>
      </c>
      <c r="CL150" s="65" t="str">
        <f t="shared" si="474"/>
        <v/>
      </c>
      <c r="CM150" s="57" t="str">
        <f t="shared" si="450"/>
        <v/>
      </c>
      <c r="CN150" s="57">
        <f t="shared" si="475"/>
        <v>1000659</v>
      </c>
      <c r="CO150" s="58" t="e">
        <f t="shared" si="476"/>
        <v>#VALUE!</v>
      </c>
      <c r="CP150" s="58" t="e">
        <f t="shared" si="477"/>
        <v>#VALUE!</v>
      </c>
      <c r="CQ150" s="58" t="e">
        <f t="shared" si="478"/>
        <v>#VALUE!</v>
      </c>
      <c r="CR150" s="58">
        <f t="shared" si="479"/>
        <v>500</v>
      </c>
      <c r="CS150" s="58" t="e">
        <f t="shared" si="487"/>
        <v>#VALUE!</v>
      </c>
      <c r="CT150" s="58" t="e">
        <f t="shared" si="481"/>
        <v>#VALUE!</v>
      </c>
      <c r="CU150" s="62" t="e">
        <f t="shared" si="482"/>
        <v>#VALUE!</v>
      </c>
      <c r="CV150" s="58" t="e">
        <f t="shared" si="483"/>
        <v>#VALUE!</v>
      </c>
      <c r="CW150" s="58" t="e">
        <f t="shared" si="484"/>
        <v>#VALUE!</v>
      </c>
      <c r="CX150" s="56" t="s">
        <v>554</v>
      </c>
      <c r="CY150" s="91"/>
    </row>
    <row r="151" spans="1:103" s="59" customFormat="1" ht="47.25" x14ac:dyDescent="0.2">
      <c r="A151" s="122">
        <f t="shared" si="442"/>
        <v>141</v>
      </c>
      <c r="B151" s="123" t="s">
        <v>325</v>
      </c>
      <c r="C151" s="124" t="s">
        <v>326</v>
      </c>
      <c r="D151" s="123" t="s">
        <v>46</v>
      </c>
      <c r="E151" s="126">
        <v>3</v>
      </c>
      <c r="F151" s="122">
        <v>1</v>
      </c>
      <c r="G151" s="123" t="s">
        <v>31</v>
      </c>
      <c r="H151" s="53">
        <v>1266636</v>
      </c>
      <c r="I151" s="53">
        <f t="shared" si="443"/>
        <v>3799908</v>
      </c>
      <c r="J151" s="136"/>
      <c r="K151" s="136">
        <v>0</v>
      </c>
      <c r="L151" s="43">
        <f t="shared" si="451"/>
        <v>0</v>
      </c>
      <c r="M151" s="52">
        <f t="shared" si="444"/>
        <v>0</v>
      </c>
      <c r="N151" s="42" t="str">
        <f t="shared" si="488"/>
        <v>NO OFERTADO</v>
      </c>
      <c r="O151" s="42" t="s">
        <v>568</v>
      </c>
      <c r="P151" s="42" t="s">
        <v>33</v>
      </c>
      <c r="Q151" s="42" t="str">
        <f t="shared" si="453"/>
        <v>NO</v>
      </c>
      <c r="R151" s="144">
        <v>0</v>
      </c>
      <c r="S151" s="144">
        <v>0</v>
      </c>
      <c r="T151" s="144">
        <f t="shared" si="428"/>
        <v>0</v>
      </c>
      <c r="U151" s="145">
        <f t="shared" si="445"/>
        <v>0</v>
      </c>
      <c r="V151" s="42" t="str">
        <f t="shared" si="485"/>
        <v>NO OFERTADO</v>
      </c>
      <c r="W151" s="42" t="str">
        <f>+IFERROR(VLOOKUP(A151,'[1]ASSUT MEDICAL LTDA'!$A$11:$L$124,7,0)," ")</f>
        <v xml:space="preserve"> </v>
      </c>
      <c r="X151" s="42" t="s">
        <v>33</v>
      </c>
      <c r="Y151" s="42" t="str">
        <f t="shared" si="486"/>
        <v>NO</v>
      </c>
      <c r="Z151" s="43">
        <v>0</v>
      </c>
      <c r="AA151" s="43">
        <v>0</v>
      </c>
      <c r="AB151" s="43">
        <f t="shared" si="429"/>
        <v>0</v>
      </c>
      <c r="AC151" s="41">
        <f t="shared" si="446"/>
        <v>0</v>
      </c>
      <c r="AD151" s="42" t="str">
        <f t="shared" si="456"/>
        <v>NO OFERTADO</v>
      </c>
      <c r="AE151" s="42" t="str">
        <f>+IFERROR(VLOOKUP(A151,'[1]COLOMBIANA DE MEDICAMENTOS Y TE'!$A$33:$H$178,8,0)," ")</f>
        <v xml:space="preserve"> </v>
      </c>
      <c r="AF151" s="42" t="s">
        <v>33</v>
      </c>
      <c r="AG151" s="42" t="str">
        <f t="shared" si="457"/>
        <v>NO</v>
      </c>
      <c r="AH151" s="60">
        <v>819750</v>
      </c>
      <c r="AI151" s="60">
        <v>0</v>
      </c>
      <c r="AJ151" s="51">
        <f t="shared" si="458"/>
        <v>819750</v>
      </c>
      <c r="AK151" s="41">
        <f t="shared" si="447"/>
        <v>2459250</v>
      </c>
      <c r="AL151" s="42" t="str">
        <f t="shared" si="459"/>
        <v>ARTIFICIALIDAD</v>
      </c>
      <c r="AM151" s="42" t="str">
        <f>+IFERROR(VLOOKUP(A151,'[1]JOHNSON &amp; JOHNSON MEDTECH COLOM'!$A$11:$J$240,7,0)," ")</f>
        <v>Cumple</v>
      </c>
      <c r="AN151" s="42" t="s">
        <v>10</v>
      </c>
      <c r="AO151" s="42" t="str">
        <f t="shared" si="460"/>
        <v>SI</v>
      </c>
      <c r="AP151" s="60"/>
      <c r="AQ151" s="60"/>
      <c r="AR151" s="40">
        <f t="shared" si="461"/>
        <v>0</v>
      </c>
      <c r="AS151" s="41">
        <f t="shared" si="448"/>
        <v>0</v>
      </c>
      <c r="AT151" s="42" t="str">
        <f t="shared" si="462"/>
        <v>NO OFERTADO</v>
      </c>
      <c r="AU151" s="42"/>
      <c r="AV151" s="42" t="s">
        <v>33</v>
      </c>
      <c r="AW151" s="42" t="str">
        <f t="shared" si="463"/>
        <v>NO</v>
      </c>
      <c r="AX151" s="167"/>
      <c r="AY151" s="167"/>
      <c r="AZ151" s="144">
        <f t="shared" si="430"/>
        <v>0</v>
      </c>
      <c r="BA151" s="41">
        <f t="shared" si="449"/>
        <v>0</v>
      </c>
      <c r="BB151" s="42" t="str">
        <f t="shared" si="464"/>
        <v>NO OFERTADO</v>
      </c>
      <c r="BC151" s="42" t="str">
        <f>+IFERROR(VLOOKUP(A151,'[1]LIFE SUMINISTROS MEDICOS S.A.S.'!$A$32:$O$78,8,0)," ")</f>
        <v xml:space="preserve"> </v>
      </c>
      <c r="BD151" s="42" t="s">
        <v>33</v>
      </c>
      <c r="BE151" s="42" t="str">
        <f t="shared" si="465"/>
        <v>NO</v>
      </c>
      <c r="BF151" s="214">
        <f>+IFERROR(VLOOKUP(A151,[2]PriceList!$A$2:$I$252,8,0)," ")</f>
        <v>0</v>
      </c>
      <c r="BG151" s="218">
        <f>+IFERROR(VLOOKUP(A151,[2]PriceList!$A$2:$I$252,9,0)," ")</f>
        <v>0</v>
      </c>
      <c r="BH151" s="43">
        <f t="shared" si="431"/>
        <v>0</v>
      </c>
      <c r="BI151" s="52">
        <f t="shared" si="466"/>
        <v>0</v>
      </c>
      <c r="BJ151" s="42" t="str">
        <f t="shared" si="467"/>
        <v>NO OFERTADO</v>
      </c>
      <c r="BK151" s="42" t="str">
        <f>+IFERROR(VLOOKUP(A151,'[1]MEDTRONIC COLOMBIA S.A.'!$A$11:$O$73,8,0)," ")</f>
        <v xml:space="preserve"> </v>
      </c>
      <c r="BL151" s="42" t="s">
        <v>33</v>
      </c>
      <c r="BM151" s="42" t="str">
        <f t="shared" si="468"/>
        <v>NO</v>
      </c>
      <c r="BN151" s="196">
        <v>1155704</v>
      </c>
      <c r="BO151" s="196">
        <v>219583.76</v>
      </c>
      <c r="BP151" s="144">
        <f t="shared" si="432"/>
        <v>1375287.76</v>
      </c>
      <c r="BQ151" s="145">
        <f t="shared" si="433"/>
        <v>1375287.76</v>
      </c>
      <c r="BR151" s="42" t="str">
        <f t="shared" si="469"/>
        <v>NO CUMPLE</v>
      </c>
      <c r="BS151" s="42" t="str">
        <f>+IFERROR(VLOOKUP(A151,'[1]PROMED QUIRURGICOS EU'!$A$11:$O$26,8,0)," ")</f>
        <v>No cumple</v>
      </c>
      <c r="BT151" s="42" t="s">
        <v>33</v>
      </c>
      <c r="BU151" s="42" t="str">
        <f t="shared" si="470"/>
        <v>NO</v>
      </c>
      <c r="BV151" s="191"/>
      <c r="BW151" s="191"/>
      <c r="BX151" s="43">
        <f t="shared" si="434"/>
        <v>0</v>
      </c>
      <c r="BY151" s="52">
        <f t="shared" si="435"/>
        <v>0</v>
      </c>
      <c r="BZ151" s="42" t="str">
        <f t="shared" si="471"/>
        <v>NO OFERTADO</v>
      </c>
      <c r="CA151" s="42" t="str">
        <f>+IFERROR(VLOOKUP(A151,'[1]UCIPHARMA S. A'!$A$11:$N$28,8,0)," ")</f>
        <v xml:space="preserve"> </v>
      </c>
      <c r="CB151" s="42" t="s">
        <v>33</v>
      </c>
      <c r="CC151" s="42" t="str">
        <f t="shared" si="472"/>
        <v>NO</v>
      </c>
      <c r="CD151" s="56"/>
      <c r="CE151" s="57" t="str">
        <f t="shared" si="436"/>
        <v/>
      </c>
      <c r="CF151" s="57" t="str">
        <f t="shared" si="437"/>
        <v/>
      </c>
      <c r="CG151" s="57" t="str">
        <f t="shared" si="438"/>
        <v/>
      </c>
      <c r="CH151" s="65">
        <f t="shared" si="439"/>
        <v>819750</v>
      </c>
      <c r="CI151" s="65" t="str">
        <f t="shared" si="440"/>
        <v/>
      </c>
      <c r="CJ151" s="65" t="str">
        <f t="shared" si="441"/>
        <v/>
      </c>
      <c r="CK151" s="65" t="str">
        <f t="shared" si="473"/>
        <v/>
      </c>
      <c r="CL151" s="65" t="str">
        <f t="shared" si="474"/>
        <v/>
      </c>
      <c r="CM151" s="57" t="str">
        <f t="shared" si="450"/>
        <v/>
      </c>
      <c r="CN151" s="57">
        <f t="shared" si="475"/>
        <v>819750</v>
      </c>
      <c r="CO151" s="58" t="e">
        <f t="shared" si="476"/>
        <v>#VALUE!</v>
      </c>
      <c r="CP151" s="58" t="e">
        <f t="shared" si="477"/>
        <v>#VALUE!</v>
      </c>
      <c r="CQ151" s="58" t="e">
        <f t="shared" si="478"/>
        <v>#VALUE!</v>
      </c>
      <c r="CR151" s="58">
        <f t="shared" si="479"/>
        <v>500</v>
      </c>
      <c r="CS151" s="58" t="e">
        <f t="shared" si="487"/>
        <v>#VALUE!</v>
      </c>
      <c r="CT151" s="58" t="e">
        <f t="shared" si="481"/>
        <v>#VALUE!</v>
      </c>
      <c r="CU151" s="62" t="e">
        <f t="shared" si="482"/>
        <v>#VALUE!</v>
      </c>
      <c r="CV151" s="58" t="e">
        <f t="shared" si="483"/>
        <v>#VALUE!</v>
      </c>
      <c r="CW151" s="58" t="e">
        <f t="shared" si="484"/>
        <v>#VALUE!</v>
      </c>
      <c r="CX151" s="56" t="s">
        <v>554</v>
      </c>
      <c r="CY151" s="91"/>
    </row>
    <row r="152" spans="1:103" s="59" customFormat="1" ht="48" x14ac:dyDescent="0.2">
      <c r="A152" s="122">
        <f t="shared" si="442"/>
        <v>142</v>
      </c>
      <c r="B152" s="123" t="s">
        <v>327</v>
      </c>
      <c r="C152" s="124" t="s">
        <v>328</v>
      </c>
      <c r="D152" s="123" t="s">
        <v>46</v>
      </c>
      <c r="E152" s="126">
        <v>59.666666666666664</v>
      </c>
      <c r="F152" s="122">
        <v>1</v>
      </c>
      <c r="G152" s="123" t="s">
        <v>31</v>
      </c>
      <c r="H152" s="53">
        <v>4200</v>
      </c>
      <c r="I152" s="53">
        <f t="shared" si="443"/>
        <v>250600</v>
      </c>
      <c r="J152" s="136">
        <v>5700</v>
      </c>
      <c r="K152" s="136">
        <v>0</v>
      </c>
      <c r="L152" s="43">
        <f t="shared" si="451"/>
        <v>5700</v>
      </c>
      <c r="M152" s="52">
        <f t="shared" si="444"/>
        <v>340100</v>
      </c>
      <c r="N152" s="42" t="str">
        <f t="shared" si="488"/>
        <v>NO CUMPLE</v>
      </c>
      <c r="O152" s="42" t="s">
        <v>566</v>
      </c>
      <c r="P152" s="42" t="s">
        <v>33</v>
      </c>
      <c r="Q152" s="42" t="str">
        <f t="shared" si="453"/>
        <v>NO</v>
      </c>
      <c r="R152" s="144">
        <v>5500</v>
      </c>
      <c r="S152" s="144">
        <v>0</v>
      </c>
      <c r="T152" s="144">
        <f t="shared" si="428"/>
        <v>5500</v>
      </c>
      <c r="U152" s="145">
        <f t="shared" si="445"/>
        <v>328166.66666666663</v>
      </c>
      <c r="V152" s="42" t="str">
        <f t="shared" si="485"/>
        <v>NO CUMPLE</v>
      </c>
      <c r="W152" s="42" t="str">
        <f>+IFERROR(VLOOKUP(A152,'[1]ASSUT MEDICAL LTDA'!$A$11:$L$124,7,0)," ")</f>
        <v>Cumple</v>
      </c>
      <c r="X152" s="42" t="s">
        <v>33</v>
      </c>
      <c r="Y152" s="42" t="str">
        <f t="shared" si="486"/>
        <v>NO</v>
      </c>
      <c r="Z152" s="43">
        <v>8410</v>
      </c>
      <c r="AA152" s="43">
        <v>0</v>
      </c>
      <c r="AB152" s="43">
        <f t="shared" si="429"/>
        <v>8410</v>
      </c>
      <c r="AC152" s="41">
        <f t="shared" si="446"/>
        <v>501796.66666666663</v>
      </c>
      <c r="AD152" s="42" t="str">
        <f t="shared" si="456"/>
        <v>NO CUMPLE</v>
      </c>
      <c r="AE152" s="42" t="str">
        <f>+IFERROR(VLOOKUP(A152,'[1]COLOMBIANA DE MEDICAMENTOS Y TE'!$A$33:$H$178,8,0)," ")</f>
        <v>Cumple</v>
      </c>
      <c r="AF152" s="42" t="s">
        <v>33</v>
      </c>
      <c r="AG152" s="42" t="str">
        <f t="shared" si="457"/>
        <v>NO</v>
      </c>
      <c r="AH152" s="60">
        <v>3826</v>
      </c>
      <c r="AI152" s="60">
        <v>0</v>
      </c>
      <c r="AJ152" s="51">
        <f t="shared" si="458"/>
        <v>3826</v>
      </c>
      <c r="AK152" s="41">
        <f t="shared" si="447"/>
        <v>228284.66666666666</v>
      </c>
      <c r="AL152" s="42" t="str">
        <f t="shared" si="459"/>
        <v>CUMPLE</v>
      </c>
      <c r="AM152" s="42" t="str">
        <f>+IFERROR(VLOOKUP(A152,'[1]JOHNSON &amp; JOHNSON MEDTECH COLOM'!$A$11:$J$240,7,0)," ")</f>
        <v>Cumple</v>
      </c>
      <c r="AN152" s="42" t="s">
        <v>10</v>
      </c>
      <c r="AO152" s="42" t="str">
        <f t="shared" si="460"/>
        <v>SI</v>
      </c>
      <c r="AP152" s="60"/>
      <c r="AQ152" s="60"/>
      <c r="AR152" s="40">
        <f t="shared" si="461"/>
        <v>0</v>
      </c>
      <c r="AS152" s="41">
        <f t="shared" si="448"/>
        <v>0</v>
      </c>
      <c r="AT152" s="42" t="str">
        <f t="shared" si="462"/>
        <v>NO OFERTADO</v>
      </c>
      <c r="AU152" s="42"/>
      <c r="AV152" s="42" t="s">
        <v>33</v>
      </c>
      <c r="AW152" s="42" t="str">
        <f t="shared" si="463"/>
        <v>NO</v>
      </c>
      <c r="AX152" s="167"/>
      <c r="AY152" s="167"/>
      <c r="AZ152" s="144">
        <f t="shared" si="430"/>
        <v>0</v>
      </c>
      <c r="BA152" s="41">
        <f t="shared" si="449"/>
        <v>0</v>
      </c>
      <c r="BB152" s="42" t="str">
        <f t="shared" si="464"/>
        <v>NO OFERTADO</v>
      </c>
      <c r="BC152" s="42" t="str">
        <f>+IFERROR(VLOOKUP(A152,'[1]LIFE SUMINISTROS MEDICOS S.A.S.'!$A$32:$O$78,8,0)," ")</f>
        <v xml:space="preserve"> </v>
      </c>
      <c r="BD152" s="42" t="s">
        <v>33</v>
      </c>
      <c r="BE152" s="42" t="str">
        <f t="shared" si="465"/>
        <v>NO</v>
      </c>
      <c r="BF152" s="214">
        <f>+IFERROR(VLOOKUP(A152,[2]PriceList!$A$2:$I$252,8,0)," ")</f>
        <v>0</v>
      </c>
      <c r="BG152" s="218">
        <f>+IFERROR(VLOOKUP(A152,[2]PriceList!$A$2:$I$252,9,0)," ")</f>
        <v>0</v>
      </c>
      <c r="BH152" s="43">
        <f t="shared" si="431"/>
        <v>0</v>
      </c>
      <c r="BI152" s="52">
        <f t="shared" si="466"/>
        <v>0</v>
      </c>
      <c r="BJ152" s="42" t="str">
        <f t="shared" si="467"/>
        <v>NO OFERTADO</v>
      </c>
      <c r="BK152" s="42" t="str">
        <f>+IFERROR(VLOOKUP(A152,'[1]MEDTRONIC COLOMBIA S.A.'!$A$11:$O$73,8,0)," ")</f>
        <v xml:space="preserve"> </v>
      </c>
      <c r="BL152" s="42" t="s">
        <v>33</v>
      </c>
      <c r="BM152" s="42" t="str">
        <f t="shared" si="468"/>
        <v>NO</v>
      </c>
      <c r="BN152" s="196">
        <v>0</v>
      </c>
      <c r="BO152" s="196">
        <v>0</v>
      </c>
      <c r="BP152" s="144">
        <f t="shared" si="432"/>
        <v>0</v>
      </c>
      <c r="BQ152" s="145">
        <f t="shared" si="433"/>
        <v>0</v>
      </c>
      <c r="BR152" s="42" t="str">
        <f t="shared" si="469"/>
        <v>NO OFERTADO</v>
      </c>
      <c r="BS152" s="42" t="str">
        <f>+IFERROR(VLOOKUP(A152,'[1]PROMED QUIRURGICOS EU'!$A$11:$O$26,8,0)," ")</f>
        <v xml:space="preserve"> </v>
      </c>
      <c r="BT152" s="42" t="s">
        <v>33</v>
      </c>
      <c r="BU152" s="42" t="str">
        <f t="shared" si="470"/>
        <v>NO</v>
      </c>
      <c r="BV152" s="191"/>
      <c r="BW152" s="191"/>
      <c r="BX152" s="43">
        <f t="shared" si="434"/>
        <v>0</v>
      </c>
      <c r="BY152" s="52">
        <f t="shared" si="435"/>
        <v>0</v>
      </c>
      <c r="BZ152" s="42" t="str">
        <f t="shared" si="471"/>
        <v>NO OFERTADO</v>
      </c>
      <c r="CA152" s="42" t="str">
        <f>+IFERROR(VLOOKUP(A152,'[1]UCIPHARMA S. A'!$A$11:$N$28,8,0)," ")</f>
        <v xml:space="preserve"> </v>
      </c>
      <c r="CB152" s="42" t="s">
        <v>33</v>
      </c>
      <c r="CC152" s="42" t="str">
        <f t="shared" si="472"/>
        <v>NO</v>
      </c>
      <c r="CD152" s="56"/>
      <c r="CE152" s="57" t="str">
        <f t="shared" si="436"/>
        <v/>
      </c>
      <c r="CF152" s="57" t="str">
        <f t="shared" si="437"/>
        <v/>
      </c>
      <c r="CG152" s="57" t="str">
        <f t="shared" si="438"/>
        <v/>
      </c>
      <c r="CH152" s="65">
        <f t="shared" si="439"/>
        <v>3826</v>
      </c>
      <c r="CI152" s="65" t="str">
        <f t="shared" si="440"/>
        <v/>
      </c>
      <c r="CJ152" s="65" t="str">
        <f t="shared" si="441"/>
        <v/>
      </c>
      <c r="CK152" s="65" t="str">
        <f t="shared" si="473"/>
        <v/>
      </c>
      <c r="CL152" s="65" t="str">
        <f t="shared" si="474"/>
        <v/>
      </c>
      <c r="CM152" s="57" t="str">
        <f t="shared" si="450"/>
        <v/>
      </c>
      <c r="CN152" s="57">
        <f t="shared" si="475"/>
        <v>3826</v>
      </c>
      <c r="CO152" s="58" t="e">
        <f t="shared" si="476"/>
        <v>#VALUE!</v>
      </c>
      <c r="CP152" s="58" t="e">
        <f t="shared" si="477"/>
        <v>#VALUE!</v>
      </c>
      <c r="CQ152" s="58" t="e">
        <f t="shared" si="478"/>
        <v>#VALUE!</v>
      </c>
      <c r="CR152" s="58">
        <f t="shared" si="479"/>
        <v>500</v>
      </c>
      <c r="CS152" s="58" t="e">
        <f t="shared" si="487"/>
        <v>#VALUE!</v>
      </c>
      <c r="CT152" s="58" t="e">
        <f t="shared" si="481"/>
        <v>#VALUE!</v>
      </c>
      <c r="CU152" s="62" t="e">
        <f t="shared" si="482"/>
        <v>#VALUE!</v>
      </c>
      <c r="CV152" s="58" t="e">
        <f t="shared" si="483"/>
        <v>#VALUE!</v>
      </c>
      <c r="CW152" s="58" t="e">
        <f t="shared" si="484"/>
        <v>#VALUE!</v>
      </c>
      <c r="CX152" s="56" t="s">
        <v>554</v>
      </c>
      <c r="CY152" s="91"/>
    </row>
    <row r="153" spans="1:103" s="59" customFormat="1" ht="72" x14ac:dyDescent="0.2">
      <c r="A153" s="122">
        <f t="shared" si="442"/>
        <v>143</v>
      </c>
      <c r="B153" s="123" t="s">
        <v>329</v>
      </c>
      <c r="C153" s="124" t="s">
        <v>330</v>
      </c>
      <c r="D153" s="123" t="s">
        <v>46</v>
      </c>
      <c r="E153" s="126">
        <v>479</v>
      </c>
      <c r="F153" s="122">
        <v>1</v>
      </c>
      <c r="G153" s="123" t="s">
        <v>31</v>
      </c>
      <c r="H153" s="53">
        <v>4200</v>
      </c>
      <c r="I153" s="53">
        <f t="shared" si="443"/>
        <v>2011800</v>
      </c>
      <c r="J153" s="136">
        <v>5700</v>
      </c>
      <c r="K153" s="136">
        <v>0</v>
      </c>
      <c r="L153" s="43">
        <f t="shared" si="451"/>
        <v>5700</v>
      </c>
      <c r="M153" s="52">
        <f t="shared" si="444"/>
        <v>2730300</v>
      </c>
      <c r="N153" s="42" t="str">
        <f t="shared" si="488"/>
        <v>NO CUMPLE</v>
      </c>
      <c r="O153" s="42" t="s">
        <v>566</v>
      </c>
      <c r="P153" s="42" t="s">
        <v>33</v>
      </c>
      <c r="Q153" s="42" t="str">
        <f t="shared" si="453"/>
        <v>NO</v>
      </c>
      <c r="R153" s="144">
        <v>6000</v>
      </c>
      <c r="S153" s="144">
        <v>0</v>
      </c>
      <c r="T153" s="144">
        <f t="shared" si="428"/>
        <v>6000</v>
      </c>
      <c r="U153" s="145">
        <f t="shared" si="445"/>
        <v>2874000</v>
      </c>
      <c r="V153" s="42" t="str">
        <f t="shared" si="485"/>
        <v>NO CUMPLE</v>
      </c>
      <c r="W153" s="42" t="str">
        <f>+IFERROR(VLOOKUP(A153,'[1]ASSUT MEDICAL LTDA'!$A$11:$L$124,7,0)," ")</f>
        <v>Cumple</v>
      </c>
      <c r="X153" s="42" t="s">
        <v>33</v>
      </c>
      <c r="Y153" s="42" t="str">
        <f t="shared" si="486"/>
        <v>NO</v>
      </c>
      <c r="Z153" s="43">
        <v>6867</v>
      </c>
      <c r="AA153" s="43">
        <v>0</v>
      </c>
      <c r="AB153" s="43">
        <f t="shared" si="429"/>
        <v>6867</v>
      </c>
      <c r="AC153" s="41">
        <f t="shared" si="446"/>
        <v>3289293</v>
      </c>
      <c r="AD153" s="42" t="str">
        <f t="shared" si="456"/>
        <v>NO CUMPLE</v>
      </c>
      <c r="AE153" s="42" t="str">
        <f>+IFERROR(VLOOKUP(A153,'[1]COLOMBIANA DE MEDICAMENTOS Y TE'!$A$33:$H$178,8,0)," ")</f>
        <v>Cumple</v>
      </c>
      <c r="AF153" s="42" t="s">
        <v>33</v>
      </c>
      <c r="AG153" s="42" t="str">
        <f t="shared" si="457"/>
        <v>NO</v>
      </c>
      <c r="AH153" s="60">
        <v>3716</v>
      </c>
      <c r="AI153" s="60">
        <v>0</v>
      </c>
      <c r="AJ153" s="51">
        <f t="shared" si="458"/>
        <v>3716</v>
      </c>
      <c r="AK153" s="41">
        <f t="shared" si="447"/>
        <v>1779964</v>
      </c>
      <c r="AL153" s="42" t="str">
        <f t="shared" si="459"/>
        <v>CUMPLE</v>
      </c>
      <c r="AM153" s="42" t="str">
        <f>+IFERROR(VLOOKUP(A153,'[1]JOHNSON &amp; JOHNSON MEDTECH COLOM'!$A$11:$J$240,7,0)," ")</f>
        <v>Cumple</v>
      </c>
      <c r="AN153" s="42" t="s">
        <v>10</v>
      </c>
      <c r="AO153" s="42" t="str">
        <f t="shared" si="460"/>
        <v>SI</v>
      </c>
      <c r="AP153" s="60"/>
      <c r="AQ153" s="60"/>
      <c r="AR153" s="40">
        <f t="shared" si="461"/>
        <v>0</v>
      </c>
      <c r="AS153" s="41">
        <f t="shared" si="448"/>
        <v>0</v>
      </c>
      <c r="AT153" s="42" t="str">
        <f t="shared" si="462"/>
        <v>NO OFERTADO</v>
      </c>
      <c r="AU153" s="42"/>
      <c r="AV153" s="42" t="s">
        <v>33</v>
      </c>
      <c r="AW153" s="42" t="str">
        <f t="shared" si="463"/>
        <v>NO</v>
      </c>
      <c r="AX153" s="167"/>
      <c r="AY153" s="167"/>
      <c r="AZ153" s="144">
        <f t="shared" si="430"/>
        <v>0</v>
      </c>
      <c r="BA153" s="41">
        <f t="shared" si="449"/>
        <v>0</v>
      </c>
      <c r="BB153" s="42" t="str">
        <f t="shared" si="464"/>
        <v>NO OFERTADO</v>
      </c>
      <c r="BC153" s="42" t="str">
        <f>+IFERROR(VLOOKUP(A153,'[1]LIFE SUMINISTROS MEDICOS S.A.S.'!$A$32:$O$78,8,0)," ")</f>
        <v xml:space="preserve"> </v>
      </c>
      <c r="BD153" s="42" t="s">
        <v>33</v>
      </c>
      <c r="BE153" s="42" t="str">
        <f t="shared" si="465"/>
        <v>NO</v>
      </c>
      <c r="BF153" s="214">
        <f>+IFERROR(VLOOKUP(A153,[2]PriceList!$A$2:$I$252,8,0)," ")</f>
        <v>0</v>
      </c>
      <c r="BG153" s="218">
        <f>+IFERROR(VLOOKUP(A153,[2]PriceList!$A$2:$I$252,9,0)," ")</f>
        <v>0</v>
      </c>
      <c r="BH153" s="43">
        <f t="shared" si="431"/>
        <v>0</v>
      </c>
      <c r="BI153" s="52">
        <f t="shared" si="466"/>
        <v>0</v>
      </c>
      <c r="BJ153" s="42" t="str">
        <f t="shared" si="467"/>
        <v>NO OFERTADO</v>
      </c>
      <c r="BK153" s="42" t="str">
        <f>+IFERROR(VLOOKUP(A153,'[1]MEDTRONIC COLOMBIA S.A.'!$A$11:$O$73,8,0)," ")</f>
        <v xml:space="preserve"> </v>
      </c>
      <c r="BL153" s="42" t="s">
        <v>33</v>
      </c>
      <c r="BM153" s="42" t="str">
        <f t="shared" si="468"/>
        <v>NO</v>
      </c>
      <c r="BN153" s="196">
        <v>0</v>
      </c>
      <c r="BO153" s="196">
        <v>0</v>
      </c>
      <c r="BP153" s="144">
        <f t="shared" si="432"/>
        <v>0</v>
      </c>
      <c r="BQ153" s="145">
        <f t="shared" si="433"/>
        <v>0</v>
      </c>
      <c r="BR153" s="42" t="str">
        <f t="shared" si="469"/>
        <v>NO OFERTADO</v>
      </c>
      <c r="BS153" s="42" t="str">
        <f>+IFERROR(VLOOKUP(A153,'[1]PROMED QUIRURGICOS EU'!$A$11:$O$26,8,0)," ")</f>
        <v xml:space="preserve"> </v>
      </c>
      <c r="BT153" s="42" t="s">
        <v>33</v>
      </c>
      <c r="BU153" s="42" t="str">
        <f t="shared" si="470"/>
        <v>NO</v>
      </c>
      <c r="BV153" s="191"/>
      <c r="BW153" s="191"/>
      <c r="BX153" s="43">
        <f t="shared" si="434"/>
        <v>0</v>
      </c>
      <c r="BY153" s="52">
        <f t="shared" si="435"/>
        <v>0</v>
      </c>
      <c r="BZ153" s="42" t="str">
        <f t="shared" si="471"/>
        <v>NO OFERTADO</v>
      </c>
      <c r="CA153" s="42" t="str">
        <f>+IFERROR(VLOOKUP(A153,'[1]UCIPHARMA S. A'!$A$11:$N$28,8,0)," ")</f>
        <v xml:space="preserve"> </v>
      </c>
      <c r="CB153" s="42" t="s">
        <v>33</v>
      </c>
      <c r="CC153" s="42" t="str">
        <f t="shared" si="472"/>
        <v>NO</v>
      </c>
      <c r="CD153" s="56"/>
      <c r="CE153" s="57" t="str">
        <f t="shared" si="436"/>
        <v/>
      </c>
      <c r="CF153" s="57" t="str">
        <f t="shared" si="437"/>
        <v/>
      </c>
      <c r="CG153" s="57" t="str">
        <f t="shared" si="438"/>
        <v/>
      </c>
      <c r="CH153" s="65">
        <f t="shared" si="439"/>
        <v>3716</v>
      </c>
      <c r="CI153" s="65" t="str">
        <f t="shared" si="440"/>
        <v/>
      </c>
      <c r="CJ153" s="65" t="str">
        <f t="shared" si="441"/>
        <v/>
      </c>
      <c r="CK153" s="65" t="str">
        <f t="shared" si="473"/>
        <v/>
      </c>
      <c r="CL153" s="65" t="str">
        <f t="shared" si="474"/>
        <v/>
      </c>
      <c r="CM153" s="57" t="str">
        <f t="shared" si="450"/>
        <v/>
      </c>
      <c r="CN153" s="57">
        <f t="shared" si="475"/>
        <v>3716</v>
      </c>
      <c r="CO153" s="58" t="e">
        <f t="shared" si="476"/>
        <v>#VALUE!</v>
      </c>
      <c r="CP153" s="58" t="e">
        <f t="shared" si="477"/>
        <v>#VALUE!</v>
      </c>
      <c r="CQ153" s="58" t="e">
        <f t="shared" si="478"/>
        <v>#VALUE!</v>
      </c>
      <c r="CR153" s="58">
        <f t="shared" si="479"/>
        <v>500</v>
      </c>
      <c r="CS153" s="58" t="e">
        <f t="shared" si="487"/>
        <v>#VALUE!</v>
      </c>
      <c r="CT153" s="58" t="e">
        <f t="shared" si="481"/>
        <v>#VALUE!</v>
      </c>
      <c r="CU153" s="62" t="e">
        <f t="shared" si="482"/>
        <v>#VALUE!</v>
      </c>
      <c r="CV153" s="58" t="e">
        <f t="shared" si="483"/>
        <v>#VALUE!</v>
      </c>
      <c r="CW153" s="58" t="e">
        <f t="shared" si="484"/>
        <v>#VALUE!</v>
      </c>
      <c r="CX153" s="56" t="s">
        <v>554</v>
      </c>
      <c r="CY153" s="91"/>
    </row>
    <row r="154" spans="1:103" s="59" customFormat="1" ht="72" x14ac:dyDescent="0.2">
      <c r="A154" s="122">
        <f t="shared" si="442"/>
        <v>144</v>
      </c>
      <c r="B154" s="123" t="s">
        <v>331</v>
      </c>
      <c r="C154" s="124" t="s">
        <v>332</v>
      </c>
      <c r="D154" s="123" t="s">
        <v>46</v>
      </c>
      <c r="E154" s="126">
        <v>163</v>
      </c>
      <c r="F154" s="122">
        <v>1</v>
      </c>
      <c r="G154" s="123" t="s">
        <v>31</v>
      </c>
      <c r="H154" s="53">
        <v>4200</v>
      </c>
      <c r="I154" s="53">
        <f t="shared" si="443"/>
        <v>684600</v>
      </c>
      <c r="J154" s="136">
        <v>5700</v>
      </c>
      <c r="K154" s="136">
        <v>0</v>
      </c>
      <c r="L154" s="43">
        <f>J154+K154</f>
        <v>5700</v>
      </c>
      <c r="M154" s="52">
        <f t="shared" si="444"/>
        <v>929100</v>
      </c>
      <c r="N154" s="42" t="str">
        <f>+IF(L154=0,"NO OFERTADO",IF(L154&gt;$H154,"NO CUMPLE",IF(((L154-$H154)/$H154)&lt;=-20%,"ARTIFICIALIDAD",IF(AND($H154=$H154,((L154-$H154)/$H154)&gt;-20%),"CUMPLE"))))</f>
        <v>NO CUMPLE</v>
      </c>
      <c r="O154" s="42" t="s">
        <v>566</v>
      </c>
      <c r="P154" s="42" t="s">
        <v>33</v>
      </c>
      <c r="Q154" s="42" t="str">
        <f>+IF(P154="CUMPLE","SI",IF(P154="NO CUMPLE","NO"))</f>
        <v>NO</v>
      </c>
      <c r="R154" s="144">
        <v>5600</v>
      </c>
      <c r="S154" s="144">
        <v>0</v>
      </c>
      <c r="T154" s="144">
        <f t="shared" si="428"/>
        <v>5600</v>
      </c>
      <c r="U154" s="145">
        <f t="shared" si="445"/>
        <v>912800</v>
      </c>
      <c r="V154" s="42" t="str">
        <f>+IF(T154=0,"NO OFERTADO",IF(T154&gt;$H154,"NO CUMPLE",IF(((T154-$H154)/$H154)&lt;=-20%,"ARTIFICIALIDAD",IF(AND($H154=$H154,((T154-$H154)/$H154)&gt;-20%),"CUMPLE"))))</f>
        <v>NO CUMPLE</v>
      </c>
      <c r="W154" s="42" t="str">
        <f>+IFERROR(VLOOKUP(A154,'[1]ASSUT MEDICAL LTDA'!$A$11:$L$124,7,0)," ")</f>
        <v>Cumple</v>
      </c>
      <c r="X154" s="42" t="s">
        <v>33</v>
      </c>
      <c r="Y154" s="42" t="str">
        <f>+IF(X154="CUMPLE","SI",IF(X154="NO CUMPLE","NO"))</f>
        <v>NO</v>
      </c>
      <c r="Z154" s="43">
        <v>7590</v>
      </c>
      <c r="AA154" s="43">
        <v>0</v>
      </c>
      <c r="AB154" s="43">
        <f t="shared" si="429"/>
        <v>7590</v>
      </c>
      <c r="AC154" s="41">
        <f t="shared" si="446"/>
        <v>1237170</v>
      </c>
      <c r="AD154" s="42" t="str">
        <f>+IF(AB154=0,"NO OFERTADO",IF(AB154&gt;$H154,"NO CUMPLE",IF(((AB154-$H154)/$H154)&lt;=-20%,"ARTIFICIALIDAD",IF(AND($H154=$H154,((AB154-$H154)/$H154)&gt;-20%),"CUMPLE"))))</f>
        <v>NO CUMPLE</v>
      </c>
      <c r="AE154" s="42" t="str">
        <f>+IFERROR(VLOOKUP(A154,'[1]COLOMBIANA DE MEDICAMENTOS Y TE'!$A$33:$H$178,8,0)," ")</f>
        <v>Cumple</v>
      </c>
      <c r="AF154" s="42" t="s">
        <v>33</v>
      </c>
      <c r="AG154" s="42" t="str">
        <f>+IF(AF154="CUMPLE","SI",IF(AF154="NO CUMPLE","NO"))</f>
        <v>NO</v>
      </c>
      <c r="AH154" s="43">
        <v>3500</v>
      </c>
      <c r="AI154" s="43">
        <v>0</v>
      </c>
      <c r="AJ154" s="51">
        <f>+AH154+AI154</f>
        <v>3500</v>
      </c>
      <c r="AK154" s="41">
        <f t="shared" si="447"/>
        <v>570500</v>
      </c>
      <c r="AL154" s="42" t="str">
        <f>+IF(AJ154=0,"NO OFERTADO",IF(AJ154&gt;$H154,"NO CUMPLE",IF(((AJ154-$H154)/$H154)&lt;=-20%,"ARTIFICIALIDAD",IF(AND($H154=$H154,((AJ154-$H154)/$H154)&gt;-20%),"CUMPLE"))))</f>
        <v>CUMPLE</v>
      </c>
      <c r="AM154" s="42" t="str">
        <f>+IFERROR(VLOOKUP(A154,'[1]JOHNSON &amp; JOHNSON MEDTECH COLOM'!$A$11:$J$240,7,0)," ")</f>
        <v>Cumple</v>
      </c>
      <c r="AN154" s="42" t="s">
        <v>10</v>
      </c>
      <c r="AO154" s="42" t="str">
        <f>+IF(AN154="CUMPLE","SI",IF(AN154="NO CUMPLE","NO"))</f>
        <v>SI</v>
      </c>
      <c r="AP154" s="43"/>
      <c r="AQ154" s="43"/>
      <c r="AR154" s="40">
        <f>+AP154+AQ154</f>
        <v>0</v>
      </c>
      <c r="AS154" s="41">
        <f t="shared" si="448"/>
        <v>0</v>
      </c>
      <c r="AT154" s="42" t="str">
        <f>+IF(AR154=0,"NO OFERTADO",IF(AR154&gt;$H154,"NO CUMPLE",IF(((AR154-$H154)/$H154)&lt;=-20%,"ARTIFICIALIDAD",IF(AND($H154=$H154,((AR154-$H154)/$H154)&gt;-20%),"CUMPLE"))))</f>
        <v>NO OFERTADO</v>
      </c>
      <c r="AU154" s="42"/>
      <c r="AV154" s="42" t="s">
        <v>33</v>
      </c>
      <c r="AW154" s="42" t="str">
        <f>+IF(AV154="CUMPLE","SI",IF(AV154="NO CUMPLE","NO"))</f>
        <v>NO</v>
      </c>
      <c r="AX154" s="43"/>
      <c r="AY154" s="43"/>
      <c r="AZ154" s="144">
        <f t="shared" si="430"/>
        <v>0</v>
      </c>
      <c r="BA154" s="41">
        <f t="shared" si="449"/>
        <v>0</v>
      </c>
      <c r="BB154" s="42" t="str">
        <f>+IF(AZ154=0,"NO OFERTADO",IF(AZ154&gt;$H154,"NO CUMPLE",IF(((AZ154-$H154)/$H154)&lt;=-20%,"ARTIFICIALIDAD",IF(AND($H154=$H154,((AZ154-$H154)/$H154)&gt;-20%),"CUMPLE"))))</f>
        <v>NO OFERTADO</v>
      </c>
      <c r="BC154" s="42" t="str">
        <f>+IFERROR(VLOOKUP(A154,'[1]LIFE SUMINISTROS MEDICOS S.A.S.'!$A$32:$O$78,8,0)," ")</f>
        <v xml:space="preserve"> </v>
      </c>
      <c r="BD154" s="42" t="s">
        <v>33</v>
      </c>
      <c r="BE154" s="42" t="str">
        <f>+IF(BD154="CUMPLE","SI",IF(BD154="NO CUMPLE","NO"))</f>
        <v>NO</v>
      </c>
      <c r="BF154" s="214">
        <f>+IFERROR(VLOOKUP(A154,[2]PriceList!$A$2:$I$252,8,0)," ")</f>
        <v>0</v>
      </c>
      <c r="BG154" s="218">
        <f>+IFERROR(VLOOKUP(A154,[2]PriceList!$A$2:$I$252,9,0)," ")</f>
        <v>0</v>
      </c>
      <c r="BH154" s="43">
        <f t="shared" si="431"/>
        <v>0</v>
      </c>
      <c r="BI154" s="52">
        <f>BH154*$F154</f>
        <v>0</v>
      </c>
      <c r="BJ154" s="42" t="str">
        <f>+IF(BH154=0,"NO OFERTADO",IF(BH154&gt;$H154,"NO CUMPLE",IF(((BH154-$H154)/$H154)&lt;=-20%,"ARTIFICIALIDAD",IF(AND($H154=$H154,((BH154-$H154)/$H154)&gt;-20%),"CUMPLE"))))</f>
        <v>NO OFERTADO</v>
      </c>
      <c r="BK154" s="42" t="str">
        <f>+IFERROR(VLOOKUP(A154,'[1]MEDTRONIC COLOMBIA S.A.'!$A$11:$O$73,8,0)," ")</f>
        <v xml:space="preserve"> </v>
      </c>
      <c r="BL154" s="42" t="s">
        <v>33</v>
      </c>
      <c r="BM154" s="42" t="str">
        <f>+IF(BL154="CUMPLE","SI",IF(BL154="NO CUMPLE","NO"))</f>
        <v>NO</v>
      </c>
      <c r="BN154" s="196">
        <v>0</v>
      </c>
      <c r="BO154" s="196">
        <v>0</v>
      </c>
      <c r="BP154" s="144">
        <f t="shared" si="432"/>
        <v>0</v>
      </c>
      <c r="BQ154" s="145">
        <f t="shared" si="433"/>
        <v>0</v>
      </c>
      <c r="BR154" s="42" t="str">
        <f>+IF(BP154=0,"NO OFERTADO",IF(BP154&gt;$H154,"NO CUMPLE",IF(((BP154-$H154)/$H154)&lt;=-20%,"ARTIFICIALIDAD",IF(AND($H154=$H154,((BP154-$H154)/$H154)&gt;-20%),"CUMPLE"))))</f>
        <v>NO OFERTADO</v>
      </c>
      <c r="BS154" s="42" t="str">
        <f>+IFERROR(VLOOKUP(A154,'[1]PROMED QUIRURGICOS EU'!$A$11:$O$26,8,0)," ")</f>
        <v xml:space="preserve"> </v>
      </c>
      <c r="BT154" s="42" t="s">
        <v>33</v>
      </c>
      <c r="BU154" s="42" t="str">
        <f>+IF(BT154="CUMPLE","SI",IF(BT154="NO CUMPLE","NO"))</f>
        <v>NO</v>
      </c>
      <c r="BV154" s="191"/>
      <c r="BW154" s="191"/>
      <c r="BX154" s="43">
        <f t="shared" si="434"/>
        <v>0</v>
      </c>
      <c r="BY154" s="52">
        <f t="shared" si="435"/>
        <v>0</v>
      </c>
      <c r="BZ154" s="42" t="str">
        <f>+IF(BX154=0,"NO OFERTADO",IF(BX154&gt;$H154,"NO CUMPLE",IF(((BX154-$H154)/$H154)&lt;=-20%,"ARTIFICIALIDAD",IF(AND($H154=$H154,((BX154-$H154)/$H154)&gt;-20%),"CUMPLE"))))</f>
        <v>NO OFERTADO</v>
      </c>
      <c r="CA154" s="42" t="str">
        <f>+IFERROR(VLOOKUP(A154,'[1]UCIPHARMA S. A'!$A$11:$N$28,8,0)," ")</f>
        <v xml:space="preserve"> </v>
      </c>
      <c r="CB154" s="42" t="s">
        <v>33</v>
      </c>
      <c r="CC154" s="42" t="str">
        <f>+IF(CB154="CUMPLE","SI",IF(CB154="NO CUMPLE","NO"))</f>
        <v>NO</v>
      </c>
      <c r="CD154" s="56"/>
      <c r="CE154" s="57" t="str">
        <f t="shared" si="436"/>
        <v/>
      </c>
      <c r="CF154" s="57" t="str">
        <f t="shared" si="437"/>
        <v/>
      </c>
      <c r="CG154" s="57" t="str">
        <f t="shared" si="438"/>
        <v/>
      </c>
      <c r="CH154" s="65">
        <f t="shared" si="439"/>
        <v>3500</v>
      </c>
      <c r="CI154" s="65" t="str">
        <f t="shared" si="440"/>
        <v/>
      </c>
      <c r="CJ154" s="65" t="str">
        <f t="shared" si="441"/>
        <v/>
      </c>
      <c r="CK154" s="65" t="str">
        <f>IF(BH154=0,"",IF(BM154="NO","",BH154))</f>
        <v/>
      </c>
      <c r="CL154" s="65" t="str">
        <f>IF(BQ154=0,"",IF(BU154="NO","",BQ154))</f>
        <v/>
      </c>
      <c r="CM154" s="57" t="str">
        <f t="shared" si="450"/>
        <v/>
      </c>
      <c r="CN154" s="57">
        <f>MIN(CE154,CF154,CG154,CH154,CI154,CJ154,CK154,CL154,CM154)</f>
        <v>3500</v>
      </c>
      <c r="CO154" s="58" t="e">
        <f>500*(CN154/CE154)</f>
        <v>#VALUE!</v>
      </c>
      <c r="CP154" s="58" t="e">
        <f>500*(CN154/CF154)</f>
        <v>#VALUE!</v>
      </c>
      <c r="CQ154" s="58" t="e">
        <f>500*(CN154/CG154)</f>
        <v>#VALUE!</v>
      </c>
      <c r="CR154" s="58">
        <f>500*(CN154/CH154)</f>
        <v>500</v>
      </c>
      <c r="CS154" s="58" t="e">
        <f>500*(CN154/CI154)</f>
        <v>#VALUE!</v>
      </c>
      <c r="CT154" s="58" t="e">
        <f>500*(CN154/CJ154)</f>
        <v>#VALUE!</v>
      </c>
      <c r="CU154" s="62" t="e">
        <f>500*(CN154/CK154)</f>
        <v>#VALUE!</v>
      </c>
      <c r="CV154" s="58" t="e">
        <f>500*(CN154/CL154)</f>
        <v>#VALUE!</v>
      </c>
      <c r="CW154" s="58" t="e">
        <f>500*(CN154/CM154)</f>
        <v>#VALUE!</v>
      </c>
      <c r="CX154" s="56" t="s">
        <v>554</v>
      </c>
      <c r="CY154" s="91"/>
    </row>
    <row r="155" spans="1:103" s="59" customFormat="1" ht="72" x14ac:dyDescent="0.2">
      <c r="A155" s="122">
        <f t="shared" si="442"/>
        <v>145</v>
      </c>
      <c r="B155" s="123" t="s">
        <v>333</v>
      </c>
      <c r="C155" s="124" t="s">
        <v>334</v>
      </c>
      <c r="D155" s="123" t="s">
        <v>46</v>
      </c>
      <c r="E155" s="126">
        <v>263</v>
      </c>
      <c r="F155" s="122">
        <v>1</v>
      </c>
      <c r="G155" s="123" t="s">
        <v>31</v>
      </c>
      <c r="H155" s="53">
        <v>4200</v>
      </c>
      <c r="I155" s="53">
        <f t="shared" si="443"/>
        <v>1104600</v>
      </c>
      <c r="J155" s="136">
        <v>5700</v>
      </c>
      <c r="K155" s="136">
        <v>0</v>
      </c>
      <c r="L155" s="43">
        <f t="shared" ref="L155:L166" si="490">J155+K155</f>
        <v>5700</v>
      </c>
      <c r="M155" s="52">
        <f t="shared" si="444"/>
        <v>1499100</v>
      </c>
      <c r="N155" s="42" t="str">
        <f t="shared" ref="N155:N159" si="491">+IF(L155=0,"NO OFERTADO",IF(L155&gt;$H155,"NO CUMPLE",IF(((L155-$H155)/$H155)&lt;=-20%,"ARTIFICIALIDAD",IF(AND($H155=$H155,((L155-$H155)/$H155)&gt;-20%),"CUMPLE"))))</f>
        <v>NO CUMPLE</v>
      </c>
      <c r="O155" s="42" t="s">
        <v>566</v>
      </c>
      <c r="P155" s="42" t="s">
        <v>33</v>
      </c>
      <c r="Q155" s="42" t="str">
        <f t="shared" ref="Q155:Q166" si="492">+IF(P155="CUMPLE","SI",IF(P155="NO CUMPLE","NO"))</f>
        <v>NO</v>
      </c>
      <c r="R155" s="144">
        <v>5800</v>
      </c>
      <c r="S155" s="144">
        <v>0</v>
      </c>
      <c r="T155" s="144">
        <f t="shared" si="428"/>
        <v>5800</v>
      </c>
      <c r="U155" s="145">
        <f t="shared" si="445"/>
        <v>1525400</v>
      </c>
      <c r="V155" s="42" t="str">
        <f t="shared" ref="V155:V156" si="493">+IF(T155=0,"NO OFERTADO",IF(T155&gt;$H155,"NO CUMPLE",IF(((T155-$H155)/$H155)&lt;=-20%,"ARTIFICIALIDAD",IF(AND($H155=$H155,((T155-$H155)/$H155)&gt;-20%),"CUMPLE"))))</f>
        <v>NO CUMPLE</v>
      </c>
      <c r="W155" s="42" t="str">
        <f>+IFERROR(VLOOKUP(A155,'[1]ASSUT MEDICAL LTDA'!$A$11:$L$124,7,0)," ")</f>
        <v>Cumple</v>
      </c>
      <c r="X155" s="42" t="s">
        <v>33</v>
      </c>
      <c r="Y155" s="42" t="str">
        <f t="shared" ref="Y155:Y156" si="494">+IF(X155="CUMPLE","SI",IF(X155="NO CUMPLE","NO"))</f>
        <v>NO</v>
      </c>
      <c r="Z155" s="43">
        <v>6867</v>
      </c>
      <c r="AA155" s="43">
        <v>0</v>
      </c>
      <c r="AB155" s="43">
        <f t="shared" si="429"/>
        <v>6867</v>
      </c>
      <c r="AC155" s="41">
        <f t="shared" si="446"/>
        <v>1806021</v>
      </c>
      <c r="AD155" s="42" t="str">
        <f t="shared" ref="AD155:AD166" si="495">+IF(AB155=0,"NO OFERTADO",IF(AB155&gt;$H155,"NO CUMPLE",IF(((AB155-$H155)/$H155)&lt;=-20%,"ARTIFICIALIDAD",IF(AND($H155=$H155,((AB155-$H155)/$H155)&gt;-20%),"CUMPLE"))))</f>
        <v>NO CUMPLE</v>
      </c>
      <c r="AE155" s="42" t="str">
        <f>+IFERROR(VLOOKUP(A155,'[1]COLOMBIANA DE MEDICAMENTOS Y TE'!$A$33:$H$178,8,0)," ")</f>
        <v>No cumple</v>
      </c>
      <c r="AF155" s="42" t="s">
        <v>33</v>
      </c>
      <c r="AG155" s="42" t="str">
        <f t="shared" ref="AG155:AG166" si="496">+IF(AF155="CUMPLE","SI",IF(AF155="NO CUMPLE","NO"))</f>
        <v>NO</v>
      </c>
      <c r="AH155" s="60">
        <v>3716</v>
      </c>
      <c r="AI155" s="60">
        <v>0</v>
      </c>
      <c r="AJ155" s="51">
        <f t="shared" ref="AJ155:AJ166" si="497">+AH155+AI155</f>
        <v>3716</v>
      </c>
      <c r="AK155" s="41">
        <f t="shared" si="447"/>
        <v>977308</v>
      </c>
      <c r="AL155" s="42" t="str">
        <f t="shared" ref="AL155:AL166" si="498">+IF(AJ155=0,"NO OFERTADO",IF(AJ155&gt;$H155,"NO CUMPLE",IF(((AJ155-$H155)/$H155)&lt;=-20%,"ARTIFICIALIDAD",IF(AND($H155=$H155,((AJ155-$H155)/$H155)&gt;-20%),"CUMPLE"))))</f>
        <v>CUMPLE</v>
      </c>
      <c r="AM155" s="42" t="str">
        <f>+IFERROR(VLOOKUP(A155,'[1]JOHNSON &amp; JOHNSON MEDTECH COLOM'!$A$11:$J$240,7,0)," ")</f>
        <v>Cumple</v>
      </c>
      <c r="AN155" s="42" t="s">
        <v>10</v>
      </c>
      <c r="AO155" s="42" t="str">
        <f t="shared" ref="AO155:AO166" si="499">+IF(AN155="CUMPLE","SI",IF(AN155="NO CUMPLE","NO"))</f>
        <v>SI</v>
      </c>
      <c r="AP155" s="60"/>
      <c r="AQ155" s="60"/>
      <c r="AR155" s="40">
        <f t="shared" ref="AR155:AR166" si="500">+AP155+AQ155</f>
        <v>0</v>
      </c>
      <c r="AS155" s="41">
        <f t="shared" si="448"/>
        <v>0</v>
      </c>
      <c r="AT155" s="42" t="str">
        <f t="shared" ref="AT155:AT166" si="501">+IF(AR155=0,"NO OFERTADO",IF(AR155&gt;$H155,"NO CUMPLE",IF(((AR155-$H155)/$H155)&lt;=-20%,"ARTIFICIALIDAD",IF(AND($H155=$H155,((AR155-$H155)/$H155)&gt;-20%),"CUMPLE"))))</f>
        <v>NO OFERTADO</v>
      </c>
      <c r="AU155" s="42"/>
      <c r="AV155" s="42" t="s">
        <v>33</v>
      </c>
      <c r="AW155" s="42" t="str">
        <f t="shared" ref="AW155:AW166" si="502">+IF(AV155="CUMPLE","SI",IF(AV155="NO CUMPLE","NO"))</f>
        <v>NO</v>
      </c>
      <c r="AX155" s="167"/>
      <c r="AY155" s="167"/>
      <c r="AZ155" s="144">
        <f t="shared" si="430"/>
        <v>0</v>
      </c>
      <c r="BA155" s="41">
        <f t="shared" si="449"/>
        <v>0</v>
      </c>
      <c r="BB155" s="42" t="str">
        <f t="shared" ref="BB155:BB166" si="503">+IF(AZ155=0,"NO OFERTADO",IF(AZ155&gt;$H155,"NO CUMPLE",IF(((AZ155-$H155)/$H155)&lt;=-20%,"ARTIFICIALIDAD",IF(AND($H155=$H155,((AZ155-$H155)/$H155)&gt;-20%),"CUMPLE"))))</f>
        <v>NO OFERTADO</v>
      </c>
      <c r="BC155" s="42" t="str">
        <f>+IFERROR(VLOOKUP(A155,'[1]LIFE SUMINISTROS MEDICOS S.A.S.'!$A$32:$O$78,8,0)," ")</f>
        <v xml:space="preserve"> </v>
      </c>
      <c r="BD155" s="42" t="s">
        <v>33</v>
      </c>
      <c r="BE155" s="42" t="str">
        <f t="shared" ref="BE155:BE166" si="504">+IF(BD155="CUMPLE","SI",IF(BD155="NO CUMPLE","NO"))</f>
        <v>NO</v>
      </c>
      <c r="BF155" s="214">
        <f>+IFERROR(VLOOKUP(A155,[2]PriceList!$A$2:$I$252,8,0)," ")</f>
        <v>0</v>
      </c>
      <c r="BG155" s="218">
        <f>+IFERROR(VLOOKUP(A155,[2]PriceList!$A$2:$I$252,9,0)," ")</f>
        <v>0</v>
      </c>
      <c r="BH155" s="43">
        <f t="shared" si="431"/>
        <v>0</v>
      </c>
      <c r="BI155" s="52">
        <f t="shared" ref="BI155:BI166" si="505">BH155*$F155</f>
        <v>0</v>
      </c>
      <c r="BJ155" s="42" t="str">
        <f t="shared" ref="BJ155:BJ166" si="506">+IF(BH155=0,"NO OFERTADO",IF(BH155&gt;$H155,"NO CUMPLE",IF(((BH155-$H155)/$H155)&lt;=-20%,"ARTIFICIALIDAD",IF(AND($H155=$H155,((BH155-$H155)/$H155)&gt;-20%),"CUMPLE"))))</f>
        <v>NO OFERTADO</v>
      </c>
      <c r="BK155" s="42" t="str">
        <f>+IFERROR(VLOOKUP(A155,'[1]MEDTRONIC COLOMBIA S.A.'!$A$11:$O$73,8,0)," ")</f>
        <v xml:space="preserve"> </v>
      </c>
      <c r="BL155" s="42" t="s">
        <v>33</v>
      </c>
      <c r="BM155" s="42" t="str">
        <f t="shared" ref="BM155:BM166" si="507">+IF(BL155="CUMPLE","SI",IF(BL155="NO CUMPLE","NO"))</f>
        <v>NO</v>
      </c>
      <c r="BN155" s="196">
        <v>0</v>
      </c>
      <c r="BO155" s="196">
        <v>0</v>
      </c>
      <c r="BP155" s="144">
        <f t="shared" si="432"/>
        <v>0</v>
      </c>
      <c r="BQ155" s="145">
        <f t="shared" si="433"/>
        <v>0</v>
      </c>
      <c r="BR155" s="42" t="str">
        <f t="shared" ref="BR155:BR166" si="508">+IF(BP155=0,"NO OFERTADO",IF(BP155&gt;$H155,"NO CUMPLE",IF(((BP155-$H155)/$H155)&lt;=-20%,"ARTIFICIALIDAD",IF(AND($H155=$H155,((BP155-$H155)/$H155)&gt;-20%),"CUMPLE"))))</f>
        <v>NO OFERTADO</v>
      </c>
      <c r="BS155" s="42" t="str">
        <f>+IFERROR(VLOOKUP(A155,'[1]PROMED QUIRURGICOS EU'!$A$11:$O$26,8,0)," ")</f>
        <v xml:space="preserve"> </v>
      </c>
      <c r="BT155" s="42" t="s">
        <v>33</v>
      </c>
      <c r="BU155" s="42" t="str">
        <f t="shared" ref="BU155:BU166" si="509">+IF(BT155="CUMPLE","SI",IF(BT155="NO CUMPLE","NO"))</f>
        <v>NO</v>
      </c>
      <c r="BV155" s="191"/>
      <c r="BW155" s="191"/>
      <c r="BX155" s="43">
        <f t="shared" si="434"/>
        <v>0</v>
      </c>
      <c r="BY155" s="52">
        <f t="shared" si="435"/>
        <v>0</v>
      </c>
      <c r="BZ155" s="42" t="str">
        <f t="shared" ref="BZ155:BZ166" si="510">+IF(BX155=0,"NO OFERTADO",IF(BX155&gt;$H155,"NO CUMPLE",IF(((BX155-$H155)/$H155)&lt;=-20%,"ARTIFICIALIDAD",IF(AND($H155=$H155,((BX155-$H155)/$H155)&gt;-20%),"CUMPLE"))))</f>
        <v>NO OFERTADO</v>
      </c>
      <c r="CA155" s="42" t="str">
        <f>+IFERROR(VLOOKUP(A155,'[1]UCIPHARMA S. A'!$A$11:$N$28,8,0)," ")</f>
        <v xml:space="preserve"> </v>
      </c>
      <c r="CB155" s="42" t="s">
        <v>33</v>
      </c>
      <c r="CC155" s="42" t="str">
        <f t="shared" ref="CC155:CC166" si="511">+IF(CB155="CUMPLE","SI",IF(CB155="NO CUMPLE","NO"))</f>
        <v>NO</v>
      </c>
      <c r="CD155" s="56"/>
      <c r="CE155" s="57" t="str">
        <f t="shared" si="436"/>
        <v/>
      </c>
      <c r="CF155" s="57" t="str">
        <f t="shared" si="437"/>
        <v/>
      </c>
      <c r="CG155" s="57" t="str">
        <f t="shared" si="438"/>
        <v/>
      </c>
      <c r="CH155" s="65">
        <f t="shared" si="439"/>
        <v>3716</v>
      </c>
      <c r="CI155" s="65" t="str">
        <f t="shared" si="440"/>
        <v/>
      </c>
      <c r="CJ155" s="65" t="str">
        <f t="shared" si="441"/>
        <v/>
      </c>
      <c r="CK155" s="65" t="str">
        <f t="shared" ref="CK155:CK166" si="512">IF(BH155=0,"",IF(BM155="NO","",BH155))</f>
        <v/>
      </c>
      <c r="CL155" s="65" t="str">
        <f t="shared" ref="CL155:CL166" si="513">IF(BQ155=0,"",IF(BU155="NO","",BQ155))</f>
        <v/>
      </c>
      <c r="CM155" s="57" t="str">
        <f t="shared" si="450"/>
        <v/>
      </c>
      <c r="CN155" s="57">
        <f t="shared" ref="CN155:CN166" si="514">MIN(CE155,CF155,CG155,CH155,CI155,CJ155,CK155,CL155,CM155)</f>
        <v>3716</v>
      </c>
      <c r="CO155" s="58" t="e">
        <f t="shared" ref="CO155:CO166" si="515">500*(CN155/CE155)</f>
        <v>#VALUE!</v>
      </c>
      <c r="CP155" s="58" t="e">
        <f t="shared" ref="CP155:CP166" si="516">500*(CN155/CF155)</f>
        <v>#VALUE!</v>
      </c>
      <c r="CQ155" s="58" t="e">
        <f t="shared" ref="CQ155:CQ166" si="517">500*(CN155/CG155)</f>
        <v>#VALUE!</v>
      </c>
      <c r="CR155" s="58">
        <f t="shared" ref="CR155:CR166" si="518">500*(CN155/CH155)</f>
        <v>500</v>
      </c>
      <c r="CS155" s="58" t="e">
        <f t="shared" ref="CS155:CS158" si="519">500*(CN155/CI155)</f>
        <v>#VALUE!</v>
      </c>
      <c r="CT155" s="58" t="e">
        <f t="shared" ref="CT155:CT166" si="520">500*(CN155/CJ155)</f>
        <v>#VALUE!</v>
      </c>
      <c r="CU155" s="62" t="e">
        <f t="shared" ref="CU155:CU166" si="521">500*(CN155/CK155)</f>
        <v>#VALUE!</v>
      </c>
      <c r="CV155" s="58" t="e">
        <f t="shared" ref="CV155:CV166" si="522">500*(CN155/CL155)</f>
        <v>#VALUE!</v>
      </c>
      <c r="CW155" s="58" t="e">
        <f t="shared" ref="CW155:CW166" si="523">500*(CN155/CM155)</f>
        <v>#VALUE!</v>
      </c>
      <c r="CX155" s="56" t="s">
        <v>554</v>
      </c>
      <c r="CY155" s="91"/>
    </row>
    <row r="156" spans="1:103" s="59" customFormat="1" ht="60" x14ac:dyDescent="0.2">
      <c r="A156" s="122">
        <f t="shared" si="442"/>
        <v>146</v>
      </c>
      <c r="B156" s="123" t="s">
        <v>335</v>
      </c>
      <c r="C156" s="124" t="s">
        <v>336</v>
      </c>
      <c r="D156" s="123" t="s">
        <v>46</v>
      </c>
      <c r="E156" s="126">
        <v>23.333333333333332</v>
      </c>
      <c r="F156" s="122">
        <v>1</v>
      </c>
      <c r="G156" s="123" t="s">
        <v>31</v>
      </c>
      <c r="H156" s="53">
        <v>4200</v>
      </c>
      <c r="I156" s="53">
        <f t="shared" si="443"/>
        <v>98000</v>
      </c>
      <c r="J156" s="136">
        <v>7000</v>
      </c>
      <c r="K156" s="136">
        <v>0</v>
      </c>
      <c r="L156" s="43">
        <f t="shared" si="490"/>
        <v>7000</v>
      </c>
      <c r="M156" s="52">
        <f t="shared" si="444"/>
        <v>163333.33333333331</v>
      </c>
      <c r="N156" s="42" t="str">
        <f t="shared" si="491"/>
        <v>NO CUMPLE</v>
      </c>
      <c r="O156" s="42" t="s">
        <v>567</v>
      </c>
      <c r="P156" s="42" t="s">
        <v>33</v>
      </c>
      <c r="Q156" s="42" t="str">
        <f t="shared" si="492"/>
        <v>NO</v>
      </c>
      <c r="R156" s="144">
        <v>7850</v>
      </c>
      <c r="S156" s="144">
        <v>0</v>
      </c>
      <c r="T156" s="144">
        <f t="shared" si="428"/>
        <v>7850</v>
      </c>
      <c r="U156" s="145">
        <f t="shared" si="445"/>
        <v>183166.66666666666</v>
      </c>
      <c r="V156" s="42" t="str">
        <f t="shared" si="493"/>
        <v>NO CUMPLE</v>
      </c>
      <c r="W156" s="42" t="str">
        <f>+IFERROR(VLOOKUP(A156,'[1]ASSUT MEDICAL LTDA'!$A$11:$L$124,7,0)," ")</f>
        <v>No cumple</v>
      </c>
      <c r="X156" s="42" t="s">
        <v>33</v>
      </c>
      <c r="Y156" s="42" t="str">
        <f t="shared" si="494"/>
        <v>NO</v>
      </c>
      <c r="Z156" s="43">
        <v>7590</v>
      </c>
      <c r="AA156" s="43">
        <v>0</v>
      </c>
      <c r="AB156" s="43">
        <f t="shared" si="429"/>
        <v>7590</v>
      </c>
      <c r="AC156" s="41">
        <f t="shared" si="446"/>
        <v>177100</v>
      </c>
      <c r="AD156" s="42" t="str">
        <f t="shared" si="495"/>
        <v>NO CUMPLE</v>
      </c>
      <c r="AE156" s="42" t="str">
        <f>+IFERROR(VLOOKUP(A156,'[1]COLOMBIANA DE MEDICAMENTOS Y TE'!$A$33:$H$178,8,0)," ")</f>
        <v>No cumple</v>
      </c>
      <c r="AF156" s="42" t="s">
        <v>33</v>
      </c>
      <c r="AG156" s="42" t="str">
        <f t="shared" si="496"/>
        <v>NO</v>
      </c>
      <c r="AH156" s="60">
        <v>3500</v>
      </c>
      <c r="AI156" s="60">
        <v>0</v>
      </c>
      <c r="AJ156" s="51">
        <f t="shared" si="497"/>
        <v>3500</v>
      </c>
      <c r="AK156" s="41">
        <f t="shared" si="447"/>
        <v>81666.666666666657</v>
      </c>
      <c r="AL156" s="42" t="str">
        <f t="shared" si="498"/>
        <v>CUMPLE</v>
      </c>
      <c r="AM156" s="42" t="str">
        <f>+IFERROR(VLOOKUP(A156,'[1]JOHNSON &amp; JOHNSON MEDTECH COLOM'!$A$11:$J$240,7,0)," ")</f>
        <v>Cumple</v>
      </c>
      <c r="AN156" s="42" t="s">
        <v>10</v>
      </c>
      <c r="AO156" s="42" t="str">
        <f t="shared" si="499"/>
        <v>SI</v>
      </c>
      <c r="AP156" s="60"/>
      <c r="AQ156" s="60"/>
      <c r="AR156" s="40">
        <f t="shared" si="500"/>
        <v>0</v>
      </c>
      <c r="AS156" s="41">
        <f t="shared" si="448"/>
        <v>0</v>
      </c>
      <c r="AT156" s="42" t="str">
        <f t="shared" si="501"/>
        <v>NO OFERTADO</v>
      </c>
      <c r="AU156" s="42"/>
      <c r="AV156" s="42" t="s">
        <v>33</v>
      </c>
      <c r="AW156" s="42" t="str">
        <f t="shared" si="502"/>
        <v>NO</v>
      </c>
      <c r="AX156" s="167"/>
      <c r="AY156" s="167"/>
      <c r="AZ156" s="144">
        <f t="shared" si="430"/>
        <v>0</v>
      </c>
      <c r="BA156" s="41">
        <f t="shared" si="449"/>
        <v>0</v>
      </c>
      <c r="BB156" s="42" t="str">
        <f t="shared" si="503"/>
        <v>NO OFERTADO</v>
      </c>
      <c r="BC156" s="42" t="str">
        <f>+IFERROR(VLOOKUP(A156,'[1]LIFE SUMINISTROS MEDICOS S.A.S.'!$A$32:$O$78,8,0)," ")</f>
        <v xml:space="preserve"> </v>
      </c>
      <c r="BD156" s="42" t="s">
        <v>33</v>
      </c>
      <c r="BE156" s="42" t="str">
        <f t="shared" si="504"/>
        <v>NO</v>
      </c>
      <c r="BF156" s="214">
        <f>+IFERROR(VLOOKUP(A156,[2]PriceList!$A$2:$I$252,8,0)," ")</f>
        <v>0</v>
      </c>
      <c r="BG156" s="218">
        <f>+IFERROR(VLOOKUP(A156,[2]PriceList!$A$2:$I$252,9,0)," ")</f>
        <v>0</v>
      </c>
      <c r="BH156" s="43">
        <f t="shared" si="431"/>
        <v>0</v>
      </c>
      <c r="BI156" s="52">
        <f t="shared" si="505"/>
        <v>0</v>
      </c>
      <c r="BJ156" s="42" t="str">
        <f t="shared" si="506"/>
        <v>NO OFERTADO</v>
      </c>
      <c r="BK156" s="42" t="str">
        <f>+IFERROR(VLOOKUP(A156,'[1]MEDTRONIC COLOMBIA S.A.'!$A$11:$O$73,8,0)," ")</f>
        <v xml:space="preserve"> </v>
      </c>
      <c r="BL156" s="42" t="s">
        <v>33</v>
      </c>
      <c r="BM156" s="42" t="str">
        <f t="shared" si="507"/>
        <v>NO</v>
      </c>
      <c r="BN156" s="196">
        <v>0</v>
      </c>
      <c r="BO156" s="196">
        <v>0</v>
      </c>
      <c r="BP156" s="144">
        <f t="shared" si="432"/>
        <v>0</v>
      </c>
      <c r="BQ156" s="145">
        <f t="shared" si="433"/>
        <v>0</v>
      </c>
      <c r="BR156" s="42" t="str">
        <f t="shared" si="508"/>
        <v>NO OFERTADO</v>
      </c>
      <c r="BS156" s="42" t="str">
        <f>+IFERROR(VLOOKUP(A156,'[1]PROMED QUIRURGICOS EU'!$A$11:$O$26,8,0)," ")</f>
        <v xml:space="preserve"> </v>
      </c>
      <c r="BT156" s="42" t="s">
        <v>33</v>
      </c>
      <c r="BU156" s="42" t="str">
        <f t="shared" si="509"/>
        <v>NO</v>
      </c>
      <c r="BV156" s="191"/>
      <c r="BW156" s="191"/>
      <c r="BX156" s="43">
        <f t="shared" si="434"/>
        <v>0</v>
      </c>
      <c r="BY156" s="52">
        <f t="shared" si="435"/>
        <v>0</v>
      </c>
      <c r="BZ156" s="42" t="str">
        <f t="shared" si="510"/>
        <v>NO OFERTADO</v>
      </c>
      <c r="CA156" s="42" t="str">
        <f>+IFERROR(VLOOKUP(A156,'[1]UCIPHARMA S. A'!$A$11:$N$28,8,0)," ")</f>
        <v xml:space="preserve"> </v>
      </c>
      <c r="CB156" s="42" t="s">
        <v>33</v>
      </c>
      <c r="CC156" s="42" t="str">
        <f t="shared" si="511"/>
        <v>NO</v>
      </c>
      <c r="CD156" s="56"/>
      <c r="CE156" s="57" t="str">
        <f t="shared" si="436"/>
        <v/>
      </c>
      <c r="CF156" s="57" t="str">
        <f t="shared" si="437"/>
        <v/>
      </c>
      <c r="CG156" s="57" t="str">
        <f t="shared" si="438"/>
        <v/>
      </c>
      <c r="CH156" s="65">
        <f t="shared" si="439"/>
        <v>3500</v>
      </c>
      <c r="CI156" s="65" t="str">
        <f t="shared" si="440"/>
        <v/>
      </c>
      <c r="CJ156" s="65" t="str">
        <f t="shared" si="441"/>
        <v/>
      </c>
      <c r="CK156" s="65" t="str">
        <f t="shared" si="512"/>
        <v/>
      </c>
      <c r="CL156" s="65" t="str">
        <f t="shared" si="513"/>
        <v/>
      </c>
      <c r="CM156" s="57" t="str">
        <f t="shared" si="450"/>
        <v/>
      </c>
      <c r="CN156" s="57">
        <f t="shared" si="514"/>
        <v>3500</v>
      </c>
      <c r="CO156" s="58" t="e">
        <f t="shared" si="515"/>
        <v>#VALUE!</v>
      </c>
      <c r="CP156" s="58" t="e">
        <f t="shared" si="516"/>
        <v>#VALUE!</v>
      </c>
      <c r="CQ156" s="58" t="e">
        <f t="shared" si="517"/>
        <v>#VALUE!</v>
      </c>
      <c r="CR156" s="58">
        <f t="shared" si="518"/>
        <v>500</v>
      </c>
      <c r="CS156" s="58" t="e">
        <f t="shared" si="519"/>
        <v>#VALUE!</v>
      </c>
      <c r="CT156" s="58" t="e">
        <f t="shared" si="520"/>
        <v>#VALUE!</v>
      </c>
      <c r="CU156" s="62" t="e">
        <f t="shared" si="521"/>
        <v>#VALUE!</v>
      </c>
      <c r="CV156" s="58" t="e">
        <f t="shared" si="522"/>
        <v>#VALUE!</v>
      </c>
      <c r="CW156" s="58" t="e">
        <f t="shared" si="523"/>
        <v>#VALUE!</v>
      </c>
      <c r="CX156" s="56" t="s">
        <v>554</v>
      </c>
      <c r="CY156" s="91"/>
    </row>
    <row r="157" spans="1:103" s="59" customFormat="1" ht="96" x14ac:dyDescent="0.2">
      <c r="A157" s="122">
        <f t="shared" si="442"/>
        <v>147</v>
      </c>
      <c r="B157" s="123" t="s">
        <v>337</v>
      </c>
      <c r="C157" s="124" t="s">
        <v>338</v>
      </c>
      <c r="D157" s="123" t="s">
        <v>46</v>
      </c>
      <c r="E157" s="126">
        <v>38</v>
      </c>
      <c r="F157" s="122">
        <v>1</v>
      </c>
      <c r="G157" s="123" t="s">
        <v>31</v>
      </c>
      <c r="H157" s="53">
        <v>464671.2</v>
      </c>
      <c r="I157" s="53">
        <f t="shared" si="443"/>
        <v>17657505.600000001</v>
      </c>
      <c r="J157" s="136"/>
      <c r="K157" s="136">
        <v>0</v>
      </c>
      <c r="L157" s="43">
        <f t="shared" si="490"/>
        <v>0</v>
      </c>
      <c r="M157" s="52">
        <f t="shared" si="444"/>
        <v>0</v>
      </c>
      <c r="N157" s="42" t="str">
        <f t="shared" si="491"/>
        <v>NO OFERTADO</v>
      </c>
      <c r="O157" s="42" t="s">
        <v>568</v>
      </c>
      <c r="P157" s="42" t="s">
        <v>33</v>
      </c>
      <c r="Q157" s="42" t="str">
        <f t="shared" si="492"/>
        <v>NO</v>
      </c>
      <c r="R157" s="144">
        <v>0</v>
      </c>
      <c r="S157" s="144">
        <v>0</v>
      </c>
      <c r="T157" s="144">
        <f t="shared" si="428"/>
        <v>0</v>
      </c>
      <c r="U157" s="145">
        <f t="shared" si="445"/>
        <v>0</v>
      </c>
      <c r="V157" s="42" t="str">
        <f>+IF(T157=0,"NO OFERTADO",IF(T157&gt;$H157,"NO CUMPLE",IF(((T157-$H157)/$H157)&lt;=-20%,"ARTIFICIALIDAD",IF(AND($H157=$H157,((T157-$H157)/$H157)&gt;-20%),"CUMPLE"))))</f>
        <v>NO OFERTADO</v>
      </c>
      <c r="W157" s="42" t="str">
        <f>+IFERROR(VLOOKUP(A157,'[1]ASSUT MEDICAL LTDA'!$A$11:$L$124,7,0)," ")</f>
        <v xml:space="preserve"> </v>
      </c>
      <c r="X157" s="42" t="s">
        <v>33</v>
      </c>
      <c r="Y157" s="42" t="str">
        <f>+IF(X157="CUMPLE","SI",IF(X157="NO CUMPLE","NO"))</f>
        <v>NO</v>
      </c>
      <c r="Z157" s="43">
        <v>0</v>
      </c>
      <c r="AA157" s="43">
        <v>0</v>
      </c>
      <c r="AB157" s="43">
        <f t="shared" si="429"/>
        <v>0</v>
      </c>
      <c r="AC157" s="41">
        <f t="shared" si="446"/>
        <v>0</v>
      </c>
      <c r="AD157" s="42" t="str">
        <f t="shared" si="495"/>
        <v>NO OFERTADO</v>
      </c>
      <c r="AE157" s="42" t="str">
        <f>+IFERROR(VLOOKUP(A157,'[1]COLOMBIANA DE MEDICAMENTOS Y TE'!$A$33:$H$178,8,0)," ")</f>
        <v xml:space="preserve"> </v>
      </c>
      <c r="AF157" s="42" t="s">
        <v>33</v>
      </c>
      <c r="AG157" s="42" t="str">
        <f t="shared" si="496"/>
        <v>NO</v>
      </c>
      <c r="AH157" s="60">
        <v>321223</v>
      </c>
      <c r="AI157" s="60">
        <v>0</v>
      </c>
      <c r="AJ157" s="51">
        <f t="shared" si="497"/>
        <v>321223</v>
      </c>
      <c r="AK157" s="41">
        <f t="shared" si="447"/>
        <v>12206474</v>
      </c>
      <c r="AL157" s="42" t="str">
        <f t="shared" si="498"/>
        <v>ARTIFICIALIDAD</v>
      </c>
      <c r="AM157" s="42" t="str">
        <f>+IFERROR(VLOOKUP(A157,'[1]JOHNSON &amp; JOHNSON MEDTECH COLOM'!$A$11:$J$240,7,0)," ")</f>
        <v>Cumple</v>
      </c>
      <c r="AN157" s="42" t="s">
        <v>10</v>
      </c>
      <c r="AO157" s="42" t="str">
        <f t="shared" si="499"/>
        <v>SI</v>
      </c>
      <c r="AP157" s="60"/>
      <c r="AQ157" s="60"/>
      <c r="AR157" s="40">
        <f t="shared" si="500"/>
        <v>0</v>
      </c>
      <c r="AS157" s="41">
        <f t="shared" si="448"/>
        <v>0</v>
      </c>
      <c r="AT157" s="42" t="str">
        <f t="shared" si="501"/>
        <v>NO OFERTADO</v>
      </c>
      <c r="AU157" s="42"/>
      <c r="AV157" s="42" t="s">
        <v>33</v>
      </c>
      <c r="AW157" s="42" t="str">
        <f t="shared" si="502"/>
        <v>NO</v>
      </c>
      <c r="AX157" s="167"/>
      <c r="AY157" s="167"/>
      <c r="AZ157" s="144">
        <f t="shared" si="430"/>
        <v>0</v>
      </c>
      <c r="BA157" s="41">
        <f t="shared" si="449"/>
        <v>0</v>
      </c>
      <c r="BB157" s="42" t="str">
        <f t="shared" si="503"/>
        <v>NO OFERTADO</v>
      </c>
      <c r="BC157" s="42" t="str">
        <f>+IFERROR(VLOOKUP(A157,'[1]LIFE SUMINISTROS MEDICOS S.A.S.'!$A$32:$O$78,8,0)," ")</f>
        <v xml:space="preserve"> </v>
      </c>
      <c r="BD157" s="42" t="s">
        <v>33</v>
      </c>
      <c r="BE157" s="42" t="str">
        <f t="shared" si="504"/>
        <v>NO</v>
      </c>
      <c r="BF157" s="214">
        <f>+IFERROR(VLOOKUP(A157,[2]PriceList!$A$2:$I$252,8,0)," ")</f>
        <v>0</v>
      </c>
      <c r="BG157" s="218">
        <f>+IFERROR(VLOOKUP(A157,[2]PriceList!$A$2:$I$252,9,0)," ")</f>
        <v>0</v>
      </c>
      <c r="BH157" s="43">
        <f t="shared" si="431"/>
        <v>0</v>
      </c>
      <c r="BI157" s="52">
        <f t="shared" si="505"/>
        <v>0</v>
      </c>
      <c r="BJ157" s="42" t="str">
        <f t="shared" si="506"/>
        <v>NO OFERTADO</v>
      </c>
      <c r="BK157" s="42" t="str">
        <f>+IFERROR(VLOOKUP(A157,'[1]MEDTRONIC COLOMBIA S.A.'!$A$11:$O$73,8,0)," ")</f>
        <v xml:space="preserve"> </v>
      </c>
      <c r="BL157" s="42" t="s">
        <v>33</v>
      </c>
      <c r="BM157" s="42" t="str">
        <f t="shared" si="507"/>
        <v>NO</v>
      </c>
      <c r="BN157" s="196">
        <v>0</v>
      </c>
      <c r="BO157" s="196">
        <v>0</v>
      </c>
      <c r="BP157" s="144">
        <f t="shared" si="432"/>
        <v>0</v>
      </c>
      <c r="BQ157" s="145">
        <f t="shared" si="433"/>
        <v>0</v>
      </c>
      <c r="BR157" s="42" t="str">
        <f t="shared" si="508"/>
        <v>NO OFERTADO</v>
      </c>
      <c r="BS157" s="42" t="str">
        <f>+IFERROR(VLOOKUP(A157,'[1]PROMED QUIRURGICOS EU'!$A$11:$O$26,8,0)," ")</f>
        <v xml:space="preserve"> </v>
      </c>
      <c r="BT157" s="42" t="s">
        <v>33</v>
      </c>
      <c r="BU157" s="42" t="str">
        <f t="shared" si="509"/>
        <v>NO</v>
      </c>
      <c r="BV157" s="191"/>
      <c r="BW157" s="191"/>
      <c r="BX157" s="43">
        <f t="shared" si="434"/>
        <v>0</v>
      </c>
      <c r="BY157" s="52">
        <f t="shared" si="435"/>
        <v>0</v>
      </c>
      <c r="BZ157" s="42" t="str">
        <f t="shared" si="510"/>
        <v>NO OFERTADO</v>
      </c>
      <c r="CA157" s="42" t="str">
        <f>+IFERROR(VLOOKUP(A157,'[1]UCIPHARMA S. A'!$A$11:$N$28,8,0)," ")</f>
        <v xml:space="preserve"> </v>
      </c>
      <c r="CB157" s="42" t="s">
        <v>33</v>
      </c>
      <c r="CC157" s="42" t="str">
        <f t="shared" si="511"/>
        <v>NO</v>
      </c>
      <c r="CD157" s="56"/>
      <c r="CE157" s="57" t="str">
        <f t="shared" si="436"/>
        <v/>
      </c>
      <c r="CF157" s="57" t="str">
        <f t="shared" si="437"/>
        <v/>
      </c>
      <c r="CG157" s="57" t="str">
        <f t="shared" si="438"/>
        <v/>
      </c>
      <c r="CH157" s="65">
        <f t="shared" si="439"/>
        <v>321223</v>
      </c>
      <c r="CI157" s="65" t="str">
        <f t="shared" si="440"/>
        <v/>
      </c>
      <c r="CJ157" s="65" t="str">
        <f t="shared" si="441"/>
        <v/>
      </c>
      <c r="CK157" s="65" t="str">
        <f t="shared" si="512"/>
        <v/>
      </c>
      <c r="CL157" s="65" t="str">
        <f t="shared" si="513"/>
        <v/>
      </c>
      <c r="CM157" s="57" t="str">
        <f t="shared" si="450"/>
        <v/>
      </c>
      <c r="CN157" s="57">
        <f t="shared" si="514"/>
        <v>321223</v>
      </c>
      <c r="CO157" s="58" t="e">
        <f t="shared" si="515"/>
        <v>#VALUE!</v>
      </c>
      <c r="CP157" s="58" t="e">
        <f t="shared" si="516"/>
        <v>#VALUE!</v>
      </c>
      <c r="CQ157" s="58" t="e">
        <f t="shared" si="517"/>
        <v>#VALUE!</v>
      </c>
      <c r="CR157" s="58">
        <f t="shared" si="518"/>
        <v>500</v>
      </c>
      <c r="CS157" s="58" t="e">
        <f t="shared" si="519"/>
        <v>#VALUE!</v>
      </c>
      <c r="CT157" s="58" t="e">
        <f t="shared" si="520"/>
        <v>#VALUE!</v>
      </c>
      <c r="CU157" s="62" t="e">
        <f t="shared" si="521"/>
        <v>#VALUE!</v>
      </c>
      <c r="CV157" s="58" t="e">
        <f t="shared" si="522"/>
        <v>#VALUE!</v>
      </c>
      <c r="CW157" s="58" t="e">
        <f t="shared" si="523"/>
        <v>#VALUE!</v>
      </c>
      <c r="CX157" s="56" t="s">
        <v>554</v>
      </c>
      <c r="CY157" s="91"/>
    </row>
    <row r="158" spans="1:103" s="59" customFormat="1" ht="47.25" x14ac:dyDescent="0.2">
      <c r="A158" s="122">
        <f t="shared" si="442"/>
        <v>148</v>
      </c>
      <c r="B158" s="123" t="s">
        <v>339</v>
      </c>
      <c r="C158" s="124" t="s">
        <v>340</v>
      </c>
      <c r="D158" s="123" t="s">
        <v>46</v>
      </c>
      <c r="E158" s="126">
        <v>4.333333333333333</v>
      </c>
      <c r="F158" s="122">
        <v>1</v>
      </c>
      <c r="G158" s="123" t="s">
        <v>31</v>
      </c>
      <c r="H158" s="53">
        <v>1499400</v>
      </c>
      <c r="I158" s="53">
        <f t="shared" si="443"/>
        <v>6497400</v>
      </c>
      <c r="J158" s="136"/>
      <c r="K158" s="136">
        <v>0</v>
      </c>
      <c r="L158" s="43">
        <f t="shared" si="490"/>
        <v>0</v>
      </c>
      <c r="M158" s="52">
        <f t="shared" si="444"/>
        <v>0</v>
      </c>
      <c r="N158" s="42" t="str">
        <f t="shared" si="491"/>
        <v>NO OFERTADO</v>
      </c>
      <c r="O158" s="42" t="s">
        <v>568</v>
      </c>
      <c r="P158" s="42" t="s">
        <v>33</v>
      </c>
      <c r="Q158" s="42" t="str">
        <f t="shared" si="492"/>
        <v>NO</v>
      </c>
      <c r="R158" s="144">
        <v>0</v>
      </c>
      <c r="S158" s="144">
        <v>0</v>
      </c>
      <c r="T158" s="144">
        <f t="shared" si="428"/>
        <v>0</v>
      </c>
      <c r="U158" s="145">
        <f t="shared" si="445"/>
        <v>0</v>
      </c>
      <c r="V158" s="42" t="str">
        <f t="shared" ref="V158:V166" si="524">+IF(T158=0,"NO OFERTADO",IF(T158&gt;$H158,"NO CUMPLE",IF(((T158-$H158)/$H158)&lt;=-20%,"ARTIFICIALIDAD",IF(AND($H158=$H158,((T158-$H158)/$H158)&gt;-20%),"CUMPLE"))))</f>
        <v>NO OFERTADO</v>
      </c>
      <c r="W158" s="42" t="str">
        <f>+IFERROR(VLOOKUP(A158,'[1]ASSUT MEDICAL LTDA'!$A$11:$L$124,7,0)," ")</f>
        <v xml:space="preserve"> </v>
      </c>
      <c r="X158" s="42" t="s">
        <v>33</v>
      </c>
      <c r="Y158" s="42" t="str">
        <f t="shared" ref="Y158:Y166" si="525">+IF(X158="CUMPLE","SI",IF(X158="NO CUMPLE","NO"))</f>
        <v>NO</v>
      </c>
      <c r="Z158" s="43">
        <v>0</v>
      </c>
      <c r="AA158" s="43">
        <v>0</v>
      </c>
      <c r="AB158" s="43">
        <f t="shared" si="429"/>
        <v>0</v>
      </c>
      <c r="AC158" s="41">
        <f t="shared" si="446"/>
        <v>0</v>
      </c>
      <c r="AD158" s="42" t="str">
        <f t="shared" si="495"/>
        <v>NO OFERTADO</v>
      </c>
      <c r="AE158" s="42" t="str">
        <f>+IFERROR(VLOOKUP(A158,'[1]COLOMBIANA DE MEDICAMENTOS Y TE'!$A$33:$H$178,8,0)," ")</f>
        <v xml:space="preserve"> </v>
      </c>
      <c r="AF158" s="42" t="s">
        <v>33</v>
      </c>
      <c r="AG158" s="42" t="str">
        <f t="shared" si="496"/>
        <v>NO</v>
      </c>
      <c r="AH158" s="60">
        <v>1147650</v>
      </c>
      <c r="AI158" s="60">
        <v>0</v>
      </c>
      <c r="AJ158" s="51">
        <f t="shared" si="497"/>
        <v>1147650</v>
      </c>
      <c r="AK158" s="41">
        <f t="shared" si="447"/>
        <v>4973150</v>
      </c>
      <c r="AL158" s="42" t="str">
        <f t="shared" si="498"/>
        <v>ARTIFICIALIDAD</v>
      </c>
      <c r="AM158" s="42" t="str">
        <f>+IFERROR(VLOOKUP(A158,'[1]JOHNSON &amp; JOHNSON MEDTECH COLOM'!$A$11:$J$240,7,0)," ")</f>
        <v>Cumple</v>
      </c>
      <c r="AN158" s="42" t="s">
        <v>10</v>
      </c>
      <c r="AO158" s="42" t="str">
        <f t="shared" si="499"/>
        <v>SI</v>
      </c>
      <c r="AP158" s="60"/>
      <c r="AQ158" s="60"/>
      <c r="AR158" s="40">
        <f t="shared" si="500"/>
        <v>0</v>
      </c>
      <c r="AS158" s="41">
        <f t="shared" si="448"/>
        <v>0</v>
      </c>
      <c r="AT158" s="42" t="str">
        <f t="shared" si="501"/>
        <v>NO OFERTADO</v>
      </c>
      <c r="AU158" s="42"/>
      <c r="AV158" s="42" t="s">
        <v>33</v>
      </c>
      <c r="AW158" s="42" t="str">
        <f t="shared" si="502"/>
        <v>NO</v>
      </c>
      <c r="AX158" s="167"/>
      <c r="AY158" s="167"/>
      <c r="AZ158" s="144">
        <f t="shared" si="430"/>
        <v>0</v>
      </c>
      <c r="BA158" s="41">
        <f t="shared" si="449"/>
        <v>0</v>
      </c>
      <c r="BB158" s="42" t="str">
        <f t="shared" si="503"/>
        <v>NO OFERTADO</v>
      </c>
      <c r="BC158" s="42" t="str">
        <f>+IFERROR(VLOOKUP(A158,'[1]LIFE SUMINISTROS MEDICOS S.A.S.'!$A$32:$O$78,8,0)," ")</f>
        <v xml:space="preserve"> </v>
      </c>
      <c r="BD158" s="42" t="s">
        <v>33</v>
      </c>
      <c r="BE158" s="42" t="str">
        <f t="shared" si="504"/>
        <v>NO</v>
      </c>
      <c r="BF158" s="214">
        <f>+IFERROR(VLOOKUP(A158,[2]PriceList!$A$2:$I$252,8,0)," ")</f>
        <v>0</v>
      </c>
      <c r="BG158" s="218">
        <f>+IFERROR(VLOOKUP(A158,[2]PriceList!$A$2:$I$252,9,0)," ")</f>
        <v>0</v>
      </c>
      <c r="BH158" s="43">
        <f t="shared" si="431"/>
        <v>0</v>
      </c>
      <c r="BI158" s="52">
        <f t="shared" si="505"/>
        <v>0</v>
      </c>
      <c r="BJ158" s="42" t="str">
        <f t="shared" si="506"/>
        <v>NO OFERTADO</v>
      </c>
      <c r="BK158" s="42" t="str">
        <f>+IFERROR(VLOOKUP(A158,'[1]MEDTRONIC COLOMBIA S.A.'!$A$11:$O$73,8,0)," ")</f>
        <v xml:space="preserve"> </v>
      </c>
      <c r="BL158" s="42" t="s">
        <v>33</v>
      </c>
      <c r="BM158" s="42" t="str">
        <f t="shared" si="507"/>
        <v>NO</v>
      </c>
      <c r="BN158" s="196">
        <v>0</v>
      </c>
      <c r="BO158" s="196">
        <v>0</v>
      </c>
      <c r="BP158" s="144">
        <f t="shared" si="432"/>
        <v>0</v>
      </c>
      <c r="BQ158" s="145">
        <f t="shared" si="433"/>
        <v>0</v>
      </c>
      <c r="BR158" s="42" t="str">
        <f t="shared" si="508"/>
        <v>NO OFERTADO</v>
      </c>
      <c r="BS158" s="42" t="str">
        <f>+IFERROR(VLOOKUP(A158,'[1]PROMED QUIRURGICOS EU'!$A$11:$O$26,8,0)," ")</f>
        <v xml:space="preserve"> </v>
      </c>
      <c r="BT158" s="42" t="s">
        <v>33</v>
      </c>
      <c r="BU158" s="42" t="str">
        <f t="shared" si="509"/>
        <v>NO</v>
      </c>
      <c r="BV158" s="191"/>
      <c r="BW158" s="191"/>
      <c r="BX158" s="43">
        <f t="shared" si="434"/>
        <v>0</v>
      </c>
      <c r="BY158" s="52">
        <f t="shared" si="435"/>
        <v>0</v>
      </c>
      <c r="BZ158" s="42" t="str">
        <f t="shared" si="510"/>
        <v>NO OFERTADO</v>
      </c>
      <c r="CA158" s="42" t="str">
        <f>+IFERROR(VLOOKUP(A158,'[1]UCIPHARMA S. A'!$A$11:$N$28,8,0)," ")</f>
        <v xml:space="preserve"> </v>
      </c>
      <c r="CB158" s="42" t="s">
        <v>33</v>
      </c>
      <c r="CC158" s="42" t="str">
        <f t="shared" si="511"/>
        <v>NO</v>
      </c>
      <c r="CD158" s="56"/>
      <c r="CE158" s="57" t="str">
        <f t="shared" si="436"/>
        <v/>
      </c>
      <c r="CF158" s="57" t="str">
        <f t="shared" si="437"/>
        <v/>
      </c>
      <c r="CG158" s="57" t="str">
        <f t="shared" si="438"/>
        <v/>
      </c>
      <c r="CH158" s="65">
        <f t="shared" si="439"/>
        <v>1147650</v>
      </c>
      <c r="CI158" s="65" t="str">
        <f t="shared" si="440"/>
        <v/>
      </c>
      <c r="CJ158" s="65" t="str">
        <f t="shared" si="441"/>
        <v/>
      </c>
      <c r="CK158" s="65" t="str">
        <f t="shared" si="512"/>
        <v/>
      </c>
      <c r="CL158" s="65" t="str">
        <f t="shared" si="513"/>
        <v/>
      </c>
      <c r="CM158" s="57" t="str">
        <f t="shared" si="450"/>
        <v/>
      </c>
      <c r="CN158" s="57">
        <f t="shared" si="514"/>
        <v>1147650</v>
      </c>
      <c r="CO158" s="58" t="e">
        <f t="shared" si="515"/>
        <v>#VALUE!</v>
      </c>
      <c r="CP158" s="58" t="e">
        <f t="shared" si="516"/>
        <v>#VALUE!</v>
      </c>
      <c r="CQ158" s="58" t="e">
        <f t="shared" si="517"/>
        <v>#VALUE!</v>
      </c>
      <c r="CR158" s="58">
        <f t="shared" si="518"/>
        <v>500</v>
      </c>
      <c r="CS158" s="58" t="e">
        <f t="shared" si="519"/>
        <v>#VALUE!</v>
      </c>
      <c r="CT158" s="58" t="e">
        <f t="shared" si="520"/>
        <v>#VALUE!</v>
      </c>
      <c r="CU158" s="62" t="e">
        <f t="shared" si="521"/>
        <v>#VALUE!</v>
      </c>
      <c r="CV158" s="58" t="e">
        <f t="shared" si="522"/>
        <v>#VALUE!</v>
      </c>
      <c r="CW158" s="58" t="e">
        <f t="shared" si="523"/>
        <v>#VALUE!</v>
      </c>
      <c r="CX158" s="56" t="s">
        <v>554</v>
      </c>
      <c r="CY158" s="91"/>
    </row>
    <row r="159" spans="1:103" s="59" customFormat="1" ht="48" x14ac:dyDescent="0.2">
      <c r="A159" s="122">
        <f t="shared" si="442"/>
        <v>149</v>
      </c>
      <c r="B159" s="123" t="s">
        <v>341</v>
      </c>
      <c r="C159" s="124" t="s">
        <v>342</v>
      </c>
      <c r="D159" s="123" t="s">
        <v>46</v>
      </c>
      <c r="E159" s="126">
        <v>6</v>
      </c>
      <c r="F159" s="122">
        <v>1</v>
      </c>
      <c r="G159" s="123" t="s">
        <v>31</v>
      </c>
      <c r="H159" s="53">
        <v>1551442.0320000001</v>
      </c>
      <c r="I159" s="53">
        <f t="shared" si="443"/>
        <v>9308652.1920000017</v>
      </c>
      <c r="J159" s="136"/>
      <c r="K159" s="136">
        <v>0</v>
      </c>
      <c r="L159" s="43">
        <f t="shared" si="490"/>
        <v>0</v>
      </c>
      <c r="M159" s="52">
        <f t="shared" si="444"/>
        <v>0</v>
      </c>
      <c r="N159" s="42" t="str">
        <f t="shared" si="491"/>
        <v>NO OFERTADO</v>
      </c>
      <c r="O159" s="42" t="s">
        <v>568</v>
      </c>
      <c r="P159" s="42" t="s">
        <v>33</v>
      </c>
      <c r="Q159" s="42" t="str">
        <f t="shared" si="492"/>
        <v>NO</v>
      </c>
      <c r="R159" s="144">
        <v>0</v>
      </c>
      <c r="S159" s="144">
        <v>0</v>
      </c>
      <c r="T159" s="144">
        <f t="shared" si="428"/>
        <v>0</v>
      </c>
      <c r="U159" s="145">
        <f t="shared" si="445"/>
        <v>0</v>
      </c>
      <c r="V159" s="42" t="str">
        <f t="shared" si="524"/>
        <v>NO OFERTADO</v>
      </c>
      <c r="W159" s="42" t="str">
        <f>+IFERROR(VLOOKUP(A159,'[1]ASSUT MEDICAL LTDA'!$A$11:$L$124,7,0)," ")</f>
        <v xml:space="preserve"> </v>
      </c>
      <c r="X159" s="42" t="s">
        <v>33</v>
      </c>
      <c r="Y159" s="42" t="str">
        <f t="shared" si="525"/>
        <v>NO</v>
      </c>
      <c r="Z159" s="43">
        <v>0</v>
      </c>
      <c r="AA159" s="43">
        <v>0</v>
      </c>
      <c r="AB159" s="43">
        <f t="shared" si="429"/>
        <v>0</v>
      </c>
      <c r="AC159" s="41">
        <f t="shared" si="446"/>
        <v>0</v>
      </c>
      <c r="AD159" s="42" t="str">
        <f t="shared" si="495"/>
        <v>NO OFERTADO</v>
      </c>
      <c r="AE159" s="42" t="str">
        <f>+IFERROR(VLOOKUP(A159,'[1]COLOMBIANA DE MEDICAMENTOS Y TE'!$A$33:$H$178,8,0)," ")</f>
        <v xml:space="preserve"> </v>
      </c>
      <c r="AF159" s="42" t="s">
        <v>33</v>
      </c>
      <c r="AG159" s="42" t="str">
        <f t="shared" si="496"/>
        <v>NO</v>
      </c>
      <c r="AH159" s="60">
        <v>1129280</v>
      </c>
      <c r="AI159" s="60">
        <v>0</v>
      </c>
      <c r="AJ159" s="51">
        <f t="shared" si="497"/>
        <v>1129280</v>
      </c>
      <c r="AK159" s="41">
        <f t="shared" si="447"/>
        <v>6775680</v>
      </c>
      <c r="AL159" s="42" t="str">
        <f t="shared" si="498"/>
        <v>ARTIFICIALIDAD</v>
      </c>
      <c r="AM159" s="42" t="str">
        <f>+IFERROR(VLOOKUP(A159,'[1]JOHNSON &amp; JOHNSON MEDTECH COLOM'!$A$11:$J$240,7,0)," ")</f>
        <v>Cumple</v>
      </c>
      <c r="AN159" s="42" t="s">
        <v>10</v>
      </c>
      <c r="AO159" s="42" t="str">
        <f t="shared" si="499"/>
        <v>SI</v>
      </c>
      <c r="AP159" s="60"/>
      <c r="AQ159" s="60"/>
      <c r="AR159" s="40">
        <f t="shared" si="500"/>
        <v>0</v>
      </c>
      <c r="AS159" s="41">
        <f t="shared" si="448"/>
        <v>0</v>
      </c>
      <c r="AT159" s="42" t="str">
        <f t="shared" si="501"/>
        <v>NO OFERTADO</v>
      </c>
      <c r="AU159" s="42"/>
      <c r="AV159" s="42" t="s">
        <v>33</v>
      </c>
      <c r="AW159" s="42" t="str">
        <f t="shared" si="502"/>
        <v>NO</v>
      </c>
      <c r="AX159" s="167"/>
      <c r="AY159" s="167"/>
      <c r="AZ159" s="144">
        <f t="shared" si="430"/>
        <v>0</v>
      </c>
      <c r="BA159" s="41">
        <f t="shared" si="449"/>
        <v>0</v>
      </c>
      <c r="BB159" s="42" t="str">
        <f t="shared" si="503"/>
        <v>NO OFERTADO</v>
      </c>
      <c r="BC159" s="42" t="str">
        <f>+IFERROR(VLOOKUP(A159,'[1]LIFE SUMINISTROS MEDICOS S.A.S.'!$A$32:$O$78,8,0)," ")</f>
        <v xml:space="preserve"> </v>
      </c>
      <c r="BD159" s="42" t="s">
        <v>33</v>
      </c>
      <c r="BE159" s="42" t="str">
        <f t="shared" si="504"/>
        <v>NO</v>
      </c>
      <c r="BF159" s="214">
        <f>+IFERROR(VLOOKUP(A159,[2]PriceList!$A$2:$I$252,8,0)," ")</f>
        <v>0</v>
      </c>
      <c r="BG159" s="218">
        <f>+IFERROR(VLOOKUP(A159,[2]PriceList!$A$2:$I$252,9,0)," ")</f>
        <v>0</v>
      </c>
      <c r="BH159" s="43">
        <f t="shared" si="431"/>
        <v>0</v>
      </c>
      <c r="BI159" s="52">
        <f t="shared" si="505"/>
        <v>0</v>
      </c>
      <c r="BJ159" s="42" t="str">
        <f t="shared" si="506"/>
        <v>NO OFERTADO</v>
      </c>
      <c r="BK159" s="42" t="str">
        <f>+IFERROR(VLOOKUP(A159,'[1]MEDTRONIC COLOMBIA S.A.'!$A$11:$O$73,8,0)," ")</f>
        <v xml:space="preserve"> </v>
      </c>
      <c r="BL159" s="42" t="s">
        <v>33</v>
      </c>
      <c r="BM159" s="42" t="str">
        <f t="shared" si="507"/>
        <v>NO</v>
      </c>
      <c r="BN159" s="196">
        <v>0</v>
      </c>
      <c r="BO159" s="196">
        <v>0</v>
      </c>
      <c r="BP159" s="144">
        <f t="shared" si="432"/>
        <v>0</v>
      </c>
      <c r="BQ159" s="145">
        <f t="shared" si="433"/>
        <v>0</v>
      </c>
      <c r="BR159" s="42" t="str">
        <f t="shared" si="508"/>
        <v>NO OFERTADO</v>
      </c>
      <c r="BS159" s="42" t="str">
        <f>+IFERROR(VLOOKUP(A159,'[1]PROMED QUIRURGICOS EU'!$A$11:$O$26,8,0)," ")</f>
        <v xml:space="preserve"> </v>
      </c>
      <c r="BT159" s="42" t="s">
        <v>33</v>
      </c>
      <c r="BU159" s="42" t="str">
        <f t="shared" si="509"/>
        <v>NO</v>
      </c>
      <c r="BV159" s="191"/>
      <c r="BW159" s="191"/>
      <c r="BX159" s="43">
        <f t="shared" si="434"/>
        <v>0</v>
      </c>
      <c r="BY159" s="52">
        <f t="shared" si="435"/>
        <v>0</v>
      </c>
      <c r="BZ159" s="42" t="str">
        <f t="shared" si="510"/>
        <v>NO OFERTADO</v>
      </c>
      <c r="CA159" s="42" t="str">
        <f>+IFERROR(VLOOKUP(A159,'[1]UCIPHARMA S. A'!$A$11:$N$28,8,0)," ")</f>
        <v xml:space="preserve"> </v>
      </c>
      <c r="CB159" s="42" t="s">
        <v>33</v>
      </c>
      <c r="CC159" s="42" t="str">
        <f t="shared" si="511"/>
        <v>NO</v>
      </c>
      <c r="CD159" s="56"/>
      <c r="CE159" s="57" t="str">
        <f t="shared" si="436"/>
        <v/>
      </c>
      <c r="CF159" s="57" t="str">
        <f t="shared" si="437"/>
        <v/>
      </c>
      <c r="CG159" s="57" t="str">
        <f t="shared" si="438"/>
        <v/>
      </c>
      <c r="CH159" s="65">
        <f t="shared" si="439"/>
        <v>1129280</v>
      </c>
      <c r="CI159" s="65" t="str">
        <f t="shared" si="440"/>
        <v/>
      </c>
      <c r="CJ159" s="65" t="str">
        <f t="shared" si="441"/>
        <v/>
      </c>
      <c r="CK159" s="65" t="str">
        <f t="shared" si="512"/>
        <v/>
      </c>
      <c r="CL159" s="65" t="str">
        <f t="shared" si="513"/>
        <v/>
      </c>
      <c r="CM159" s="57" t="str">
        <f t="shared" si="450"/>
        <v/>
      </c>
      <c r="CN159" s="57">
        <f t="shared" si="514"/>
        <v>1129280</v>
      </c>
      <c r="CO159" s="58" t="e">
        <f t="shared" si="515"/>
        <v>#VALUE!</v>
      </c>
      <c r="CP159" s="58" t="e">
        <f t="shared" si="516"/>
        <v>#VALUE!</v>
      </c>
      <c r="CQ159" s="58" t="e">
        <f t="shared" si="517"/>
        <v>#VALUE!</v>
      </c>
      <c r="CR159" s="58">
        <f t="shared" si="518"/>
        <v>500</v>
      </c>
      <c r="CS159" s="58" t="e">
        <f>500*(CN159/CI159)</f>
        <v>#VALUE!</v>
      </c>
      <c r="CT159" s="58" t="e">
        <f t="shared" si="520"/>
        <v>#VALUE!</v>
      </c>
      <c r="CU159" s="62" t="e">
        <f t="shared" si="521"/>
        <v>#VALUE!</v>
      </c>
      <c r="CV159" s="58" t="e">
        <f t="shared" si="522"/>
        <v>#VALUE!</v>
      </c>
      <c r="CW159" s="58" t="e">
        <f t="shared" si="523"/>
        <v>#VALUE!</v>
      </c>
      <c r="CX159" s="56" t="s">
        <v>554</v>
      </c>
      <c r="CY159" s="91"/>
    </row>
    <row r="160" spans="1:103" s="59" customFormat="1" ht="47.25" x14ac:dyDescent="0.2">
      <c r="A160" s="122">
        <f t="shared" si="442"/>
        <v>150</v>
      </c>
      <c r="B160" s="123" t="s">
        <v>343</v>
      </c>
      <c r="C160" s="124" t="s">
        <v>344</v>
      </c>
      <c r="D160" s="123" t="s">
        <v>46</v>
      </c>
      <c r="E160" s="126">
        <v>8</v>
      </c>
      <c r="F160" s="122">
        <v>1</v>
      </c>
      <c r="G160" s="123" t="s">
        <v>31</v>
      </c>
      <c r="H160" s="53">
        <v>3708</v>
      </c>
      <c r="I160" s="53">
        <f t="shared" si="443"/>
        <v>29664</v>
      </c>
      <c r="J160" s="136"/>
      <c r="K160" s="136">
        <v>0</v>
      </c>
      <c r="L160" s="43">
        <f t="shared" si="490"/>
        <v>0</v>
      </c>
      <c r="M160" s="52">
        <f t="shared" si="444"/>
        <v>0</v>
      </c>
      <c r="N160" s="42" t="str">
        <f>+IF(L160=0,"NO OFERTADO",IF(L160&gt;$H160,"NO CUMPLE",IF(((L160-$H160)/$H160)&lt;=-20%,"ARTIFICIALIDAD",IF(AND($H160=$H160,((L160-$H160)/$H160)&gt;-20%),"CUMPLE"))))</f>
        <v>NO OFERTADO</v>
      </c>
      <c r="O160" s="42" t="s">
        <v>568</v>
      </c>
      <c r="P160" s="42" t="s">
        <v>33</v>
      </c>
      <c r="Q160" s="42" t="str">
        <f t="shared" si="492"/>
        <v>NO</v>
      </c>
      <c r="R160" s="144">
        <v>4600</v>
      </c>
      <c r="S160" s="144">
        <v>0</v>
      </c>
      <c r="T160" s="144">
        <f t="shared" si="428"/>
        <v>4600</v>
      </c>
      <c r="U160" s="145">
        <f t="shared" si="445"/>
        <v>36800</v>
      </c>
      <c r="V160" s="42" t="str">
        <f t="shared" si="524"/>
        <v>NO CUMPLE</v>
      </c>
      <c r="W160" s="42" t="str">
        <f>+IFERROR(VLOOKUP(A160,'[1]ASSUT MEDICAL LTDA'!$A$11:$L$124,7,0)," ")</f>
        <v>Cumple</v>
      </c>
      <c r="X160" s="42" t="s">
        <v>33</v>
      </c>
      <c r="Y160" s="42" t="str">
        <f t="shared" si="525"/>
        <v>NO</v>
      </c>
      <c r="Z160" s="43">
        <v>7108</v>
      </c>
      <c r="AA160" s="43">
        <v>0</v>
      </c>
      <c r="AB160" s="43">
        <f t="shared" si="429"/>
        <v>7108</v>
      </c>
      <c r="AC160" s="41">
        <f t="shared" si="446"/>
        <v>56864</v>
      </c>
      <c r="AD160" s="42" t="str">
        <f t="shared" si="495"/>
        <v>NO CUMPLE</v>
      </c>
      <c r="AE160" s="42" t="str">
        <f>+IFERROR(VLOOKUP(A160,'[1]COLOMBIANA DE MEDICAMENTOS Y TE'!$A$33:$H$178,8,0)," ")</f>
        <v>No cumple</v>
      </c>
      <c r="AF160" s="42" t="s">
        <v>33</v>
      </c>
      <c r="AG160" s="42" t="str">
        <f t="shared" si="496"/>
        <v>NO</v>
      </c>
      <c r="AH160" s="60">
        <v>3377</v>
      </c>
      <c r="AI160" s="60">
        <v>0</v>
      </c>
      <c r="AJ160" s="51">
        <f t="shared" si="497"/>
        <v>3377</v>
      </c>
      <c r="AK160" s="41">
        <f t="shared" si="447"/>
        <v>27016</v>
      </c>
      <c r="AL160" s="42" t="str">
        <f t="shared" si="498"/>
        <v>CUMPLE</v>
      </c>
      <c r="AM160" s="42" t="str">
        <f>+IFERROR(VLOOKUP(A160,'[1]JOHNSON &amp; JOHNSON MEDTECH COLOM'!$A$11:$J$240,7,0)," ")</f>
        <v>Cumple</v>
      </c>
      <c r="AN160" s="42" t="s">
        <v>10</v>
      </c>
      <c r="AO160" s="42" t="str">
        <f t="shared" si="499"/>
        <v>SI</v>
      </c>
      <c r="AP160" s="60"/>
      <c r="AQ160" s="60"/>
      <c r="AR160" s="40">
        <f t="shared" si="500"/>
        <v>0</v>
      </c>
      <c r="AS160" s="41">
        <f t="shared" si="448"/>
        <v>0</v>
      </c>
      <c r="AT160" s="42" t="str">
        <f t="shared" si="501"/>
        <v>NO OFERTADO</v>
      </c>
      <c r="AU160" s="42"/>
      <c r="AV160" s="42" t="s">
        <v>33</v>
      </c>
      <c r="AW160" s="42" t="str">
        <f t="shared" si="502"/>
        <v>NO</v>
      </c>
      <c r="AX160" s="167"/>
      <c r="AY160" s="167"/>
      <c r="AZ160" s="144">
        <f t="shared" si="430"/>
        <v>0</v>
      </c>
      <c r="BA160" s="41">
        <f t="shared" si="449"/>
        <v>0</v>
      </c>
      <c r="BB160" s="42" t="str">
        <f t="shared" si="503"/>
        <v>NO OFERTADO</v>
      </c>
      <c r="BC160" s="42" t="str">
        <f>+IFERROR(VLOOKUP(A160,'[1]LIFE SUMINISTROS MEDICOS S.A.S.'!$A$32:$O$78,8,0)," ")</f>
        <v xml:space="preserve"> </v>
      </c>
      <c r="BD160" s="42" t="s">
        <v>33</v>
      </c>
      <c r="BE160" s="42" t="str">
        <f t="shared" si="504"/>
        <v>NO</v>
      </c>
      <c r="BF160" s="214">
        <f>+IFERROR(VLOOKUP(A160,[2]PriceList!$A$2:$I$252,8,0)," ")</f>
        <v>0</v>
      </c>
      <c r="BG160" s="218">
        <f>+IFERROR(VLOOKUP(A160,[2]PriceList!$A$2:$I$252,9,0)," ")</f>
        <v>0</v>
      </c>
      <c r="BH160" s="43">
        <f t="shared" si="431"/>
        <v>0</v>
      </c>
      <c r="BI160" s="52">
        <f t="shared" si="505"/>
        <v>0</v>
      </c>
      <c r="BJ160" s="42" t="str">
        <f t="shared" si="506"/>
        <v>NO OFERTADO</v>
      </c>
      <c r="BK160" s="42" t="str">
        <f>+IFERROR(VLOOKUP(A160,'[1]MEDTRONIC COLOMBIA S.A.'!$A$11:$O$73,8,0)," ")</f>
        <v xml:space="preserve"> </v>
      </c>
      <c r="BL160" s="42" t="s">
        <v>33</v>
      </c>
      <c r="BM160" s="42" t="str">
        <f t="shared" si="507"/>
        <v>NO</v>
      </c>
      <c r="BN160" s="196">
        <v>0</v>
      </c>
      <c r="BO160" s="196">
        <v>0</v>
      </c>
      <c r="BP160" s="144">
        <f t="shared" si="432"/>
        <v>0</v>
      </c>
      <c r="BQ160" s="145">
        <f t="shared" si="433"/>
        <v>0</v>
      </c>
      <c r="BR160" s="42" t="str">
        <f t="shared" si="508"/>
        <v>NO OFERTADO</v>
      </c>
      <c r="BS160" s="42" t="str">
        <f>+IFERROR(VLOOKUP(A160,'[1]PROMED QUIRURGICOS EU'!$A$11:$O$26,8,0)," ")</f>
        <v xml:space="preserve"> </v>
      </c>
      <c r="BT160" s="42" t="s">
        <v>33</v>
      </c>
      <c r="BU160" s="42" t="str">
        <f t="shared" si="509"/>
        <v>NO</v>
      </c>
      <c r="BV160" s="191"/>
      <c r="BW160" s="191"/>
      <c r="BX160" s="43">
        <f t="shared" si="434"/>
        <v>0</v>
      </c>
      <c r="BY160" s="52">
        <f t="shared" si="435"/>
        <v>0</v>
      </c>
      <c r="BZ160" s="42" t="str">
        <f t="shared" si="510"/>
        <v>NO OFERTADO</v>
      </c>
      <c r="CA160" s="42" t="str">
        <f>+IFERROR(VLOOKUP(A160,'[1]UCIPHARMA S. A'!$A$11:$N$28,8,0)," ")</f>
        <v xml:space="preserve"> </v>
      </c>
      <c r="CB160" s="42" t="s">
        <v>33</v>
      </c>
      <c r="CC160" s="42" t="str">
        <f t="shared" si="511"/>
        <v>NO</v>
      </c>
      <c r="CD160" s="56"/>
      <c r="CE160" s="57" t="str">
        <f t="shared" si="436"/>
        <v/>
      </c>
      <c r="CF160" s="57" t="str">
        <f t="shared" si="437"/>
        <v/>
      </c>
      <c r="CG160" s="57" t="str">
        <f t="shared" si="438"/>
        <v/>
      </c>
      <c r="CH160" s="65">
        <f t="shared" si="439"/>
        <v>3377</v>
      </c>
      <c r="CI160" s="65" t="str">
        <f t="shared" si="440"/>
        <v/>
      </c>
      <c r="CJ160" s="65" t="str">
        <f t="shared" si="441"/>
        <v/>
      </c>
      <c r="CK160" s="65" t="str">
        <f t="shared" si="512"/>
        <v/>
      </c>
      <c r="CL160" s="65" t="str">
        <f t="shared" si="513"/>
        <v/>
      </c>
      <c r="CM160" s="57" t="str">
        <f t="shared" si="450"/>
        <v/>
      </c>
      <c r="CN160" s="57">
        <f t="shared" si="514"/>
        <v>3377</v>
      </c>
      <c r="CO160" s="58" t="e">
        <f t="shared" si="515"/>
        <v>#VALUE!</v>
      </c>
      <c r="CP160" s="58" t="e">
        <f t="shared" si="516"/>
        <v>#VALUE!</v>
      </c>
      <c r="CQ160" s="58" t="e">
        <f t="shared" si="517"/>
        <v>#VALUE!</v>
      </c>
      <c r="CR160" s="58">
        <f t="shared" si="518"/>
        <v>500</v>
      </c>
      <c r="CS160" s="58" t="e">
        <f t="shared" ref="CS160:CS166" si="526">500*(CN160/CI160)</f>
        <v>#VALUE!</v>
      </c>
      <c r="CT160" s="58" t="e">
        <f t="shared" si="520"/>
        <v>#VALUE!</v>
      </c>
      <c r="CU160" s="62" t="e">
        <f t="shared" si="521"/>
        <v>#VALUE!</v>
      </c>
      <c r="CV160" s="58" t="e">
        <f t="shared" si="522"/>
        <v>#VALUE!</v>
      </c>
      <c r="CW160" s="58" t="e">
        <f t="shared" si="523"/>
        <v>#VALUE!</v>
      </c>
      <c r="CX160" s="56" t="s">
        <v>554</v>
      </c>
      <c r="CY160" s="91"/>
    </row>
    <row r="161" spans="1:103" s="59" customFormat="1" ht="84" x14ac:dyDescent="0.2">
      <c r="A161" s="122">
        <f t="shared" si="442"/>
        <v>151</v>
      </c>
      <c r="B161" s="123" t="s">
        <v>345</v>
      </c>
      <c r="C161" s="124" t="s">
        <v>346</v>
      </c>
      <c r="D161" s="123" t="s">
        <v>46</v>
      </c>
      <c r="E161" s="126">
        <v>45</v>
      </c>
      <c r="F161" s="122">
        <v>1</v>
      </c>
      <c r="G161" s="123" t="s">
        <v>31</v>
      </c>
      <c r="H161" s="53">
        <v>55102.309333333338</v>
      </c>
      <c r="I161" s="53">
        <f t="shared" si="443"/>
        <v>2479603.9200000004</v>
      </c>
      <c r="J161" s="136">
        <v>37000</v>
      </c>
      <c r="K161" s="136">
        <v>0</v>
      </c>
      <c r="L161" s="43">
        <f t="shared" si="490"/>
        <v>37000</v>
      </c>
      <c r="M161" s="52">
        <f t="shared" si="444"/>
        <v>1665000</v>
      </c>
      <c r="N161" s="42" t="str">
        <f t="shared" ref="N161:N166" si="527">+IF(L161=0,"NO OFERTADO",IF(L161&gt;$H161,"NO CUMPLE",IF(((L161-$H161)/$H161)&lt;=-20%,"ARTIFICIALIDAD",IF(AND($H161=$H161,((L161-$H161)/$H161)&gt;-20%),"CUMPLE"))))</f>
        <v>ARTIFICIALIDAD</v>
      </c>
      <c r="O161" s="42" t="s">
        <v>567</v>
      </c>
      <c r="P161" s="42" t="s">
        <v>10</v>
      </c>
      <c r="Q161" s="42" t="str">
        <f t="shared" si="492"/>
        <v>SI</v>
      </c>
      <c r="R161" s="144">
        <v>11100</v>
      </c>
      <c r="S161" s="144">
        <v>0</v>
      </c>
      <c r="T161" s="144">
        <f t="shared" si="428"/>
        <v>11100</v>
      </c>
      <c r="U161" s="145">
        <f t="shared" si="445"/>
        <v>499500</v>
      </c>
      <c r="V161" s="42" t="str">
        <f t="shared" si="524"/>
        <v>ARTIFICIALIDAD</v>
      </c>
      <c r="W161" s="42" t="str">
        <f>+IFERROR(VLOOKUP(A161,'[1]ASSUT MEDICAL LTDA'!$A$11:$L$124,7,0)," ")</f>
        <v>No cumple</v>
      </c>
      <c r="X161" s="42" t="s">
        <v>10</v>
      </c>
      <c r="Y161" s="42" t="str">
        <f t="shared" si="525"/>
        <v>SI</v>
      </c>
      <c r="Z161" s="43">
        <v>39169</v>
      </c>
      <c r="AA161" s="43">
        <v>0</v>
      </c>
      <c r="AB161" s="43">
        <f t="shared" si="429"/>
        <v>39169</v>
      </c>
      <c r="AC161" s="41">
        <f t="shared" si="446"/>
        <v>1762605</v>
      </c>
      <c r="AD161" s="42" t="str">
        <f t="shared" si="495"/>
        <v>ARTIFICIALIDAD</v>
      </c>
      <c r="AE161" s="42" t="str">
        <f>+IFERROR(VLOOKUP(A161,'[1]COLOMBIANA DE MEDICAMENTOS Y TE'!$A$33:$H$178,8,0)," ")</f>
        <v>No cumple</v>
      </c>
      <c r="AF161" s="42" t="s">
        <v>10</v>
      </c>
      <c r="AG161" s="42" t="str">
        <f t="shared" si="496"/>
        <v>SI</v>
      </c>
      <c r="AH161" s="60">
        <v>28350</v>
      </c>
      <c r="AI161" s="60">
        <v>0</v>
      </c>
      <c r="AJ161" s="51">
        <f t="shared" si="497"/>
        <v>28350</v>
      </c>
      <c r="AK161" s="41">
        <f t="shared" si="447"/>
        <v>1275750</v>
      </c>
      <c r="AL161" s="42" t="str">
        <f t="shared" si="498"/>
        <v>ARTIFICIALIDAD</v>
      </c>
      <c r="AM161" s="42" t="str">
        <f>+IFERROR(VLOOKUP(A161,'[1]JOHNSON &amp; JOHNSON MEDTECH COLOM'!$A$11:$J$240,7,0)," ")</f>
        <v>Cumple</v>
      </c>
      <c r="AN161" s="42" t="s">
        <v>10</v>
      </c>
      <c r="AO161" s="42" t="str">
        <f t="shared" si="499"/>
        <v>SI</v>
      </c>
      <c r="AP161" s="60"/>
      <c r="AQ161" s="60"/>
      <c r="AR161" s="40">
        <f t="shared" si="500"/>
        <v>0</v>
      </c>
      <c r="AS161" s="41">
        <f t="shared" si="448"/>
        <v>0</v>
      </c>
      <c r="AT161" s="42" t="str">
        <f t="shared" si="501"/>
        <v>NO OFERTADO</v>
      </c>
      <c r="AU161" s="42"/>
      <c r="AV161" s="42" t="s">
        <v>33</v>
      </c>
      <c r="AW161" s="42" t="str">
        <f t="shared" si="502"/>
        <v>NO</v>
      </c>
      <c r="AX161" s="167">
        <v>13701</v>
      </c>
      <c r="AY161" s="167">
        <v>0</v>
      </c>
      <c r="AZ161" s="144">
        <f t="shared" si="430"/>
        <v>13701</v>
      </c>
      <c r="BA161" s="41">
        <f t="shared" si="449"/>
        <v>616545</v>
      </c>
      <c r="BB161" s="42" t="str">
        <f t="shared" si="503"/>
        <v>ARTIFICIALIDAD</v>
      </c>
      <c r="BC161" s="42" t="str">
        <f>+IFERROR(VLOOKUP(A161,'[1]LIFE SUMINISTROS MEDICOS S.A.S.'!$A$32:$O$78,8,0)," ")</f>
        <v>No cumple</v>
      </c>
      <c r="BD161" s="42" t="s">
        <v>10</v>
      </c>
      <c r="BE161" s="42" t="str">
        <f t="shared" si="504"/>
        <v>SI</v>
      </c>
      <c r="BF161" s="214">
        <f>+IFERROR(VLOOKUP(A161,[2]PriceList!$A$2:$I$252,8,0)," ")</f>
        <v>37560</v>
      </c>
      <c r="BG161" s="218">
        <f>+IFERROR(VLOOKUP(A161,[2]PriceList!$A$2:$I$252,9,0)," ")</f>
        <v>0</v>
      </c>
      <c r="BH161" s="43">
        <f t="shared" si="431"/>
        <v>37560</v>
      </c>
      <c r="BI161" s="52">
        <f t="shared" si="505"/>
        <v>37560</v>
      </c>
      <c r="BJ161" s="42" t="str">
        <f t="shared" si="506"/>
        <v>ARTIFICIALIDAD</v>
      </c>
      <c r="BK161" s="42" t="str">
        <f>+IFERROR(VLOOKUP(A161,'[1]MEDTRONIC COLOMBIA S.A.'!$A$11:$O$73,8,0)," ")</f>
        <v>No cumple</v>
      </c>
      <c r="BL161" s="42" t="s">
        <v>33</v>
      </c>
      <c r="BM161" s="42" t="str">
        <f t="shared" si="507"/>
        <v>NO</v>
      </c>
      <c r="BN161" s="196">
        <v>0</v>
      </c>
      <c r="BO161" s="196">
        <v>0</v>
      </c>
      <c r="BP161" s="144">
        <f t="shared" si="432"/>
        <v>0</v>
      </c>
      <c r="BQ161" s="145">
        <f t="shared" si="433"/>
        <v>0</v>
      </c>
      <c r="BR161" s="42" t="str">
        <f t="shared" si="508"/>
        <v>NO OFERTADO</v>
      </c>
      <c r="BS161" s="42" t="str">
        <f>+IFERROR(VLOOKUP(A161,'[1]PROMED QUIRURGICOS EU'!$A$11:$O$26,8,0)," ")</f>
        <v xml:space="preserve"> </v>
      </c>
      <c r="BT161" s="42" t="s">
        <v>33</v>
      </c>
      <c r="BU161" s="42" t="str">
        <f t="shared" si="509"/>
        <v>NO</v>
      </c>
      <c r="BV161" s="191"/>
      <c r="BW161" s="191"/>
      <c r="BX161" s="43">
        <f t="shared" si="434"/>
        <v>0</v>
      </c>
      <c r="BY161" s="52">
        <f t="shared" si="435"/>
        <v>0</v>
      </c>
      <c r="BZ161" s="42" t="str">
        <f t="shared" si="510"/>
        <v>NO OFERTADO</v>
      </c>
      <c r="CA161" s="42" t="str">
        <f>+IFERROR(VLOOKUP(A161,'[1]UCIPHARMA S. A'!$A$11:$N$28,8,0)," ")</f>
        <v xml:space="preserve"> </v>
      </c>
      <c r="CB161" s="42" t="s">
        <v>33</v>
      </c>
      <c r="CC161" s="42" t="str">
        <f t="shared" si="511"/>
        <v>NO</v>
      </c>
      <c r="CD161" s="56"/>
      <c r="CE161" s="57">
        <f t="shared" si="436"/>
        <v>37000</v>
      </c>
      <c r="CF161" s="57">
        <f t="shared" si="437"/>
        <v>11100</v>
      </c>
      <c r="CG161" s="57">
        <f t="shared" si="438"/>
        <v>39169</v>
      </c>
      <c r="CH161" s="65">
        <f t="shared" si="439"/>
        <v>28350</v>
      </c>
      <c r="CI161" s="65" t="str">
        <f t="shared" si="440"/>
        <v/>
      </c>
      <c r="CJ161" s="65">
        <f t="shared" si="441"/>
        <v>13701</v>
      </c>
      <c r="CK161" s="65" t="str">
        <f t="shared" si="512"/>
        <v/>
      </c>
      <c r="CL161" s="65" t="str">
        <f t="shared" si="513"/>
        <v/>
      </c>
      <c r="CM161" s="57" t="str">
        <f t="shared" si="450"/>
        <v/>
      </c>
      <c r="CN161" s="57">
        <f t="shared" si="514"/>
        <v>11100</v>
      </c>
      <c r="CO161" s="58">
        <f t="shared" si="515"/>
        <v>150</v>
      </c>
      <c r="CP161" s="58">
        <f t="shared" si="516"/>
        <v>500</v>
      </c>
      <c r="CQ161" s="58">
        <f t="shared" si="517"/>
        <v>141.69368633358013</v>
      </c>
      <c r="CR161" s="58">
        <f t="shared" si="518"/>
        <v>195.76719576719574</v>
      </c>
      <c r="CS161" s="58" t="e">
        <f t="shared" si="526"/>
        <v>#VALUE!</v>
      </c>
      <c r="CT161" s="58">
        <f t="shared" si="520"/>
        <v>405.07992117363693</v>
      </c>
      <c r="CU161" s="62" t="e">
        <f t="shared" si="521"/>
        <v>#VALUE!</v>
      </c>
      <c r="CV161" s="58" t="e">
        <f t="shared" si="522"/>
        <v>#VALUE!</v>
      </c>
      <c r="CW161" s="58" t="e">
        <f t="shared" si="523"/>
        <v>#VALUE!</v>
      </c>
      <c r="CX161" s="56" t="s">
        <v>552</v>
      </c>
      <c r="CY161" s="91"/>
    </row>
    <row r="162" spans="1:103" s="59" customFormat="1" ht="48" x14ac:dyDescent="0.2">
      <c r="A162" s="122">
        <f t="shared" si="442"/>
        <v>152</v>
      </c>
      <c r="B162" s="123" t="s">
        <v>347</v>
      </c>
      <c r="C162" s="124" t="s">
        <v>348</v>
      </c>
      <c r="D162" s="123" t="s">
        <v>46</v>
      </c>
      <c r="E162" s="126">
        <v>83</v>
      </c>
      <c r="F162" s="122">
        <v>1</v>
      </c>
      <c r="G162" s="123" t="s">
        <v>31</v>
      </c>
      <c r="H162" s="53">
        <v>21683.718826666667</v>
      </c>
      <c r="I162" s="53">
        <f t="shared" si="443"/>
        <v>1799748.6626133334</v>
      </c>
      <c r="J162" s="136">
        <v>21000</v>
      </c>
      <c r="K162" s="136">
        <v>0</v>
      </c>
      <c r="L162" s="43">
        <f t="shared" si="490"/>
        <v>21000</v>
      </c>
      <c r="M162" s="52">
        <f t="shared" si="444"/>
        <v>1743000</v>
      </c>
      <c r="N162" s="42" t="str">
        <f t="shared" si="527"/>
        <v>CUMPLE</v>
      </c>
      <c r="O162" s="42" t="s">
        <v>566</v>
      </c>
      <c r="P162" s="42" t="s">
        <v>10</v>
      </c>
      <c r="Q162" s="42" t="str">
        <f t="shared" si="492"/>
        <v>SI</v>
      </c>
      <c r="R162" s="144">
        <v>0</v>
      </c>
      <c r="S162" s="144">
        <v>0</v>
      </c>
      <c r="T162" s="144">
        <f t="shared" si="428"/>
        <v>0</v>
      </c>
      <c r="U162" s="145">
        <f t="shared" si="445"/>
        <v>0</v>
      </c>
      <c r="V162" s="42" t="str">
        <f t="shared" si="524"/>
        <v>NO OFERTADO</v>
      </c>
      <c r="W162" s="42" t="str">
        <f>+IFERROR(VLOOKUP(A162,'[1]ASSUT MEDICAL LTDA'!$A$11:$L$124,7,0)," ")</f>
        <v xml:space="preserve"> </v>
      </c>
      <c r="X162" s="42" t="s">
        <v>33</v>
      </c>
      <c r="Y162" s="42" t="str">
        <f t="shared" si="525"/>
        <v>NO</v>
      </c>
      <c r="Z162" s="43">
        <v>30120</v>
      </c>
      <c r="AA162" s="43">
        <v>0</v>
      </c>
      <c r="AB162" s="43">
        <f t="shared" si="429"/>
        <v>30120</v>
      </c>
      <c r="AC162" s="41">
        <f t="shared" si="446"/>
        <v>2499960</v>
      </c>
      <c r="AD162" s="42" t="str">
        <f t="shared" si="495"/>
        <v>NO CUMPLE</v>
      </c>
      <c r="AE162" s="42" t="str">
        <f>+IFERROR(VLOOKUP(A162,'[1]COLOMBIANA DE MEDICAMENTOS Y TE'!$A$33:$H$178,8,0)," ")</f>
        <v>No cumple</v>
      </c>
      <c r="AF162" s="42" t="s">
        <v>33</v>
      </c>
      <c r="AG162" s="42" t="str">
        <f t="shared" si="496"/>
        <v>NO</v>
      </c>
      <c r="AH162" s="60">
        <v>19674</v>
      </c>
      <c r="AI162" s="60">
        <v>0</v>
      </c>
      <c r="AJ162" s="51">
        <f t="shared" si="497"/>
        <v>19674</v>
      </c>
      <c r="AK162" s="41">
        <f t="shared" si="447"/>
        <v>1632942</v>
      </c>
      <c r="AL162" s="42" t="str">
        <f t="shared" si="498"/>
        <v>CUMPLE</v>
      </c>
      <c r="AM162" s="42" t="str">
        <f>+IFERROR(VLOOKUP(A162,'[1]JOHNSON &amp; JOHNSON MEDTECH COLOM'!$A$11:$J$240,7,0)," ")</f>
        <v>Cumple</v>
      </c>
      <c r="AN162" s="42" t="s">
        <v>10</v>
      </c>
      <c r="AO162" s="42" t="str">
        <f t="shared" si="499"/>
        <v>SI</v>
      </c>
      <c r="AP162" s="60"/>
      <c r="AQ162" s="60"/>
      <c r="AR162" s="40">
        <f t="shared" si="500"/>
        <v>0</v>
      </c>
      <c r="AS162" s="41">
        <f t="shared" si="448"/>
        <v>0</v>
      </c>
      <c r="AT162" s="42" t="str">
        <f t="shared" si="501"/>
        <v>NO OFERTADO</v>
      </c>
      <c r="AU162" s="42"/>
      <c r="AV162" s="42" t="s">
        <v>33</v>
      </c>
      <c r="AW162" s="42" t="str">
        <f t="shared" si="502"/>
        <v>NO</v>
      </c>
      <c r="AX162" s="167"/>
      <c r="AY162" s="167"/>
      <c r="AZ162" s="144">
        <f t="shared" si="430"/>
        <v>0</v>
      </c>
      <c r="BA162" s="41">
        <f t="shared" si="449"/>
        <v>0</v>
      </c>
      <c r="BB162" s="42" t="str">
        <f t="shared" si="503"/>
        <v>NO OFERTADO</v>
      </c>
      <c r="BC162" s="42" t="str">
        <f>+IFERROR(VLOOKUP(A162,'[1]LIFE SUMINISTROS MEDICOS S.A.S.'!$A$32:$O$78,8,0)," ")</f>
        <v xml:space="preserve"> </v>
      </c>
      <c r="BD162" s="42" t="s">
        <v>33</v>
      </c>
      <c r="BE162" s="42" t="str">
        <f t="shared" si="504"/>
        <v>NO</v>
      </c>
      <c r="BF162" s="214">
        <f>+IFERROR(VLOOKUP(A162,[2]PriceList!$A$2:$I$252,8,0)," ")</f>
        <v>0</v>
      </c>
      <c r="BG162" s="218">
        <f>+IFERROR(VLOOKUP(A162,[2]PriceList!$A$2:$I$252,9,0)," ")</f>
        <v>0</v>
      </c>
      <c r="BH162" s="43">
        <f t="shared" si="431"/>
        <v>0</v>
      </c>
      <c r="BI162" s="52">
        <f t="shared" si="505"/>
        <v>0</v>
      </c>
      <c r="BJ162" s="42" t="str">
        <f t="shared" si="506"/>
        <v>NO OFERTADO</v>
      </c>
      <c r="BK162" s="42" t="str">
        <f>+IFERROR(VLOOKUP(A162,'[1]MEDTRONIC COLOMBIA S.A.'!$A$11:$O$73,8,0)," ")</f>
        <v xml:space="preserve"> </v>
      </c>
      <c r="BL162" s="42" t="s">
        <v>33</v>
      </c>
      <c r="BM162" s="42" t="str">
        <f t="shared" si="507"/>
        <v>NO</v>
      </c>
      <c r="BN162" s="196">
        <v>0</v>
      </c>
      <c r="BO162" s="196">
        <v>0</v>
      </c>
      <c r="BP162" s="144">
        <f t="shared" si="432"/>
        <v>0</v>
      </c>
      <c r="BQ162" s="145">
        <f t="shared" si="433"/>
        <v>0</v>
      </c>
      <c r="BR162" s="42" t="str">
        <f t="shared" si="508"/>
        <v>NO OFERTADO</v>
      </c>
      <c r="BS162" s="42" t="str">
        <f>+IFERROR(VLOOKUP(A162,'[1]PROMED QUIRURGICOS EU'!$A$11:$O$26,8,0)," ")</f>
        <v xml:space="preserve"> </v>
      </c>
      <c r="BT162" s="42" t="s">
        <v>33</v>
      </c>
      <c r="BU162" s="42" t="str">
        <f t="shared" si="509"/>
        <v>NO</v>
      </c>
      <c r="BV162" s="191"/>
      <c r="BW162" s="191"/>
      <c r="BX162" s="43">
        <f t="shared" si="434"/>
        <v>0</v>
      </c>
      <c r="BY162" s="52">
        <f t="shared" si="435"/>
        <v>0</v>
      </c>
      <c r="BZ162" s="42" t="str">
        <f t="shared" si="510"/>
        <v>NO OFERTADO</v>
      </c>
      <c r="CA162" s="42" t="str">
        <f>+IFERROR(VLOOKUP(A162,'[1]UCIPHARMA S. A'!$A$11:$N$28,8,0)," ")</f>
        <v xml:space="preserve"> </v>
      </c>
      <c r="CB162" s="42" t="s">
        <v>33</v>
      </c>
      <c r="CC162" s="42" t="str">
        <f t="shared" si="511"/>
        <v>NO</v>
      </c>
      <c r="CD162" s="56"/>
      <c r="CE162" s="57">
        <f t="shared" si="436"/>
        <v>21000</v>
      </c>
      <c r="CF162" s="57" t="str">
        <f t="shared" si="437"/>
        <v/>
      </c>
      <c r="CG162" s="57" t="str">
        <f t="shared" si="438"/>
        <v/>
      </c>
      <c r="CH162" s="65">
        <f t="shared" si="439"/>
        <v>19674</v>
      </c>
      <c r="CI162" s="65" t="str">
        <f t="shared" si="440"/>
        <v/>
      </c>
      <c r="CJ162" s="65" t="str">
        <f t="shared" si="441"/>
        <v/>
      </c>
      <c r="CK162" s="65" t="str">
        <f t="shared" si="512"/>
        <v/>
      </c>
      <c r="CL162" s="65" t="str">
        <f t="shared" si="513"/>
        <v/>
      </c>
      <c r="CM162" s="57" t="str">
        <f t="shared" si="450"/>
        <v/>
      </c>
      <c r="CN162" s="57">
        <f t="shared" si="514"/>
        <v>19674</v>
      </c>
      <c r="CO162" s="58">
        <f t="shared" si="515"/>
        <v>468.42857142857144</v>
      </c>
      <c r="CP162" s="58" t="e">
        <f t="shared" si="516"/>
        <v>#VALUE!</v>
      </c>
      <c r="CQ162" s="58" t="e">
        <f t="shared" si="517"/>
        <v>#VALUE!</v>
      </c>
      <c r="CR162" s="58">
        <f t="shared" si="518"/>
        <v>500</v>
      </c>
      <c r="CS162" s="58" t="e">
        <f t="shared" si="526"/>
        <v>#VALUE!</v>
      </c>
      <c r="CT162" s="58" t="e">
        <f t="shared" si="520"/>
        <v>#VALUE!</v>
      </c>
      <c r="CU162" s="62" t="e">
        <f t="shared" si="521"/>
        <v>#VALUE!</v>
      </c>
      <c r="CV162" s="58" t="e">
        <f t="shared" si="522"/>
        <v>#VALUE!</v>
      </c>
      <c r="CW162" s="58" t="e">
        <f t="shared" si="523"/>
        <v>#VALUE!</v>
      </c>
      <c r="CX162" s="56" t="s">
        <v>554</v>
      </c>
      <c r="CY162" s="91"/>
    </row>
    <row r="163" spans="1:103" s="59" customFormat="1" ht="48" x14ac:dyDescent="0.2">
      <c r="A163" s="122">
        <f t="shared" si="442"/>
        <v>153</v>
      </c>
      <c r="B163" s="123" t="s">
        <v>349</v>
      </c>
      <c r="C163" s="124" t="s">
        <v>350</v>
      </c>
      <c r="D163" s="123" t="s">
        <v>46</v>
      </c>
      <c r="E163" s="126">
        <v>3</v>
      </c>
      <c r="F163" s="122">
        <v>1</v>
      </c>
      <c r="G163" s="123" t="s">
        <v>31</v>
      </c>
      <c r="H163" s="53">
        <v>1266636</v>
      </c>
      <c r="I163" s="53">
        <f t="shared" si="443"/>
        <v>3799908</v>
      </c>
      <c r="J163" s="136"/>
      <c r="K163" s="136">
        <v>0</v>
      </c>
      <c r="L163" s="43">
        <f t="shared" si="490"/>
        <v>0</v>
      </c>
      <c r="M163" s="52">
        <f t="shared" si="444"/>
        <v>0</v>
      </c>
      <c r="N163" s="42" t="str">
        <f t="shared" si="527"/>
        <v>NO OFERTADO</v>
      </c>
      <c r="O163" s="42" t="s">
        <v>568</v>
      </c>
      <c r="P163" s="42" t="s">
        <v>33</v>
      </c>
      <c r="Q163" s="42" t="str">
        <f t="shared" si="492"/>
        <v>NO</v>
      </c>
      <c r="R163" s="144">
        <v>0</v>
      </c>
      <c r="S163" s="144">
        <v>0</v>
      </c>
      <c r="T163" s="144">
        <f t="shared" si="428"/>
        <v>0</v>
      </c>
      <c r="U163" s="145">
        <f t="shared" si="445"/>
        <v>0</v>
      </c>
      <c r="V163" s="42" t="str">
        <f t="shared" si="524"/>
        <v>NO OFERTADO</v>
      </c>
      <c r="W163" s="42" t="str">
        <f>+IFERROR(VLOOKUP(A163,'[1]ASSUT MEDICAL LTDA'!$A$11:$L$124,7,0)," ")</f>
        <v xml:space="preserve"> </v>
      </c>
      <c r="X163" s="42" t="s">
        <v>33</v>
      </c>
      <c r="Y163" s="42" t="str">
        <f t="shared" si="525"/>
        <v>NO</v>
      </c>
      <c r="Z163" s="43">
        <v>0</v>
      </c>
      <c r="AA163" s="43">
        <v>0</v>
      </c>
      <c r="AB163" s="43">
        <f t="shared" si="429"/>
        <v>0</v>
      </c>
      <c r="AC163" s="41">
        <f t="shared" si="446"/>
        <v>0</v>
      </c>
      <c r="AD163" s="42" t="str">
        <f t="shared" si="495"/>
        <v>NO OFERTADO</v>
      </c>
      <c r="AE163" s="42" t="str">
        <f>+IFERROR(VLOOKUP(A163,'[1]COLOMBIANA DE MEDICAMENTOS Y TE'!$A$33:$H$178,8,0)," ")</f>
        <v xml:space="preserve"> </v>
      </c>
      <c r="AF163" s="42" t="s">
        <v>33</v>
      </c>
      <c r="AG163" s="42" t="str">
        <f t="shared" si="496"/>
        <v>NO</v>
      </c>
      <c r="AH163" s="60">
        <v>969491</v>
      </c>
      <c r="AI163" s="60">
        <v>0</v>
      </c>
      <c r="AJ163" s="51">
        <f t="shared" si="497"/>
        <v>969491</v>
      </c>
      <c r="AK163" s="41">
        <f t="shared" si="447"/>
        <v>2908473</v>
      </c>
      <c r="AL163" s="42" t="str">
        <f t="shared" si="498"/>
        <v>ARTIFICIALIDAD</v>
      </c>
      <c r="AM163" s="42" t="str">
        <f>+IFERROR(VLOOKUP(A163,'[1]JOHNSON &amp; JOHNSON MEDTECH COLOM'!$A$11:$J$240,7,0)," ")</f>
        <v>Cumple</v>
      </c>
      <c r="AN163" s="42" t="s">
        <v>10</v>
      </c>
      <c r="AO163" s="42" t="str">
        <f t="shared" si="499"/>
        <v>SI</v>
      </c>
      <c r="AP163" s="60"/>
      <c r="AQ163" s="60"/>
      <c r="AR163" s="40">
        <f t="shared" si="500"/>
        <v>0</v>
      </c>
      <c r="AS163" s="41">
        <f t="shared" si="448"/>
        <v>0</v>
      </c>
      <c r="AT163" s="42" t="str">
        <f t="shared" si="501"/>
        <v>NO OFERTADO</v>
      </c>
      <c r="AU163" s="42"/>
      <c r="AV163" s="42" t="s">
        <v>33</v>
      </c>
      <c r="AW163" s="42" t="str">
        <f t="shared" si="502"/>
        <v>NO</v>
      </c>
      <c r="AX163" s="167"/>
      <c r="AY163" s="167"/>
      <c r="AZ163" s="144">
        <f t="shared" si="430"/>
        <v>0</v>
      </c>
      <c r="BA163" s="41">
        <f t="shared" si="449"/>
        <v>0</v>
      </c>
      <c r="BB163" s="42" t="str">
        <f t="shared" si="503"/>
        <v>NO OFERTADO</v>
      </c>
      <c r="BC163" s="42" t="str">
        <f>+IFERROR(VLOOKUP(A163,'[1]LIFE SUMINISTROS MEDICOS S.A.S.'!$A$32:$O$78,8,0)," ")</f>
        <v xml:space="preserve"> </v>
      </c>
      <c r="BD163" s="42" t="s">
        <v>33</v>
      </c>
      <c r="BE163" s="42" t="str">
        <f t="shared" si="504"/>
        <v>NO</v>
      </c>
      <c r="BF163" s="214">
        <f>+IFERROR(VLOOKUP(A163,[2]PriceList!$A$2:$I$252,8,0)," ")</f>
        <v>0</v>
      </c>
      <c r="BG163" s="218">
        <f>+IFERROR(VLOOKUP(A163,[2]PriceList!$A$2:$I$252,9,0)," ")</f>
        <v>0</v>
      </c>
      <c r="BH163" s="43">
        <f t="shared" si="431"/>
        <v>0</v>
      </c>
      <c r="BI163" s="52">
        <f t="shared" si="505"/>
        <v>0</v>
      </c>
      <c r="BJ163" s="42" t="str">
        <f t="shared" si="506"/>
        <v>NO OFERTADO</v>
      </c>
      <c r="BK163" s="42" t="str">
        <f>+IFERROR(VLOOKUP(A163,'[1]MEDTRONIC COLOMBIA S.A.'!$A$11:$O$73,8,0)," ")</f>
        <v xml:space="preserve"> </v>
      </c>
      <c r="BL163" s="42" t="s">
        <v>33</v>
      </c>
      <c r="BM163" s="42" t="str">
        <f t="shared" si="507"/>
        <v>NO</v>
      </c>
      <c r="BN163" s="196">
        <v>1399835</v>
      </c>
      <c r="BO163" s="196">
        <v>265968.65000000002</v>
      </c>
      <c r="BP163" s="144">
        <f t="shared" si="432"/>
        <v>1665803.65</v>
      </c>
      <c r="BQ163" s="145">
        <f t="shared" si="433"/>
        <v>1665803.65</v>
      </c>
      <c r="BR163" s="42" t="str">
        <f t="shared" si="508"/>
        <v>NO CUMPLE</v>
      </c>
      <c r="BS163" s="42" t="str">
        <f>+IFERROR(VLOOKUP(A163,'[1]PROMED QUIRURGICOS EU'!$A$11:$O$26,8,0)," ")</f>
        <v>No cumple</v>
      </c>
      <c r="BT163" s="42" t="s">
        <v>33</v>
      </c>
      <c r="BU163" s="42" t="str">
        <f t="shared" si="509"/>
        <v>NO</v>
      </c>
      <c r="BV163" s="191"/>
      <c r="BW163" s="191"/>
      <c r="BX163" s="43">
        <f t="shared" si="434"/>
        <v>0</v>
      </c>
      <c r="BY163" s="52">
        <f t="shared" si="435"/>
        <v>0</v>
      </c>
      <c r="BZ163" s="42" t="str">
        <f t="shared" si="510"/>
        <v>NO OFERTADO</v>
      </c>
      <c r="CA163" s="42" t="str">
        <f>+IFERROR(VLOOKUP(A163,'[1]UCIPHARMA S. A'!$A$11:$N$28,8,0)," ")</f>
        <v xml:space="preserve"> </v>
      </c>
      <c r="CB163" s="42" t="s">
        <v>33</v>
      </c>
      <c r="CC163" s="42" t="str">
        <f t="shared" si="511"/>
        <v>NO</v>
      </c>
      <c r="CD163" s="56"/>
      <c r="CE163" s="57" t="str">
        <f t="shared" si="436"/>
        <v/>
      </c>
      <c r="CF163" s="57" t="str">
        <f t="shared" si="437"/>
        <v/>
      </c>
      <c r="CG163" s="57" t="str">
        <f t="shared" si="438"/>
        <v/>
      </c>
      <c r="CH163" s="65">
        <f t="shared" si="439"/>
        <v>969491</v>
      </c>
      <c r="CI163" s="65" t="str">
        <f t="shared" si="440"/>
        <v/>
      </c>
      <c r="CJ163" s="65" t="str">
        <f t="shared" si="441"/>
        <v/>
      </c>
      <c r="CK163" s="65" t="str">
        <f t="shared" si="512"/>
        <v/>
      </c>
      <c r="CL163" s="65" t="str">
        <f t="shared" si="513"/>
        <v/>
      </c>
      <c r="CM163" s="57" t="str">
        <f t="shared" si="450"/>
        <v/>
      </c>
      <c r="CN163" s="57">
        <f t="shared" si="514"/>
        <v>969491</v>
      </c>
      <c r="CO163" s="58" t="e">
        <f t="shared" si="515"/>
        <v>#VALUE!</v>
      </c>
      <c r="CP163" s="58" t="e">
        <f t="shared" si="516"/>
        <v>#VALUE!</v>
      </c>
      <c r="CQ163" s="58" t="e">
        <f t="shared" si="517"/>
        <v>#VALUE!</v>
      </c>
      <c r="CR163" s="58">
        <f t="shared" si="518"/>
        <v>500</v>
      </c>
      <c r="CS163" s="58" t="e">
        <f t="shared" si="526"/>
        <v>#VALUE!</v>
      </c>
      <c r="CT163" s="58" t="e">
        <f t="shared" si="520"/>
        <v>#VALUE!</v>
      </c>
      <c r="CU163" s="62" t="e">
        <f t="shared" si="521"/>
        <v>#VALUE!</v>
      </c>
      <c r="CV163" s="58" t="e">
        <f t="shared" si="522"/>
        <v>#VALUE!</v>
      </c>
      <c r="CW163" s="58" t="e">
        <f t="shared" si="523"/>
        <v>#VALUE!</v>
      </c>
      <c r="CX163" s="56" t="s">
        <v>554</v>
      </c>
      <c r="CY163" s="91"/>
    </row>
    <row r="164" spans="1:103" s="59" customFormat="1" ht="72" x14ac:dyDescent="0.2">
      <c r="A164" s="122">
        <f t="shared" si="442"/>
        <v>154</v>
      </c>
      <c r="B164" s="123" t="s">
        <v>351</v>
      </c>
      <c r="C164" s="124" t="s">
        <v>352</v>
      </c>
      <c r="D164" s="123" t="s">
        <v>46</v>
      </c>
      <c r="E164" s="126">
        <v>2</v>
      </c>
      <c r="F164" s="122">
        <v>1</v>
      </c>
      <c r="G164" s="123" t="s">
        <v>31</v>
      </c>
      <c r="H164" s="53">
        <v>4800000</v>
      </c>
      <c r="I164" s="53">
        <f t="shared" si="443"/>
        <v>9600000</v>
      </c>
      <c r="J164" s="136"/>
      <c r="K164" s="136">
        <v>0</v>
      </c>
      <c r="L164" s="43">
        <f t="shared" si="490"/>
        <v>0</v>
      </c>
      <c r="M164" s="52">
        <f t="shared" si="444"/>
        <v>0</v>
      </c>
      <c r="N164" s="42" t="str">
        <f t="shared" si="527"/>
        <v>NO OFERTADO</v>
      </c>
      <c r="O164" s="42" t="s">
        <v>568</v>
      </c>
      <c r="P164" s="42" t="s">
        <v>33</v>
      </c>
      <c r="Q164" s="42" t="str">
        <f t="shared" si="492"/>
        <v>NO</v>
      </c>
      <c r="R164" s="144">
        <v>0</v>
      </c>
      <c r="S164" s="144">
        <v>0</v>
      </c>
      <c r="T164" s="144">
        <f t="shared" si="428"/>
        <v>0</v>
      </c>
      <c r="U164" s="145">
        <f t="shared" si="445"/>
        <v>0</v>
      </c>
      <c r="V164" s="42" t="str">
        <f t="shared" si="524"/>
        <v>NO OFERTADO</v>
      </c>
      <c r="W164" s="42" t="str">
        <f>+IFERROR(VLOOKUP(A164,'[1]ASSUT MEDICAL LTDA'!$A$11:$L$124,7,0)," ")</f>
        <v xml:space="preserve"> </v>
      </c>
      <c r="X164" s="42" t="s">
        <v>33</v>
      </c>
      <c r="Y164" s="42" t="str">
        <f t="shared" si="525"/>
        <v>NO</v>
      </c>
      <c r="Z164" s="43">
        <v>0</v>
      </c>
      <c r="AA164" s="43">
        <v>0</v>
      </c>
      <c r="AB164" s="43">
        <f t="shared" si="429"/>
        <v>0</v>
      </c>
      <c r="AC164" s="41">
        <f t="shared" si="446"/>
        <v>0</v>
      </c>
      <c r="AD164" s="42" t="str">
        <f t="shared" si="495"/>
        <v>NO OFERTADO</v>
      </c>
      <c r="AE164" s="42" t="str">
        <f>+IFERROR(VLOOKUP(A164,'[1]COLOMBIANA DE MEDICAMENTOS Y TE'!$A$33:$H$178,8,0)," ")</f>
        <v xml:space="preserve"> </v>
      </c>
      <c r="AF164" s="42" t="s">
        <v>33</v>
      </c>
      <c r="AG164" s="42" t="str">
        <f t="shared" si="496"/>
        <v>NO</v>
      </c>
      <c r="AH164" s="60">
        <v>4372000</v>
      </c>
      <c r="AI164" s="60">
        <v>0</v>
      </c>
      <c r="AJ164" s="51">
        <f t="shared" si="497"/>
        <v>4372000</v>
      </c>
      <c r="AK164" s="41">
        <f t="shared" si="447"/>
        <v>8744000</v>
      </c>
      <c r="AL164" s="42" t="str">
        <f t="shared" si="498"/>
        <v>CUMPLE</v>
      </c>
      <c r="AM164" s="42" t="str">
        <f>+IFERROR(VLOOKUP(A164,'[1]JOHNSON &amp; JOHNSON MEDTECH COLOM'!$A$11:$J$240,7,0)," ")</f>
        <v>Cumple</v>
      </c>
      <c r="AN164" s="42" t="s">
        <v>10</v>
      </c>
      <c r="AO164" s="42" t="str">
        <f t="shared" si="499"/>
        <v>SI</v>
      </c>
      <c r="AP164" s="60"/>
      <c r="AQ164" s="60"/>
      <c r="AR164" s="40">
        <f t="shared" si="500"/>
        <v>0</v>
      </c>
      <c r="AS164" s="41">
        <f t="shared" si="448"/>
        <v>0</v>
      </c>
      <c r="AT164" s="42" t="str">
        <f t="shared" si="501"/>
        <v>NO OFERTADO</v>
      </c>
      <c r="AU164" s="42"/>
      <c r="AV164" s="42" t="s">
        <v>33</v>
      </c>
      <c r="AW164" s="42" t="str">
        <f t="shared" si="502"/>
        <v>NO</v>
      </c>
      <c r="AX164" s="167"/>
      <c r="AY164" s="167"/>
      <c r="AZ164" s="144">
        <f t="shared" si="430"/>
        <v>0</v>
      </c>
      <c r="BA164" s="41">
        <f t="shared" si="449"/>
        <v>0</v>
      </c>
      <c r="BB164" s="42" t="str">
        <f t="shared" si="503"/>
        <v>NO OFERTADO</v>
      </c>
      <c r="BC164" s="42" t="str">
        <f>+IFERROR(VLOOKUP(A164,'[1]LIFE SUMINISTROS MEDICOS S.A.S.'!$A$32:$O$78,8,0)," ")</f>
        <v xml:space="preserve"> </v>
      </c>
      <c r="BD164" s="42" t="s">
        <v>33</v>
      </c>
      <c r="BE164" s="42" t="str">
        <f t="shared" si="504"/>
        <v>NO</v>
      </c>
      <c r="BF164" s="214">
        <f>+IFERROR(VLOOKUP(A164,[2]PriceList!$A$2:$I$252,8,0)," ")</f>
        <v>0</v>
      </c>
      <c r="BG164" s="218">
        <f>+IFERROR(VLOOKUP(A164,[2]PriceList!$A$2:$I$252,9,0)," ")</f>
        <v>0</v>
      </c>
      <c r="BH164" s="43">
        <f t="shared" si="431"/>
        <v>0</v>
      </c>
      <c r="BI164" s="52">
        <f t="shared" si="505"/>
        <v>0</v>
      </c>
      <c r="BJ164" s="42" t="str">
        <f t="shared" si="506"/>
        <v>NO OFERTADO</v>
      </c>
      <c r="BK164" s="42" t="str">
        <f>+IFERROR(VLOOKUP(A164,'[1]MEDTRONIC COLOMBIA S.A.'!$A$11:$O$73,8,0)," ")</f>
        <v xml:space="preserve"> </v>
      </c>
      <c r="BL164" s="42" t="s">
        <v>10</v>
      </c>
      <c r="BM164" s="42" t="str">
        <f t="shared" si="507"/>
        <v>SI</v>
      </c>
      <c r="BN164" s="196">
        <v>0</v>
      </c>
      <c r="BO164" s="196">
        <v>0</v>
      </c>
      <c r="BP164" s="144">
        <f t="shared" si="432"/>
        <v>0</v>
      </c>
      <c r="BQ164" s="145">
        <f t="shared" si="433"/>
        <v>0</v>
      </c>
      <c r="BR164" s="42" t="str">
        <f t="shared" si="508"/>
        <v>NO OFERTADO</v>
      </c>
      <c r="BS164" s="42" t="str">
        <f>+IFERROR(VLOOKUP(A164,'[1]PROMED QUIRURGICOS EU'!$A$11:$O$26,8,0)," ")</f>
        <v xml:space="preserve"> </v>
      </c>
      <c r="BT164" s="42" t="s">
        <v>33</v>
      </c>
      <c r="BU164" s="42" t="str">
        <f t="shared" si="509"/>
        <v>NO</v>
      </c>
      <c r="BV164" s="191"/>
      <c r="BW164" s="191"/>
      <c r="BX164" s="43">
        <f t="shared" si="434"/>
        <v>0</v>
      </c>
      <c r="BY164" s="52">
        <f t="shared" si="435"/>
        <v>0</v>
      </c>
      <c r="BZ164" s="42" t="str">
        <f t="shared" si="510"/>
        <v>NO OFERTADO</v>
      </c>
      <c r="CA164" s="42" t="str">
        <f>+IFERROR(VLOOKUP(A164,'[1]UCIPHARMA S. A'!$A$11:$N$28,8,0)," ")</f>
        <v xml:space="preserve"> </v>
      </c>
      <c r="CB164" s="42" t="s">
        <v>33</v>
      </c>
      <c r="CC164" s="42" t="str">
        <f t="shared" si="511"/>
        <v>NO</v>
      </c>
      <c r="CD164" s="56"/>
      <c r="CE164" s="57" t="str">
        <f t="shared" si="436"/>
        <v/>
      </c>
      <c r="CF164" s="57" t="str">
        <f t="shared" si="437"/>
        <v/>
      </c>
      <c r="CG164" s="57" t="str">
        <f t="shared" si="438"/>
        <v/>
      </c>
      <c r="CH164" s="65">
        <f t="shared" si="439"/>
        <v>4372000</v>
      </c>
      <c r="CI164" s="65" t="str">
        <f t="shared" si="440"/>
        <v/>
      </c>
      <c r="CJ164" s="65" t="str">
        <f t="shared" si="441"/>
        <v/>
      </c>
      <c r="CK164" s="65" t="str">
        <f t="shared" si="512"/>
        <v/>
      </c>
      <c r="CL164" s="65" t="str">
        <f t="shared" si="513"/>
        <v/>
      </c>
      <c r="CM164" s="57" t="str">
        <f t="shared" si="450"/>
        <v/>
      </c>
      <c r="CN164" s="57">
        <f t="shared" si="514"/>
        <v>4372000</v>
      </c>
      <c r="CO164" s="58" t="e">
        <f t="shared" si="515"/>
        <v>#VALUE!</v>
      </c>
      <c r="CP164" s="58" t="e">
        <f t="shared" si="516"/>
        <v>#VALUE!</v>
      </c>
      <c r="CQ164" s="58" t="e">
        <f t="shared" si="517"/>
        <v>#VALUE!</v>
      </c>
      <c r="CR164" s="58">
        <f t="shared" si="518"/>
        <v>500</v>
      </c>
      <c r="CS164" s="58" t="e">
        <f t="shared" si="526"/>
        <v>#VALUE!</v>
      </c>
      <c r="CT164" s="58" t="e">
        <f t="shared" si="520"/>
        <v>#VALUE!</v>
      </c>
      <c r="CU164" s="62" t="e">
        <f t="shared" si="521"/>
        <v>#VALUE!</v>
      </c>
      <c r="CV164" s="58" t="e">
        <f t="shared" si="522"/>
        <v>#VALUE!</v>
      </c>
      <c r="CW164" s="58" t="e">
        <f t="shared" si="523"/>
        <v>#VALUE!</v>
      </c>
      <c r="CX164" s="208" t="s">
        <v>558</v>
      </c>
      <c r="CY164" s="91"/>
    </row>
    <row r="165" spans="1:103" s="59" customFormat="1" ht="48" x14ac:dyDescent="0.2">
      <c r="A165" s="122">
        <f t="shared" si="442"/>
        <v>155</v>
      </c>
      <c r="B165" s="123" t="s">
        <v>353</v>
      </c>
      <c r="C165" s="124" t="s">
        <v>354</v>
      </c>
      <c r="D165" s="123" t="s">
        <v>46</v>
      </c>
      <c r="E165" s="126">
        <v>22.333333333333332</v>
      </c>
      <c r="F165" s="122">
        <v>1</v>
      </c>
      <c r="G165" s="123" t="s">
        <v>31</v>
      </c>
      <c r="H165" s="53">
        <v>9936</v>
      </c>
      <c r="I165" s="53">
        <f t="shared" si="443"/>
        <v>221904</v>
      </c>
      <c r="J165" s="136">
        <v>8700</v>
      </c>
      <c r="K165" s="136">
        <v>0</v>
      </c>
      <c r="L165" s="43">
        <f t="shared" si="490"/>
        <v>8700</v>
      </c>
      <c r="M165" s="52">
        <f t="shared" si="444"/>
        <v>194300</v>
      </c>
      <c r="N165" s="42" t="str">
        <f t="shared" si="527"/>
        <v>CUMPLE</v>
      </c>
      <c r="O165" s="42" t="s">
        <v>566</v>
      </c>
      <c r="P165" s="42" t="s">
        <v>10</v>
      </c>
      <c r="Q165" s="42" t="str">
        <f t="shared" si="492"/>
        <v>SI</v>
      </c>
      <c r="R165" s="144">
        <v>6700</v>
      </c>
      <c r="S165" s="144">
        <v>0</v>
      </c>
      <c r="T165" s="144">
        <f t="shared" si="428"/>
        <v>6700</v>
      </c>
      <c r="U165" s="145">
        <f t="shared" si="445"/>
        <v>149633.33333333331</v>
      </c>
      <c r="V165" s="42" t="str">
        <f t="shared" si="524"/>
        <v>ARTIFICIALIDAD</v>
      </c>
      <c r="W165" s="42" t="str">
        <f>+IFERROR(VLOOKUP(A165,'[1]ASSUT MEDICAL LTDA'!$A$11:$L$124,7,0)," ")</f>
        <v>No cumple</v>
      </c>
      <c r="X165" s="42" t="s">
        <v>10</v>
      </c>
      <c r="Y165" s="42" t="str">
        <f t="shared" si="525"/>
        <v>SI</v>
      </c>
      <c r="Z165" s="43">
        <v>9434</v>
      </c>
      <c r="AA165" s="43">
        <v>0</v>
      </c>
      <c r="AB165" s="43">
        <f t="shared" si="429"/>
        <v>9434</v>
      </c>
      <c r="AC165" s="41">
        <f t="shared" si="446"/>
        <v>210692.66666666666</v>
      </c>
      <c r="AD165" s="42" t="str">
        <f t="shared" si="495"/>
        <v>CUMPLE</v>
      </c>
      <c r="AE165" s="42" t="str">
        <f>+IFERROR(VLOOKUP(A165,'[1]COLOMBIANA DE MEDICAMENTOS Y TE'!$A$33:$H$178,8,0)," ")</f>
        <v>Cumple</v>
      </c>
      <c r="AF165" s="42" t="s">
        <v>10</v>
      </c>
      <c r="AG165" s="42" t="str">
        <f t="shared" si="496"/>
        <v>SI</v>
      </c>
      <c r="AH165" s="60">
        <v>6175</v>
      </c>
      <c r="AI165" s="60">
        <v>0</v>
      </c>
      <c r="AJ165" s="51">
        <f t="shared" si="497"/>
        <v>6175</v>
      </c>
      <c r="AK165" s="41">
        <f t="shared" si="447"/>
        <v>137908.33333333331</v>
      </c>
      <c r="AL165" s="42" t="str">
        <f t="shared" si="498"/>
        <v>ARTIFICIALIDAD</v>
      </c>
      <c r="AM165" s="42" t="str">
        <f>+IFERROR(VLOOKUP(A165,'[1]JOHNSON &amp; JOHNSON MEDTECH COLOM'!$A$11:$J$240,7,0)," ")</f>
        <v>Cumple</v>
      </c>
      <c r="AN165" s="42" t="s">
        <v>10</v>
      </c>
      <c r="AO165" s="42" t="str">
        <f t="shared" si="499"/>
        <v>SI</v>
      </c>
      <c r="AP165" s="60"/>
      <c r="AQ165" s="60"/>
      <c r="AR165" s="40">
        <f t="shared" si="500"/>
        <v>0</v>
      </c>
      <c r="AS165" s="41">
        <f t="shared" si="448"/>
        <v>0</v>
      </c>
      <c r="AT165" s="42" t="str">
        <f t="shared" si="501"/>
        <v>NO OFERTADO</v>
      </c>
      <c r="AU165" s="42"/>
      <c r="AV165" s="42" t="s">
        <v>33</v>
      </c>
      <c r="AW165" s="42" t="str">
        <f t="shared" si="502"/>
        <v>NO</v>
      </c>
      <c r="AX165" s="167">
        <v>8246</v>
      </c>
      <c r="AY165" s="167">
        <v>0</v>
      </c>
      <c r="AZ165" s="144">
        <f t="shared" si="430"/>
        <v>8246</v>
      </c>
      <c r="BA165" s="41">
        <f t="shared" si="449"/>
        <v>184160.66666666666</v>
      </c>
      <c r="BB165" s="42" t="str">
        <f t="shared" si="503"/>
        <v>CUMPLE</v>
      </c>
      <c r="BC165" s="42" t="str">
        <f>+IFERROR(VLOOKUP(A165,'[1]LIFE SUMINISTROS MEDICOS S.A.S.'!$A$32:$O$78,8,0)," ")</f>
        <v>No cumple</v>
      </c>
      <c r="BD165" s="42" t="s">
        <v>10</v>
      </c>
      <c r="BE165" s="42" t="str">
        <f t="shared" si="504"/>
        <v>SI</v>
      </c>
      <c r="BF165" s="214">
        <f>+IFERROR(VLOOKUP(A165,[2]PriceList!$A$2:$I$252,8,0)," ")</f>
        <v>6870</v>
      </c>
      <c r="BG165" s="218">
        <f>+IFERROR(VLOOKUP(A165,[2]PriceList!$A$2:$I$252,9,0)," ")</f>
        <v>0</v>
      </c>
      <c r="BH165" s="43">
        <f t="shared" si="431"/>
        <v>6870</v>
      </c>
      <c r="BI165" s="52">
        <f t="shared" si="505"/>
        <v>6870</v>
      </c>
      <c r="BJ165" s="42" t="str">
        <f t="shared" si="506"/>
        <v>ARTIFICIALIDAD</v>
      </c>
      <c r="BK165" s="42" t="str">
        <f>+IFERROR(VLOOKUP(A165,'[1]MEDTRONIC COLOMBIA S.A.'!$A$11:$O$73,8,0)," ")</f>
        <v>Cumple</v>
      </c>
      <c r="BL165" s="42" t="s">
        <v>10</v>
      </c>
      <c r="BM165" s="42" t="str">
        <f t="shared" si="507"/>
        <v>SI</v>
      </c>
      <c r="BN165" s="196">
        <v>0</v>
      </c>
      <c r="BO165" s="196">
        <v>0</v>
      </c>
      <c r="BP165" s="144">
        <f t="shared" si="432"/>
        <v>0</v>
      </c>
      <c r="BQ165" s="145">
        <f t="shared" si="433"/>
        <v>0</v>
      </c>
      <c r="BR165" s="42" t="str">
        <f t="shared" si="508"/>
        <v>NO OFERTADO</v>
      </c>
      <c r="BS165" s="42" t="str">
        <f>+IFERROR(VLOOKUP(A165,'[1]PROMED QUIRURGICOS EU'!$A$11:$O$26,8,0)," ")</f>
        <v xml:space="preserve"> </v>
      </c>
      <c r="BT165" s="42" t="s">
        <v>33</v>
      </c>
      <c r="BU165" s="42" t="str">
        <f t="shared" si="509"/>
        <v>NO</v>
      </c>
      <c r="BV165" s="191"/>
      <c r="BW165" s="191"/>
      <c r="BX165" s="43">
        <f t="shared" si="434"/>
        <v>0</v>
      </c>
      <c r="BY165" s="52">
        <f t="shared" si="435"/>
        <v>0</v>
      </c>
      <c r="BZ165" s="42" t="str">
        <f t="shared" si="510"/>
        <v>NO OFERTADO</v>
      </c>
      <c r="CA165" s="42" t="str">
        <f>+IFERROR(VLOOKUP(A165,'[1]UCIPHARMA S. A'!$A$11:$N$28,8,0)," ")</f>
        <v xml:space="preserve"> </v>
      </c>
      <c r="CB165" s="42" t="s">
        <v>33</v>
      </c>
      <c r="CC165" s="42" t="str">
        <f t="shared" si="511"/>
        <v>NO</v>
      </c>
      <c r="CD165" s="56"/>
      <c r="CE165" s="57">
        <f t="shared" si="436"/>
        <v>8700</v>
      </c>
      <c r="CF165" s="57">
        <f t="shared" si="437"/>
        <v>6700</v>
      </c>
      <c r="CG165" s="57">
        <f t="shared" si="438"/>
        <v>9434</v>
      </c>
      <c r="CH165" s="65">
        <f t="shared" si="439"/>
        <v>6175</v>
      </c>
      <c r="CI165" s="65" t="str">
        <f t="shared" si="440"/>
        <v/>
      </c>
      <c r="CJ165" s="65">
        <f t="shared" si="441"/>
        <v>8246</v>
      </c>
      <c r="CK165" s="65">
        <f t="shared" si="512"/>
        <v>6870</v>
      </c>
      <c r="CL165" s="65" t="str">
        <f t="shared" si="513"/>
        <v/>
      </c>
      <c r="CM165" s="57" t="str">
        <f t="shared" si="450"/>
        <v/>
      </c>
      <c r="CN165" s="57">
        <f t="shared" si="514"/>
        <v>6175</v>
      </c>
      <c r="CO165" s="58">
        <f t="shared" si="515"/>
        <v>354.88505747126436</v>
      </c>
      <c r="CP165" s="58">
        <f t="shared" si="516"/>
        <v>460.82089552238807</v>
      </c>
      <c r="CQ165" s="58">
        <f t="shared" si="517"/>
        <v>327.27369090523638</v>
      </c>
      <c r="CR165" s="58">
        <f t="shared" si="518"/>
        <v>500</v>
      </c>
      <c r="CS165" s="58" t="e">
        <f t="shared" si="526"/>
        <v>#VALUE!</v>
      </c>
      <c r="CT165" s="58">
        <f t="shared" si="520"/>
        <v>374.42396313364054</v>
      </c>
      <c r="CU165" s="62">
        <f t="shared" si="521"/>
        <v>449.4177583697234</v>
      </c>
      <c r="CV165" s="58" t="e">
        <f t="shared" si="522"/>
        <v>#VALUE!</v>
      </c>
      <c r="CW165" s="58" t="e">
        <f t="shared" si="523"/>
        <v>#VALUE!</v>
      </c>
      <c r="CX165" s="56" t="s">
        <v>554</v>
      </c>
      <c r="CY165" s="91"/>
    </row>
    <row r="166" spans="1:103" s="59" customFormat="1" ht="47.25" x14ac:dyDescent="0.2">
      <c r="A166" s="122">
        <f t="shared" si="442"/>
        <v>156</v>
      </c>
      <c r="B166" s="123" t="s">
        <v>355</v>
      </c>
      <c r="C166" s="124" t="s">
        <v>356</v>
      </c>
      <c r="D166" s="123" t="s">
        <v>46</v>
      </c>
      <c r="E166" s="126">
        <v>40</v>
      </c>
      <c r="F166" s="122">
        <v>1</v>
      </c>
      <c r="G166" s="123" t="s">
        <v>31</v>
      </c>
      <c r="H166" s="53">
        <v>9936</v>
      </c>
      <c r="I166" s="53">
        <f t="shared" si="443"/>
        <v>397440</v>
      </c>
      <c r="J166" s="136"/>
      <c r="K166" s="136">
        <v>0</v>
      </c>
      <c r="L166" s="43">
        <f t="shared" si="490"/>
        <v>0</v>
      </c>
      <c r="M166" s="52">
        <f t="shared" si="444"/>
        <v>0</v>
      </c>
      <c r="N166" s="42" t="str">
        <f t="shared" si="527"/>
        <v>NO OFERTADO</v>
      </c>
      <c r="O166" s="42" t="s">
        <v>568</v>
      </c>
      <c r="P166" s="42" t="s">
        <v>33</v>
      </c>
      <c r="Q166" s="42" t="str">
        <f t="shared" si="492"/>
        <v>NO</v>
      </c>
      <c r="R166" s="144">
        <v>6750</v>
      </c>
      <c r="S166" s="144">
        <v>0</v>
      </c>
      <c r="T166" s="144">
        <f t="shared" si="428"/>
        <v>6750</v>
      </c>
      <c r="U166" s="145">
        <f t="shared" si="445"/>
        <v>270000</v>
      </c>
      <c r="V166" s="42" t="str">
        <f t="shared" si="524"/>
        <v>ARTIFICIALIDAD</v>
      </c>
      <c r="W166" s="42" t="str">
        <f>+IFERROR(VLOOKUP(A166,'[1]ASSUT MEDICAL LTDA'!$A$11:$L$124,7,0)," ")</f>
        <v>No cumple</v>
      </c>
      <c r="X166" s="42" t="s">
        <v>10</v>
      </c>
      <c r="Y166" s="42" t="str">
        <f t="shared" si="525"/>
        <v>SI</v>
      </c>
      <c r="Z166" s="43">
        <v>0</v>
      </c>
      <c r="AA166" s="43">
        <v>0</v>
      </c>
      <c r="AB166" s="43">
        <f t="shared" si="429"/>
        <v>0</v>
      </c>
      <c r="AC166" s="41">
        <f t="shared" si="446"/>
        <v>0</v>
      </c>
      <c r="AD166" s="42" t="str">
        <f t="shared" si="495"/>
        <v>NO OFERTADO</v>
      </c>
      <c r="AE166" s="42" t="str">
        <f>+IFERROR(VLOOKUP(A166,'[1]COLOMBIANA DE MEDICAMENTOS Y TE'!$A$33:$H$178,8,0)," ")</f>
        <v xml:space="preserve"> </v>
      </c>
      <c r="AF166" s="42" t="s">
        <v>33</v>
      </c>
      <c r="AG166" s="42" t="str">
        <f t="shared" si="496"/>
        <v>NO</v>
      </c>
      <c r="AH166" s="60">
        <v>4659</v>
      </c>
      <c r="AI166" s="60">
        <v>0</v>
      </c>
      <c r="AJ166" s="51">
        <f t="shared" si="497"/>
        <v>4659</v>
      </c>
      <c r="AK166" s="41">
        <f t="shared" si="447"/>
        <v>186360</v>
      </c>
      <c r="AL166" s="42" t="str">
        <f t="shared" si="498"/>
        <v>ARTIFICIALIDAD</v>
      </c>
      <c r="AM166" s="42" t="str">
        <f>+IFERROR(VLOOKUP(A166,'[1]JOHNSON &amp; JOHNSON MEDTECH COLOM'!$A$11:$J$240,7,0)," ")</f>
        <v>Cumple</v>
      </c>
      <c r="AN166" s="42" t="s">
        <v>10</v>
      </c>
      <c r="AO166" s="42" t="str">
        <f t="shared" si="499"/>
        <v>SI</v>
      </c>
      <c r="AP166" s="60"/>
      <c r="AQ166" s="60"/>
      <c r="AR166" s="40">
        <f t="shared" si="500"/>
        <v>0</v>
      </c>
      <c r="AS166" s="41">
        <f t="shared" si="448"/>
        <v>0</v>
      </c>
      <c r="AT166" s="42" t="str">
        <f t="shared" si="501"/>
        <v>NO OFERTADO</v>
      </c>
      <c r="AU166" s="42"/>
      <c r="AV166" s="42" t="s">
        <v>33</v>
      </c>
      <c r="AW166" s="42" t="str">
        <f t="shared" si="502"/>
        <v>NO</v>
      </c>
      <c r="AX166" s="167"/>
      <c r="AY166" s="167"/>
      <c r="AZ166" s="144">
        <f t="shared" si="430"/>
        <v>0</v>
      </c>
      <c r="BA166" s="41">
        <f t="shared" si="449"/>
        <v>0</v>
      </c>
      <c r="BB166" s="42" t="str">
        <f t="shared" si="503"/>
        <v>NO OFERTADO</v>
      </c>
      <c r="BC166" s="42" t="str">
        <f>+IFERROR(VLOOKUP(A166,'[1]LIFE SUMINISTROS MEDICOS S.A.S.'!$A$32:$O$78,8,0)," ")</f>
        <v xml:space="preserve"> </v>
      </c>
      <c r="BD166" s="42" t="s">
        <v>33</v>
      </c>
      <c r="BE166" s="42" t="str">
        <f t="shared" si="504"/>
        <v>NO</v>
      </c>
      <c r="BF166" s="214">
        <f>+IFERROR(VLOOKUP(A166,[2]PriceList!$A$2:$I$252,8,0)," ")</f>
        <v>6890</v>
      </c>
      <c r="BG166" s="218">
        <f>+IFERROR(VLOOKUP(A166,[2]PriceList!$A$2:$I$252,9,0)," ")</f>
        <v>0</v>
      </c>
      <c r="BH166" s="43">
        <f t="shared" si="431"/>
        <v>6890</v>
      </c>
      <c r="BI166" s="52">
        <f t="shared" si="505"/>
        <v>6890</v>
      </c>
      <c r="BJ166" s="42" t="str">
        <f t="shared" si="506"/>
        <v>ARTIFICIALIDAD</v>
      </c>
      <c r="BK166" s="42" t="str">
        <f>+IFERROR(VLOOKUP(A166,'[1]MEDTRONIC COLOMBIA S.A.'!$A$11:$O$73,8,0)," ")</f>
        <v>Cumple</v>
      </c>
      <c r="BL166" s="42" t="s">
        <v>33</v>
      </c>
      <c r="BM166" s="42" t="str">
        <f t="shared" si="507"/>
        <v>NO</v>
      </c>
      <c r="BN166" s="196">
        <v>0</v>
      </c>
      <c r="BO166" s="196">
        <v>0</v>
      </c>
      <c r="BP166" s="144">
        <f t="shared" si="432"/>
        <v>0</v>
      </c>
      <c r="BQ166" s="145">
        <f t="shared" si="433"/>
        <v>0</v>
      </c>
      <c r="BR166" s="42" t="str">
        <f t="shared" si="508"/>
        <v>NO OFERTADO</v>
      </c>
      <c r="BS166" s="42" t="str">
        <f>+IFERROR(VLOOKUP(A166,'[1]PROMED QUIRURGICOS EU'!$A$11:$O$26,8,0)," ")</f>
        <v xml:space="preserve"> </v>
      </c>
      <c r="BT166" s="42" t="s">
        <v>33</v>
      </c>
      <c r="BU166" s="42" t="str">
        <f t="shared" si="509"/>
        <v>NO</v>
      </c>
      <c r="BV166" s="191"/>
      <c r="BW166" s="191"/>
      <c r="BX166" s="43">
        <f t="shared" si="434"/>
        <v>0</v>
      </c>
      <c r="BY166" s="52">
        <f t="shared" si="435"/>
        <v>0</v>
      </c>
      <c r="BZ166" s="42" t="str">
        <f t="shared" si="510"/>
        <v>NO OFERTADO</v>
      </c>
      <c r="CA166" s="42" t="str">
        <f>+IFERROR(VLOOKUP(A166,'[1]UCIPHARMA S. A'!$A$11:$N$28,8,0)," ")</f>
        <v xml:space="preserve"> </v>
      </c>
      <c r="CB166" s="42" t="s">
        <v>33</v>
      </c>
      <c r="CC166" s="42" t="str">
        <f t="shared" si="511"/>
        <v>NO</v>
      </c>
      <c r="CD166" s="56"/>
      <c r="CE166" s="57" t="str">
        <f t="shared" si="436"/>
        <v/>
      </c>
      <c r="CF166" s="57">
        <f t="shared" si="437"/>
        <v>6750</v>
      </c>
      <c r="CG166" s="57" t="str">
        <f t="shared" si="438"/>
        <v/>
      </c>
      <c r="CH166" s="65">
        <f t="shared" si="439"/>
        <v>4659</v>
      </c>
      <c r="CI166" s="65" t="str">
        <f t="shared" si="440"/>
        <v/>
      </c>
      <c r="CJ166" s="65" t="str">
        <f t="shared" si="441"/>
        <v/>
      </c>
      <c r="CK166" s="65" t="str">
        <f t="shared" si="512"/>
        <v/>
      </c>
      <c r="CL166" s="65" t="str">
        <f t="shared" si="513"/>
        <v/>
      </c>
      <c r="CM166" s="57" t="str">
        <f t="shared" si="450"/>
        <v/>
      </c>
      <c r="CN166" s="57">
        <f t="shared" si="514"/>
        <v>4659</v>
      </c>
      <c r="CO166" s="58" t="e">
        <f t="shared" si="515"/>
        <v>#VALUE!</v>
      </c>
      <c r="CP166" s="58">
        <f t="shared" si="516"/>
        <v>345.11111111111109</v>
      </c>
      <c r="CQ166" s="58" t="e">
        <f t="shared" si="517"/>
        <v>#VALUE!</v>
      </c>
      <c r="CR166" s="58">
        <f t="shared" si="518"/>
        <v>500</v>
      </c>
      <c r="CS166" s="58" t="e">
        <f t="shared" si="526"/>
        <v>#VALUE!</v>
      </c>
      <c r="CT166" s="58" t="e">
        <f t="shared" si="520"/>
        <v>#VALUE!</v>
      </c>
      <c r="CU166" s="62" t="e">
        <f t="shared" si="521"/>
        <v>#VALUE!</v>
      </c>
      <c r="CV166" s="58" t="e">
        <f t="shared" si="522"/>
        <v>#VALUE!</v>
      </c>
      <c r="CW166" s="58" t="e">
        <f t="shared" si="523"/>
        <v>#VALUE!</v>
      </c>
      <c r="CX166" s="56" t="s">
        <v>554</v>
      </c>
      <c r="CY166" s="91"/>
    </row>
    <row r="167" spans="1:103" s="59" customFormat="1" ht="60" x14ac:dyDescent="0.2">
      <c r="A167" s="122">
        <f t="shared" si="442"/>
        <v>157</v>
      </c>
      <c r="B167" s="123" t="s">
        <v>357</v>
      </c>
      <c r="C167" s="124" t="s">
        <v>358</v>
      </c>
      <c r="D167" s="123" t="s">
        <v>46</v>
      </c>
      <c r="E167" s="126">
        <v>43.666666666666664</v>
      </c>
      <c r="F167" s="122">
        <v>1</v>
      </c>
      <c r="G167" s="123" t="s">
        <v>31</v>
      </c>
      <c r="H167" s="53">
        <v>243950</v>
      </c>
      <c r="I167" s="53">
        <f t="shared" si="443"/>
        <v>10652483.333333332</v>
      </c>
      <c r="J167" s="136"/>
      <c r="K167" s="136">
        <v>0</v>
      </c>
      <c r="L167" s="43">
        <f>J167+K167</f>
        <v>0</v>
      </c>
      <c r="M167" s="52">
        <f t="shared" si="444"/>
        <v>0</v>
      </c>
      <c r="N167" s="42" t="str">
        <f>+IF(L167=0,"NO OFERTADO",IF(L167&gt;$H167,"NO CUMPLE",IF(((L167-$H167)/$H167)&lt;=-20%,"ARTIFICIALIDAD",IF(AND($H167=$H167,((L167-$H167)/$H167)&gt;-20%),"CUMPLE"))))</f>
        <v>NO OFERTADO</v>
      </c>
      <c r="O167" s="42" t="s">
        <v>568</v>
      </c>
      <c r="P167" s="42" t="s">
        <v>33</v>
      </c>
      <c r="Q167" s="42" t="str">
        <f>+IF(P167="CUMPLE","SI",IF(P167="NO CUMPLE","NO"))</f>
        <v>NO</v>
      </c>
      <c r="R167" s="144">
        <v>0</v>
      </c>
      <c r="S167" s="144">
        <v>0</v>
      </c>
      <c r="T167" s="144">
        <f t="shared" si="428"/>
        <v>0</v>
      </c>
      <c r="U167" s="145">
        <f t="shared" si="445"/>
        <v>0</v>
      </c>
      <c r="V167" s="42" t="str">
        <f>+IF(T167=0,"NO OFERTADO",IF(T167&gt;$H167,"NO CUMPLE",IF(((T167-$H167)/$H167)&lt;=-20%,"ARTIFICIALIDAD",IF(AND($H167=$H167,((T167-$H167)/$H167)&gt;-20%),"CUMPLE"))))</f>
        <v>NO OFERTADO</v>
      </c>
      <c r="W167" s="42" t="str">
        <f>+IFERROR(VLOOKUP(A167,'[1]ASSUT MEDICAL LTDA'!$A$11:$L$124,7,0)," ")</f>
        <v xml:space="preserve"> </v>
      </c>
      <c r="X167" s="42" t="s">
        <v>33</v>
      </c>
      <c r="Y167" s="42" t="str">
        <f>+IF(X167="CUMPLE","SI",IF(X167="NO CUMPLE","NO"))</f>
        <v>NO</v>
      </c>
      <c r="Z167" s="43">
        <v>320120</v>
      </c>
      <c r="AA167" s="43">
        <v>60823</v>
      </c>
      <c r="AB167" s="43">
        <f t="shared" si="429"/>
        <v>380943</v>
      </c>
      <c r="AC167" s="41">
        <f t="shared" si="446"/>
        <v>16634511</v>
      </c>
      <c r="AD167" s="42" t="str">
        <f>+IF(AB167=0,"NO OFERTADO",IF(AB167&gt;$H167,"NO CUMPLE",IF(((AB167-$H167)/$H167)&lt;=-20%,"ARTIFICIALIDAD",IF(AND($H167=$H167,((AB167-$H167)/$H167)&gt;-20%),"CUMPLE"))))</f>
        <v>NO CUMPLE</v>
      </c>
      <c r="AE167" s="42" t="str">
        <f>+IFERROR(VLOOKUP(A167,'[1]COLOMBIANA DE MEDICAMENTOS Y TE'!$A$33:$H$178,8,0)," ")</f>
        <v>No cumple</v>
      </c>
      <c r="AF167" s="42" t="s">
        <v>33</v>
      </c>
      <c r="AG167" s="42" t="str">
        <f>+IF(AF167="CUMPLE","SI",IF(AF167="NO CUMPLE","NO"))</f>
        <v>NO</v>
      </c>
      <c r="AH167" s="43">
        <v>110218</v>
      </c>
      <c r="AI167" s="144">
        <f>+AH167*19%</f>
        <v>20941.420000000002</v>
      </c>
      <c r="AJ167" s="51">
        <f>+AH167+AI167</f>
        <v>131159.42000000001</v>
      </c>
      <c r="AK167" s="41">
        <f t="shared" si="447"/>
        <v>5727294.6733333338</v>
      </c>
      <c r="AL167" s="42" t="str">
        <f>+IF(AJ167=0,"NO OFERTADO",IF(AJ167&gt;$H167,"NO CUMPLE",IF(((AJ167-$H167)/$H167)&lt;=-20%,"ARTIFICIALIDAD",IF(AND($H167=$H167,((AJ167-$H167)/$H167)&gt;-20%),"CUMPLE"))))</f>
        <v>ARTIFICIALIDAD</v>
      </c>
      <c r="AM167" s="42" t="str">
        <f>+IFERROR(VLOOKUP(A167,'[1]JOHNSON &amp; JOHNSON MEDTECH COLOM'!$A$11:$J$240,7,0)," ")</f>
        <v>Cumple</v>
      </c>
      <c r="AN167" s="42" t="s">
        <v>10</v>
      </c>
      <c r="AO167" s="42" t="str">
        <f>+IF(AN167="CUMPLE","SI",IF(AN167="NO CUMPLE","NO"))</f>
        <v>SI</v>
      </c>
      <c r="AP167" s="43"/>
      <c r="AQ167" s="43"/>
      <c r="AR167" s="40">
        <f>+AP167+AQ167</f>
        <v>0</v>
      </c>
      <c r="AS167" s="41">
        <f t="shared" si="448"/>
        <v>0</v>
      </c>
      <c r="AT167" s="42" t="str">
        <f>+IF(AR167=0,"NO OFERTADO",IF(AR167&gt;$H167,"NO CUMPLE",IF(((AR167-$H167)/$H167)&lt;=-20%,"ARTIFICIALIDAD",IF(AND($H167=$H167,((AR167-$H167)/$H167)&gt;-20%),"CUMPLE"))))</f>
        <v>NO OFERTADO</v>
      </c>
      <c r="AU167" s="42"/>
      <c r="AV167" s="42" t="s">
        <v>33</v>
      </c>
      <c r="AW167" s="42" t="str">
        <f>+IF(AV167="CUMPLE","SI",IF(AV167="NO CUMPLE","NO"))</f>
        <v>NO</v>
      </c>
      <c r="AX167" s="43"/>
      <c r="AY167" s="43"/>
      <c r="AZ167" s="144">
        <f t="shared" si="430"/>
        <v>0</v>
      </c>
      <c r="BA167" s="41">
        <f t="shared" si="449"/>
        <v>0</v>
      </c>
      <c r="BB167" s="42" t="str">
        <f>+IF(AZ167=0,"NO OFERTADO",IF(AZ167&gt;$H167,"NO CUMPLE",IF(((AZ167-$H167)/$H167)&lt;=-20%,"ARTIFICIALIDAD",IF(AND($H167=$H167,((AZ167-$H167)/$H167)&gt;-20%),"CUMPLE"))))</f>
        <v>NO OFERTADO</v>
      </c>
      <c r="BC167" s="42" t="str">
        <f>+IFERROR(VLOOKUP(A167,'[1]LIFE SUMINISTROS MEDICOS S.A.S.'!$A$32:$O$78,8,0)," ")</f>
        <v xml:space="preserve"> </v>
      </c>
      <c r="BD167" s="42" t="s">
        <v>33</v>
      </c>
      <c r="BE167" s="42" t="str">
        <f>+IF(BD167="CUMPLE","SI",IF(BD167="NO CUMPLE","NO"))</f>
        <v>NO</v>
      </c>
      <c r="BF167" s="214">
        <f>+IFERROR(VLOOKUP(A167,[2]PriceList!$A$2:$I$252,8,0)," ")</f>
        <v>0</v>
      </c>
      <c r="BG167" s="218">
        <f>+IFERROR(VLOOKUP(A167,[2]PriceList!$A$2:$I$252,9,0)," ")</f>
        <v>0</v>
      </c>
      <c r="BH167" s="43">
        <f t="shared" si="431"/>
        <v>0</v>
      </c>
      <c r="BI167" s="52">
        <f>BH167*$F167</f>
        <v>0</v>
      </c>
      <c r="BJ167" s="42" t="str">
        <f>+IF(BH167=0,"NO OFERTADO",IF(BH167&gt;$H167,"NO CUMPLE",IF(((BH167-$H167)/$H167)&lt;=-20%,"ARTIFICIALIDAD",IF(AND($H167=$H167,((BH167-$H167)/$H167)&gt;-20%),"CUMPLE"))))</f>
        <v>NO OFERTADO</v>
      </c>
      <c r="BK167" s="42" t="str">
        <f>+IFERROR(VLOOKUP(A167,'[1]MEDTRONIC COLOMBIA S.A.'!$A$11:$O$73,8,0)," ")</f>
        <v xml:space="preserve"> </v>
      </c>
      <c r="BL167" s="42" t="s">
        <v>33</v>
      </c>
      <c r="BM167" s="42" t="str">
        <f>+IF(BL167="CUMPLE","SI",IF(BL167="NO CUMPLE","NO"))</f>
        <v>NO</v>
      </c>
      <c r="BN167" s="196">
        <v>0</v>
      </c>
      <c r="BO167" s="196">
        <v>0</v>
      </c>
      <c r="BP167" s="144">
        <f t="shared" si="432"/>
        <v>0</v>
      </c>
      <c r="BQ167" s="145">
        <f t="shared" si="433"/>
        <v>0</v>
      </c>
      <c r="BR167" s="42" t="str">
        <f>+IF(BP167=0,"NO OFERTADO",IF(BP167&gt;$H167,"NO CUMPLE",IF(((BP167-$H167)/$H167)&lt;=-20%,"ARTIFICIALIDAD",IF(AND($H167=$H167,((BP167-$H167)/$H167)&gt;-20%),"CUMPLE"))))</f>
        <v>NO OFERTADO</v>
      </c>
      <c r="BS167" s="42" t="str">
        <f>+IFERROR(VLOOKUP(A167,'[1]PROMED QUIRURGICOS EU'!$A$11:$O$26,8,0)," ")</f>
        <v xml:space="preserve"> </v>
      </c>
      <c r="BT167" s="42" t="s">
        <v>33</v>
      </c>
      <c r="BU167" s="42" t="str">
        <f>+IF(BT167="CUMPLE","SI",IF(BT167="NO CUMPLE","NO"))</f>
        <v>NO</v>
      </c>
      <c r="BV167" s="191">
        <v>205000</v>
      </c>
      <c r="BW167" s="191">
        <f>BV167*19%</f>
        <v>38950</v>
      </c>
      <c r="BX167" s="43">
        <f t="shared" si="434"/>
        <v>243950</v>
      </c>
      <c r="BY167" s="52">
        <f t="shared" si="435"/>
        <v>243950</v>
      </c>
      <c r="BZ167" s="42" t="str">
        <f>+IF(BX167=0,"NO OFERTADO",IF(BX167&gt;$H167,"NO CUMPLE",IF(((BX167-$H167)/$H167)&lt;=-20%,"ARTIFICIALIDAD",IF(AND($H167=$H167,((BX167-$H167)/$H167)&gt;-20%),"CUMPLE"))))</f>
        <v>CUMPLE</v>
      </c>
      <c r="CA167" s="42" t="str">
        <f>+IFERROR(VLOOKUP(A167,'[1]UCIPHARMA S. A'!$A$11:$N$28,8,0)," ")</f>
        <v>Cumple</v>
      </c>
      <c r="CB167" s="42" t="s">
        <v>10</v>
      </c>
      <c r="CC167" s="42" t="str">
        <f>+IF(CB167="CUMPLE","SI",IF(CB167="NO CUMPLE","NO"))</f>
        <v>SI</v>
      </c>
      <c r="CD167" s="56"/>
      <c r="CE167" s="57" t="str">
        <f t="shared" si="436"/>
        <v/>
      </c>
      <c r="CF167" s="57" t="str">
        <f t="shared" si="437"/>
        <v/>
      </c>
      <c r="CG167" s="57" t="str">
        <f t="shared" si="438"/>
        <v/>
      </c>
      <c r="CH167" s="65">
        <f t="shared" si="439"/>
        <v>131159.42000000001</v>
      </c>
      <c r="CI167" s="65" t="str">
        <f t="shared" si="440"/>
        <v/>
      </c>
      <c r="CJ167" s="65" t="str">
        <f t="shared" si="441"/>
        <v/>
      </c>
      <c r="CK167" s="65" t="str">
        <f>IF(BH167=0,"",IF(BM167="NO","",BH167))</f>
        <v/>
      </c>
      <c r="CL167" s="65" t="str">
        <f>IF(BQ167=0,"",IF(BU167="NO","",BQ167))</f>
        <v/>
      </c>
      <c r="CM167" s="57">
        <f t="shared" si="450"/>
        <v>243950</v>
      </c>
      <c r="CN167" s="57">
        <f>MIN(CE167,CF167,CG167,CH167,CI167,CJ167,CK167,CL167,CM167)</f>
        <v>131159.42000000001</v>
      </c>
      <c r="CO167" s="58" t="e">
        <f>500*(CN167/CE167)</f>
        <v>#VALUE!</v>
      </c>
      <c r="CP167" s="58" t="e">
        <f>500*(CN167/CF167)</f>
        <v>#VALUE!</v>
      </c>
      <c r="CQ167" s="58" t="e">
        <f>500*(CN167/CG167)</f>
        <v>#VALUE!</v>
      </c>
      <c r="CR167" s="58">
        <f>500*(CN167/CH167)</f>
        <v>500</v>
      </c>
      <c r="CS167" s="58" t="e">
        <f>500*(CN167/CI167)</f>
        <v>#VALUE!</v>
      </c>
      <c r="CT167" s="58" t="e">
        <f>500*(CN167/CJ167)</f>
        <v>#VALUE!</v>
      </c>
      <c r="CU167" s="62" t="e">
        <f>500*(CN167/CK167)</f>
        <v>#VALUE!</v>
      </c>
      <c r="CV167" s="58" t="e">
        <f>500*(CN167/CL167)</f>
        <v>#VALUE!</v>
      </c>
      <c r="CW167" s="58">
        <f>500*(CN167/CM167)</f>
        <v>268.82439024390249</v>
      </c>
      <c r="CX167" s="56" t="s">
        <v>554</v>
      </c>
      <c r="CY167" s="91"/>
    </row>
    <row r="168" spans="1:103" s="59" customFormat="1" ht="60" x14ac:dyDescent="0.2">
      <c r="A168" s="122">
        <f t="shared" si="442"/>
        <v>158</v>
      </c>
      <c r="B168" s="123" t="s">
        <v>359</v>
      </c>
      <c r="C168" s="124" t="s">
        <v>360</v>
      </c>
      <c r="D168" s="123" t="s">
        <v>46</v>
      </c>
      <c r="E168" s="126">
        <v>3.6666666666666665</v>
      </c>
      <c r="F168" s="122">
        <v>1</v>
      </c>
      <c r="G168" s="123" t="s">
        <v>31</v>
      </c>
      <c r="H168" s="53">
        <v>150543.33000000002</v>
      </c>
      <c r="I168" s="53">
        <f t="shared" si="443"/>
        <v>551992.21000000008</v>
      </c>
      <c r="J168" s="136"/>
      <c r="K168" s="136">
        <v>0</v>
      </c>
      <c r="L168" s="43">
        <f t="shared" ref="L168:L179" si="528">J168+K168</f>
        <v>0</v>
      </c>
      <c r="M168" s="52">
        <f t="shared" si="444"/>
        <v>0</v>
      </c>
      <c r="N168" s="42" t="str">
        <f t="shared" ref="N168:N172" si="529">+IF(L168=0,"NO OFERTADO",IF(L168&gt;$H168,"NO CUMPLE",IF(((L168-$H168)/$H168)&lt;=-20%,"ARTIFICIALIDAD",IF(AND($H168=$H168,((L168-$H168)/$H168)&gt;-20%),"CUMPLE"))))</f>
        <v>NO OFERTADO</v>
      </c>
      <c r="O168" s="42" t="s">
        <v>568</v>
      </c>
      <c r="P168" s="42" t="s">
        <v>33</v>
      </c>
      <c r="Q168" s="42" t="str">
        <f t="shared" ref="Q168:Q179" si="530">+IF(P168="CUMPLE","SI",IF(P168="NO CUMPLE","NO"))</f>
        <v>NO</v>
      </c>
      <c r="R168" s="144">
        <v>0</v>
      </c>
      <c r="S168" s="144">
        <v>0</v>
      </c>
      <c r="T168" s="144">
        <f t="shared" si="428"/>
        <v>0</v>
      </c>
      <c r="U168" s="145">
        <f t="shared" si="445"/>
        <v>0</v>
      </c>
      <c r="V168" s="42" t="str">
        <f t="shared" ref="V168:V169" si="531">+IF(T168=0,"NO OFERTADO",IF(T168&gt;$H168,"NO CUMPLE",IF(((T168-$H168)/$H168)&lt;=-20%,"ARTIFICIALIDAD",IF(AND($H168=$H168,((T168-$H168)/$H168)&gt;-20%),"CUMPLE"))))</f>
        <v>NO OFERTADO</v>
      </c>
      <c r="W168" s="42" t="str">
        <f>+IFERROR(VLOOKUP(A168,'[1]ASSUT MEDICAL LTDA'!$A$11:$L$124,7,0)," ")</f>
        <v xml:space="preserve"> </v>
      </c>
      <c r="X168" s="42" t="s">
        <v>33</v>
      </c>
      <c r="Y168" s="42" t="str">
        <f t="shared" ref="Y168:Y169" si="532">+IF(X168="CUMPLE","SI",IF(X168="NO CUMPLE","NO"))</f>
        <v>NO</v>
      </c>
      <c r="Z168" s="43">
        <v>335434</v>
      </c>
      <c r="AA168" s="43">
        <v>63732</v>
      </c>
      <c r="AB168" s="43">
        <f t="shared" si="429"/>
        <v>399166</v>
      </c>
      <c r="AC168" s="41">
        <f t="shared" si="446"/>
        <v>1463608.6666666665</v>
      </c>
      <c r="AD168" s="42" t="str">
        <f t="shared" ref="AD168:AD179" si="533">+IF(AB168=0,"NO OFERTADO",IF(AB168&gt;$H168,"NO CUMPLE",IF(((AB168-$H168)/$H168)&lt;=-20%,"ARTIFICIALIDAD",IF(AND($H168=$H168,((AB168-$H168)/$H168)&gt;-20%),"CUMPLE"))))</f>
        <v>NO CUMPLE</v>
      </c>
      <c r="AE168" s="42" t="str">
        <f>+IFERROR(VLOOKUP(A168,'[1]COLOMBIANA DE MEDICAMENTOS Y TE'!$A$33:$H$178,8,0)," ")</f>
        <v>Cumple</v>
      </c>
      <c r="AF168" s="42" t="s">
        <v>33</v>
      </c>
      <c r="AG168" s="42" t="str">
        <f t="shared" ref="AG168:AG179" si="534">+IF(AF168="CUMPLE","SI",IF(AF168="NO CUMPLE","NO"))</f>
        <v>NO</v>
      </c>
      <c r="AH168" s="60">
        <v>110218</v>
      </c>
      <c r="AI168" s="60">
        <v>0</v>
      </c>
      <c r="AJ168" s="51">
        <f t="shared" ref="AJ168:AJ179" si="535">+AH168+AI168</f>
        <v>110218</v>
      </c>
      <c r="AK168" s="41">
        <f t="shared" si="447"/>
        <v>404132.66666666663</v>
      </c>
      <c r="AL168" s="42" t="str">
        <f t="shared" ref="AL168:AL179" si="536">+IF(AJ168=0,"NO OFERTADO",IF(AJ168&gt;$H168,"NO CUMPLE",IF(((AJ168-$H168)/$H168)&lt;=-20%,"ARTIFICIALIDAD",IF(AND($H168=$H168,((AJ168-$H168)/$H168)&gt;-20%),"CUMPLE"))))</f>
        <v>ARTIFICIALIDAD</v>
      </c>
      <c r="AM168" s="42" t="str">
        <f>+IFERROR(VLOOKUP(A168,'[1]JOHNSON &amp; JOHNSON MEDTECH COLOM'!$A$11:$J$240,7,0)," ")</f>
        <v>Cumple</v>
      </c>
      <c r="AN168" s="42" t="s">
        <v>10</v>
      </c>
      <c r="AO168" s="42" t="str">
        <f t="shared" ref="AO168:AO179" si="537">+IF(AN168="CUMPLE","SI",IF(AN168="NO CUMPLE","NO"))</f>
        <v>SI</v>
      </c>
      <c r="AP168" s="60"/>
      <c r="AQ168" s="60"/>
      <c r="AR168" s="40">
        <f t="shared" ref="AR168:AR179" si="538">+AP168+AQ168</f>
        <v>0</v>
      </c>
      <c r="AS168" s="41">
        <f t="shared" si="448"/>
        <v>0</v>
      </c>
      <c r="AT168" s="42" t="str">
        <f t="shared" ref="AT168:AT179" si="539">+IF(AR168=0,"NO OFERTADO",IF(AR168&gt;$H168,"NO CUMPLE",IF(((AR168-$H168)/$H168)&lt;=-20%,"ARTIFICIALIDAD",IF(AND($H168=$H168,((AR168-$H168)/$H168)&gt;-20%),"CUMPLE"))))</f>
        <v>NO OFERTADO</v>
      </c>
      <c r="AU168" s="42"/>
      <c r="AV168" s="42" t="s">
        <v>33</v>
      </c>
      <c r="AW168" s="42" t="str">
        <f t="shared" ref="AW168:AW179" si="540">+IF(AV168="CUMPLE","SI",IF(AV168="NO CUMPLE","NO"))</f>
        <v>NO</v>
      </c>
      <c r="AX168" s="167"/>
      <c r="AY168" s="167"/>
      <c r="AZ168" s="144">
        <f t="shared" si="430"/>
        <v>0</v>
      </c>
      <c r="BA168" s="41">
        <f t="shared" si="449"/>
        <v>0</v>
      </c>
      <c r="BB168" s="42" t="str">
        <f t="shared" ref="BB168:BB179" si="541">+IF(AZ168=0,"NO OFERTADO",IF(AZ168&gt;$H168,"NO CUMPLE",IF(((AZ168-$H168)/$H168)&lt;=-20%,"ARTIFICIALIDAD",IF(AND($H168=$H168,((AZ168-$H168)/$H168)&gt;-20%),"CUMPLE"))))</f>
        <v>NO OFERTADO</v>
      </c>
      <c r="BC168" s="42" t="str">
        <f>+IFERROR(VLOOKUP(A168,'[1]LIFE SUMINISTROS MEDICOS S.A.S.'!$A$32:$O$78,8,0)," ")</f>
        <v xml:space="preserve"> </v>
      </c>
      <c r="BD168" s="42" t="s">
        <v>33</v>
      </c>
      <c r="BE168" s="42" t="str">
        <f t="shared" ref="BE168:BE179" si="542">+IF(BD168="CUMPLE","SI",IF(BD168="NO CUMPLE","NO"))</f>
        <v>NO</v>
      </c>
      <c r="BF168" s="214">
        <f>+IFERROR(VLOOKUP(A168,[2]PriceList!$A$2:$I$252,8,0)," ")</f>
        <v>0</v>
      </c>
      <c r="BG168" s="218">
        <f>+IFERROR(VLOOKUP(A168,[2]PriceList!$A$2:$I$252,9,0)," ")</f>
        <v>0</v>
      </c>
      <c r="BH168" s="43">
        <f t="shared" si="431"/>
        <v>0</v>
      </c>
      <c r="BI168" s="52">
        <f t="shared" ref="BI168:BI179" si="543">BH168*$F168</f>
        <v>0</v>
      </c>
      <c r="BJ168" s="42" t="str">
        <f t="shared" ref="BJ168:BJ179" si="544">+IF(BH168=0,"NO OFERTADO",IF(BH168&gt;$H168,"NO CUMPLE",IF(((BH168-$H168)/$H168)&lt;=-20%,"ARTIFICIALIDAD",IF(AND($H168=$H168,((BH168-$H168)/$H168)&gt;-20%),"CUMPLE"))))</f>
        <v>NO OFERTADO</v>
      </c>
      <c r="BK168" s="42" t="str">
        <f>+IFERROR(VLOOKUP(A168,'[1]MEDTRONIC COLOMBIA S.A.'!$A$11:$O$73,8,0)," ")</f>
        <v xml:space="preserve"> </v>
      </c>
      <c r="BL168" s="42" t="s">
        <v>33</v>
      </c>
      <c r="BM168" s="42" t="str">
        <f t="shared" ref="BM168:BM179" si="545">+IF(BL168="CUMPLE","SI",IF(BL168="NO CUMPLE","NO"))</f>
        <v>NO</v>
      </c>
      <c r="BN168" s="196">
        <v>0</v>
      </c>
      <c r="BO168" s="196">
        <v>0</v>
      </c>
      <c r="BP168" s="144">
        <f t="shared" si="432"/>
        <v>0</v>
      </c>
      <c r="BQ168" s="145">
        <f t="shared" si="433"/>
        <v>0</v>
      </c>
      <c r="BR168" s="42" t="str">
        <f t="shared" ref="BR168:BR179" si="546">+IF(BP168=0,"NO OFERTADO",IF(BP168&gt;$H168,"NO CUMPLE",IF(((BP168-$H168)/$H168)&lt;=-20%,"ARTIFICIALIDAD",IF(AND($H168=$H168,((BP168-$H168)/$H168)&gt;-20%),"CUMPLE"))))</f>
        <v>NO OFERTADO</v>
      </c>
      <c r="BS168" s="42" t="str">
        <f>+IFERROR(VLOOKUP(A168,'[1]PROMED QUIRURGICOS EU'!$A$11:$O$26,8,0)," ")</f>
        <v xml:space="preserve"> </v>
      </c>
      <c r="BT168" s="42" t="s">
        <v>33</v>
      </c>
      <c r="BU168" s="42" t="str">
        <f t="shared" ref="BU168:BU179" si="547">+IF(BT168="CUMPLE","SI",IF(BT168="NO CUMPLE","NO"))</f>
        <v>NO</v>
      </c>
      <c r="BV168" s="191"/>
      <c r="BW168" s="191"/>
      <c r="BX168" s="43">
        <f t="shared" si="434"/>
        <v>0</v>
      </c>
      <c r="BY168" s="52">
        <f t="shared" si="435"/>
        <v>0</v>
      </c>
      <c r="BZ168" s="42" t="str">
        <f t="shared" ref="BZ168:BZ179" si="548">+IF(BX168=0,"NO OFERTADO",IF(BX168&gt;$H168,"NO CUMPLE",IF(((BX168-$H168)/$H168)&lt;=-20%,"ARTIFICIALIDAD",IF(AND($H168=$H168,((BX168-$H168)/$H168)&gt;-20%),"CUMPLE"))))</f>
        <v>NO OFERTADO</v>
      </c>
      <c r="CA168" s="42" t="str">
        <f>+IFERROR(VLOOKUP(A168,'[1]UCIPHARMA S. A'!$A$11:$N$28,8,0)," ")</f>
        <v xml:space="preserve"> </v>
      </c>
      <c r="CB168" s="42" t="s">
        <v>33</v>
      </c>
      <c r="CC168" s="42" t="str">
        <f t="shared" ref="CC168:CC179" si="549">+IF(CB168="CUMPLE","SI",IF(CB168="NO CUMPLE","NO"))</f>
        <v>NO</v>
      </c>
      <c r="CD168" s="56"/>
      <c r="CE168" s="57" t="str">
        <f t="shared" si="436"/>
        <v/>
      </c>
      <c r="CF168" s="57" t="str">
        <f t="shared" si="437"/>
        <v/>
      </c>
      <c r="CG168" s="57" t="str">
        <f t="shared" si="438"/>
        <v/>
      </c>
      <c r="CH168" s="65">
        <f t="shared" si="439"/>
        <v>110218</v>
      </c>
      <c r="CI168" s="65" t="str">
        <f t="shared" si="440"/>
        <v/>
      </c>
      <c r="CJ168" s="65" t="str">
        <f t="shared" si="441"/>
        <v/>
      </c>
      <c r="CK168" s="65" t="str">
        <f t="shared" ref="CK168:CK179" si="550">IF(BH168=0,"",IF(BM168="NO","",BH168))</f>
        <v/>
      </c>
      <c r="CL168" s="65" t="str">
        <f t="shared" ref="CL168:CL179" si="551">IF(BQ168=0,"",IF(BU168="NO","",BQ168))</f>
        <v/>
      </c>
      <c r="CM168" s="57" t="str">
        <f t="shared" si="450"/>
        <v/>
      </c>
      <c r="CN168" s="57">
        <f t="shared" ref="CN168:CN179" si="552">MIN(CE168,CF168,CG168,CH168,CI168,CJ168,CK168,CL168,CM168)</f>
        <v>110218</v>
      </c>
      <c r="CO168" s="58" t="e">
        <f t="shared" ref="CO168:CO179" si="553">500*(CN168/CE168)</f>
        <v>#VALUE!</v>
      </c>
      <c r="CP168" s="58" t="e">
        <f t="shared" ref="CP168:CP179" si="554">500*(CN168/CF168)</f>
        <v>#VALUE!</v>
      </c>
      <c r="CQ168" s="58" t="e">
        <f t="shared" ref="CQ168:CQ179" si="555">500*(CN168/CG168)</f>
        <v>#VALUE!</v>
      </c>
      <c r="CR168" s="58">
        <f t="shared" ref="CR168:CR179" si="556">500*(CN168/CH168)</f>
        <v>500</v>
      </c>
      <c r="CS168" s="58" t="e">
        <f t="shared" ref="CS168:CS171" si="557">500*(CN168/CI168)</f>
        <v>#VALUE!</v>
      </c>
      <c r="CT168" s="58" t="e">
        <f t="shared" ref="CT168:CT179" si="558">500*(CN168/CJ168)</f>
        <v>#VALUE!</v>
      </c>
      <c r="CU168" s="62" t="e">
        <f t="shared" ref="CU168:CU179" si="559">500*(CN168/CK168)</f>
        <v>#VALUE!</v>
      </c>
      <c r="CV168" s="58" t="e">
        <f t="shared" ref="CV168:CV179" si="560">500*(CN168/CL168)</f>
        <v>#VALUE!</v>
      </c>
      <c r="CW168" s="58" t="e">
        <f t="shared" ref="CW168:CW179" si="561">500*(CN168/CM168)</f>
        <v>#VALUE!</v>
      </c>
      <c r="CX168" s="56" t="s">
        <v>554</v>
      </c>
      <c r="CY168" s="91"/>
    </row>
    <row r="169" spans="1:103" s="59" customFormat="1" ht="47.25" x14ac:dyDescent="0.2">
      <c r="A169" s="122">
        <f t="shared" si="442"/>
        <v>159</v>
      </c>
      <c r="B169" s="123" t="s">
        <v>361</v>
      </c>
      <c r="C169" s="124" t="s">
        <v>362</v>
      </c>
      <c r="D169" s="123" t="s">
        <v>46</v>
      </c>
      <c r="E169" s="126">
        <v>9</v>
      </c>
      <c r="F169" s="122">
        <v>1</v>
      </c>
      <c r="G169" s="123" t="s">
        <v>31</v>
      </c>
      <c r="H169" s="53">
        <v>924915.6</v>
      </c>
      <c r="I169" s="53">
        <f t="shared" si="443"/>
        <v>8324240.3999999994</v>
      </c>
      <c r="J169" s="136"/>
      <c r="K169" s="136">
        <v>0</v>
      </c>
      <c r="L169" s="43">
        <f t="shared" si="528"/>
        <v>0</v>
      </c>
      <c r="M169" s="52">
        <f t="shared" si="444"/>
        <v>0</v>
      </c>
      <c r="N169" s="42" t="str">
        <f t="shared" si="529"/>
        <v>NO OFERTADO</v>
      </c>
      <c r="O169" s="42" t="s">
        <v>568</v>
      </c>
      <c r="P169" s="42" t="s">
        <v>33</v>
      </c>
      <c r="Q169" s="42" t="str">
        <f t="shared" si="530"/>
        <v>NO</v>
      </c>
      <c r="R169" s="144">
        <v>0</v>
      </c>
      <c r="S169" s="144">
        <v>0</v>
      </c>
      <c r="T169" s="144">
        <f t="shared" si="428"/>
        <v>0</v>
      </c>
      <c r="U169" s="145">
        <f t="shared" si="445"/>
        <v>0</v>
      </c>
      <c r="V169" s="42" t="str">
        <f t="shared" si="531"/>
        <v>NO OFERTADO</v>
      </c>
      <c r="W169" s="42" t="str">
        <f>+IFERROR(VLOOKUP(A169,'[1]ASSUT MEDICAL LTDA'!$A$11:$L$124,7,0)," ")</f>
        <v xml:space="preserve"> </v>
      </c>
      <c r="X169" s="42" t="s">
        <v>33</v>
      </c>
      <c r="Y169" s="42" t="str">
        <f t="shared" si="532"/>
        <v>NO</v>
      </c>
      <c r="Z169" s="43">
        <v>0</v>
      </c>
      <c r="AA169" s="43">
        <v>0</v>
      </c>
      <c r="AB169" s="43">
        <f t="shared" si="429"/>
        <v>0</v>
      </c>
      <c r="AC169" s="41">
        <f t="shared" si="446"/>
        <v>0</v>
      </c>
      <c r="AD169" s="42" t="str">
        <f t="shared" si="533"/>
        <v>NO OFERTADO</v>
      </c>
      <c r="AE169" s="42" t="str">
        <f>+IFERROR(VLOOKUP(A169,'[1]COLOMBIANA DE MEDICAMENTOS Y TE'!$A$33:$H$178,8,0)," ")</f>
        <v xml:space="preserve"> </v>
      </c>
      <c r="AF169" s="42" t="s">
        <v>33</v>
      </c>
      <c r="AG169" s="42" t="str">
        <f t="shared" si="534"/>
        <v>NO</v>
      </c>
      <c r="AH169" s="60">
        <v>707936</v>
      </c>
      <c r="AI169" s="60">
        <v>0</v>
      </c>
      <c r="AJ169" s="51">
        <f t="shared" si="535"/>
        <v>707936</v>
      </c>
      <c r="AK169" s="41">
        <f t="shared" si="447"/>
        <v>6371424</v>
      </c>
      <c r="AL169" s="42" t="str">
        <f t="shared" si="536"/>
        <v>ARTIFICIALIDAD</v>
      </c>
      <c r="AM169" s="42" t="str">
        <f>+IFERROR(VLOOKUP(A169,'[1]JOHNSON &amp; JOHNSON MEDTECH COLOM'!$A$11:$J$240,7,0)," ")</f>
        <v>Cumple</v>
      </c>
      <c r="AN169" s="42" t="s">
        <v>10</v>
      </c>
      <c r="AO169" s="42" t="str">
        <f t="shared" si="537"/>
        <v>SI</v>
      </c>
      <c r="AP169" s="60"/>
      <c r="AQ169" s="60"/>
      <c r="AR169" s="40">
        <f t="shared" si="538"/>
        <v>0</v>
      </c>
      <c r="AS169" s="41">
        <f t="shared" si="448"/>
        <v>0</v>
      </c>
      <c r="AT169" s="42" t="str">
        <f t="shared" si="539"/>
        <v>NO OFERTADO</v>
      </c>
      <c r="AU169" s="42"/>
      <c r="AV169" s="42" t="s">
        <v>33</v>
      </c>
      <c r="AW169" s="42" t="str">
        <f t="shared" si="540"/>
        <v>NO</v>
      </c>
      <c r="AX169" s="167"/>
      <c r="AY169" s="167"/>
      <c r="AZ169" s="144">
        <f t="shared" si="430"/>
        <v>0</v>
      </c>
      <c r="BA169" s="41">
        <f t="shared" si="449"/>
        <v>0</v>
      </c>
      <c r="BB169" s="42" t="str">
        <f t="shared" si="541"/>
        <v>NO OFERTADO</v>
      </c>
      <c r="BC169" s="42" t="str">
        <f>+IFERROR(VLOOKUP(A169,'[1]LIFE SUMINISTROS MEDICOS S.A.S.'!$A$32:$O$78,8,0)," ")</f>
        <v xml:space="preserve"> </v>
      </c>
      <c r="BD169" s="42" t="s">
        <v>33</v>
      </c>
      <c r="BE169" s="42" t="str">
        <f t="shared" si="542"/>
        <v>NO</v>
      </c>
      <c r="BF169" s="214">
        <f>+IFERROR(VLOOKUP(A169,[2]PriceList!$A$2:$I$252,8,0)," ")</f>
        <v>0</v>
      </c>
      <c r="BG169" s="218">
        <f>+IFERROR(VLOOKUP(A169,[2]PriceList!$A$2:$I$252,9,0)," ")</f>
        <v>0</v>
      </c>
      <c r="BH169" s="43">
        <f t="shared" si="431"/>
        <v>0</v>
      </c>
      <c r="BI169" s="52">
        <f t="shared" si="543"/>
        <v>0</v>
      </c>
      <c r="BJ169" s="42" t="str">
        <f t="shared" si="544"/>
        <v>NO OFERTADO</v>
      </c>
      <c r="BK169" s="42" t="str">
        <f>+IFERROR(VLOOKUP(A169,'[1]MEDTRONIC COLOMBIA S.A.'!$A$11:$O$73,8,0)," ")</f>
        <v xml:space="preserve"> </v>
      </c>
      <c r="BL169" s="42" t="s">
        <v>33</v>
      </c>
      <c r="BM169" s="42" t="str">
        <f t="shared" si="545"/>
        <v>NO</v>
      </c>
      <c r="BN169" s="196">
        <v>0</v>
      </c>
      <c r="BO169" s="196">
        <v>0</v>
      </c>
      <c r="BP169" s="144">
        <f t="shared" si="432"/>
        <v>0</v>
      </c>
      <c r="BQ169" s="145">
        <f t="shared" si="433"/>
        <v>0</v>
      </c>
      <c r="BR169" s="42" t="str">
        <f t="shared" si="546"/>
        <v>NO OFERTADO</v>
      </c>
      <c r="BS169" s="42" t="str">
        <f>+IFERROR(VLOOKUP(A169,'[1]PROMED QUIRURGICOS EU'!$A$11:$O$26,8,0)," ")</f>
        <v xml:space="preserve"> </v>
      </c>
      <c r="BT169" s="42" t="s">
        <v>33</v>
      </c>
      <c r="BU169" s="42" t="str">
        <f t="shared" si="547"/>
        <v>NO</v>
      </c>
      <c r="BV169" s="191"/>
      <c r="BW169" s="191"/>
      <c r="BX169" s="43">
        <f t="shared" si="434"/>
        <v>0</v>
      </c>
      <c r="BY169" s="52">
        <f t="shared" si="435"/>
        <v>0</v>
      </c>
      <c r="BZ169" s="42" t="str">
        <f t="shared" si="548"/>
        <v>NO OFERTADO</v>
      </c>
      <c r="CA169" s="42" t="str">
        <f>+IFERROR(VLOOKUP(A169,'[1]UCIPHARMA S. A'!$A$11:$N$28,8,0)," ")</f>
        <v xml:space="preserve"> </v>
      </c>
      <c r="CB169" s="42" t="s">
        <v>33</v>
      </c>
      <c r="CC169" s="42" t="str">
        <f t="shared" si="549"/>
        <v>NO</v>
      </c>
      <c r="CD169" s="56"/>
      <c r="CE169" s="57" t="str">
        <f t="shared" si="436"/>
        <v/>
      </c>
      <c r="CF169" s="57" t="str">
        <f t="shared" si="437"/>
        <v/>
      </c>
      <c r="CG169" s="57" t="str">
        <f t="shared" si="438"/>
        <v/>
      </c>
      <c r="CH169" s="65">
        <f t="shared" si="439"/>
        <v>707936</v>
      </c>
      <c r="CI169" s="65" t="str">
        <f t="shared" si="440"/>
        <v/>
      </c>
      <c r="CJ169" s="65" t="str">
        <f t="shared" si="441"/>
        <v/>
      </c>
      <c r="CK169" s="65" t="str">
        <f t="shared" si="550"/>
        <v/>
      </c>
      <c r="CL169" s="65" t="str">
        <f t="shared" si="551"/>
        <v/>
      </c>
      <c r="CM169" s="57" t="str">
        <f t="shared" si="450"/>
        <v/>
      </c>
      <c r="CN169" s="57">
        <f t="shared" si="552"/>
        <v>707936</v>
      </c>
      <c r="CO169" s="58" t="e">
        <f t="shared" si="553"/>
        <v>#VALUE!</v>
      </c>
      <c r="CP169" s="58" t="e">
        <f t="shared" si="554"/>
        <v>#VALUE!</v>
      </c>
      <c r="CQ169" s="58" t="e">
        <f t="shared" si="555"/>
        <v>#VALUE!</v>
      </c>
      <c r="CR169" s="58">
        <f t="shared" si="556"/>
        <v>500</v>
      </c>
      <c r="CS169" s="58" t="e">
        <f t="shared" si="557"/>
        <v>#VALUE!</v>
      </c>
      <c r="CT169" s="58" t="e">
        <f t="shared" si="558"/>
        <v>#VALUE!</v>
      </c>
      <c r="CU169" s="62" t="e">
        <f t="shared" si="559"/>
        <v>#VALUE!</v>
      </c>
      <c r="CV169" s="58" t="e">
        <f t="shared" si="560"/>
        <v>#VALUE!</v>
      </c>
      <c r="CW169" s="58" t="e">
        <f t="shared" si="561"/>
        <v>#VALUE!</v>
      </c>
      <c r="CX169" s="56" t="s">
        <v>554</v>
      </c>
      <c r="CY169" s="91"/>
    </row>
    <row r="170" spans="1:103" s="59" customFormat="1" ht="47.25" x14ac:dyDescent="0.2">
      <c r="A170" s="122">
        <f t="shared" si="442"/>
        <v>160</v>
      </c>
      <c r="B170" s="123" t="s">
        <v>363</v>
      </c>
      <c r="C170" s="124" t="s">
        <v>364</v>
      </c>
      <c r="D170" s="123" t="s">
        <v>46</v>
      </c>
      <c r="E170" s="126">
        <v>46</v>
      </c>
      <c r="F170" s="122">
        <v>1</v>
      </c>
      <c r="G170" s="123" t="s">
        <v>31</v>
      </c>
      <c r="H170" s="53">
        <v>106800</v>
      </c>
      <c r="I170" s="53">
        <f t="shared" si="443"/>
        <v>4912800</v>
      </c>
      <c r="J170" s="136">
        <v>106000</v>
      </c>
      <c r="K170" s="136">
        <v>0</v>
      </c>
      <c r="L170" s="43">
        <f t="shared" si="528"/>
        <v>106000</v>
      </c>
      <c r="M170" s="52">
        <f t="shared" si="444"/>
        <v>4876000</v>
      </c>
      <c r="N170" s="42" t="str">
        <f t="shared" si="529"/>
        <v>CUMPLE</v>
      </c>
      <c r="O170" s="42" t="s">
        <v>567</v>
      </c>
      <c r="P170" s="42" t="s">
        <v>10</v>
      </c>
      <c r="Q170" s="42" t="str">
        <f t="shared" si="530"/>
        <v>SI</v>
      </c>
      <c r="R170" s="144">
        <v>0</v>
      </c>
      <c r="S170" s="144">
        <v>0</v>
      </c>
      <c r="T170" s="144">
        <f t="shared" si="428"/>
        <v>0</v>
      </c>
      <c r="U170" s="145">
        <f t="shared" si="445"/>
        <v>0</v>
      </c>
      <c r="V170" s="42" t="str">
        <f>+IF(T170=0,"NO OFERTADO",IF(T170&gt;$H170,"NO CUMPLE",IF(((T170-$H170)/$H170)&lt;=-20%,"ARTIFICIALIDAD",IF(AND($H170=$H170,((T170-$H170)/$H170)&gt;-20%),"CUMPLE"))))</f>
        <v>NO OFERTADO</v>
      </c>
      <c r="W170" s="42" t="str">
        <f>+IFERROR(VLOOKUP(A170,'[1]ASSUT MEDICAL LTDA'!$A$11:$L$124,7,0)," ")</f>
        <v xml:space="preserve"> </v>
      </c>
      <c r="X170" s="42" t="s">
        <v>33</v>
      </c>
      <c r="Y170" s="42" t="str">
        <f>+IF(X170="CUMPLE","SI",IF(X170="NO CUMPLE","NO"))</f>
        <v>NO</v>
      </c>
      <c r="Z170" s="43">
        <v>135120</v>
      </c>
      <c r="AA170" s="43">
        <v>0</v>
      </c>
      <c r="AB170" s="43">
        <f t="shared" si="429"/>
        <v>135120</v>
      </c>
      <c r="AC170" s="41">
        <f t="shared" si="446"/>
        <v>6215520</v>
      </c>
      <c r="AD170" s="42" t="str">
        <f t="shared" si="533"/>
        <v>NO CUMPLE</v>
      </c>
      <c r="AE170" s="42" t="str">
        <f>+IFERROR(VLOOKUP(A170,'[1]COLOMBIANA DE MEDICAMENTOS Y TE'!$A$33:$H$178,8,0)," ")</f>
        <v>No cumple</v>
      </c>
      <c r="AF170" s="42" t="s">
        <v>33</v>
      </c>
      <c r="AG170" s="42" t="str">
        <f t="shared" si="534"/>
        <v>NO</v>
      </c>
      <c r="AH170" s="60">
        <v>97277</v>
      </c>
      <c r="AI170" s="60">
        <v>0</v>
      </c>
      <c r="AJ170" s="51">
        <f t="shared" si="535"/>
        <v>97277</v>
      </c>
      <c r="AK170" s="41">
        <f t="shared" si="447"/>
        <v>4474742</v>
      </c>
      <c r="AL170" s="42" t="str">
        <f t="shared" si="536"/>
        <v>CUMPLE</v>
      </c>
      <c r="AM170" s="42" t="str">
        <f>+IFERROR(VLOOKUP(A170,'[1]JOHNSON &amp; JOHNSON MEDTECH COLOM'!$A$11:$J$240,7,0)," ")</f>
        <v>Cumple</v>
      </c>
      <c r="AN170" s="42" t="s">
        <v>10</v>
      </c>
      <c r="AO170" s="42" t="str">
        <f t="shared" si="537"/>
        <v>SI</v>
      </c>
      <c r="AP170" s="60"/>
      <c r="AQ170" s="60"/>
      <c r="AR170" s="40">
        <f t="shared" si="538"/>
        <v>0</v>
      </c>
      <c r="AS170" s="41">
        <f t="shared" si="448"/>
        <v>0</v>
      </c>
      <c r="AT170" s="42" t="str">
        <f t="shared" si="539"/>
        <v>NO OFERTADO</v>
      </c>
      <c r="AU170" s="42"/>
      <c r="AV170" s="42" t="s">
        <v>33</v>
      </c>
      <c r="AW170" s="42" t="str">
        <f t="shared" si="540"/>
        <v>NO</v>
      </c>
      <c r="AX170" s="167"/>
      <c r="AY170" s="167"/>
      <c r="AZ170" s="144">
        <f t="shared" si="430"/>
        <v>0</v>
      </c>
      <c r="BA170" s="41">
        <f t="shared" si="449"/>
        <v>0</v>
      </c>
      <c r="BB170" s="42" t="str">
        <f t="shared" si="541"/>
        <v>NO OFERTADO</v>
      </c>
      <c r="BC170" s="42" t="str">
        <f>+IFERROR(VLOOKUP(A170,'[1]LIFE SUMINISTROS MEDICOS S.A.S.'!$A$32:$O$78,8,0)," ")</f>
        <v xml:space="preserve"> </v>
      </c>
      <c r="BD170" s="42" t="s">
        <v>33</v>
      </c>
      <c r="BE170" s="42" t="str">
        <f t="shared" si="542"/>
        <v>NO</v>
      </c>
      <c r="BF170" s="214">
        <f>+IFERROR(VLOOKUP(A170,[2]PriceList!$A$2:$I$252,8,0)," ")</f>
        <v>0</v>
      </c>
      <c r="BG170" s="218">
        <f>+IFERROR(VLOOKUP(A170,[2]PriceList!$A$2:$I$252,9,0)," ")</f>
        <v>0</v>
      </c>
      <c r="BH170" s="43">
        <f t="shared" si="431"/>
        <v>0</v>
      </c>
      <c r="BI170" s="52">
        <f t="shared" si="543"/>
        <v>0</v>
      </c>
      <c r="BJ170" s="42" t="str">
        <f t="shared" si="544"/>
        <v>NO OFERTADO</v>
      </c>
      <c r="BK170" s="42" t="str">
        <f>+IFERROR(VLOOKUP(A170,'[1]MEDTRONIC COLOMBIA S.A.'!$A$11:$O$73,8,0)," ")</f>
        <v xml:space="preserve"> </v>
      </c>
      <c r="BL170" s="42" t="s">
        <v>33</v>
      </c>
      <c r="BM170" s="42" t="str">
        <f t="shared" si="545"/>
        <v>NO</v>
      </c>
      <c r="BN170" s="196">
        <v>0</v>
      </c>
      <c r="BO170" s="196">
        <v>0</v>
      </c>
      <c r="BP170" s="144">
        <f t="shared" si="432"/>
        <v>0</v>
      </c>
      <c r="BQ170" s="145">
        <f t="shared" si="433"/>
        <v>0</v>
      </c>
      <c r="BR170" s="42" t="str">
        <f t="shared" si="546"/>
        <v>NO OFERTADO</v>
      </c>
      <c r="BS170" s="42" t="str">
        <f>+IFERROR(VLOOKUP(A170,'[1]PROMED QUIRURGICOS EU'!$A$11:$O$26,8,0)," ")</f>
        <v xml:space="preserve"> </v>
      </c>
      <c r="BT170" s="42" t="s">
        <v>33</v>
      </c>
      <c r="BU170" s="42" t="str">
        <f t="shared" si="547"/>
        <v>NO</v>
      </c>
      <c r="BV170" s="191">
        <v>160800</v>
      </c>
      <c r="BW170" s="191">
        <v>0</v>
      </c>
      <c r="BX170" s="43">
        <f t="shared" si="434"/>
        <v>160800</v>
      </c>
      <c r="BY170" s="52">
        <f t="shared" si="435"/>
        <v>160800</v>
      </c>
      <c r="BZ170" s="42" t="str">
        <f t="shared" si="548"/>
        <v>NO CUMPLE</v>
      </c>
      <c r="CA170" s="42" t="str">
        <f>+IFERROR(VLOOKUP(A170,'[1]UCIPHARMA S. A'!$A$11:$N$28,8,0)," ")</f>
        <v>Cumple</v>
      </c>
      <c r="CB170" s="42" t="s">
        <v>33</v>
      </c>
      <c r="CC170" s="42" t="str">
        <f t="shared" si="549"/>
        <v>NO</v>
      </c>
      <c r="CD170" s="56"/>
      <c r="CE170" s="57">
        <f t="shared" si="436"/>
        <v>106000</v>
      </c>
      <c r="CF170" s="57" t="str">
        <f t="shared" si="437"/>
        <v/>
      </c>
      <c r="CG170" s="57" t="str">
        <f t="shared" si="438"/>
        <v/>
      </c>
      <c r="CH170" s="65">
        <f t="shared" si="439"/>
        <v>97277</v>
      </c>
      <c r="CI170" s="65" t="str">
        <f t="shared" si="440"/>
        <v/>
      </c>
      <c r="CJ170" s="65" t="str">
        <f t="shared" si="441"/>
        <v/>
      </c>
      <c r="CK170" s="65" t="str">
        <f t="shared" si="550"/>
        <v/>
      </c>
      <c r="CL170" s="65" t="str">
        <f t="shared" si="551"/>
        <v/>
      </c>
      <c r="CM170" s="57" t="str">
        <f t="shared" si="450"/>
        <v/>
      </c>
      <c r="CN170" s="57">
        <f t="shared" si="552"/>
        <v>97277</v>
      </c>
      <c r="CO170" s="58">
        <f t="shared" si="553"/>
        <v>458.85377358490564</v>
      </c>
      <c r="CP170" s="58" t="e">
        <f t="shared" si="554"/>
        <v>#VALUE!</v>
      </c>
      <c r="CQ170" s="58" t="e">
        <f t="shared" si="555"/>
        <v>#VALUE!</v>
      </c>
      <c r="CR170" s="58">
        <f t="shared" si="556"/>
        <v>500</v>
      </c>
      <c r="CS170" s="58" t="e">
        <f t="shared" si="557"/>
        <v>#VALUE!</v>
      </c>
      <c r="CT170" s="58" t="e">
        <f t="shared" si="558"/>
        <v>#VALUE!</v>
      </c>
      <c r="CU170" s="62" t="e">
        <f t="shared" si="559"/>
        <v>#VALUE!</v>
      </c>
      <c r="CV170" s="58" t="e">
        <f t="shared" si="560"/>
        <v>#VALUE!</v>
      </c>
      <c r="CW170" s="58" t="e">
        <f t="shared" si="561"/>
        <v>#VALUE!</v>
      </c>
      <c r="CX170" s="56" t="s">
        <v>554</v>
      </c>
      <c r="CY170" s="91"/>
    </row>
    <row r="171" spans="1:103" s="59" customFormat="1" ht="60" x14ac:dyDescent="0.2">
      <c r="A171" s="122">
        <f t="shared" si="442"/>
        <v>161</v>
      </c>
      <c r="B171" s="123" t="s">
        <v>365</v>
      </c>
      <c r="C171" s="124" t="s">
        <v>366</v>
      </c>
      <c r="D171" s="123" t="s">
        <v>46</v>
      </c>
      <c r="E171" s="126">
        <v>68</v>
      </c>
      <c r="F171" s="122">
        <v>1</v>
      </c>
      <c r="G171" s="123" t="s">
        <v>31</v>
      </c>
      <c r="H171" s="53">
        <v>170400</v>
      </c>
      <c r="I171" s="53">
        <f t="shared" si="443"/>
        <v>11587200</v>
      </c>
      <c r="J171" s="136">
        <v>350000</v>
      </c>
      <c r="K171" s="136">
        <v>0</v>
      </c>
      <c r="L171" s="43">
        <f t="shared" si="528"/>
        <v>350000</v>
      </c>
      <c r="M171" s="52">
        <f t="shared" si="444"/>
        <v>23800000</v>
      </c>
      <c r="N171" s="42" t="str">
        <f t="shared" si="529"/>
        <v>NO CUMPLE</v>
      </c>
      <c r="O171" s="42" t="s">
        <v>567</v>
      </c>
      <c r="P171" s="42" t="s">
        <v>33</v>
      </c>
      <c r="Q171" s="42" t="str">
        <f t="shared" si="530"/>
        <v>NO</v>
      </c>
      <c r="R171" s="144">
        <v>0</v>
      </c>
      <c r="S171" s="144">
        <v>0</v>
      </c>
      <c r="T171" s="144">
        <f t="shared" si="428"/>
        <v>0</v>
      </c>
      <c r="U171" s="145">
        <f t="shared" si="445"/>
        <v>0</v>
      </c>
      <c r="V171" s="42" t="str">
        <f t="shared" ref="V171:V179" si="562">+IF(T171=0,"NO OFERTADO",IF(T171&gt;$H171,"NO CUMPLE",IF(((T171-$H171)/$H171)&lt;=-20%,"ARTIFICIALIDAD",IF(AND($H171=$H171,((T171-$H171)/$H171)&gt;-20%),"CUMPLE"))))</f>
        <v>NO OFERTADO</v>
      </c>
      <c r="W171" s="42" t="str">
        <f>+IFERROR(VLOOKUP(A171,'[1]ASSUT MEDICAL LTDA'!$A$11:$L$124,7,0)," ")</f>
        <v xml:space="preserve"> </v>
      </c>
      <c r="X171" s="42" t="s">
        <v>33</v>
      </c>
      <c r="Y171" s="42" t="str">
        <f t="shared" ref="Y171:Y179" si="563">+IF(X171="CUMPLE","SI",IF(X171="NO CUMPLE","NO"))</f>
        <v>NO</v>
      </c>
      <c r="Z171" s="43">
        <v>479518</v>
      </c>
      <c r="AA171" s="43">
        <v>0</v>
      </c>
      <c r="AB171" s="43">
        <f t="shared" si="429"/>
        <v>479518</v>
      </c>
      <c r="AC171" s="41">
        <f t="shared" si="446"/>
        <v>32607224</v>
      </c>
      <c r="AD171" s="42" t="str">
        <f t="shared" si="533"/>
        <v>NO CUMPLE</v>
      </c>
      <c r="AE171" s="42" t="str">
        <f>+IFERROR(VLOOKUP(A171,'[1]COLOMBIANA DE MEDICAMENTOS Y TE'!$A$33:$H$178,8,0)," ")</f>
        <v>No cumple</v>
      </c>
      <c r="AF171" s="42" t="s">
        <v>33</v>
      </c>
      <c r="AG171" s="42" t="str">
        <f t="shared" si="534"/>
        <v>NO</v>
      </c>
      <c r="AH171" s="60">
        <v>155206</v>
      </c>
      <c r="AI171" s="60">
        <v>0</v>
      </c>
      <c r="AJ171" s="51">
        <f t="shared" si="535"/>
        <v>155206</v>
      </c>
      <c r="AK171" s="41">
        <f t="shared" si="447"/>
        <v>10554008</v>
      </c>
      <c r="AL171" s="42" t="str">
        <f t="shared" si="536"/>
        <v>CUMPLE</v>
      </c>
      <c r="AM171" s="42" t="str">
        <f>+IFERROR(VLOOKUP(A171,'[1]JOHNSON &amp; JOHNSON MEDTECH COLOM'!$A$11:$J$240,7,0)," ")</f>
        <v>Cumple</v>
      </c>
      <c r="AN171" s="42" t="s">
        <v>10</v>
      </c>
      <c r="AO171" s="42" t="str">
        <f t="shared" si="537"/>
        <v>SI</v>
      </c>
      <c r="AP171" s="60"/>
      <c r="AQ171" s="60"/>
      <c r="AR171" s="40">
        <f t="shared" si="538"/>
        <v>0</v>
      </c>
      <c r="AS171" s="41">
        <f t="shared" si="448"/>
        <v>0</v>
      </c>
      <c r="AT171" s="42" t="str">
        <f t="shared" si="539"/>
        <v>NO OFERTADO</v>
      </c>
      <c r="AU171" s="42"/>
      <c r="AV171" s="42" t="s">
        <v>33</v>
      </c>
      <c r="AW171" s="42" t="str">
        <f t="shared" si="540"/>
        <v>NO</v>
      </c>
      <c r="AX171" s="167"/>
      <c r="AY171" s="167"/>
      <c r="AZ171" s="144">
        <f t="shared" si="430"/>
        <v>0</v>
      </c>
      <c r="BA171" s="41">
        <f t="shared" si="449"/>
        <v>0</v>
      </c>
      <c r="BB171" s="42" t="str">
        <f t="shared" si="541"/>
        <v>NO OFERTADO</v>
      </c>
      <c r="BC171" s="42" t="str">
        <f>+IFERROR(VLOOKUP(A171,'[1]LIFE SUMINISTROS MEDICOS S.A.S.'!$A$32:$O$78,8,0)," ")</f>
        <v xml:space="preserve"> </v>
      </c>
      <c r="BD171" s="42" t="s">
        <v>33</v>
      </c>
      <c r="BE171" s="42" t="str">
        <f t="shared" si="542"/>
        <v>NO</v>
      </c>
      <c r="BF171" s="214">
        <f>+IFERROR(VLOOKUP(A171,[2]PriceList!$A$2:$I$252,8,0)," ")</f>
        <v>0</v>
      </c>
      <c r="BG171" s="218">
        <f>+IFERROR(VLOOKUP(A171,[2]PriceList!$A$2:$I$252,9,0)," ")</f>
        <v>0</v>
      </c>
      <c r="BH171" s="43">
        <f t="shared" si="431"/>
        <v>0</v>
      </c>
      <c r="BI171" s="52">
        <f t="shared" si="543"/>
        <v>0</v>
      </c>
      <c r="BJ171" s="42" t="str">
        <f t="shared" si="544"/>
        <v>NO OFERTADO</v>
      </c>
      <c r="BK171" s="42" t="str">
        <f>+IFERROR(VLOOKUP(A171,'[1]MEDTRONIC COLOMBIA S.A.'!$A$11:$O$73,8,0)," ")</f>
        <v xml:space="preserve"> </v>
      </c>
      <c r="BL171" s="42" t="s">
        <v>33</v>
      </c>
      <c r="BM171" s="42" t="str">
        <f t="shared" si="545"/>
        <v>NO</v>
      </c>
      <c r="BN171" s="196">
        <v>0</v>
      </c>
      <c r="BO171" s="196">
        <v>0</v>
      </c>
      <c r="BP171" s="144">
        <f t="shared" si="432"/>
        <v>0</v>
      </c>
      <c r="BQ171" s="145">
        <f t="shared" si="433"/>
        <v>0</v>
      </c>
      <c r="BR171" s="42" t="str">
        <f t="shared" si="546"/>
        <v>NO OFERTADO</v>
      </c>
      <c r="BS171" s="42" t="str">
        <f>+IFERROR(VLOOKUP(A171,'[1]PROMED QUIRURGICOS EU'!$A$11:$O$26,8,0)," ")</f>
        <v xml:space="preserve"> </v>
      </c>
      <c r="BT171" s="42" t="s">
        <v>33</v>
      </c>
      <c r="BU171" s="42" t="str">
        <f t="shared" si="547"/>
        <v>NO</v>
      </c>
      <c r="BV171" s="191"/>
      <c r="BW171" s="191"/>
      <c r="BX171" s="43">
        <f t="shared" si="434"/>
        <v>0</v>
      </c>
      <c r="BY171" s="52">
        <f t="shared" si="435"/>
        <v>0</v>
      </c>
      <c r="BZ171" s="42" t="str">
        <f t="shared" si="548"/>
        <v>NO OFERTADO</v>
      </c>
      <c r="CA171" s="42" t="str">
        <f>+IFERROR(VLOOKUP(A171,'[1]UCIPHARMA S. A'!$A$11:$N$28,8,0)," ")</f>
        <v xml:space="preserve"> </v>
      </c>
      <c r="CB171" s="42" t="s">
        <v>33</v>
      </c>
      <c r="CC171" s="42" t="str">
        <f t="shared" si="549"/>
        <v>NO</v>
      </c>
      <c r="CD171" s="56"/>
      <c r="CE171" s="57" t="str">
        <f t="shared" si="436"/>
        <v/>
      </c>
      <c r="CF171" s="57" t="str">
        <f t="shared" si="437"/>
        <v/>
      </c>
      <c r="CG171" s="57" t="str">
        <f t="shared" si="438"/>
        <v/>
      </c>
      <c r="CH171" s="65">
        <f t="shared" si="439"/>
        <v>155206</v>
      </c>
      <c r="CI171" s="65" t="str">
        <f t="shared" si="440"/>
        <v/>
      </c>
      <c r="CJ171" s="65" t="str">
        <f t="shared" si="441"/>
        <v/>
      </c>
      <c r="CK171" s="65" t="str">
        <f t="shared" si="550"/>
        <v/>
      </c>
      <c r="CL171" s="65" t="str">
        <f t="shared" si="551"/>
        <v/>
      </c>
      <c r="CM171" s="57" t="str">
        <f t="shared" si="450"/>
        <v/>
      </c>
      <c r="CN171" s="57">
        <f t="shared" si="552"/>
        <v>155206</v>
      </c>
      <c r="CO171" s="58" t="e">
        <f t="shared" si="553"/>
        <v>#VALUE!</v>
      </c>
      <c r="CP171" s="58" t="e">
        <f t="shared" si="554"/>
        <v>#VALUE!</v>
      </c>
      <c r="CQ171" s="58" t="e">
        <f t="shared" si="555"/>
        <v>#VALUE!</v>
      </c>
      <c r="CR171" s="58">
        <f t="shared" si="556"/>
        <v>500</v>
      </c>
      <c r="CS171" s="58" t="e">
        <f t="shared" si="557"/>
        <v>#VALUE!</v>
      </c>
      <c r="CT171" s="58" t="e">
        <f t="shared" si="558"/>
        <v>#VALUE!</v>
      </c>
      <c r="CU171" s="62" t="e">
        <f t="shared" si="559"/>
        <v>#VALUE!</v>
      </c>
      <c r="CV171" s="58" t="e">
        <f t="shared" si="560"/>
        <v>#VALUE!</v>
      </c>
      <c r="CW171" s="58" t="e">
        <f t="shared" si="561"/>
        <v>#VALUE!</v>
      </c>
      <c r="CX171" s="56" t="s">
        <v>554</v>
      </c>
      <c r="CY171" s="91"/>
    </row>
    <row r="172" spans="1:103" s="59" customFormat="1" ht="84" x14ac:dyDescent="0.2">
      <c r="A172" s="122">
        <f t="shared" si="442"/>
        <v>162</v>
      </c>
      <c r="B172" s="123" t="s">
        <v>367</v>
      </c>
      <c r="C172" s="124" t="s">
        <v>368</v>
      </c>
      <c r="D172" s="123" t="s">
        <v>46</v>
      </c>
      <c r="E172" s="126">
        <v>24.666666666666668</v>
      </c>
      <c r="F172" s="122">
        <v>1</v>
      </c>
      <c r="G172" s="123" t="s">
        <v>31</v>
      </c>
      <c r="H172" s="53">
        <v>5880</v>
      </c>
      <c r="I172" s="53">
        <f t="shared" si="443"/>
        <v>145040</v>
      </c>
      <c r="J172" s="136">
        <v>5700</v>
      </c>
      <c r="K172" s="136">
        <v>0</v>
      </c>
      <c r="L172" s="43">
        <f t="shared" si="528"/>
        <v>5700</v>
      </c>
      <c r="M172" s="52">
        <f t="shared" si="444"/>
        <v>140600</v>
      </c>
      <c r="N172" s="42" t="str">
        <f t="shared" si="529"/>
        <v>CUMPLE</v>
      </c>
      <c r="O172" s="42" t="s">
        <v>566</v>
      </c>
      <c r="P172" s="42" t="s">
        <v>10</v>
      </c>
      <c r="Q172" s="42" t="str">
        <f t="shared" si="530"/>
        <v>SI</v>
      </c>
      <c r="R172" s="144">
        <v>5800</v>
      </c>
      <c r="S172" s="144">
        <v>0</v>
      </c>
      <c r="T172" s="144">
        <f t="shared" si="428"/>
        <v>5800</v>
      </c>
      <c r="U172" s="145">
        <f t="shared" si="445"/>
        <v>143066.66666666669</v>
      </c>
      <c r="V172" s="42" t="str">
        <f t="shared" si="562"/>
        <v>CUMPLE</v>
      </c>
      <c r="W172" s="42" t="str">
        <f>+IFERROR(VLOOKUP(A172,'[1]ASSUT MEDICAL LTDA'!$A$11:$L$124,7,0)," ")</f>
        <v>Cumple</v>
      </c>
      <c r="X172" s="42" t="s">
        <v>10</v>
      </c>
      <c r="Y172" s="42" t="str">
        <f t="shared" si="563"/>
        <v>SI</v>
      </c>
      <c r="Z172" s="43">
        <v>6867</v>
      </c>
      <c r="AA172" s="43">
        <v>0</v>
      </c>
      <c r="AB172" s="43">
        <f t="shared" si="429"/>
        <v>6867</v>
      </c>
      <c r="AC172" s="41">
        <f t="shared" si="446"/>
        <v>169386</v>
      </c>
      <c r="AD172" s="42" t="str">
        <f t="shared" si="533"/>
        <v>NO CUMPLE</v>
      </c>
      <c r="AE172" s="42" t="str">
        <f>+IFERROR(VLOOKUP(A172,'[1]COLOMBIANA DE MEDICAMENTOS Y TE'!$A$33:$H$178,8,0)," ")</f>
        <v>No cumple</v>
      </c>
      <c r="AF172" s="42" t="s">
        <v>33</v>
      </c>
      <c r="AG172" s="42" t="str">
        <f t="shared" si="534"/>
        <v>NO</v>
      </c>
      <c r="AH172" s="60">
        <v>4200</v>
      </c>
      <c r="AI172" s="60">
        <v>0</v>
      </c>
      <c r="AJ172" s="51">
        <f t="shared" si="535"/>
        <v>4200</v>
      </c>
      <c r="AK172" s="41">
        <f t="shared" si="447"/>
        <v>103600</v>
      </c>
      <c r="AL172" s="42" t="str">
        <f t="shared" si="536"/>
        <v>ARTIFICIALIDAD</v>
      </c>
      <c r="AM172" s="42" t="str">
        <f>+IFERROR(VLOOKUP(A172,'[1]JOHNSON &amp; JOHNSON MEDTECH COLOM'!$A$11:$J$240,7,0)," ")</f>
        <v>Cumple</v>
      </c>
      <c r="AN172" s="42" t="s">
        <v>10</v>
      </c>
      <c r="AO172" s="42" t="str">
        <f t="shared" si="537"/>
        <v>SI</v>
      </c>
      <c r="AP172" s="60"/>
      <c r="AQ172" s="60"/>
      <c r="AR172" s="40">
        <f t="shared" si="538"/>
        <v>0</v>
      </c>
      <c r="AS172" s="41">
        <f t="shared" si="448"/>
        <v>0</v>
      </c>
      <c r="AT172" s="42" t="str">
        <f t="shared" si="539"/>
        <v>NO OFERTADO</v>
      </c>
      <c r="AU172" s="42"/>
      <c r="AV172" s="42" t="s">
        <v>33</v>
      </c>
      <c r="AW172" s="42" t="str">
        <f t="shared" si="540"/>
        <v>NO</v>
      </c>
      <c r="AX172" s="167"/>
      <c r="AY172" s="167"/>
      <c r="AZ172" s="144">
        <f t="shared" si="430"/>
        <v>0</v>
      </c>
      <c r="BA172" s="41">
        <f t="shared" si="449"/>
        <v>0</v>
      </c>
      <c r="BB172" s="42" t="str">
        <f t="shared" si="541"/>
        <v>NO OFERTADO</v>
      </c>
      <c r="BC172" s="42" t="str">
        <f>+IFERROR(VLOOKUP(A172,'[1]LIFE SUMINISTROS MEDICOS S.A.S.'!$A$32:$O$78,8,0)," ")</f>
        <v xml:space="preserve"> </v>
      </c>
      <c r="BD172" s="42" t="s">
        <v>33</v>
      </c>
      <c r="BE172" s="42" t="str">
        <f t="shared" si="542"/>
        <v>NO</v>
      </c>
      <c r="BF172" s="214">
        <f>+IFERROR(VLOOKUP(A172,[2]PriceList!$A$2:$I$252,8,0)," ")</f>
        <v>0</v>
      </c>
      <c r="BG172" s="218">
        <f>+IFERROR(VLOOKUP(A172,[2]PriceList!$A$2:$I$252,9,0)," ")</f>
        <v>0</v>
      </c>
      <c r="BH172" s="43">
        <f t="shared" si="431"/>
        <v>0</v>
      </c>
      <c r="BI172" s="52">
        <f t="shared" si="543"/>
        <v>0</v>
      </c>
      <c r="BJ172" s="42" t="str">
        <f t="shared" si="544"/>
        <v>NO OFERTADO</v>
      </c>
      <c r="BK172" s="42" t="str">
        <f>+IFERROR(VLOOKUP(A172,'[1]MEDTRONIC COLOMBIA S.A.'!$A$11:$O$73,8,0)," ")</f>
        <v xml:space="preserve"> </v>
      </c>
      <c r="BL172" s="42" t="s">
        <v>33</v>
      </c>
      <c r="BM172" s="42" t="str">
        <f t="shared" si="545"/>
        <v>NO</v>
      </c>
      <c r="BN172" s="196">
        <v>0</v>
      </c>
      <c r="BO172" s="196">
        <v>0</v>
      </c>
      <c r="BP172" s="144">
        <f t="shared" si="432"/>
        <v>0</v>
      </c>
      <c r="BQ172" s="145">
        <f t="shared" si="433"/>
        <v>0</v>
      </c>
      <c r="BR172" s="42" t="str">
        <f t="shared" si="546"/>
        <v>NO OFERTADO</v>
      </c>
      <c r="BS172" s="42" t="str">
        <f>+IFERROR(VLOOKUP(A172,'[1]PROMED QUIRURGICOS EU'!$A$11:$O$26,8,0)," ")</f>
        <v xml:space="preserve"> </v>
      </c>
      <c r="BT172" s="42" t="s">
        <v>33</v>
      </c>
      <c r="BU172" s="42" t="str">
        <f t="shared" si="547"/>
        <v>NO</v>
      </c>
      <c r="BV172" s="191"/>
      <c r="BW172" s="191"/>
      <c r="BX172" s="43">
        <f t="shared" si="434"/>
        <v>0</v>
      </c>
      <c r="BY172" s="52">
        <f t="shared" si="435"/>
        <v>0</v>
      </c>
      <c r="BZ172" s="42" t="str">
        <f t="shared" si="548"/>
        <v>NO OFERTADO</v>
      </c>
      <c r="CA172" s="42" t="str">
        <f>+IFERROR(VLOOKUP(A172,'[1]UCIPHARMA S. A'!$A$11:$N$28,8,0)," ")</f>
        <v xml:space="preserve"> </v>
      </c>
      <c r="CB172" s="42" t="s">
        <v>33</v>
      </c>
      <c r="CC172" s="42" t="str">
        <f t="shared" si="549"/>
        <v>NO</v>
      </c>
      <c r="CD172" s="56"/>
      <c r="CE172" s="57">
        <f t="shared" si="436"/>
        <v>5700</v>
      </c>
      <c r="CF172" s="57">
        <f t="shared" si="437"/>
        <v>5800</v>
      </c>
      <c r="CG172" s="57" t="str">
        <f t="shared" si="438"/>
        <v/>
      </c>
      <c r="CH172" s="65">
        <f t="shared" si="439"/>
        <v>4200</v>
      </c>
      <c r="CI172" s="65" t="str">
        <f t="shared" si="440"/>
        <v/>
      </c>
      <c r="CJ172" s="65" t="str">
        <f t="shared" si="441"/>
        <v/>
      </c>
      <c r="CK172" s="65" t="str">
        <f t="shared" si="550"/>
        <v/>
      </c>
      <c r="CL172" s="65" t="str">
        <f t="shared" si="551"/>
        <v/>
      </c>
      <c r="CM172" s="57" t="str">
        <f t="shared" si="450"/>
        <v/>
      </c>
      <c r="CN172" s="57">
        <f t="shared" si="552"/>
        <v>4200</v>
      </c>
      <c r="CO172" s="58">
        <f t="shared" si="553"/>
        <v>368.4210526315789</v>
      </c>
      <c r="CP172" s="58">
        <f t="shared" si="554"/>
        <v>362.06896551724139</v>
      </c>
      <c r="CQ172" s="58" t="e">
        <f t="shared" si="555"/>
        <v>#VALUE!</v>
      </c>
      <c r="CR172" s="58">
        <f t="shared" si="556"/>
        <v>500</v>
      </c>
      <c r="CS172" s="58" t="e">
        <f>500*(CN172/CI172)</f>
        <v>#VALUE!</v>
      </c>
      <c r="CT172" s="58" t="e">
        <f t="shared" si="558"/>
        <v>#VALUE!</v>
      </c>
      <c r="CU172" s="62" t="e">
        <f t="shared" si="559"/>
        <v>#VALUE!</v>
      </c>
      <c r="CV172" s="58" t="e">
        <f t="shared" si="560"/>
        <v>#VALUE!</v>
      </c>
      <c r="CW172" s="58" t="e">
        <f t="shared" si="561"/>
        <v>#VALUE!</v>
      </c>
      <c r="CX172" s="56" t="s">
        <v>554</v>
      </c>
      <c r="CY172" s="91"/>
    </row>
    <row r="173" spans="1:103" s="59" customFormat="1" ht="60" x14ac:dyDescent="0.2">
      <c r="A173" s="122">
        <f t="shared" si="442"/>
        <v>163</v>
      </c>
      <c r="B173" s="123" t="s">
        <v>369</v>
      </c>
      <c r="C173" s="124" t="s">
        <v>370</v>
      </c>
      <c r="D173" s="123" t="s">
        <v>46</v>
      </c>
      <c r="E173" s="126">
        <v>65</v>
      </c>
      <c r="F173" s="122">
        <v>1</v>
      </c>
      <c r="G173" s="123" t="s">
        <v>31</v>
      </c>
      <c r="H173" s="53">
        <v>12120</v>
      </c>
      <c r="I173" s="53">
        <f t="shared" si="443"/>
        <v>787800</v>
      </c>
      <c r="J173" s="136">
        <v>11700</v>
      </c>
      <c r="K173" s="136">
        <v>0</v>
      </c>
      <c r="L173" s="43">
        <f t="shared" si="528"/>
        <v>11700</v>
      </c>
      <c r="M173" s="52">
        <f t="shared" si="444"/>
        <v>760500</v>
      </c>
      <c r="N173" s="42" t="str">
        <f>+IF(L173=0,"NO OFERTADO",IF(L173&gt;$H173,"NO CUMPLE",IF(((L173-$H173)/$H173)&lt;=-20%,"ARTIFICIALIDAD",IF(AND($H173=$H173,((L173-$H173)/$H173)&gt;-20%),"CUMPLE"))))</f>
        <v>CUMPLE</v>
      </c>
      <c r="O173" s="42" t="s">
        <v>567</v>
      </c>
      <c r="P173" s="42" t="s">
        <v>10</v>
      </c>
      <c r="Q173" s="42" t="str">
        <f t="shared" si="530"/>
        <v>SI</v>
      </c>
      <c r="R173" s="144">
        <v>7700</v>
      </c>
      <c r="S173" s="144">
        <v>0</v>
      </c>
      <c r="T173" s="144">
        <f t="shared" si="428"/>
        <v>7700</v>
      </c>
      <c r="U173" s="145">
        <f t="shared" si="445"/>
        <v>500500</v>
      </c>
      <c r="V173" s="42" t="str">
        <f t="shared" si="562"/>
        <v>ARTIFICIALIDAD</v>
      </c>
      <c r="W173" s="42" t="str">
        <f>+IFERROR(VLOOKUP(A173,'[1]ASSUT MEDICAL LTDA'!$A$11:$L$124,7,0)," ")</f>
        <v>No cumple</v>
      </c>
      <c r="X173" s="42" t="s">
        <v>10</v>
      </c>
      <c r="Y173" s="42" t="str">
        <f t="shared" si="563"/>
        <v>SI</v>
      </c>
      <c r="Z173" s="43">
        <v>11373</v>
      </c>
      <c r="AA173" s="43">
        <v>0</v>
      </c>
      <c r="AB173" s="43">
        <f t="shared" si="429"/>
        <v>11373</v>
      </c>
      <c r="AC173" s="41">
        <f t="shared" si="446"/>
        <v>739245</v>
      </c>
      <c r="AD173" s="42" t="str">
        <f t="shared" si="533"/>
        <v>CUMPLE</v>
      </c>
      <c r="AE173" s="42" t="str">
        <f>+IFERROR(VLOOKUP(A173,'[1]COLOMBIANA DE MEDICAMENTOS Y TE'!$A$33:$H$178,8,0)," ")</f>
        <v>No cumple</v>
      </c>
      <c r="AF173" s="42" t="s">
        <v>10</v>
      </c>
      <c r="AG173" s="42" t="str">
        <f t="shared" si="534"/>
        <v>SI</v>
      </c>
      <c r="AH173" s="60">
        <v>6012</v>
      </c>
      <c r="AI173" s="60">
        <v>0</v>
      </c>
      <c r="AJ173" s="51">
        <f t="shared" si="535"/>
        <v>6012</v>
      </c>
      <c r="AK173" s="41">
        <f t="shared" si="447"/>
        <v>390780</v>
      </c>
      <c r="AL173" s="42" t="str">
        <f t="shared" si="536"/>
        <v>ARTIFICIALIDAD</v>
      </c>
      <c r="AM173" s="42" t="str">
        <f>+IFERROR(VLOOKUP(A173,'[1]JOHNSON &amp; JOHNSON MEDTECH COLOM'!$A$11:$J$240,7,0)," ")</f>
        <v>Cumple</v>
      </c>
      <c r="AN173" s="42" t="s">
        <v>10</v>
      </c>
      <c r="AO173" s="42" t="str">
        <f t="shared" si="537"/>
        <v>SI</v>
      </c>
      <c r="AP173" s="60"/>
      <c r="AQ173" s="60"/>
      <c r="AR173" s="40">
        <f t="shared" si="538"/>
        <v>0</v>
      </c>
      <c r="AS173" s="41">
        <f t="shared" si="448"/>
        <v>0</v>
      </c>
      <c r="AT173" s="42" t="str">
        <f t="shared" si="539"/>
        <v>NO OFERTADO</v>
      </c>
      <c r="AU173" s="42"/>
      <c r="AV173" s="42" t="s">
        <v>33</v>
      </c>
      <c r="AW173" s="42" t="str">
        <f t="shared" si="540"/>
        <v>NO</v>
      </c>
      <c r="AX173" s="167"/>
      <c r="AY173" s="167"/>
      <c r="AZ173" s="144">
        <f t="shared" si="430"/>
        <v>0</v>
      </c>
      <c r="BA173" s="41">
        <f t="shared" si="449"/>
        <v>0</v>
      </c>
      <c r="BB173" s="42" t="str">
        <f t="shared" si="541"/>
        <v>NO OFERTADO</v>
      </c>
      <c r="BC173" s="42" t="str">
        <f>+IFERROR(VLOOKUP(A173,'[1]LIFE SUMINISTROS MEDICOS S.A.S.'!$A$32:$O$78,8,0)," ")</f>
        <v xml:space="preserve"> </v>
      </c>
      <c r="BD173" s="42" t="s">
        <v>33</v>
      </c>
      <c r="BE173" s="42" t="str">
        <f t="shared" si="542"/>
        <v>NO</v>
      </c>
      <c r="BF173" s="214">
        <f>+IFERROR(VLOOKUP(A173,[2]PriceList!$A$2:$I$252,8,0)," ")</f>
        <v>7980</v>
      </c>
      <c r="BG173" s="218">
        <f>+IFERROR(VLOOKUP(A173,[2]PriceList!$A$2:$I$252,9,0)," ")</f>
        <v>0</v>
      </c>
      <c r="BH173" s="43">
        <f t="shared" si="431"/>
        <v>7980</v>
      </c>
      <c r="BI173" s="52">
        <f t="shared" si="543"/>
        <v>7980</v>
      </c>
      <c r="BJ173" s="42" t="str">
        <f t="shared" si="544"/>
        <v>ARTIFICIALIDAD</v>
      </c>
      <c r="BK173" s="42" t="str">
        <f>+IFERROR(VLOOKUP(A173,'[1]MEDTRONIC COLOMBIA S.A.'!$A$11:$O$73,8,0)," ")</f>
        <v>No cumple</v>
      </c>
      <c r="BL173" s="42" t="s">
        <v>33</v>
      </c>
      <c r="BM173" s="42" t="str">
        <f t="shared" si="545"/>
        <v>NO</v>
      </c>
      <c r="BN173" s="196">
        <v>0</v>
      </c>
      <c r="BO173" s="196">
        <v>0</v>
      </c>
      <c r="BP173" s="144">
        <f t="shared" si="432"/>
        <v>0</v>
      </c>
      <c r="BQ173" s="145">
        <f t="shared" si="433"/>
        <v>0</v>
      </c>
      <c r="BR173" s="42" t="str">
        <f t="shared" si="546"/>
        <v>NO OFERTADO</v>
      </c>
      <c r="BS173" s="42" t="str">
        <f>+IFERROR(VLOOKUP(A173,'[1]PROMED QUIRURGICOS EU'!$A$11:$O$26,8,0)," ")</f>
        <v xml:space="preserve"> </v>
      </c>
      <c r="BT173" s="42" t="s">
        <v>33</v>
      </c>
      <c r="BU173" s="42" t="str">
        <f t="shared" si="547"/>
        <v>NO</v>
      </c>
      <c r="BV173" s="191"/>
      <c r="BW173" s="191"/>
      <c r="BX173" s="43">
        <f t="shared" si="434"/>
        <v>0</v>
      </c>
      <c r="BY173" s="52">
        <f t="shared" si="435"/>
        <v>0</v>
      </c>
      <c r="BZ173" s="42" t="str">
        <f t="shared" si="548"/>
        <v>NO OFERTADO</v>
      </c>
      <c r="CA173" s="42" t="str">
        <f>+IFERROR(VLOOKUP(A173,'[1]UCIPHARMA S. A'!$A$11:$N$28,8,0)," ")</f>
        <v xml:space="preserve"> </v>
      </c>
      <c r="CB173" s="42" t="s">
        <v>33</v>
      </c>
      <c r="CC173" s="42" t="str">
        <f t="shared" si="549"/>
        <v>NO</v>
      </c>
      <c r="CD173" s="56"/>
      <c r="CE173" s="57">
        <f t="shared" si="436"/>
        <v>11700</v>
      </c>
      <c r="CF173" s="57">
        <f t="shared" si="437"/>
        <v>7700</v>
      </c>
      <c r="CG173" s="57">
        <f t="shared" si="438"/>
        <v>11373</v>
      </c>
      <c r="CH173" s="65">
        <f t="shared" si="439"/>
        <v>6012</v>
      </c>
      <c r="CI173" s="65" t="str">
        <f t="shared" si="440"/>
        <v/>
      </c>
      <c r="CJ173" s="65" t="str">
        <f t="shared" si="441"/>
        <v/>
      </c>
      <c r="CK173" s="65" t="str">
        <f t="shared" si="550"/>
        <v/>
      </c>
      <c r="CL173" s="65" t="str">
        <f t="shared" si="551"/>
        <v/>
      </c>
      <c r="CM173" s="57" t="str">
        <f t="shared" si="450"/>
        <v/>
      </c>
      <c r="CN173" s="57">
        <f t="shared" si="552"/>
        <v>6012</v>
      </c>
      <c r="CO173" s="58">
        <f t="shared" si="553"/>
        <v>256.92307692307691</v>
      </c>
      <c r="CP173" s="58">
        <f t="shared" si="554"/>
        <v>390.38961038961043</v>
      </c>
      <c r="CQ173" s="58">
        <f t="shared" si="555"/>
        <v>264.31020838828806</v>
      </c>
      <c r="CR173" s="58">
        <f t="shared" si="556"/>
        <v>500</v>
      </c>
      <c r="CS173" s="58" t="e">
        <f t="shared" ref="CS173:CS179" si="564">500*(CN173/CI173)</f>
        <v>#VALUE!</v>
      </c>
      <c r="CT173" s="58" t="e">
        <f t="shared" si="558"/>
        <v>#VALUE!</v>
      </c>
      <c r="CU173" s="62" t="e">
        <f t="shared" si="559"/>
        <v>#VALUE!</v>
      </c>
      <c r="CV173" s="58" t="e">
        <f t="shared" si="560"/>
        <v>#VALUE!</v>
      </c>
      <c r="CW173" s="58" t="e">
        <f t="shared" si="561"/>
        <v>#VALUE!</v>
      </c>
      <c r="CX173" s="56" t="s">
        <v>554</v>
      </c>
      <c r="CY173" s="91"/>
    </row>
    <row r="174" spans="1:103" s="59" customFormat="1" ht="60" x14ac:dyDescent="0.2">
      <c r="A174" s="122">
        <f t="shared" si="442"/>
        <v>164</v>
      </c>
      <c r="B174" s="123" t="s">
        <v>371</v>
      </c>
      <c r="C174" s="124" t="s">
        <v>372</v>
      </c>
      <c r="D174" s="123" t="s">
        <v>46</v>
      </c>
      <c r="E174" s="126">
        <v>17.333333333333332</v>
      </c>
      <c r="F174" s="122">
        <v>1</v>
      </c>
      <c r="G174" s="123" t="s">
        <v>31</v>
      </c>
      <c r="H174" s="53">
        <v>13552</v>
      </c>
      <c r="I174" s="53">
        <f t="shared" si="443"/>
        <v>234901.33333333331</v>
      </c>
      <c r="J174" s="136">
        <v>15300</v>
      </c>
      <c r="K174" s="136">
        <v>0</v>
      </c>
      <c r="L174" s="43">
        <f t="shared" si="528"/>
        <v>15300</v>
      </c>
      <c r="M174" s="52">
        <f t="shared" si="444"/>
        <v>265200</v>
      </c>
      <c r="N174" s="42" t="str">
        <f t="shared" ref="N174:N179" si="565">+IF(L174=0,"NO OFERTADO",IF(L174&gt;$H174,"NO CUMPLE",IF(((L174-$H174)/$H174)&lt;=-20%,"ARTIFICIALIDAD",IF(AND($H174=$H174,((L174-$H174)/$H174)&gt;-20%),"CUMPLE"))))</f>
        <v>NO CUMPLE</v>
      </c>
      <c r="O174" s="42" t="s">
        <v>567</v>
      </c>
      <c r="P174" s="42" t="s">
        <v>33</v>
      </c>
      <c r="Q174" s="42" t="str">
        <f t="shared" si="530"/>
        <v>NO</v>
      </c>
      <c r="R174" s="144">
        <v>10300</v>
      </c>
      <c r="S174" s="144">
        <v>0</v>
      </c>
      <c r="T174" s="144">
        <f t="shared" si="428"/>
        <v>10300</v>
      </c>
      <c r="U174" s="145">
        <f t="shared" si="445"/>
        <v>178533.33333333331</v>
      </c>
      <c r="V174" s="42" t="str">
        <f t="shared" si="562"/>
        <v>ARTIFICIALIDAD</v>
      </c>
      <c r="W174" s="42" t="str">
        <f>+IFERROR(VLOOKUP(A174,'[1]ASSUT MEDICAL LTDA'!$A$11:$L$124,7,0)," ")</f>
        <v>No cumple</v>
      </c>
      <c r="X174" s="42" t="s">
        <v>10</v>
      </c>
      <c r="Y174" s="42" t="str">
        <f t="shared" si="563"/>
        <v>SI</v>
      </c>
      <c r="Z174" s="43">
        <v>20169</v>
      </c>
      <c r="AA174" s="43">
        <v>0</v>
      </c>
      <c r="AB174" s="43">
        <f t="shared" si="429"/>
        <v>20169</v>
      </c>
      <c r="AC174" s="41">
        <f t="shared" si="446"/>
        <v>349596</v>
      </c>
      <c r="AD174" s="42" t="str">
        <f t="shared" si="533"/>
        <v>NO CUMPLE</v>
      </c>
      <c r="AE174" s="42" t="str">
        <f>+IFERROR(VLOOKUP(A174,'[1]COLOMBIANA DE MEDICAMENTOS Y TE'!$A$33:$H$178,8,0)," ")</f>
        <v>No cumple</v>
      </c>
      <c r="AF174" s="42" t="s">
        <v>33</v>
      </c>
      <c r="AG174" s="42" t="str">
        <f t="shared" si="534"/>
        <v>NO</v>
      </c>
      <c r="AH174" s="60">
        <v>8471</v>
      </c>
      <c r="AI174" s="60">
        <v>0</v>
      </c>
      <c r="AJ174" s="51">
        <f t="shared" si="535"/>
        <v>8471</v>
      </c>
      <c r="AK174" s="41">
        <f t="shared" si="447"/>
        <v>146830.66666666666</v>
      </c>
      <c r="AL174" s="42" t="str">
        <f t="shared" si="536"/>
        <v>ARTIFICIALIDAD</v>
      </c>
      <c r="AM174" s="42" t="str">
        <f>+IFERROR(VLOOKUP(A174,'[1]JOHNSON &amp; JOHNSON MEDTECH COLOM'!$A$11:$J$240,7,0)," ")</f>
        <v>Cumple</v>
      </c>
      <c r="AN174" s="42" t="s">
        <v>10</v>
      </c>
      <c r="AO174" s="42" t="str">
        <f t="shared" si="537"/>
        <v>SI</v>
      </c>
      <c r="AP174" s="60"/>
      <c r="AQ174" s="60"/>
      <c r="AR174" s="40">
        <f t="shared" si="538"/>
        <v>0</v>
      </c>
      <c r="AS174" s="41">
        <f t="shared" si="448"/>
        <v>0</v>
      </c>
      <c r="AT174" s="42" t="str">
        <f t="shared" si="539"/>
        <v>NO OFERTADO</v>
      </c>
      <c r="AU174" s="42"/>
      <c r="AV174" s="42" t="s">
        <v>33</v>
      </c>
      <c r="AW174" s="42" t="str">
        <f t="shared" si="540"/>
        <v>NO</v>
      </c>
      <c r="AX174" s="167"/>
      <c r="AY174" s="167"/>
      <c r="AZ174" s="144">
        <f t="shared" si="430"/>
        <v>0</v>
      </c>
      <c r="BA174" s="41">
        <f t="shared" si="449"/>
        <v>0</v>
      </c>
      <c r="BB174" s="42" t="str">
        <f t="shared" si="541"/>
        <v>NO OFERTADO</v>
      </c>
      <c r="BC174" s="42" t="str">
        <f>+IFERROR(VLOOKUP(A174,'[1]LIFE SUMINISTROS MEDICOS S.A.S.'!$A$32:$O$78,8,0)," ")</f>
        <v xml:space="preserve"> </v>
      </c>
      <c r="BD174" s="42" t="s">
        <v>33</v>
      </c>
      <c r="BE174" s="42" t="str">
        <f t="shared" si="542"/>
        <v>NO</v>
      </c>
      <c r="BF174" s="214">
        <v>0</v>
      </c>
      <c r="BG174" s="218">
        <v>0</v>
      </c>
      <c r="BH174" s="43">
        <f t="shared" si="431"/>
        <v>0</v>
      </c>
      <c r="BI174" s="52">
        <f t="shared" si="543"/>
        <v>0</v>
      </c>
      <c r="BJ174" s="42" t="str">
        <f t="shared" si="544"/>
        <v>NO OFERTADO</v>
      </c>
      <c r="BK174" s="42" t="str">
        <f>+IFERROR(VLOOKUP(A174,'[1]MEDTRONIC COLOMBIA S.A.'!$A$11:$O$73,8,0)," ")</f>
        <v xml:space="preserve"> </v>
      </c>
      <c r="BL174" s="42" t="s">
        <v>33</v>
      </c>
      <c r="BM174" s="42" t="str">
        <f t="shared" si="545"/>
        <v>NO</v>
      </c>
      <c r="BN174" s="196">
        <v>0</v>
      </c>
      <c r="BO174" s="196">
        <v>0</v>
      </c>
      <c r="BP174" s="144">
        <f t="shared" si="432"/>
        <v>0</v>
      </c>
      <c r="BQ174" s="145">
        <f t="shared" si="433"/>
        <v>0</v>
      </c>
      <c r="BR174" s="42" t="str">
        <f t="shared" si="546"/>
        <v>NO OFERTADO</v>
      </c>
      <c r="BS174" s="42" t="str">
        <f>+IFERROR(VLOOKUP(A174,'[1]PROMED QUIRURGICOS EU'!$A$11:$O$26,8,0)," ")</f>
        <v xml:space="preserve"> </v>
      </c>
      <c r="BT174" s="42" t="s">
        <v>33</v>
      </c>
      <c r="BU174" s="42" t="str">
        <f t="shared" si="547"/>
        <v>NO</v>
      </c>
      <c r="BV174" s="191"/>
      <c r="BW174" s="191"/>
      <c r="BX174" s="43">
        <f t="shared" si="434"/>
        <v>0</v>
      </c>
      <c r="BY174" s="52">
        <f t="shared" si="435"/>
        <v>0</v>
      </c>
      <c r="BZ174" s="42" t="str">
        <f t="shared" si="548"/>
        <v>NO OFERTADO</v>
      </c>
      <c r="CA174" s="42" t="str">
        <f>+IFERROR(VLOOKUP(A174,'[1]UCIPHARMA S. A'!$A$11:$N$28,8,0)," ")</f>
        <v xml:space="preserve"> </v>
      </c>
      <c r="CB174" s="42" t="s">
        <v>33</v>
      </c>
      <c r="CC174" s="42" t="str">
        <f t="shared" si="549"/>
        <v>NO</v>
      </c>
      <c r="CD174" s="56"/>
      <c r="CE174" s="57" t="str">
        <f t="shared" si="436"/>
        <v/>
      </c>
      <c r="CF174" s="57">
        <f t="shared" si="437"/>
        <v>10300</v>
      </c>
      <c r="CG174" s="57" t="str">
        <f t="shared" si="438"/>
        <v/>
      </c>
      <c r="CH174" s="65">
        <f t="shared" si="439"/>
        <v>8471</v>
      </c>
      <c r="CI174" s="65" t="str">
        <f t="shared" si="440"/>
        <v/>
      </c>
      <c r="CJ174" s="65" t="str">
        <f t="shared" si="441"/>
        <v/>
      </c>
      <c r="CK174" s="65" t="str">
        <f t="shared" si="550"/>
        <v/>
      </c>
      <c r="CL174" s="65" t="str">
        <f t="shared" si="551"/>
        <v/>
      </c>
      <c r="CM174" s="57" t="str">
        <f t="shared" si="450"/>
        <v/>
      </c>
      <c r="CN174" s="57">
        <f t="shared" si="552"/>
        <v>8471</v>
      </c>
      <c r="CO174" s="58" t="e">
        <f t="shared" si="553"/>
        <v>#VALUE!</v>
      </c>
      <c r="CP174" s="58">
        <f t="shared" si="554"/>
        <v>411.21359223300971</v>
      </c>
      <c r="CQ174" s="58" t="e">
        <f t="shared" si="555"/>
        <v>#VALUE!</v>
      </c>
      <c r="CR174" s="58">
        <f t="shared" si="556"/>
        <v>500</v>
      </c>
      <c r="CS174" s="58" t="e">
        <f t="shared" si="564"/>
        <v>#VALUE!</v>
      </c>
      <c r="CT174" s="58" t="e">
        <f t="shared" si="558"/>
        <v>#VALUE!</v>
      </c>
      <c r="CU174" s="62" t="e">
        <f t="shared" si="559"/>
        <v>#VALUE!</v>
      </c>
      <c r="CV174" s="58" t="e">
        <f t="shared" si="560"/>
        <v>#VALUE!</v>
      </c>
      <c r="CW174" s="58" t="e">
        <f t="shared" si="561"/>
        <v>#VALUE!</v>
      </c>
      <c r="CX174" s="56" t="s">
        <v>554</v>
      </c>
      <c r="CY174" s="91"/>
    </row>
    <row r="175" spans="1:103" s="59" customFormat="1" ht="47.25" x14ac:dyDescent="0.2">
      <c r="A175" s="122">
        <f t="shared" si="442"/>
        <v>165</v>
      </c>
      <c r="B175" s="123" t="s">
        <v>373</v>
      </c>
      <c r="C175" s="124" t="s">
        <v>374</v>
      </c>
      <c r="D175" s="123" t="s">
        <v>46</v>
      </c>
      <c r="E175" s="126">
        <v>1.6666666666666667</v>
      </c>
      <c r="F175" s="122">
        <v>1</v>
      </c>
      <c r="G175" s="123" t="s">
        <v>31</v>
      </c>
      <c r="H175" s="53">
        <v>1551442.0320000001</v>
      </c>
      <c r="I175" s="53">
        <f t="shared" si="443"/>
        <v>2585736.7200000002</v>
      </c>
      <c r="J175" s="136"/>
      <c r="K175" s="136">
        <v>0</v>
      </c>
      <c r="L175" s="43">
        <f t="shared" si="528"/>
        <v>0</v>
      </c>
      <c r="M175" s="52">
        <f t="shared" si="444"/>
        <v>0</v>
      </c>
      <c r="N175" s="42" t="str">
        <f t="shared" si="565"/>
        <v>NO OFERTADO</v>
      </c>
      <c r="O175" s="42" t="s">
        <v>568</v>
      </c>
      <c r="P175" s="42" t="s">
        <v>33</v>
      </c>
      <c r="Q175" s="42" t="str">
        <f t="shared" si="530"/>
        <v>NO</v>
      </c>
      <c r="R175" s="144">
        <v>0</v>
      </c>
      <c r="S175" s="144">
        <v>0</v>
      </c>
      <c r="T175" s="144">
        <f t="shared" si="428"/>
        <v>0</v>
      </c>
      <c r="U175" s="145">
        <f t="shared" si="445"/>
        <v>0</v>
      </c>
      <c r="V175" s="42" t="str">
        <f t="shared" si="562"/>
        <v>NO OFERTADO</v>
      </c>
      <c r="W175" s="42" t="str">
        <f>+IFERROR(VLOOKUP(A175,'[1]ASSUT MEDICAL LTDA'!$A$11:$L$124,7,0)," ")</f>
        <v xml:space="preserve"> </v>
      </c>
      <c r="X175" s="42" t="s">
        <v>33</v>
      </c>
      <c r="Y175" s="42" t="str">
        <f t="shared" si="563"/>
        <v>NO</v>
      </c>
      <c r="Z175" s="43">
        <v>0</v>
      </c>
      <c r="AA175" s="43">
        <v>0</v>
      </c>
      <c r="AB175" s="43">
        <f t="shared" si="429"/>
        <v>0</v>
      </c>
      <c r="AC175" s="41">
        <f t="shared" si="446"/>
        <v>0</v>
      </c>
      <c r="AD175" s="42" t="str">
        <f t="shared" si="533"/>
        <v>NO OFERTADO</v>
      </c>
      <c r="AE175" s="42" t="str">
        <f>+IFERROR(VLOOKUP(A175,'[1]COLOMBIANA DE MEDICAMENTOS Y TE'!$A$33:$H$178,8,0)," ")</f>
        <v xml:space="preserve"> </v>
      </c>
      <c r="AF175" s="42" t="s">
        <v>33</v>
      </c>
      <c r="AG175" s="42" t="str">
        <f t="shared" si="534"/>
        <v>NO</v>
      </c>
      <c r="AH175" s="60">
        <v>1187483</v>
      </c>
      <c r="AI175" s="60">
        <v>0</v>
      </c>
      <c r="AJ175" s="51">
        <f t="shared" si="535"/>
        <v>1187483</v>
      </c>
      <c r="AK175" s="41">
        <f t="shared" si="447"/>
        <v>1979138.3333333335</v>
      </c>
      <c r="AL175" s="42" t="str">
        <f t="shared" si="536"/>
        <v>ARTIFICIALIDAD</v>
      </c>
      <c r="AM175" s="42" t="str">
        <f>+IFERROR(VLOOKUP(A175,'[1]JOHNSON &amp; JOHNSON MEDTECH COLOM'!$A$11:$J$240,7,0)," ")</f>
        <v>Cumple</v>
      </c>
      <c r="AN175" s="42" t="s">
        <v>10</v>
      </c>
      <c r="AO175" s="42" t="str">
        <f t="shared" si="537"/>
        <v>SI</v>
      </c>
      <c r="AP175" s="60"/>
      <c r="AQ175" s="60"/>
      <c r="AR175" s="40">
        <f t="shared" si="538"/>
        <v>0</v>
      </c>
      <c r="AS175" s="41">
        <f t="shared" si="448"/>
        <v>0</v>
      </c>
      <c r="AT175" s="42" t="str">
        <f t="shared" si="539"/>
        <v>NO OFERTADO</v>
      </c>
      <c r="AU175" s="42"/>
      <c r="AV175" s="42" t="s">
        <v>33</v>
      </c>
      <c r="AW175" s="42" t="str">
        <f t="shared" si="540"/>
        <v>NO</v>
      </c>
      <c r="AX175" s="167"/>
      <c r="AY175" s="167"/>
      <c r="AZ175" s="144">
        <f t="shared" si="430"/>
        <v>0</v>
      </c>
      <c r="BA175" s="41">
        <f t="shared" si="449"/>
        <v>0</v>
      </c>
      <c r="BB175" s="42" t="str">
        <f t="shared" si="541"/>
        <v>NO OFERTADO</v>
      </c>
      <c r="BC175" s="42" t="str">
        <f>+IFERROR(VLOOKUP(A175,'[1]LIFE SUMINISTROS MEDICOS S.A.S.'!$A$32:$O$78,8,0)," ")</f>
        <v xml:space="preserve"> </v>
      </c>
      <c r="BD175" s="42" t="s">
        <v>33</v>
      </c>
      <c r="BE175" s="42" t="str">
        <f t="shared" si="542"/>
        <v>NO</v>
      </c>
      <c r="BF175" s="214">
        <f>+IFERROR(VLOOKUP(A175,[2]PriceList!$A$2:$I$252,8,0)," ")</f>
        <v>0</v>
      </c>
      <c r="BG175" s="218">
        <f>+IFERROR(VLOOKUP(A175,[2]PriceList!$A$2:$I$252,9,0)," ")</f>
        <v>0</v>
      </c>
      <c r="BH175" s="43">
        <f t="shared" si="431"/>
        <v>0</v>
      </c>
      <c r="BI175" s="52">
        <f t="shared" si="543"/>
        <v>0</v>
      </c>
      <c r="BJ175" s="42" t="str">
        <f t="shared" si="544"/>
        <v>NO OFERTADO</v>
      </c>
      <c r="BK175" s="42" t="str">
        <f>+IFERROR(VLOOKUP(A175,'[1]MEDTRONIC COLOMBIA S.A.'!$A$11:$O$73,8,0)," ")</f>
        <v xml:space="preserve"> </v>
      </c>
      <c r="BL175" s="42" t="s">
        <v>33</v>
      </c>
      <c r="BM175" s="42" t="str">
        <f t="shared" si="545"/>
        <v>NO</v>
      </c>
      <c r="BN175" s="196">
        <v>0</v>
      </c>
      <c r="BO175" s="196">
        <v>0</v>
      </c>
      <c r="BP175" s="144">
        <f t="shared" si="432"/>
        <v>0</v>
      </c>
      <c r="BQ175" s="145">
        <f t="shared" si="433"/>
        <v>0</v>
      </c>
      <c r="BR175" s="42" t="str">
        <f t="shared" si="546"/>
        <v>NO OFERTADO</v>
      </c>
      <c r="BS175" s="42" t="str">
        <f>+IFERROR(VLOOKUP(A175,'[1]PROMED QUIRURGICOS EU'!$A$11:$O$26,8,0)," ")</f>
        <v xml:space="preserve"> </v>
      </c>
      <c r="BT175" s="42" t="s">
        <v>33</v>
      </c>
      <c r="BU175" s="42" t="str">
        <f t="shared" si="547"/>
        <v>NO</v>
      </c>
      <c r="BV175" s="191"/>
      <c r="BW175" s="191"/>
      <c r="BX175" s="43">
        <f t="shared" si="434"/>
        <v>0</v>
      </c>
      <c r="BY175" s="52">
        <f t="shared" si="435"/>
        <v>0</v>
      </c>
      <c r="BZ175" s="42" t="str">
        <f t="shared" si="548"/>
        <v>NO OFERTADO</v>
      </c>
      <c r="CA175" s="42" t="str">
        <f>+IFERROR(VLOOKUP(A175,'[1]UCIPHARMA S. A'!$A$11:$N$28,8,0)," ")</f>
        <v xml:space="preserve"> </v>
      </c>
      <c r="CB175" s="42" t="s">
        <v>33</v>
      </c>
      <c r="CC175" s="42" t="str">
        <f t="shared" si="549"/>
        <v>NO</v>
      </c>
      <c r="CD175" s="56"/>
      <c r="CE175" s="57" t="str">
        <f t="shared" si="436"/>
        <v/>
      </c>
      <c r="CF175" s="57" t="str">
        <f t="shared" si="437"/>
        <v/>
      </c>
      <c r="CG175" s="57" t="str">
        <f t="shared" si="438"/>
        <v/>
      </c>
      <c r="CH175" s="65">
        <f t="shared" si="439"/>
        <v>1187483</v>
      </c>
      <c r="CI175" s="65" t="str">
        <f t="shared" si="440"/>
        <v/>
      </c>
      <c r="CJ175" s="65" t="str">
        <f t="shared" si="441"/>
        <v/>
      </c>
      <c r="CK175" s="65" t="str">
        <f t="shared" si="550"/>
        <v/>
      </c>
      <c r="CL175" s="65" t="str">
        <f t="shared" si="551"/>
        <v/>
      </c>
      <c r="CM175" s="57" t="str">
        <f t="shared" si="450"/>
        <v/>
      </c>
      <c r="CN175" s="57">
        <f t="shared" si="552"/>
        <v>1187483</v>
      </c>
      <c r="CO175" s="58" t="e">
        <f t="shared" si="553"/>
        <v>#VALUE!</v>
      </c>
      <c r="CP175" s="58" t="e">
        <f t="shared" si="554"/>
        <v>#VALUE!</v>
      </c>
      <c r="CQ175" s="58" t="e">
        <f t="shared" si="555"/>
        <v>#VALUE!</v>
      </c>
      <c r="CR175" s="58">
        <f t="shared" si="556"/>
        <v>500</v>
      </c>
      <c r="CS175" s="58" t="e">
        <f t="shared" si="564"/>
        <v>#VALUE!</v>
      </c>
      <c r="CT175" s="58" t="e">
        <f t="shared" si="558"/>
        <v>#VALUE!</v>
      </c>
      <c r="CU175" s="62" t="e">
        <f t="shared" si="559"/>
        <v>#VALUE!</v>
      </c>
      <c r="CV175" s="58" t="e">
        <f t="shared" si="560"/>
        <v>#VALUE!</v>
      </c>
      <c r="CW175" s="58" t="e">
        <f t="shared" si="561"/>
        <v>#VALUE!</v>
      </c>
      <c r="CX175" s="56" t="s">
        <v>554</v>
      </c>
      <c r="CY175" s="91"/>
    </row>
    <row r="176" spans="1:103" s="59" customFormat="1" ht="84" x14ac:dyDescent="0.2">
      <c r="A176" s="122">
        <f t="shared" si="442"/>
        <v>166</v>
      </c>
      <c r="B176" s="123" t="s">
        <v>375</v>
      </c>
      <c r="C176" s="124" t="s">
        <v>376</v>
      </c>
      <c r="D176" s="123" t="s">
        <v>46</v>
      </c>
      <c r="E176" s="126">
        <v>70</v>
      </c>
      <c r="F176" s="122">
        <v>1</v>
      </c>
      <c r="G176" s="123" t="s">
        <v>31</v>
      </c>
      <c r="H176" s="53">
        <v>16576</v>
      </c>
      <c r="I176" s="53">
        <f t="shared" si="443"/>
        <v>1160320</v>
      </c>
      <c r="J176" s="136">
        <v>15300</v>
      </c>
      <c r="K176" s="136">
        <v>0</v>
      </c>
      <c r="L176" s="43">
        <f t="shared" si="528"/>
        <v>15300</v>
      </c>
      <c r="M176" s="52">
        <f t="shared" si="444"/>
        <v>1071000</v>
      </c>
      <c r="N176" s="42" t="str">
        <f t="shared" si="565"/>
        <v>CUMPLE</v>
      </c>
      <c r="O176" s="42" t="s">
        <v>567</v>
      </c>
      <c r="P176" s="42" t="s">
        <v>10</v>
      </c>
      <c r="Q176" s="42" t="str">
        <f t="shared" si="530"/>
        <v>SI</v>
      </c>
      <c r="R176" s="144">
        <v>10300</v>
      </c>
      <c r="S176" s="144">
        <v>0</v>
      </c>
      <c r="T176" s="144">
        <f t="shared" si="428"/>
        <v>10300</v>
      </c>
      <c r="U176" s="145">
        <f t="shared" si="445"/>
        <v>721000</v>
      </c>
      <c r="V176" s="42" t="str">
        <f t="shared" si="562"/>
        <v>ARTIFICIALIDAD</v>
      </c>
      <c r="W176" s="42" t="str">
        <f>+IFERROR(VLOOKUP(A176,'[1]ASSUT MEDICAL LTDA'!$A$11:$L$124,7,0)," ")</f>
        <v>No cumple</v>
      </c>
      <c r="X176" s="42" t="s">
        <v>10</v>
      </c>
      <c r="Y176" s="42" t="str">
        <f t="shared" si="563"/>
        <v>SI</v>
      </c>
      <c r="Z176" s="43">
        <v>20169</v>
      </c>
      <c r="AA176" s="43">
        <v>0</v>
      </c>
      <c r="AB176" s="43">
        <f t="shared" si="429"/>
        <v>20169</v>
      </c>
      <c r="AC176" s="41">
        <f t="shared" si="446"/>
        <v>1411830</v>
      </c>
      <c r="AD176" s="42" t="str">
        <f t="shared" si="533"/>
        <v>NO CUMPLE</v>
      </c>
      <c r="AE176" s="42" t="str">
        <f>+IFERROR(VLOOKUP(A176,'[1]COLOMBIANA DE MEDICAMENTOS Y TE'!$A$33:$H$178,8,0)," ")</f>
        <v>No cumple</v>
      </c>
      <c r="AF176" s="42" t="s">
        <v>33</v>
      </c>
      <c r="AG176" s="42" t="str">
        <f t="shared" si="534"/>
        <v>NO</v>
      </c>
      <c r="AH176" s="60">
        <v>8471</v>
      </c>
      <c r="AI176" s="60">
        <v>0</v>
      </c>
      <c r="AJ176" s="51">
        <f t="shared" si="535"/>
        <v>8471</v>
      </c>
      <c r="AK176" s="41">
        <f t="shared" si="447"/>
        <v>592970</v>
      </c>
      <c r="AL176" s="42" t="str">
        <f t="shared" si="536"/>
        <v>ARTIFICIALIDAD</v>
      </c>
      <c r="AM176" s="42" t="str">
        <f>+IFERROR(VLOOKUP(A176,'[1]JOHNSON &amp; JOHNSON MEDTECH COLOM'!$A$11:$J$240,7,0)," ")</f>
        <v>Cumple</v>
      </c>
      <c r="AN176" s="42" t="s">
        <v>10</v>
      </c>
      <c r="AO176" s="42" t="str">
        <f t="shared" si="537"/>
        <v>SI</v>
      </c>
      <c r="AP176" s="60"/>
      <c r="AQ176" s="60"/>
      <c r="AR176" s="40">
        <f t="shared" si="538"/>
        <v>0</v>
      </c>
      <c r="AS176" s="41">
        <f t="shared" si="448"/>
        <v>0</v>
      </c>
      <c r="AT176" s="42" t="str">
        <f t="shared" si="539"/>
        <v>NO OFERTADO</v>
      </c>
      <c r="AU176" s="42"/>
      <c r="AV176" s="42" t="s">
        <v>33</v>
      </c>
      <c r="AW176" s="42" t="str">
        <f t="shared" si="540"/>
        <v>NO</v>
      </c>
      <c r="AX176" s="167"/>
      <c r="AY176" s="167"/>
      <c r="AZ176" s="144">
        <f t="shared" si="430"/>
        <v>0</v>
      </c>
      <c r="BA176" s="41">
        <f t="shared" si="449"/>
        <v>0</v>
      </c>
      <c r="BB176" s="42" t="str">
        <f t="shared" si="541"/>
        <v>NO OFERTADO</v>
      </c>
      <c r="BC176" s="42" t="str">
        <f>+IFERROR(VLOOKUP(A176,'[1]LIFE SUMINISTROS MEDICOS S.A.S.'!$A$32:$O$78,8,0)," ")</f>
        <v xml:space="preserve"> </v>
      </c>
      <c r="BD176" s="42" t="s">
        <v>33</v>
      </c>
      <c r="BE176" s="42" t="str">
        <f t="shared" si="542"/>
        <v>NO</v>
      </c>
      <c r="BF176" s="214">
        <f>+IFERROR(VLOOKUP(A176,[2]PriceList!$A$2:$I$252,8,0)," ")</f>
        <v>14784</v>
      </c>
      <c r="BG176" s="218">
        <f>+IFERROR(VLOOKUP(A176,[2]PriceList!$A$2:$I$252,9,0)," ")</f>
        <v>0</v>
      </c>
      <c r="BH176" s="43">
        <f t="shared" si="431"/>
        <v>14784</v>
      </c>
      <c r="BI176" s="52">
        <f t="shared" si="543"/>
        <v>14784</v>
      </c>
      <c r="BJ176" s="42" t="str">
        <f t="shared" si="544"/>
        <v>CUMPLE</v>
      </c>
      <c r="BK176" s="42" t="str">
        <f>+IFERROR(VLOOKUP(A176,'[1]MEDTRONIC COLOMBIA S.A.'!$A$11:$O$73,8,0)," ")</f>
        <v>No cumple</v>
      </c>
      <c r="BL176" s="42" t="s">
        <v>33</v>
      </c>
      <c r="BM176" s="42" t="str">
        <f t="shared" si="545"/>
        <v>NO</v>
      </c>
      <c r="BN176" s="196">
        <v>0</v>
      </c>
      <c r="BO176" s="196">
        <v>0</v>
      </c>
      <c r="BP176" s="144">
        <f t="shared" si="432"/>
        <v>0</v>
      </c>
      <c r="BQ176" s="145">
        <f t="shared" si="433"/>
        <v>0</v>
      </c>
      <c r="BR176" s="42" t="str">
        <f t="shared" si="546"/>
        <v>NO OFERTADO</v>
      </c>
      <c r="BS176" s="42" t="str">
        <f>+IFERROR(VLOOKUP(A176,'[1]PROMED QUIRURGICOS EU'!$A$11:$O$26,8,0)," ")</f>
        <v xml:space="preserve"> </v>
      </c>
      <c r="BT176" s="42" t="s">
        <v>33</v>
      </c>
      <c r="BU176" s="42" t="str">
        <f t="shared" si="547"/>
        <v>NO</v>
      </c>
      <c r="BV176" s="191"/>
      <c r="BW176" s="191"/>
      <c r="BX176" s="43">
        <f t="shared" si="434"/>
        <v>0</v>
      </c>
      <c r="BY176" s="52">
        <f t="shared" si="435"/>
        <v>0</v>
      </c>
      <c r="BZ176" s="42" t="str">
        <f t="shared" si="548"/>
        <v>NO OFERTADO</v>
      </c>
      <c r="CA176" s="42" t="str">
        <f>+IFERROR(VLOOKUP(A176,'[1]UCIPHARMA S. A'!$A$11:$N$28,8,0)," ")</f>
        <v xml:space="preserve"> </v>
      </c>
      <c r="CB176" s="42" t="s">
        <v>33</v>
      </c>
      <c r="CC176" s="42" t="str">
        <f t="shared" si="549"/>
        <v>NO</v>
      </c>
      <c r="CD176" s="56"/>
      <c r="CE176" s="57">
        <f t="shared" si="436"/>
        <v>15300</v>
      </c>
      <c r="CF176" s="57">
        <f t="shared" si="437"/>
        <v>10300</v>
      </c>
      <c r="CG176" s="57" t="str">
        <f t="shared" si="438"/>
        <v/>
      </c>
      <c r="CH176" s="65">
        <f t="shared" si="439"/>
        <v>8471</v>
      </c>
      <c r="CI176" s="65" t="str">
        <f t="shared" si="440"/>
        <v/>
      </c>
      <c r="CJ176" s="65" t="str">
        <f t="shared" si="441"/>
        <v/>
      </c>
      <c r="CK176" s="65" t="str">
        <f t="shared" si="550"/>
        <v/>
      </c>
      <c r="CL176" s="65" t="str">
        <f t="shared" si="551"/>
        <v/>
      </c>
      <c r="CM176" s="57" t="str">
        <f t="shared" si="450"/>
        <v/>
      </c>
      <c r="CN176" s="57">
        <f t="shared" si="552"/>
        <v>8471</v>
      </c>
      <c r="CO176" s="58">
        <f t="shared" si="553"/>
        <v>276.83006535947715</v>
      </c>
      <c r="CP176" s="58">
        <f t="shared" si="554"/>
        <v>411.21359223300971</v>
      </c>
      <c r="CQ176" s="58" t="e">
        <f t="shared" si="555"/>
        <v>#VALUE!</v>
      </c>
      <c r="CR176" s="58">
        <f t="shared" si="556"/>
        <v>500</v>
      </c>
      <c r="CS176" s="58" t="e">
        <f t="shared" si="564"/>
        <v>#VALUE!</v>
      </c>
      <c r="CT176" s="58" t="e">
        <f t="shared" si="558"/>
        <v>#VALUE!</v>
      </c>
      <c r="CU176" s="62" t="e">
        <f t="shared" si="559"/>
        <v>#VALUE!</v>
      </c>
      <c r="CV176" s="58" t="e">
        <f t="shared" si="560"/>
        <v>#VALUE!</v>
      </c>
      <c r="CW176" s="58" t="e">
        <f t="shared" si="561"/>
        <v>#VALUE!</v>
      </c>
      <c r="CX176" s="56" t="s">
        <v>554</v>
      </c>
      <c r="CY176" s="91"/>
    </row>
    <row r="177" spans="1:103" s="59" customFormat="1" ht="47.25" x14ac:dyDescent="0.2">
      <c r="A177" s="122">
        <f t="shared" si="442"/>
        <v>167</v>
      </c>
      <c r="B177" s="123" t="s">
        <v>377</v>
      </c>
      <c r="C177" s="124" t="s">
        <v>378</v>
      </c>
      <c r="D177" s="123" t="s">
        <v>46</v>
      </c>
      <c r="E177" s="126">
        <v>47</v>
      </c>
      <c r="F177" s="122">
        <v>1</v>
      </c>
      <c r="G177" s="123" t="s">
        <v>31</v>
      </c>
      <c r="H177" s="53">
        <v>9434</v>
      </c>
      <c r="I177" s="53">
        <f t="shared" si="443"/>
        <v>443398</v>
      </c>
      <c r="J177" s="136"/>
      <c r="K177" s="136">
        <v>0</v>
      </c>
      <c r="L177" s="43">
        <f t="shared" si="528"/>
        <v>0</v>
      </c>
      <c r="M177" s="52">
        <f t="shared" si="444"/>
        <v>0</v>
      </c>
      <c r="N177" s="42" t="str">
        <f t="shared" si="565"/>
        <v>NO OFERTADO</v>
      </c>
      <c r="O177" s="42" t="s">
        <v>568</v>
      </c>
      <c r="P177" s="42" t="s">
        <v>33</v>
      </c>
      <c r="Q177" s="42" t="str">
        <f t="shared" si="530"/>
        <v>NO</v>
      </c>
      <c r="R177" s="144">
        <v>6200</v>
      </c>
      <c r="S177" s="144">
        <v>0</v>
      </c>
      <c r="T177" s="144">
        <f t="shared" si="428"/>
        <v>6200</v>
      </c>
      <c r="U177" s="145">
        <f t="shared" si="445"/>
        <v>291400</v>
      </c>
      <c r="V177" s="42" t="str">
        <f t="shared" si="562"/>
        <v>ARTIFICIALIDAD</v>
      </c>
      <c r="W177" s="42" t="str">
        <f>+IFERROR(VLOOKUP(A177,'[1]ASSUT MEDICAL LTDA'!$A$11:$L$124,7,0)," ")</f>
        <v>Cumple</v>
      </c>
      <c r="X177" s="42" t="s">
        <v>10</v>
      </c>
      <c r="Y177" s="42" t="str">
        <f t="shared" si="563"/>
        <v>SI</v>
      </c>
      <c r="Z177" s="43">
        <v>0</v>
      </c>
      <c r="AA177" s="43">
        <v>0</v>
      </c>
      <c r="AB177" s="43">
        <f t="shared" si="429"/>
        <v>0</v>
      </c>
      <c r="AC177" s="41">
        <f t="shared" si="446"/>
        <v>0</v>
      </c>
      <c r="AD177" s="42" t="str">
        <f t="shared" si="533"/>
        <v>NO OFERTADO</v>
      </c>
      <c r="AE177" s="42" t="str">
        <f>+IFERROR(VLOOKUP(A177,'[1]COLOMBIANA DE MEDICAMENTOS Y TE'!$A$33:$H$178,8,0)," ")</f>
        <v xml:space="preserve"> </v>
      </c>
      <c r="AF177" s="42" t="s">
        <v>33</v>
      </c>
      <c r="AG177" s="42" t="str">
        <f t="shared" si="534"/>
        <v>NO</v>
      </c>
      <c r="AH177" s="60">
        <v>4200</v>
      </c>
      <c r="AI177" s="60">
        <v>0</v>
      </c>
      <c r="AJ177" s="51">
        <f t="shared" si="535"/>
        <v>4200</v>
      </c>
      <c r="AK177" s="41">
        <f t="shared" si="447"/>
        <v>197400</v>
      </c>
      <c r="AL177" s="42" t="str">
        <f t="shared" si="536"/>
        <v>ARTIFICIALIDAD</v>
      </c>
      <c r="AM177" s="42" t="str">
        <f>+IFERROR(VLOOKUP(A177,'[1]JOHNSON &amp; JOHNSON MEDTECH COLOM'!$A$11:$J$240,7,0)," ")</f>
        <v>Cumple</v>
      </c>
      <c r="AN177" s="42" t="s">
        <v>10</v>
      </c>
      <c r="AO177" s="42" t="str">
        <f t="shared" si="537"/>
        <v>SI</v>
      </c>
      <c r="AP177" s="60"/>
      <c r="AQ177" s="60"/>
      <c r="AR177" s="40">
        <f t="shared" si="538"/>
        <v>0</v>
      </c>
      <c r="AS177" s="41">
        <f t="shared" si="448"/>
        <v>0</v>
      </c>
      <c r="AT177" s="42" t="str">
        <f t="shared" si="539"/>
        <v>NO OFERTADO</v>
      </c>
      <c r="AU177" s="42"/>
      <c r="AV177" s="42" t="s">
        <v>33</v>
      </c>
      <c r="AW177" s="42" t="str">
        <f t="shared" si="540"/>
        <v>NO</v>
      </c>
      <c r="AX177" s="167">
        <v>7662</v>
      </c>
      <c r="AY177" s="167">
        <v>0</v>
      </c>
      <c r="AZ177" s="144">
        <f t="shared" si="430"/>
        <v>7662</v>
      </c>
      <c r="BA177" s="41">
        <f t="shared" si="449"/>
        <v>360114</v>
      </c>
      <c r="BB177" s="42" t="str">
        <f t="shared" si="541"/>
        <v>CUMPLE</v>
      </c>
      <c r="BC177" s="42" t="str">
        <f>+IFERROR(VLOOKUP(A177,'[1]LIFE SUMINISTROS MEDICOS S.A.S.'!$A$32:$O$78,8,0)," ")</f>
        <v>No cumple</v>
      </c>
      <c r="BD177" s="42" t="s">
        <v>10</v>
      </c>
      <c r="BE177" s="42" t="str">
        <f t="shared" si="542"/>
        <v>SI</v>
      </c>
      <c r="BF177" s="214">
        <f>+IFERROR(VLOOKUP(A177,[2]PriceList!$A$2:$I$252,8,0)," ")</f>
        <v>0</v>
      </c>
      <c r="BG177" s="218">
        <f>+IFERROR(VLOOKUP(A177,[2]PriceList!$A$2:$I$252,9,0)," ")</f>
        <v>0</v>
      </c>
      <c r="BH177" s="43">
        <f t="shared" si="431"/>
        <v>0</v>
      </c>
      <c r="BI177" s="52">
        <f t="shared" si="543"/>
        <v>0</v>
      </c>
      <c r="BJ177" s="42" t="str">
        <f t="shared" si="544"/>
        <v>NO OFERTADO</v>
      </c>
      <c r="BK177" s="42" t="str">
        <f>+IFERROR(VLOOKUP(A177,'[1]MEDTRONIC COLOMBIA S.A.'!$A$11:$O$73,8,0)," ")</f>
        <v xml:space="preserve"> </v>
      </c>
      <c r="BL177" s="42" t="s">
        <v>10</v>
      </c>
      <c r="BM177" s="42" t="str">
        <f t="shared" si="545"/>
        <v>SI</v>
      </c>
      <c r="BN177" s="196">
        <v>0</v>
      </c>
      <c r="BO177" s="196">
        <v>0</v>
      </c>
      <c r="BP177" s="144">
        <f t="shared" si="432"/>
        <v>0</v>
      </c>
      <c r="BQ177" s="145">
        <f t="shared" si="433"/>
        <v>0</v>
      </c>
      <c r="BR177" s="42" t="str">
        <f t="shared" si="546"/>
        <v>NO OFERTADO</v>
      </c>
      <c r="BS177" s="42" t="str">
        <f>+IFERROR(VLOOKUP(A177,'[1]PROMED QUIRURGICOS EU'!$A$11:$O$26,8,0)," ")</f>
        <v xml:space="preserve"> </v>
      </c>
      <c r="BT177" s="42" t="s">
        <v>33</v>
      </c>
      <c r="BU177" s="42" t="str">
        <f t="shared" si="547"/>
        <v>NO</v>
      </c>
      <c r="BV177" s="191"/>
      <c r="BW177" s="191"/>
      <c r="BX177" s="43">
        <f t="shared" si="434"/>
        <v>0</v>
      </c>
      <c r="BY177" s="52">
        <f t="shared" si="435"/>
        <v>0</v>
      </c>
      <c r="BZ177" s="42" t="str">
        <f t="shared" si="548"/>
        <v>NO OFERTADO</v>
      </c>
      <c r="CA177" s="42" t="str">
        <f>+IFERROR(VLOOKUP(A177,'[1]UCIPHARMA S. A'!$A$11:$N$28,8,0)," ")</f>
        <v xml:space="preserve"> </v>
      </c>
      <c r="CB177" s="42" t="s">
        <v>33</v>
      </c>
      <c r="CC177" s="42" t="str">
        <f t="shared" si="549"/>
        <v>NO</v>
      </c>
      <c r="CD177" s="56"/>
      <c r="CE177" s="57" t="str">
        <f t="shared" si="436"/>
        <v/>
      </c>
      <c r="CF177" s="57">
        <f t="shared" si="437"/>
        <v>6200</v>
      </c>
      <c r="CG177" s="57" t="str">
        <f t="shared" si="438"/>
        <v/>
      </c>
      <c r="CH177" s="65">
        <f t="shared" si="439"/>
        <v>4200</v>
      </c>
      <c r="CI177" s="65" t="str">
        <f t="shared" si="440"/>
        <v/>
      </c>
      <c r="CJ177" s="65">
        <f t="shared" si="441"/>
        <v>7662</v>
      </c>
      <c r="CK177" s="65" t="str">
        <f t="shared" si="550"/>
        <v/>
      </c>
      <c r="CL177" s="65" t="str">
        <f t="shared" si="551"/>
        <v/>
      </c>
      <c r="CM177" s="57" t="str">
        <f t="shared" si="450"/>
        <v/>
      </c>
      <c r="CN177" s="57">
        <f t="shared" si="552"/>
        <v>4200</v>
      </c>
      <c r="CO177" s="58" t="e">
        <f t="shared" si="553"/>
        <v>#VALUE!</v>
      </c>
      <c r="CP177" s="58">
        <f t="shared" si="554"/>
        <v>338.70967741935482</v>
      </c>
      <c r="CQ177" s="58" t="e">
        <f t="shared" si="555"/>
        <v>#VALUE!</v>
      </c>
      <c r="CR177" s="58">
        <f t="shared" si="556"/>
        <v>500</v>
      </c>
      <c r="CS177" s="58" t="e">
        <f t="shared" si="564"/>
        <v>#VALUE!</v>
      </c>
      <c r="CT177" s="58">
        <f t="shared" si="558"/>
        <v>274.07987470634299</v>
      </c>
      <c r="CU177" s="62" t="e">
        <f t="shared" si="559"/>
        <v>#VALUE!</v>
      </c>
      <c r="CV177" s="58" t="e">
        <f t="shared" si="560"/>
        <v>#VALUE!</v>
      </c>
      <c r="CW177" s="58" t="e">
        <f t="shared" si="561"/>
        <v>#VALUE!</v>
      </c>
      <c r="CX177" s="56" t="s">
        <v>554</v>
      </c>
      <c r="CY177" s="91"/>
    </row>
    <row r="178" spans="1:103" s="59" customFormat="1" ht="84" x14ac:dyDescent="0.2">
      <c r="A178" s="122">
        <f t="shared" si="442"/>
        <v>168</v>
      </c>
      <c r="B178" s="123" t="s">
        <v>379</v>
      </c>
      <c r="C178" s="124" t="s">
        <v>380</v>
      </c>
      <c r="D178" s="123" t="s">
        <v>46</v>
      </c>
      <c r="E178" s="126">
        <v>3.6666666666666665</v>
      </c>
      <c r="F178" s="122">
        <v>1</v>
      </c>
      <c r="G178" s="123" t="s">
        <v>31</v>
      </c>
      <c r="H178" s="53">
        <v>107400</v>
      </c>
      <c r="I178" s="53">
        <f t="shared" si="443"/>
        <v>393800</v>
      </c>
      <c r="J178" s="136"/>
      <c r="K178" s="136">
        <v>0</v>
      </c>
      <c r="L178" s="43">
        <f t="shared" si="528"/>
        <v>0</v>
      </c>
      <c r="M178" s="52">
        <f t="shared" si="444"/>
        <v>0</v>
      </c>
      <c r="N178" s="42" t="str">
        <f t="shared" si="565"/>
        <v>NO OFERTADO</v>
      </c>
      <c r="O178" s="42" t="s">
        <v>568</v>
      </c>
      <c r="P178" s="42" t="s">
        <v>33</v>
      </c>
      <c r="Q178" s="42" t="str">
        <f t="shared" si="530"/>
        <v>NO</v>
      </c>
      <c r="R178" s="144">
        <v>0</v>
      </c>
      <c r="S178" s="144">
        <v>0</v>
      </c>
      <c r="T178" s="144">
        <f t="shared" si="428"/>
        <v>0</v>
      </c>
      <c r="U178" s="145">
        <f t="shared" si="445"/>
        <v>0</v>
      </c>
      <c r="V178" s="42" t="str">
        <f t="shared" si="562"/>
        <v>NO OFERTADO</v>
      </c>
      <c r="W178" s="42" t="str">
        <f>+IFERROR(VLOOKUP(A178,'[1]ASSUT MEDICAL LTDA'!$A$11:$L$124,7,0)," ")</f>
        <v xml:space="preserve"> </v>
      </c>
      <c r="X178" s="42" t="s">
        <v>33</v>
      </c>
      <c r="Y178" s="42" t="str">
        <f t="shared" si="563"/>
        <v>NO</v>
      </c>
      <c r="Z178" s="43">
        <v>0</v>
      </c>
      <c r="AA178" s="43">
        <v>0</v>
      </c>
      <c r="AB178" s="43">
        <f t="shared" si="429"/>
        <v>0</v>
      </c>
      <c r="AC178" s="41">
        <f t="shared" si="446"/>
        <v>0</v>
      </c>
      <c r="AD178" s="42" t="str">
        <f t="shared" si="533"/>
        <v>NO OFERTADO</v>
      </c>
      <c r="AE178" s="42" t="str">
        <f>+IFERROR(VLOOKUP(A178,'[1]COLOMBIANA DE MEDICAMENTOS Y TE'!$A$33:$H$178,8,0)," ")</f>
        <v xml:space="preserve"> </v>
      </c>
      <c r="AF178" s="42" t="s">
        <v>33</v>
      </c>
      <c r="AG178" s="42" t="str">
        <f t="shared" si="534"/>
        <v>NO</v>
      </c>
      <c r="AH178" s="60">
        <v>97824</v>
      </c>
      <c r="AI178" s="60">
        <v>0</v>
      </c>
      <c r="AJ178" s="51">
        <f t="shared" si="535"/>
        <v>97824</v>
      </c>
      <c r="AK178" s="41">
        <f t="shared" si="447"/>
        <v>358688</v>
      </c>
      <c r="AL178" s="42" t="str">
        <f t="shared" si="536"/>
        <v>CUMPLE</v>
      </c>
      <c r="AM178" s="42" t="str">
        <f>+IFERROR(VLOOKUP(A178,'[1]JOHNSON &amp; JOHNSON MEDTECH COLOM'!$A$11:$J$240,7,0)," ")</f>
        <v>Cumple</v>
      </c>
      <c r="AN178" s="42" t="s">
        <v>10</v>
      </c>
      <c r="AO178" s="42" t="str">
        <f t="shared" si="537"/>
        <v>SI</v>
      </c>
      <c r="AP178" s="60"/>
      <c r="AQ178" s="60"/>
      <c r="AR178" s="40">
        <f t="shared" si="538"/>
        <v>0</v>
      </c>
      <c r="AS178" s="41">
        <f t="shared" si="448"/>
        <v>0</v>
      </c>
      <c r="AT178" s="42" t="str">
        <f t="shared" si="539"/>
        <v>NO OFERTADO</v>
      </c>
      <c r="AU178" s="42"/>
      <c r="AV178" s="42" t="s">
        <v>33</v>
      </c>
      <c r="AW178" s="42" t="str">
        <f t="shared" si="540"/>
        <v>NO</v>
      </c>
      <c r="AX178" s="167"/>
      <c r="AY178" s="167"/>
      <c r="AZ178" s="144">
        <f t="shared" si="430"/>
        <v>0</v>
      </c>
      <c r="BA178" s="41">
        <f t="shared" si="449"/>
        <v>0</v>
      </c>
      <c r="BB178" s="42" t="str">
        <f t="shared" si="541"/>
        <v>NO OFERTADO</v>
      </c>
      <c r="BC178" s="42" t="str">
        <f>+IFERROR(VLOOKUP(A178,'[1]LIFE SUMINISTROS MEDICOS S.A.S.'!$A$32:$O$78,8,0)," ")</f>
        <v xml:space="preserve"> </v>
      </c>
      <c r="BD178" s="42" t="s">
        <v>33</v>
      </c>
      <c r="BE178" s="42" t="str">
        <f t="shared" si="542"/>
        <v>NO</v>
      </c>
      <c r="BF178" s="214">
        <f>+IFERROR(VLOOKUP(A178,[2]PriceList!$A$2:$I$252,8,0)," ")</f>
        <v>0</v>
      </c>
      <c r="BG178" s="218">
        <f>+IFERROR(VLOOKUP(A178,[2]PriceList!$A$2:$I$252,9,0)," ")</f>
        <v>0</v>
      </c>
      <c r="BH178" s="43">
        <f t="shared" si="431"/>
        <v>0</v>
      </c>
      <c r="BI178" s="52">
        <f t="shared" si="543"/>
        <v>0</v>
      </c>
      <c r="BJ178" s="42" t="str">
        <f t="shared" si="544"/>
        <v>NO OFERTADO</v>
      </c>
      <c r="BK178" s="42" t="str">
        <f>+IFERROR(VLOOKUP(A178,'[1]MEDTRONIC COLOMBIA S.A.'!$A$11:$O$73,8,0)," ")</f>
        <v xml:space="preserve"> </v>
      </c>
      <c r="BL178" s="42" t="s">
        <v>33</v>
      </c>
      <c r="BM178" s="42" t="str">
        <f t="shared" si="545"/>
        <v>NO</v>
      </c>
      <c r="BN178" s="196">
        <v>0</v>
      </c>
      <c r="BO178" s="196">
        <v>0</v>
      </c>
      <c r="BP178" s="144">
        <f t="shared" si="432"/>
        <v>0</v>
      </c>
      <c r="BQ178" s="145">
        <f t="shared" si="433"/>
        <v>0</v>
      </c>
      <c r="BR178" s="42" t="str">
        <f t="shared" si="546"/>
        <v>NO OFERTADO</v>
      </c>
      <c r="BS178" s="42" t="str">
        <f>+IFERROR(VLOOKUP(A178,'[1]PROMED QUIRURGICOS EU'!$A$11:$O$26,8,0)," ")</f>
        <v xml:space="preserve"> </v>
      </c>
      <c r="BT178" s="42" t="s">
        <v>33</v>
      </c>
      <c r="BU178" s="42" t="str">
        <f t="shared" si="547"/>
        <v>NO</v>
      </c>
      <c r="BV178" s="191">
        <v>107400</v>
      </c>
      <c r="BW178" s="191">
        <v>0</v>
      </c>
      <c r="BX178" s="43">
        <f t="shared" si="434"/>
        <v>107400</v>
      </c>
      <c r="BY178" s="52">
        <f t="shared" si="435"/>
        <v>107400</v>
      </c>
      <c r="BZ178" s="42" t="str">
        <f t="shared" si="548"/>
        <v>CUMPLE</v>
      </c>
      <c r="CA178" s="42" t="str">
        <f>+IFERROR(VLOOKUP(A178,'[1]UCIPHARMA S. A'!$A$11:$N$28,8,0)," ")</f>
        <v>No cumple</v>
      </c>
      <c r="CB178" s="42" t="s">
        <v>10</v>
      </c>
      <c r="CC178" s="42" t="str">
        <f t="shared" si="549"/>
        <v>SI</v>
      </c>
      <c r="CD178" s="56"/>
      <c r="CE178" s="57" t="str">
        <f t="shared" si="436"/>
        <v/>
      </c>
      <c r="CF178" s="57" t="str">
        <f t="shared" si="437"/>
        <v/>
      </c>
      <c r="CG178" s="57" t="str">
        <f t="shared" si="438"/>
        <v/>
      </c>
      <c r="CH178" s="65">
        <f t="shared" si="439"/>
        <v>97824</v>
      </c>
      <c r="CI178" s="65" t="str">
        <f t="shared" si="440"/>
        <v/>
      </c>
      <c r="CJ178" s="65" t="str">
        <f t="shared" si="441"/>
        <v/>
      </c>
      <c r="CK178" s="65" t="str">
        <f t="shared" si="550"/>
        <v/>
      </c>
      <c r="CL178" s="65" t="str">
        <f t="shared" si="551"/>
        <v/>
      </c>
      <c r="CM178" s="57">
        <f t="shared" si="450"/>
        <v>107400</v>
      </c>
      <c r="CN178" s="57">
        <f t="shared" si="552"/>
        <v>97824</v>
      </c>
      <c r="CO178" s="58" t="e">
        <f t="shared" si="553"/>
        <v>#VALUE!</v>
      </c>
      <c r="CP178" s="58" t="e">
        <f t="shared" si="554"/>
        <v>#VALUE!</v>
      </c>
      <c r="CQ178" s="58" t="e">
        <f t="shared" si="555"/>
        <v>#VALUE!</v>
      </c>
      <c r="CR178" s="58">
        <f t="shared" si="556"/>
        <v>500</v>
      </c>
      <c r="CS178" s="58" t="e">
        <f t="shared" si="564"/>
        <v>#VALUE!</v>
      </c>
      <c r="CT178" s="58" t="e">
        <f t="shared" si="558"/>
        <v>#VALUE!</v>
      </c>
      <c r="CU178" s="62" t="e">
        <f t="shared" si="559"/>
        <v>#VALUE!</v>
      </c>
      <c r="CV178" s="58" t="e">
        <f t="shared" si="560"/>
        <v>#VALUE!</v>
      </c>
      <c r="CW178" s="58">
        <f t="shared" si="561"/>
        <v>455.4189944134078</v>
      </c>
      <c r="CX178" s="56" t="s">
        <v>554</v>
      </c>
      <c r="CY178" s="91"/>
    </row>
    <row r="179" spans="1:103" s="59" customFormat="1" ht="48" x14ac:dyDescent="0.2">
      <c r="A179" s="122">
        <f t="shared" si="442"/>
        <v>169</v>
      </c>
      <c r="B179" s="123" t="s">
        <v>381</v>
      </c>
      <c r="C179" s="124" t="s">
        <v>382</v>
      </c>
      <c r="D179" s="123" t="s">
        <v>46</v>
      </c>
      <c r="E179" s="126">
        <v>2.6666666666666665</v>
      </c>
      <c r="F179" s="122">
        <v>1</v>
      </c>
      <c r="G179" s="123" t="s">
        <v>31</v>
      </c>
      <c r="H179" s="53">
        <v>8782</v>
      </c>
      <c r="I179" s="53">
        <f t="shared" si="443"/>
        <v>23418.666666666664</v>
      </c>
      <c r="J179" s="136">
        <v>8700</v>
      </c>
      <c r="K179" s="136">
        <v>0</v>
      </c>
      <c r="L179" s="43">
        <f t="shared" si="528"/>
        <v>8700</v>
      </c>
      <c r="M179" s="52">
        <f t="shared" si="444"/>
        <v>23200</v>
      </c>
      <c r="N179" s="42" t="str">
        <f t="shared" si="565"/>
        <v>CUMPLE</v>
      </c>
      <c r="O179" s="42" t="s">
        <v>566</v>
      </c>
      <c r="P179" s="42" t="s">
        <v>10</v>
      </c>
      <c r="Q179" s="42" t="str">
        <f t="shared" si="530"/>
        <v>SI</v>
      </c>
      <c r="R179" s="144">
        <v>7350</v>
      </c>
      <c r="S179" s="144">
        <v>0</v>
      </c>
      <c r="T179" s="144">
        <f t="shared" si="428"/>
        <v>7350</v>
      </c>
      <c r="U179" s="145">
        <f t="shared" si="445"/>
        <v>19600</v>
      </c>
      <c r="V179" s="42" t="str">
        <f t="shared" si="562"/>
        <v>CUMPLE</v>
      </c>
      <c r="W179" s="42" t="str">
        <f>+IFERROR(VLOOKUP(A179,'[1]ASSUT MEDICAL LTDA'!$A$11:$L$124,7,0)," ")</f>
        <v>No cumple</v>
      </c>
      <c r="X179" s="42" t="s">
        <v>10</v>
      </c>
      <c r="Y179" s="42" t="str">
        <f t="shared" si="563"/>
        <v>SI</v>
      </c>
      <c r="Z179" s="43">
        <v>7108</v>
      </c>
      <c r="AA179" s="43">
        <v>0</v>
      </c>
      <c r="AB179" s="43">
        <f t="shared" si="429"/>
        <v>7108</v>
      </c>
      <c r="AC179" s="41">
        <f t="shared" si="446"/>
        <v>18954.666666666664</v>
      </c>
      <c r="AD179" s="42" t="str">
        <f t="shared" si="533"/>
        <v>CUMPLE</v>
      </c>
      <c r="AE179" s="42" t="str">
        <f>+IFERROR(VLOOKUP(A179,'[1]COLOMBIANA DE MEDICAMENTOS Y TE'!$A$33:$H$178,8,0)," ")</f>
        <v>No cumple</v>
      </c>
      <c r="AF179" s="42" t="s">
        <v>10</v>
      </c>
      <c r="AG179" s="42" t="str">
        <f t="shared" si="534"/>
        <v>SI</v>
      </c>
      <c r="AH179" s="60">
        <v>6175</v>
      </c>
      <c r="AI179" s="60">
        <v>0</v>
      </c>
      <c r="AJ179" s="51">
        <f t="shared" si="535"/>
        <v>6175</v>
      </c>
      <c r="AK179" s="41">
        <f t="shared" si="447"/>
        <v>16466.666666666664</v>
      </c>
      <c r="AL179" s="42" t="str">
        <f t="shared" si="536"/>
        <v>ARTIFICIALIDAD</v>
      </c>
      <c r="AM179" s="42" t="str">
        <f>+IFERROR(VLOOKUP(A179,'[1]JOHNSON &amp; JOHNSON MEDTECH COLOM'!$A$11:$J$240,7,0)," ")</f>
        <v>Cumple</v>
      </c>
      <c r="AN179" s="42" t="s">
        <v>10</v>
      </c>
      <c r="AO179" s="42" t="str">
        <f t="shared" si="537"/>
        <v>SI</v>
      </c>
      <c r="AP179" s="60"/>
      <c r="AQ179" s="60"/>
      <c r="AR179" s="40">
        <f t="shared" si="538"/>
        <v>0</v>
      </c>
      <c r="AS179" s="41">
        <f t="shared" si="448"/>
        <v>0</v>
      </c>
      <c r="AT179" s="42" t="str">
        <f t="shared" si="539"/>
        <v>NO OFERTADO</v>
      </c>
      <c r="AU179" s="42"/>
      <c r="AV179" s="42" t="s">
        <v>33</v>
      </c>
      <c r="AW179" s="42" t="str">
        <f t="shared" si="540"/>
        <v>NO</v>
      </c>
      <c r="AX179" s="167"/>
      <c r="AY179" s="167"/>
      <c r="AZ179" s="144">
        <f t="shared" si="430"/>
        <v>0</v>
      </c>
      <c r="BA179" s="41">
        <f t="shared" si="449"/>
        <v>0</v>
      </c>
      <c r="BB179" s="42" t="str">
        <f t="shared" si="541"/>
        <v>NO OFERTADO</v>
      </c>
      <c r="BC179" s="42" t="str">
        <f>+IFERROR(VLOOKUP(A179,'[1]LIFE SUMINISTROS MEDICOS S.A.S.'!$A$32:$O$78,8,0)," ")</f>
        <v xml:space="preserve"> </v>
      </c>
      <c r="BD179" s="42" t="s">
        <v>33</v>
      </c>
      <c r="BE179" s="42" t="str">
        <f t="shared" si="542"/>
        <v>NO</v>
      </c>
      <c r="BF179" s="214">
        <f>+IFERROR(VLOOKUP(A179,[2]PriceList!$A$2:$I$252,8,0)," ")</f>
        <v>6560</v>
      </c>
      <c r="BG179" s="218">
        <f>+IFERROR(VLOOKUP(A179,[2]PriceList!$A$2:$I$252,9,0)," ")</f>
        <v>0</v>
      </c>
      <c r="BH179" s="43">
        <f t="shared" si="431"/>
        <v>6560</v>
      </c>
      <c r="BI179" s="52">
        <f t="shared" si="543"/>
        <v>6560</v>
      </c>
      <c r="BJ179" s="42" t="str">
        <f t="shared" si="544"/>
        <v>ARTIFICIALIDAD</v>
      </c>
      <c r="BK179" s="42" t="str">
        <f>+IFERROR(VLOOKUP(A179,'[1]MEDTRONIC COLOMBIA S.A.'!$A$11:$O$73,8,0)," ")</f>
        <v>Cumple</v>
      </c>
      <c r="BL179" s="42" t="s">
        <v>33</v>
      </c>
      <c r="BM179" s="42" t="str">
        <f t="shared" si="545"/>
        <v>NO</v>
      </c>
      <c r="BN179" s="196">
        <v>0</v>
      </c>
      <c r="BO179" s="196">
        <v>0</v>
      </c>
      <c r="BP179" s="144">
        <f t="shared" si="432"/>
        <v>0</v>
      </c>
      <c r="BQ179" s="145">
        <f t="shared" si="433"/>
        <v>0</v>
      </c>
      <c r="BR179" s="42" t="str">
        <f t="shared" si="546"/>
        <v>NO OFERTADO</v>
      </c>
      <c r="BS179" s="42" t="str">
        <f>+IFERROR(VLOOKUP(A179,'[1]PROMED QUIRURGICOS EU'!$A$11:$O$26,8,0)," ")</f>
        <v xml:space="preserve"> </v>
      </c>
      <c r="BT179" s="42" t="s">
        <v>33</v>
      </c>
      <c r="BU179" s="42" t="str">
        <f t="shared" si="547"/>
        <v>NO</v>
      </c>
      <c r="BV179" s="191"/>
      <c r="BW179" s="191"/>
      <c r="BX179" s="43">
        <f t="shared" si="434"/>
        <v>0</v>
      </c>
      <c r="BY179" s="52">
        <f t="shared" si="435"/>
        <v>0</v>
      </c>
      <c r="BZ179" s="42" t="str">
        <f t="shared" si="548"/>
        <v>NO OFERTADO</v>
      </c>
      <c r="CA179" s="42" t="str">
        <f>+IFERROR(VLOOKUP(A179,'[1]UCIPHARMA S. A'!$A$11:$N$28,8,0)," ")</f>
        <v xml:space="preserve"> </v>
      </c>
      <c r="CB179" s="42" t="s">
        <v>33</v>
      </c>
      <c r="CC179" s="42" t="str">
        <f t="shared" si="549"/>
        <v>NO</v>
      </c>
      <c r="CD179" s="56"/>
      <c r="CE179" s="57">
        <f t="shared" si="436"/>
        <v>8700</v>
      </c>
      <c r="CF179" s="57">
        <f t="shared" si="437"/>
        <v>7350</v>
      </c>
      <c r="CG179" s="57">
        <f t="shared" si="438"/>
        <v>7108</v>
      </c>
      <c r="CH179" s="65">
        <f t="shared" si="439"/>
        <v>6175</v>
      </c>
      <c r="CI179" s="65" t="str">
        <f t="shared" si="440"/>
        <v/>
      </c>
      <c r="CJ179" s="65" t="str">
        <f t="shared" si="441"/>
        <v/>
      </c>
      <c r="CK179" s="65" t="str">
        <f t="shared" si="550"/>
        <v/>
      </c>
      <c r="CL179" s="65" t="str">
        <f t="shared" si="551"/>
        <v/>
      </c>
      <c r="CM179" s="57" t="str">
        <f t="shared" si="450"/>
        <v/>
      </c>
      <c r="CN179" s="57">
        <f t="shared" si="552"/>
        <v>6175</v>
      </c>
      <c r="CO179" s="58">
        <f t="shared" si="553"/>
        <v>354.88505747126436</v>
      </c>
      <c r="CP179" s="58">
        <f t="shared" si="554"/>
        <v>420.0680272108844</v>
      </c>
      <c r="CQ179" s="58">
        <f t="shared" si="555"/>
        <v>434.36972425436124</v>
      </c>
      <c r="CR179" s="58">
        <f t="shared" si="556"/>
        <v>500</v>
      </c>
      <c r="CS179" s="58" t="e">
        <f t="shared" si="564"/>
        <v>#VALUE!</v>
      </c>
      <c r="CT179" s="58" t="e">
        <f t="shared" si="558"/>
        <v>#VALUE!</v>
      </c>
      <c r="CU179" s="62" t="e">
        <f t="shared" si="559"/>
        <v>#VALUE!</v>
      </c>
      <c r="CV179" s="58" t="e">
        <f t="shared" si="560"/>
        <v>#VALUE!</v>
      </c>
      <c r="CW179" s="58" t="e">
        <f t="shared" si="561"/>
        <v>#VALUE!</v>
      </c>
      <c r="CX179" s="56" t="s">
        <v>554</v>
      </c>
      <c r="CY179" s="91"/>
    </row>
    <row r="180" spans="1:103" s="59" customFormat="1" ht="60" x14ac:dyDescent="0.2">
      <c r="A180" s="122">
        <f t="shared" si="442"/>
        <v>170</v>
      </c>
      <c r="B180" s="123" t="s">
        <v>383</v>
      </c>
      <c r="C180" s="124" t="s">
        <v>384</v>
      </c>
      <c r="D180" s="123" t="s">
        <v>46</v>
      </c>
      <c r="E180" s="126">
        <v>66.333333333333329</v>
      </c>
      <c r="F180" s="122">
        <v>1</v>
      </c>
      <c r="G180" s="123" t="s">
        <v>31</v>
      </c>
      <c r="H180" s="53">
        <v>5880</v>
      </c>
      <c r="I180" s="53">
        <f t="shared" si="443"/>
        <v>390040</v>
      </c>
      <c r="J180" s="136">
        <v>5700</v>
      </c>
      <c r="K180" s="136">
        <v>0</v>
      </c>
      <c r="L180" s="43">
        <f>J180+K180</f>
        <v>5700</v>
      </c>
      <c r="M180" s="52">
        <f t="shared" si="444"/>
        <v>378100</v>
      </c>
      <c r="N180" s="42" t="str">
        <f>+IF(L180=0,"NO OFERTADO",IF(L180&gt;$H180,"NO CUMPLE",IF(((L180-$H180)/$H180)&lt;=-20%,"ARTIFICIALIDAD",IF(AND($H180=$H180,((L180-$H180)/$H180)&gt;-20%),"CUMPLE"))))</f>
        <v>CUMPLE</v>
      </c>
      <c r="O180" s="42" t="s">
        <v>566</v>
      </c>
      <c r="P180" s="42" t="s">
        <v>10</v>
      </c>
      <c r="Q180" s="42" t="str">
        <f>+IF(P180="CUMPLE","SI",IF(P180="NO CUMPLE","NO"))</f>
        <v>SI</v>
      </c>
      <c r="R180" s="144">
        <v>5400</v>
      </c>
      <c r="S180" s="144">
        <v>0</v>
      </c>
      <c r="T180" s="144">
        <f t="shared" si="428"/>
        <v>5400</v>
      </c>
      <c r="U180" s="145">
        <f t="shared" si="445"/>
        <v>358200</v>
      </c>
      <c r="V180" s="42" t="str">
        <f>+IF(T180=0,"NO OFERTADO",IF(T180&gt;$H180,"NO CUMPLE",IF(((T180-$H180)/$H180)&lt;=-20%,"ARTIFICIALIDAD",IF(AND($H180=$H180,((T180-$H180)/$H180)&gt;-20%),"CUMPLE"))))</f>
        <v>CUMPLE</v>
      </c>
      <c r="W180" s="42" t="str">
        <f>+IFERROR(VLOOKUP(A180,'[1]ASSUT MEDICAL LTDA'!$A$11:$L$124,7,0)," ")</f>
        <v>No cumple</v>
      </c>
      <c r="X180" s="42" t="s">
        <v>10</v>
      </c>
      <c r="Y180" s="42" t="str">
        <f>+IF(X180="CUMPLE","SI",IF(X180="NO CUMPLE","NO"))</f>
        <v>SI</v>
      </c>
      <c r="Z180" s="43">
        <v>6867</v>
      </c>
      <c r="AA180" s="43">
        <v>0</v>
      </c>
      <c r="AB180" s="43">
        <f t="shared" si="429"/>
        <v>6867</v>
      </c>
      <c r="AC180" s="41">
        <f t="shared" si="446"/>
        <v>455510.99999999994</v>
      </c>
      <c r="AD180" s="42" t="str">
        <f>+IF(AB180=0,"NO OFERTADO",IF(AB180&gt;$H180,"NO CUMPLE",IF(((AB180-$H180)/$H180)&lt;=-20%,"ARTIFICIALIDAD",IF(AND($H180=$H180,((AB180-$H180)/$H180)&gt;-20%),"CUMPLE"))))</f>
        <v>NO CUMPLE</v>
      </c>
      <c r="AE180" s="42" t="str">
        <f>+IFERROR(VLOOKUP(A180,'[1]COLOMBIANA DE MEDICAMENTOS Y TE'!$A$33:$H$178,8,0)," ")</f>
        <v>Cumple</v>
      </c>
      <c r="AF180" s="42" t="s">
        <v>33</v>
      </c>
      <c r="AG180" s="42" t="str">
        <f>+IF(AF180="CUMPLE","SI",IF(AF180="NO CUMPLE","NO"))</f>
        <v>NO</v>
      </c>
      <c r="AH180" s="43">
        <v>5356</v>
      </c>
      <c r="AI180" s="43">
        <v>0</v>
      </c>
      <c r="AJ180" s="51">
        <f>+AH180+AI180</f>
        <v>5356</v>
      </c>
      <c r="AK180" s="41">
        <f t="shared" si="447"/>
        <v>355281.33333333331</v>
      </c>
      <c r="AL180" s="42" t="str">
        <f>+IF(AJ180=0,"NO OFERTADO",IF(AJ180&gt;$H180,"NO CUMPLE",IF(((AJ180-$H180)/$H180)&lt;=-20%,"ARTIFICIALIDAD",IF(AND($H180=$H180,((AJ180-$H180)/$H180)&gt;-20%),"CUMPLE"))))</f>
        <v>CUMPLE</v>
      </c>
      <c r="AM180" s="42" t="str">
        <f>+IFERROR(VLOOKUP(A180,'[1]JOHNSON &amp; JOHNSON MEDTECH COLOM'!$A$11:$J$240,7,0)," ")</f>
        <v>Cumple</v>
      </c>
      <c r="AN180" s="42" t="s">
        <v>10</v>
      </c>
      <c r="AO180" s="42" t="str">
        <f>+IF(AN180="CUMPLE","SI",IF(AN180="NO CUMPLE","NO"))</f>
        <v>SI</v>
      </c>
      <c r="AP180" s="43"/>
      <c r="AQ180" s="43"/>
      <c r="AR180" s="40">
        <f>+AP180+AQ180</f>
        <v>0</v>
      </c>
      <c r="AS180" s="41">
        <f t="shared" si="448"/>
        <v>0</v>
      </c>
      <c r="AT180" s="42" t="str">
        <f>+IF(AR180=0,"NO OFERTADO",IF(AR180&gt;$H180,"NO CUMPLE",IF(((AR180-$H180)/$H180)&lt;=-20%,"ARTIFICIALIDAD",IF(AND($H180=$H180,((AR180-$H180)/$H180)&gt;-20%),"CUMPLE"))))</f>
        <v>NO OFERTADO</v>
      </c>
      <c r="AU180" s="42"/>
      <c r="AV180" s="42" t="s">
        <v>33</v>
      </c>
      <c r="AW180" s="42" t="str">
        <f>+IF(AV180="CUMPLE","SI",IF(AV180="NO CUMPLE","NO"))</f>
        <v>NO</v>
      </c>
      <c r="AX180" s="43"/>
      <c r="AY180" s="43"/>
      <c r="AZ180" s="144">
        <f t="shared" si="430"/>
        <v>0</v>
      </c>
      <c r="BA180" s="41">
        <f t="shared" si="449"/>
        <v>0</v>
      </c>
      <c r="BB180" s="42" t="str">
        <f>+IF(AZ180=0,"NO OFERTADO",IF(AZ180&gt;$H180,"NO CUMPLE",IF(((AZ180-$H180)/$H180)&lt;=-20%,"ARTIFICIALIDAD",IF(AND($H180=$H180,((AZ180-$H180)/$H180)&gt;-20%),"CUMPLE"))))</f>
        <v>NO OFERTADO</v>
      </c>
      <c r="BC180" s="42" t="str">
        <f>+IFERROR(VLOOKUP(A180,'[1]LIFE SUMINISTROS MEDICOS S.A.S.'!$A$32:$O$78,8,0)," ")</f>
        <v xml:space="preserve"> </v>
      </c>
      <c r="BD180" s="42" t="s">
        <v>33</v>
      </c>
      <c r="BE180" s="42" t="str">
        <f>+IF(BD180="CUMPLE","SI",IF(BD180="NO CUMPLE","NO"))</f>
        <v>NO</v>
      </c>
      <c r="BF180" s="214">
        <f>+IFERROR(VLOOKUP(A180,[2]PriceList!$A$2:$I$252,8,0)," ")</f>
        <v>0</v>
      </c>
      <c r="BG180" s="218">
        <f>+IFERROR(VLOOKUP(A180,[2]PriceList!$A$2:$I$252,9,0)," ")</f>
        <v>0</v>
      </c>
      <c r="BH180" s="43">
        <f t="shared" si="431"/>
        <v>0</v>
      </c>
      <c r="BI180" s="52">
        <f>BH180*$F180</f>
        <v>0</v>
      </c>
      <c r="BJ180" s="42" t="str">
        <f>+IF(BH180=0,"NO OFERTADO",IF(BH180&gt;$H180,"NO CUMPLE",IF(((BH180-$H180)/$H180)&lt;=-20%,"ARTIFICIALIDAD",IF(AND($H180=$H180,((BH180-$H180)/$H180)&gt;-20%),"CUMPLE"))))</f>
        <v>NO OFERTADO</v>
      </c>
      <c r="BK180" s="42" t="str">
        <f>+IFERROR(VLOOKUP(A180,'[1]MEDTRONIC COLOMBIA S.A.'!$A$11:$O$73,8,0)," ")</f>
        <v xml:space="preserve"> </v>
      </c>
      <c r="BL180" s="42" t="s">
        <v>33</v>
      </c>
      <c r="BM180" s="42" t="str">
        <f>+IF(BL180="CUMPLE","SI",IF(BL180="NO CUMPLE","NO"))</f>
        <v>NO</v>
      </c>
      <c r="BN180" s="196">
        <v>0</v>
      </c>
      <c r="BO180" s="196">
        <v>0</v>
      </c>
      <c r="BP180" s="144">
        <f t="shared" si="432"/>
        <v>0</v>
      </c>
      <c r="BQ180" s="145">
        <f t="shared" si="433"/>
        <v>0</v>
      </c>
      <c r="BR180" s="42" t="str">
        <f>+IF(BP180=0,"NO OFERTADO",IF(BP180&gt;$H180,"NO CUMPLE",IF(((BP180-$H180)/$H180)&lt;=-20%,"ARTIFICIALIDAD",IF(AND($H180=$H180,((BP180-$H180)/$H180)&gt;-20%),"CUMPLE"))))</f>
        <v>NO OFERTADO</v>
      </c>
      <c r="BS180" s="42" t="str">
        <f>+IFERROR(VLOOKUP(A180,'[1]PROMED QUIRURGICOS EU'!$A$11:$O$26,8,0)," ")</f>
        <v xml:space="preserve"> </v>
      </c>
      <c r="BT180" s="42" t="s">
        <v>33</v>
      </c>
      <c r="BU180" s="42" t="str">
        <f>+IF(BT180="CUMPLE","SI",IF(BT180="NO CUMPLE","NO"))</f>
        <v>NO</v>
      </c>
      <c r="BV180" s="191"/>
      <c r="BW180" s="191"/>
      <c r="BX180" s="43">
        <f t="shared" si="434"/>
        <v>0</v>
      </c>
      <c r="BY180" s="52">
        <f t="shared" si="435"/>
        <v>0</v>
      </c>
      <c r="BZ180" s="42" t="str">
        <f>+IF(BX180=0,"NO OFERTADO",IF(BX180&gt;$H180,"NO CUMPLE",IF(((BX180-$H180)/$H180)&lt;=-20%,"ARTIFICIALIDAD",IF(AND($H180=$H180,((BX180-$H180)/$H180)&gt;-20%),"CUMPLE"))))</f>
        <v>NO OFERTADO</v>
      </c>
      <c r="CA180" s="42" t="str">
        <f>+IFERROR(VLOOKUP(A180,'[1]UCIPHARMA S. A'!$A$11:$N$28,8,0)," ")</f>
        <v xml:space="preserve"> </v>
      </c>
      <c r="CB180" s="42" t="s">
        <v>33</v>
      </c>
      <c r="CC180" s="42" t="str">
        <f>+IF(CB180="CUMPLE","SI",IF(CB180="NO CUMPLE","NO"))</f>
        <v>NO</v>
      </c>
      <c r="CD180" s="56"/>
      <c r="CE180" s="57">
        <f t="shared" si="436"/>
        <v>5700</v>
      </c>
      <c r="CF180" s="57">
        <f t="shared" si="437"/>
        <v>5400</v>
      </c>
      <c r="CG180" s="57" t="str">
        <f t="shared" si="438"/>
        <v/>
      </c>
      <c r="CH180" s="65">
        <f t="shared" si="439"/>
        <v>5356</v>
      </c>
      <c r="CI180" s="65" t="str">
        <f t="shared" si="440"/>
        <v/>
      </c>
      <c r="CJ180" s="65" t="str">
        <f t="shared" si="441"/>
        <v/>
      </c>
      <c r="CK180" s="65" t="str">
        <f>IF(BH180=0,"",IF(BM180="NO","",BH180))</f>
        <v/>
      </c>
      <c r="CL180" s="65" t="str">
        <f>IF(BQ180=0,"",IF(BU180="NO","",BQ180))</f>
        <v/>
      </c>
      <c r="CM180" s="57" t="str">
        <f t="shared" si="450"/>
        <v/>
      </c>
      <c r="CN180" s="57">
        <f>MIN(CE180,CF180,CG180,CH180,CI180,CJ180,CK180,CL180,CM180)</f>
        <v>5356</v>
      </c>
      <c r="CO180" s="58">
        <f>500*(CN180/CE180)</f>
        <v>469.82456140350877</v>
      </c>
      <c r="CP180" s="58">
        <f>500*(CN180/CF180)</f>
        <v>495.92592592592592</v>
      </c>
      <c r="CQ180" s="58" t="e">
        <f>500*(CN180/CG180)</f>
        <v>#VALUE!</v>
      </c>
      <c r="CR180" s="58">
        <f>500*(CN180/CH180)</f>
        <v>500</v>
      </c>
      <c r="CS180" s="58" t="e">
        <f>500*(CN180/CI180)</f>
        <v>#VALUE!</v>
      </c>
      <c r="CT180" s="58" t="e">
        <f>500*(CN180/CJ180)</f>
        <v>#VALUE!</v>
      </c>
      <c r="CU180" s="62" t="e">
        <f>500*(CN180/CK180)</f>
        <v>#VALUE!</v>
      </c>
      <c r="CV180" s="58" t="e">
        <f>500*(CN180/CL180)</f>
        <v>#VALUE!</v>
      </c>
      <c r="CW180" s="58" t="e">
        <f>500*(CN180/CM180)</f>
        <v>#VALUE!</v>
      </c>
      <c r="CX180" s="56" t="s">
        <v>554</v>
      </c>
      <c r="CY180" s="91"/>
    </row>
    <row r="181" spans="1:103" s="59" customFormat="1" ht="72" x14ac:dyDescent="0.2">
      <c r="A181" s="122">
        <f t="shared" si="442"/>
        <v>171</v>
      </c>
      <c r="B181" s="123" t="s">
        <v>385</v>
      </c>
      <c r="C181" s="124" t="s">
        <v>386</v>
      </c>
      <c r="D181" s="123" t="s">
        <v>46</v>
      </c>
      <c r="E181" s="126">
        <v>197</v>
      </c>
      <c r="F181" s="122">
        <v>1</v>
      </c>
      <c r="G181" s="123" t="s">
        <v>31</v>
      </c>
      <c r="H181" s="53">
        <v>12120</v>
      </c>
      <c r="I181" s="53">
        <f t="shared" si="443"/>
        <v>2387640</v>
      </c>
      <c r="J181" s="136">
        <v>11700</v>
      </c>
      <c r="K181" s="136">
        <v>0</v>
      </c>
      <c r="L181" s="43">
        <f t="shared" ref="L181:L192" si="566">J181+K181</f>
        <v>11700</v>
      </c>
      <c r="M181" s="52">
        <f t="shared" si="444"/>
        <v>2304900</v>
      </c>
      <c r="N181" s="42" t="str">
        <f t="shared" ref="N181:N185" si="567">+IF(L181=0,"NO OFERTADO",IF(L181&gt;$H181,"NO CUMPLE",IF(((L181-$H181)/$H181)&lt;=-20%,"ARTIFICIALIDAD",IF(AND($H181=$H181,((L181-$H181)/$H181)&gt;-20%),"CUMPLE"))))</f>
        <v>CUMPLE</v>
      </c>
      <c r="O181" s="42" t="s">
        <v>567</v>
      </c>
      <c r="P181" s="42" t="s">
        <v>10</v>
      </c>
      <c r="Q181" s="42" t="str">
        <f t="shared" ref="Q181:Q192" si="568">+IF(P181="CUMPLE","SI",IF(P181="NO CUMPLE","NO"))</f>
        <v>SI</v>
      </c>
      <c r="R181" s="144">
        <v>0</v>
      </c>
      <c r="S181" s="144">
        <v>0</v>
      </c>
      <c r="T181" s="144">
        <f t="shared" si="428"/>
        <v>0</v>
      </c>
      <c r="U181" s="145">
        <f t="shared" si="445"/>
        <v>0</v>
      </c>
      <c r="V181" s="42" t="str">
        <f t="shared" ref="V181:V182" si="569">+IF(T181=0,"NO OFERTADO",IF(T181&gt;$H181,"NO CUMPLE",IF(((T181-$H181)/$H181)&lt;=-20%,"ARTIFICIALIDAD",IF(AND($H181=$H181,((T181-$H181)/$H181)&gt;-20%),"CUMPLE"))))</f>
        <v>NO OFERTADO</v>
      </c>
      <c r="W181" s="42" t="str">
        <f>+IFERROR(VLOOKUP(A181,'[1]ASSUT MEDICAL LTDA'!$A$11:$L$124,7,0)," ")</f>
        <v xml:space="preserve"> </v>
      </c>
      <c r="X181" s="42" t="s">
        <v>33</v>
      </c>
      <c r="Y181" s="42" t="str">
        <f t="shared" ref="Y181:Y182" si="570">+IF(X181="CUMPLE","SI",IF(X181="NO CUMPLE","NO"))</f>
        <v>NO</v>
      </c>
      <c r="Z181" s="43">
        <v>11373</v>
      </c>
      <c r="AA181" s="43">
        <v>0</v>
      </c>
      <c r="AB181" s="43">
        <f t="shared" si="429"/>
        <v>11373</v>
      </c>
      <c r="AC181" s="41">
        <f t="shared" si="446"/>
        <v>2240481</v>
      </c>
      <c r="AD181" s="42" t="str">
        <f t="shared" ref="AD181:AD192" si="571">+IF(AB181=0,"NO OFERTADO",IF(AB181&gt;$H181,"NO CUMPLE",IF(((AB181-$H181)/$H181)&lt;=-20%,"ARTIFICIALIDAD",IF(AND($H181=$H181,((AB181-$H181)/$H181)&gt;-20%),"CUMPLE"))))</f>
        <v>CUMPLE</v>
      </c>
      <c r="AE181" s="42" t="str">
        <f>+IFERROR(VLOOKUP(A181,'[1]COLOMBIANA DE MEDICAMENTOS Y TE'!$A$33:$H$178,8,0)," ")</f>
        <v>No cumple</v>
      </c>
      <c r="AF181" s="42" t="s">
        <v>10</v>
      </c>
      <c r="AG181" s="42" t="str">
        <f t="shared" ref="AG181:AG192" si="572">+IF(AF181="CUMPLE","SI",IF(AF181="NO CUMPLE","NO"))</f>
        <v>SI</v>
      </c>
      <c r="AH181" s="60">
        <v>6012</v>
      </c>
      <c r="AI181" s="60">
        <v>0</v>
      </c>
      <c r="AJ181" s="51">
        <f t="shared" ref="AJ181:AJ192" si="573">+AH181+AI181</f>
        <v>6012</v>
      </c>
      <c r="AK181" s="41">
        <f t="shared" si="447"/>
        <v>1184364</v>
      </c>
      <c r="AL181" s="42" t="str">
        <f t="shared" ref="AL181:AL192" si="574">+IF(AJ181=0,"NO OFERTADO",IF(AJ181&gt;$H181,"NO CUMPLE",IF(((AJ181-$H181)/$H181)&lt;=-20%,"ARTIFICIALIDAD",IF(AND($H181=$H181,((AJ181-$H181)/$H181)&gt;-20%),"CUMPLE"))))</f>
        <v>ARTIFICIALIDAD</v>
      </c>
      <c r="AM181" s="42" t="str">
        <f>+IFERROR(VLOOKUP(A181,'[1]JOHNSON &amp; JOHNSON MEDTECH COLOM'!$A$11:$J$240,7,0)," ")</f>
        <v>Cumple</v>
      </c>
      <c r="AN181" s="42" t="s">
        <v>10</v>
      </c>
      <c r="AO181" s="42" t="str">
        <f t="shared" ref="AO181:AO192" si="575">+IF(AN181="CUMPLE","SI",IF(AN181="NO CUMPLE","NO"))</f>
        <v>SI</v>
      </c>
      <c r="AP181" s="60"/>
      <c r="AQ181" s="60"/>
      <c r="AR181" s="40">
        <f t="shared" ref="AR181:AR192" si="576">+AP181+AQ181</f>
        <v>0</v>
      </c>
      <c r="AS181" s="41">
        <f t="shared" si="448"/>
        <v>0</v>
      </c>
      <c r="AT181" s="42" t="str">
        <f t="shared" ref="AT181:AT192" si="577">+IF(AR181=0,"NO OFERTADO",IF(AR181&gt;$H181,"NO CUMPLE",IF(((AR181-$H181)/$H181)&lt;=-20%,"ARTIFICIALIDAD",IF(AND($H181=$H181,((AR181-$H181)/$H181)&gt;-20%),"CUMPLE"))))</f>
        <v>NO OFERTADO</v>
      </c>
      <c r="AU181" s="42"/>
      <c r="AV181" s="42" t="s">
        <v>33</v>
      </c>
      <c r="AW181" s="42" t="str">
        <f t="shared" ref="AW181:AW192" si="578">+IF(AV181="CUMPLE","SI",IF(AV181="NO CUMPLE","NO"))</f>
        <v>NO</v>
      </c>
      <c r="AX181" s="167"/>
      <c r="AY181" s="167"/>
      <c r="AZ181" s="144">
        <f t="shared" si="430"/>
        <v>0</v>
      </c>
      <c r="BA181" s="41">
        <f t="shared" si="449"/>
        <v>0</v>
      </c>
      <c r="BB181" s="42" t="str">
        <f t="shared" ref="BB181:BB192" si="579">+IF(AZ181=0,"NO OFERTADO",IF(AZ181&gt;$H181,"NO CUMPLE",IF(((AZ181-$H181)/$H181)&lt;=-20%,"ARTIFICIALIDAD",IF(AND($H181=$H181,((AZ181-$H181)/$H181)&gt;-20%),"CUMPLE"))))</f>
        <v>NO OFERTADO</v>
      </c>
      <c r="BC181" s="42" t="str">
        <f>+IFERROR(VLOOKUP(A181,'[1]LIFE SUMINISTROS MEDICOS S.A.S.'!$A$32:$O$78,8,0)," ")</f>
        <v xml:space="preserve"> </v>
      </c>
      <c r="BD181" s="42" t="s">
        <v>33</v>
      </c>
      <c r="BE181" s="42" t="str">
        <f t="shared" ref="BE181:BE192" si="580">+IF(BD181="CUMPLE","SI",IF(BD181="NO CUMPLE","NO"))</f>
        <v>NO</v>
      </c>
      <c r="BF181" s="214">
        <f>+IFERROR(VLOOKUP(A181,[2]PriceList!$A$2:$I$252,8,0)," ")</f>
        <v>0</v>
      </c>
      <c r="BG181" s="218">
        <f>+IFERROR(VLOOKUP(A181,[2]PriceList!$A$2:$I$252,9,0)," ")</f>
        <v>0</v>
      </c>
      <c r="BH181" s="43">
        <f t="shared" si="431"/>
        <v>0</v>
      </c>
      <c r="BI181" s="52">
        <f t="shared" ref="BI181:BI192" si="581">BH181*$F181</f>
        <v>0</v>
      </c>
      <c r="BJ181" s="42" t="str">
        <f t="shared" ref="BJ181:BJ192" si="582">+IF(BH181=0,"NO OFERTADO",IF(BH181&gt;$H181,"NO CUMPLE",IF(((BH181-$H181)/$H181)&lt;=-20%,"ARTIFICIALIDAD",IF(AND($H181=$H181,((BH181-$H181)/$H181)&gt;-20%),"CUMPLE"))))</f>
        <v>NO OFERTADO</v>
      </c>
      <c r="BK181" s="42" t="str">
        <f>+IFERROR(VLOOKUP(A181,'[1]MEDTRONIC COLOMBIA S.A.'!$A$11:$O$73,8,0)," ")</f>
        <v xml:space="preserve"> </v>
      </c>
      <c r="BL181" s="42" t="s">
        <v>33</v>
      </c>
      <c r="BM181" s="42" t="str">
        <f t="shared" ref="BM181:BM192" si="583">+IF(BL181="CUMPLE","SI",IF(BL181="NO CUMPLE","NO"))</f>
        <v>NO</v>
      </c>
      <c r="BN181" s="196">
        <v>0</v>
      </c>
      <c r="BO181" s="196">
        <v>0</v>
      </c>
      <c r="BP181" s="144">
        <f t="shared" si="432"/>
        <v>0</v>
      </c>
      <c r="BQ181" s="145">
        <f t="shared" si="433"/>
        <v>0</v>
      </c>
      <c r="BR181" s="42" t="str">
        <f t="shared" ref="BR181:BR192" si="584">+IF(BP181=0,"NO OFERTADO",IF(BP181&gt;$H181,"NO CUMPLE",IF(((BP181-$H181)/$H181)&lt;=-20%,"ARTIFICIALIDAD",IF(AND($H181=$H181,((BP181-$H181)/$H181)&gt;-20%),"CUMPLE"))))</f>
        <v>NO OFERTADO</v>
      </c>
      <c r="BS181" s="42" t="str">
        <f>+IFERROR(VLOOKUP(A181,'[1]PROMED QUIRURGICOS EU'!$A$11:$O$26,8,0)," ")</f>
        <v xml:space="preserve"> </v>
      </c>
      <c r="BT181" s="42" t="s">
        <v>33</v>
      </c>
      <c r="BU181" s="42" t="str">
        <f t="shared" ref="BU181:BU192" si="585">+IF(BT181="CUMPLE","SI",IF(BT181="NO CUMPLE","NO"))</f>
        <v>NO</v>
      </c>
      <c r="BV181" s="191"/>
      <c r="BW181" s="191"/>
      <c r="BX181" s="43">
        <f t="shared" si="434"/>
        <v>0</v>
      </c>
      <c r="BY181" s="52">
        <f t="shared" si="435"/>
        <v>0</v>
      </c>
      <c r="BZ181" s="42" t="str">
        <f t="shared" ref="BZ181:BZ192" si="586">+IF(BX181=0,"NO OFERTADO",IF(BX181&gt;$H181,"NO CUMPLE",IF(((BX181-$H181)/$H181)&lt;=-20%,"ARTIFICIALIDAD",IF(AND($H181=$H181,((BX181-$H181)/$H181)&gt;-20%),"CUMPLE"))))</f>
        <v>NO OFERTADO</v>
      </c>
      <c r="CA181" s="42" t="str">
        <f>+IFERROR(VLOOKUP(A181,'[1]UCIPHARMA S. A'!$A$11:$N$28,8,0)," ")</f>
        <v xml:space="preserve"> </v>
      </c>
      <c r="CB181" s="42" t="s">
        <v>33</v>
      </c>
      <c r="CC181" s="42" t="str">
        <f t="shared" ref="CC181:CC192" si="587">+IF(CB181="CUMPLE","SI",IF(CB181="NO CUMPLE","NO"))</f>
        <v>NO</v>
      </c>
      <c r="CD181" s="56"/>
      <c r="CE181" s="57">
        <f t="shared" si="436"/>
        <v>11700</v>
      </c>
      <c r="CF181" s="57" t="str">
        <f t="shared" si="437"/>
        <v/>
      </c>
      <c r="CG181" s="57">
        <f t="shared" si="438"/>
        <v>11373</v>
      </c>
      <c r="CH181" s="65">
        <f t="shared" si="439"/>
        <v>6012</v>
      </c>
      <c r="CI181" s="65" t="str">
        <f t="shared" si="440"/>
        <v/>
      </c>
      <c r="CJ181" s="65" t="str">
        <f t="shared" si="441"/>
        <v/>
      </c>
      <c r="CK181" s="65" t="str">
        <f t="shared" ref="CK181:CK192" si="588">IF(BH181=0,"",IF(BM181="NO","",BH181))</f>
        <v/>
      </c>
      <c r="CL181" s="65" t="str">
        <f t="shared" ref="CL181:CL192" si="589">IF(BQ181=0,"",IF(BU181="NO","",BQ181))</f>
        <v/>
      </c>
      <c r="CM181" s="57" t="str">
        <f t="shared" si="450"/>
        <v/>
      </c>
      <c r="CN181" s="57">
        <f t="shared" ref="CN181:CN192" si="590">MIN(CE181,CF181,CG181,CH181,CI181,CJ181,CK181,CL181,CM181)</f>
        <v>6012</v>
      </c>
      <c r="CO181" s="58">
        <f t="shared" ref="CO181:CO192" si="591">500*(CN181/CE181)</f>
        <v>256.92307692307691</v>
      </c>
      <c r="CP181" s="58" t="e">
        <f t="shared" ref="CP181:CP192" si="592">500*(CN181/CF181)</f>
        <v>#VALUE!</v>
      </c>
      <c r="CQ181" s="58">
        <f t="shared" ref="CQ181:CQ192" si="593">500*(CN181/CG181)</f>
        <v>264.31020838828806</v>
      </c>
      <c r="CR181" s="58">
        <f t="shared" ref="CR181:CR192" si="594">500*(CN181/CH181)</f>
        <v>500</v>
      </c>
      <c r="CS181" s="58" t="e">
        <f t="shared" ref="CS181:CS184" si="595">500*(CN181/CI181)</f>
        <v>#VALUE!</v>
      </c>
      <c r="CT181" s="58" t="e">
        <f t="shared" ref="CT181:CT192" si="596">500*(CN181/CJ181)</f>
        <v>#VALUE!</v>
      </c>
      <c r="CU181" s="62" t="e">
        <f t="shared" ref="CU181:CU192" si="597">500*(CN181/CK181)</f>
        <v>#VALUE!</v>
      </c>
      <c r="CV181" s="58" t="e">
        <f t="shared" ref="CV181:CV192" si="598">500*(CN181/CL181)</f>
        <v>#VALUE!</v>
      </c>
      <c r="CW181" s="58" t="e">
        <f t="shared" ref="CW181:CW192" si="599">500*(CN181/CM181)</f>
        <v>#VALUE!</v>
      </c>
      <c r="CX181" s="56" t="s">
        <v>554</v>
      </c>
      <c r="CY181" s="91"/>
    </row>
    <row r="182" spans="1:103" s="59" customFormat="1" ht="72" x14ac:dyDescent="0.2">
      <c r="A182" s="122">
        <f t="shared" si="442"/>
        <v>172</v>
      </c>
      <c r="B182" s="123" t="s">
        <v>387</v>
      </c>
      <c r="C182" s="124" t="s">
        <v>388</v>
      </c>
      <c r="D182" s="123" t="s">
        <v>46</v>
      </c>
      <c r="E182" s="126">
        <v>205</v>
      </c>
      <c r="F182" s="122">
        <v>1</v>
      </c>
      <c r="G182" s="123" t="s">
        <v>31</v>
      </c>
      <c r="H182" s="53">
        <v>12120</v>
      </c>
      <c r="I182" s="53">
        <f t="shared" si="443"/>
        <v>2484600</v>
      </c>
      <c r="J182" s="136">
        <v>11700</v>
      </c>
      <c r="K182" s="136">
        <v>0</v>
      </c>
      <c r="L182" s="43">
        <f t="shared" si="566"/>
        <v>11700</v>
      </c>
      <c r="M182" s="52">
        <f t="shared" si="444"/>
        <v>2398500</v>
      </c>
      <c r="N182" s="42" t="str">
        <f t="shared" si="567"/>
        <v>CUMPLE</v>
      </c>
      <c r="O182" s="42" t="s">
        <v>567</v>
      </c>
      <c r="P182" s="42" t="s">
        <v>10</v>
      </c>
      <c r="Q182" s="42" t="str">
        <f t="shared" si="568"/>
        <v>SI</v>
      </c>
      <c r="R182" s="144">
        <v>0</v>
      </c>
      <c r="S182" s="144">
        <v>0</v>
      </c>
      <c r="T182" s="144">
        <f t="shared" si="428"/>
        <v>0</v>
      </c>
      <c r="U182" s="145">
        <f t="shared" si="445"/>
        <v>0</v>
      </c>
      <c r="V182" s="42" t="str">
        <f t="shared" si="569"/>
        <v>NO OFERTADO</v>
      </c>
      <c r="W182" s="42" t="str">
        <f>+IFERROR(VLOOKUP(A182,'[1]ASSUT MEDICAL LTDA'!$A$11:$L$124,7,0)," ")</f>
        <v xml:space="preserve"> </v>
      </c>
      <c r="X182" s="42" t="s">
        <v>33</v>
      </c>
      <c r="Y182" s="42" t="str">
        <f t="shared" si="570"/>
        <v>NO</v>
      </c>
      <c r="Z182" s="43">
        <v>11373</v>
      </c>
      <c r="AA182" s="43">
        <v>0</v>
      </c>
      <c r="AB182" s="43">
        <f t="shared" si="429"/>
        <v>11373</v>
      </c>
      <c r="AC182" s="41">
        <f t="shared" si="446"/>
        <v>2331465</v>
      </c>
      <c r="AD182" s="42" t="str">
        <f t="shared" si="571"/>
        <v>CUMPLE</v>
      </c>
      <c r="AE182" s="42" t="str">
        <f>+IFERROR(VLOOKUP(A182,'[1]COLOMBIANA DE MEDICAMENTOS Y TE'!$A$33:$H$178,8,0)," ")</f>
        <v>No cumple</v>
      </c>
      <c r="AF182" s="42" t="s">
        <v>10</v>
      </c>
      <c r="AG182" s="42" t="str">
        <f t="shared" si="572"/>
        <v>SI</v>
      </c>
      <c r="AH182" s="60">
        <v>6012</v>
      </c>
      <c r="AI182" s="60">
        <v>0</v>
      </c>
      <c r="AJ182" s="51">
        <f t="shared" si="573"/>
        <v>6012</v>
      </c>
      <c r="AK182" s="41">
        <f t="shared" si="447"/>
        <v>1232460</v>
      </c>
      <c r="AL182" s="42" t="str">
        <f t="shared" si="574"/>
        <v>ARTIFICIALIDAD</v>
      </c>
      <c r="AM182" s="42" t="str">
        <f>+IFERROR(VLOOKUP(A182,'[1]JOHNSON &amp; JOHNSON MEDTECH COLOM'!$A$11:$J$240,7,0)," ")</f>
        <v>Cumple</v>
      </c>
      <c r="AN182" s="42" t="s">
        <v>10</v>
      </c>
      <c r="AO182" s="42" t="str">
        <f t="shared" si="575"/>
        <v>SI</v>
      </c>
      <c r="AP182" s="60"/>
      <c r="AQ182" s="60"/>
      <c r="AR182" s="40">
        <f t="shared" si="576"/>
        <v>0</v>
      </c>
      <c r="AS182" s="41">
        <f t="shared" si="448"/>
        <v>0</v>
      </c>
      <c r="AT182" s="42" t="str">
        <f t="shared" si="577"/>
        <v>NO OFERTADO</v>
      </c>
      <c r="AU182" s="42"/>
      <c r="AV182" s="42" t="s">
        <v>33</v>
      </c>
      <c r="AW182" s="42" t="str">
        <f t="shared" si="578"/>
        <v>NO</v>
      </c>
      <c r="AX182" s="167"/>
      <c r="AY182" s="167"/>
      <c r="AZ182" s="144">
        <f t="shared" si="430"/>
        <v>0</v>
      </c>
      <c r="BA182" s="41">
        <f t="shared" si="449"/>
        <v>0</v>
      </c>
      <c r="BB182" s="42" t="str">
        <f t="shared" si="579"/>
        <v>NO OFERTADO</v>
      </c>
      <c r="BC182" s="42" t="str">
        <f>+IFERROR(VLOOKUP(A182,'[1]LIFE SUMINISTROS MEDICOS S.A.S.'!$A$32:$O$78,8,0)," ")</f>
        <v xml:space="preserve"> </v>
      </c>
      <c r="BD182" s="42" t="s">
        <v>33</v>
      </c>
      <c r="BE182" s="42" t="str">
        <f t="shared" si="580"/>
        <v>NO</v>
      </c>
      <c r="BF182" s="214">
        <f>+IFERROR(VLOOKUP(A182,[2]PriceList!$A$2:$I$252,8,0)," ")</f>
        <v>0</v>
      </c>
      <c r="BG182" s="218">
        <f>+IFERROR(VLOOKUP(A182,[2]PriceList!$A$2:$I$252,9,0)," ")</f>
        <v>0</v>
      </c>
      <c r="BH182" s="43">
        <f t="shared" si="431"/>
        <v>0</v>
      </c>
      <c r="BI182" s="52">
        <f t="shared" si="581"/>
        <v>0</v>
      </c>
      <c r="BJ182" s="42" t="str">
        <f t="shared" si="582"/>
        <v>NO OFERTADO</v>
      </c>
      <c r="BK182" s="42" t="str">
        <f>+IFERROR(VLOOKUP(A182,'[1]MEDTRONIC COLOMBIA S.A.'!$A$11:$O$73,8,0)," ")</f>
        <v xml:space="preserve"> </v>
      </c>
      <c r="BL182" s="42" t="s">
        <v>33</v>
      </c>
      <c r="BM182" s="42" t="str">
        <f t="shared" si="583"/>
        <v>NO</v>
      </c>
      <c r="BN182" s="196">
        <v>0</v>
      </c>
      <c r="BO182" s="196">
        <v>0</v>
      </c>
      <c r="BP182" s="144">
        <f t="shared" si="432"/>
        <v>0</v>
      </c>
      <c r="BQ182" s="145">
        <f t="shared" si="433"/>
        <v>0</v>
      </c>
      <c r="BR182" s="42" t="str">
        <f t="shared" si="584"/>
        <v>NO OFERTADO</v>
      </c>
      <c r="BS182" s="42" t="str">
        <f>+IFERROR(VLOOKUP(A182,'[1]PROMED QUIRURGICOS EU'!$A$11:$O$26,8,0)," ")</f>
        <v xml:space="preserve"> </v>
      </c>
      <c r="BT182" s="42" t="s">
        <v>33</v>
      </c>
      <c r="BU182" s="42" t="str">
        <f t="shared" si="585"/>
        <v>NO</v>
      </c>
      <c r="BV182" s="191"/>
      <c r="BW182" s="191"/>
      <c r="BX182" s="43">
        <f t="shared" si="434"/>
        <v>0</v>
      </c>
      <c r="BY182" s="52">
        <f t="shared" si="435"/>
        <v>0</v>
      </c>
      <c r="BZ182" s="42" t="str">
        <f t="shared" si="586"/>
        <v>NO OFERTADO</v>
      </c>
      <c r="CA182" s="42" t="str">
        <f>+IFERROR(VLOOKUP(A182,'[1]UCIPHARMA S. A'!$A$11:$N$28,8,0)," ")</f>
        <v xml:space="preserve"> </v>
      </c>
      <c r="CB182" s="42" t="s">
        <v>33</v>
      </c>
      <c r="CC182" s="42" t="str">
        <f t="shared" si="587"/>
        <v>NO</v>
      </c>
      <c r="CD182" s="56"/>
      <c r="CE182" s="57">
        <f t="shared" si="436"/>
        <v>11700</v>
      </c>
      <c r="CF182" s="57" t="str">
        <f t="shared" si="437"/>
        <v/>
      </c>
      <c r="CG182" s="57">
        <f t="shared" si="438"/>
        <v>11373</v>
      </c>
      <c r="CH182" s="65">
        <f t="shared" si="439"/>
        <v>6012</v>
      </c>
      <c r="CI182" s="65" t="str">
        <f t="shared" si="440"/>
        <v/>
      </c>
      <c r="CJ182" s="65" t="str">
        <f t="shared" si="441"/>
        <v/>
      </c>
      <c r="CK182" s="65" t="str">
        <f t="shared" si="588"/>
        <v/>
      </c>
      <c r="CL182" s="65" t="str">
        <f t="shared" si="589"/>
        <v/>
      </c>
      <c r="CM182" s="57" t="str">
        <f t="shared" si="450"/>
        <v/>
      </c>
      <c r="CN182" s="57">
        <f t="shared" si="590"/>
        <v>6012</v>
      </c>
      <c r="CO182" s="58">
        <f t="shared" si="591"/>
        <v>256.92307692307691</v>
      </c>
      <c r="CP182" s="58" t="e">
        <f t="shared" si="592"/>
        <v>#VALUE!</v>
      </c>
      <c r="CQ182" s="58">
        <f t="shared" si="593"/>
        <v>264.31020838828806</v>
      </c>
      <c r="CR182" s="58">
        <f t="shared" si="594"/>
        <v>500</v>
      </c>
      <c r="CS182" s="58" t="e">
        <f t="shared" si="595"/>
        <v>#VALUE!</v>
      </c>
      <c r="CT182" s="58" t="e">
        <f t="shared" si="596"/>
        <v>#VALUE!</v>
      </c>
      <c r="CU182" s="62" t="e">
        <f t="shared" si="597"/>
        <v>#VALUE!</v>
      </c>
      <c r="CV182" s="58" t="e">
        <f t="shared" si="598"/>
        <v>#VALUE!</v>
      </c>
      <c r="CW182" s="58" t="e">
        <f t="shared" si="599"/>
        <v>#VALUE!</v>
      </c>
      <c r="CX182" s="56" t="s">
        <v>554</v>
      </c>
      <c r="CY182" s="91"/>
    </row>
    <row r="183" spans="1:103" s="59" customFormat="1" ht="47.25" x14ac:dyDescent="0.2">
      <c r="A183" s="122">
        <f t="shared" si="442"/>
        <v>173</v>
      </c>
      <c r="B183" s="123" t="s">
        <v>389</v>
      </c>
      <c r="C183" s="124" t="s">
        <v>390</v>
      </c>
      <c r="D183" s="123" t="s">
        <v>46</v>
      </c>
      <c r="E183" s="126">
        <v>1</v>
      </c>
      <c r="F183" s="122">
        <v>1</v>
      </c>
      <c r="G183" s="123" t="s">
        <v>31</v>
      </c>
      <c r="H183" s="53">
        <v>2252626</v>
      </c>
      <c r="I183" s="53">
        <f t="shared" si="443"/>
        <v>2252626</v>
      </c>
      <c r="J183" s="136"/>
      <c r="K183" s="136">
        <v>0</v>
      </c>
      <c r="L183" s="43">
        <f t="shared" si="566"/>
        <v>0</v>
      </c>
      <c r="M183" s="52">
        <f t="shared" si="444"/>
        <v>0</v>
      </c>
      <c r="N183" s="42" t="str">
        <f t="shared" si="567"/>
        <v>NO OFERTADO</v>
      </c>
      <c r="O183" s="42" t="s">
        <v>568</v>
      </c>
      <c r="P183" s="42" t="s">
        <v>33</v>
      </c>
      <c r="Q183" s="42" t="str">
        <f t="shared" si="568"/>
        <v>NO</v>
      </c>
      <c r="R183" s="144">
        <v>0</v>
      </c>
      <c r="S183" s="144">
        <v>0</v>
      </c>
      <c r="T183" s="144">
        <f t="shared" si="428"/>
        <v>0</v>
      </c>
      <c r="U183" s="145">
        <f t="shared" si="445"/>
        <v>0</v>
      </c>
      <c r="V183" s="42" t="str">
        <f>+IF(T183=0,"NO OFERTADO",IF(T183&gt;$H183,"NO CUMPLE",IF(((T183-$H183)/$H183)&lt;=-20%,"ARTIFICIALIDAD",IF(AND($H183=$H183,((T183-$H183)/$H183)&gt;-20%),"CUMPLE"))))</f>
        <v>NO OFERTADO</v>
      </c>
      <c r="W183" s="42" t="str">
        <f>+IFERROR(VLOOKUP(A183,'[1]ASSUT MEDICAL LTDA'!$A$11:$L$124,7,0)," ")</f>
        <v xml:space="preserve"> </v>
      </c>
      <c r="X183" s="42" t="s">
        <v>33</v>
      </c>
      <c r="Y183" s="42" t="str">
        <f>+IF(X183="CUMPLE","SI",IF(X183="NO CUMPLE","NO"))</f>
        <v>NO</v>
      </c>
      <c r="Z183" s="43">
        <v>1778929</v>
      </c>
      <c r="AA183" s="43">
        <v>337997</v>
      </c>
      <c r="AB183" s="43">
        <f t="shared" si="429"/>
        <v>2116926</v>
      </c>
      <c r="AC183" s="41">
        <f t="shared" si="446"/>
        <v>2116926</v>
      </c>
      <c r="AD183" s="42" t="str">
        <f t="shared" si="571"/>
        <v>CUMPLE</v>
      </c>
      <c r="AE183" s="42" t="str">
        <f>+IFERROR(VLOOKUP(A183,'[1]COLOMBIANA DE MEDICAMENTOS Y TE'!$A$33:$H$178,8,0)," ")</f>
        <v>Cumple</v>
      </c>
      <c r="AF183" s="42" t="s">
        <v>10</v>
      </c>
      <c r="AG183" s="42" t="str">
        <f t="shared" si="572"/>
        <v>SI</v>
      </c>
      <c r="AH183" s="60">
        <v>1892963</v>
      </c>
      <c r="AI183" s="60">
        <v>0</v>
      </c>
      <c r="AJ183" s="51">
        <f t="shared" si="573"/>
        <v>1892963</v>
      </c>
      <c r="AK183" s="41">
        <f t="shared" si="447"/>
        <v>1892963</v>
      </c>
      <c r="AL183" s="42" t="str">
        <f t="shared" si="574"/>
        <v>CUMPLE</v>
      </c>
      <c r="AM183" s="42" t="str">
        <f>+IFERROR(VLOOKUP(A183,'[1]JOHNSON &amp; JOHNSON MEDTECH COLOM'!$A$11:$J$240,7,0)," ")</f>
        <v>Cumple</v>
      </c>
      <c r="AN183" s="42" t="s">
        <v>10</v>
      </c>
      <c r="AO183" s="42" t="str">
        <f t="shared" si="575"/>
        <v>SI</v>
      </c>
      <c r="AP183" s="60"/>
      <c r="AQ183" s="60"/>
      <c r="AR183" s="40">
        <f t="shared" si="576"/>
        <v>0</v>
      </c>
      <c r="AS183" s="41">
        <f t="shared" si="448"/>
        <v>0</v>
      </c>
      <c r="AT183" s="42" t="str">
        <f t="shared" si="577"/>
        <v>NO OFERTADO</v>
      </c>
      <c r="AU183" s="42"/>
      <c r="AV183" s="42" t="s">
        <v>33</v>
      </c>
      <c r="AW183" s="42" t="str">
        <f t="shared" si="578"/>
        <v>NO</v>
      </c>
      <c r="AX183" s="167"/>
      <c r="AY183" s="167"/>
      <c r="AZ183" s="144">
        <f t="shared" si="430"/>
        <v>0</v>
      </c>
      <c r="BA183" s="41">
        <f t="shared" si="449"/>
        <v>0</v>
      </c>
      <c r="BB183" s="42" t="str">
        <f t="shared" si="579"/>
        <v>NO OFERTADO</v>
      </c>
      <c r="BC183" s="42" t="str">
        <f>+IFERROR(VLOOKUP(A183,'[1]LIFE SUMINISTROS MEDICOS S.A.S.'!$A$32:$O$78,8,0)," ")</f>
        <v xml:space="preserve"> </v>
      </c>
      <c r="BD183" s="42" t="s">
        <v>33</v>
      </c>
      <c r="BE183" s="42" t="str">
        <f t="shared" si="580"/>
        <v>NO</v>
      </c>
      <c r="BF183" s="214">
        <f>+IFERROR(VLOOKUP(A183,[2]PriceList!$A$2:$I$252,8,0)," ")</f>
        <v>0</v>
      </c>
      <c r="BG183" s="218">
        <f>+IFERROR(VLOOKUP(A183,[2]PriceList!$A$2:$I$252,9,0)," ")</f>
        <v>0</v>
      </c>
      <c r="BH183" s="43">
        <f t="shared" si="431"/>
        <v>0</v>
      </c>
      <c r="BI183" s="52">
        <f t="shared" si="581"/>
        <v>0</v>
      </c>
      <c r="BJ183" s="42" t="str">
        <f t="shared" si="582"/>
        <v>NO OFERTADO</v>
      </c>
      <c r="BK183" s="42" t="str">
        <f>+IFERROR(VLOOKUP(A183,'[1]MEDTRONIC COLOMBIA S.A.'!$A$11:$O$73,8,0)," ")</f>
        <v xml:space="preserve"> </v>
      </c>
      <c r="BL183" s="42" t="s">
        <v>33</v>
      </c>
      <c r="BM183" s="42" t="str">
        <f t="shared" si="583"/>
        <v>NO</v>
      </c>
      <c r="BN183" s="196">
        <v>0</v>
      </c>
      <c r="BO183" s="196">
        <v>0</v>
      </c>
      <c r="BP183" s="144">
        <f t="shared" si="432"/>
        <v>0</v>
      </c>
      <c r="BQ183" s="145">
        <f t="shared" si="433"/>
        <v>0</v>
      </c>
      <c r="BR183" s="42" t="str">
        <f t="shared" si="584"/>
        <v>NO OFERTADO</v>
      </c>
      <c r="BS183" s="42" t="str">
        <f>+IFERROR(VLOOKUP(A183,'[1]PROMED QUIRURGICOS EU'!$A$11:$O$26,8,0)," ")</f>
        <v xml:space="preserve"> </v>
      </c>
      <c r="BT183" s="42" t="s">
        <v>33</v>
      </c>
      <c r="BU183" s="42" t="str">
        <f t="shared" si="585"/>
        <v>NO</v>
      </c>
      <c r="BV183" s="191"/>
      <c r="BW183" s="191"/>
      <c r="BX183" s="43">
        <f t="shared" si="434"/>
        <v>0</v>
      </c>
      <c r="BY183" s="52">
        <f t="shared" si="435"/>
        <v>0</v>
      </c>
      <c r="BZ183" s="42" t="str">
        <f t="shared" si="586"/>
        <v>NO OFERTADO</v>
      </c>
      <c r="CA183" s="42" t="str">
        <f>+IFERROR(VLOOKUP(A183,'[1]UCIPHARMA S. A'!$A$11:$N$28,8,0)," ")</f>
        <v xml:space="preserve"> </v>
      </c>
      <c r="CB183" s="42" t="s">
        <v>33</v>
      </c>
      <c r="CC183" s="42" t="str">
        <f t="shared" si="587"/>
        <v>NO</v>
      </c>
      <c r="CD183" s="56"/>
      <c r="CE183" s="57" t="str">
        <f t="shared" si="436"/>
        <v/>
      </c>
      <c r="CF183" s="57" t="str">
        <f t="shared" si="437"/>
        <v/>
      </c>
      <c r="CG183" s="57">
        <f t="shared" si="438"/>
        <v>2116926</v>
      </c>
      <c r="CH183" s="65">
        <f t="shared" si="439"/>
        <v>1892963</v>
      </c>
      <c r="CI183" s="65" t="str">
        <f t="shared" si="440"/>
        <v/>
      </c>
      <c r="CJ183" s="65" t="str">
        <f t="shared" si="441"/>
        <v/>
      </c>
      <c r="CK183" s="65" t="str">
        <f t="shared" si="588"/>
        <v/>
      </c>
      <c r="CL183" s="65" t="str">
        <f t="shared" si="589"/>
        <v/>
      </c>
      <c r="CM183" s="57" t="str">
        <f t="shared" si="450"/>
        <v/>
      </c>
      <c r="CN183" s="57">
        <f t="shared" si="590"/>
        <v>1892963</v>
      </c>
      <c r="CO183" s="58" t="e">
        <f t="shared" si="591"/>
        <v>#VALUE!</v>
      </c>
      <c r="CP183" s="58" t="e">
        <f t="shared" si="592"/>
        <v>#VALUE!</v>
      </c>
      <c r="CQ183" s="58">
        <f t="shared" si="593"/>
        <v>447.10183539717497</v>
      </c>
      <c r="CR183" s="58">
        <f t="shared" si="594"/>
        <v>500</v>
      </c>
      <c r="CS183" s="58" t="e">
        <f t="shared" si="595"/>
        <v>#VALUE!</v>
      </c>
      <c r="CT183" s="58" t="e">
        <f t="shared" si="596"/>
        <v>#VALUE!</v>
      </c>
      <c r="CU183" s="62" t="e">
        <f t="shared" si="597"/>
        <v>#VALUE!</v>
      </c>
      <c r="CV183" s="58" t="e">
        <f t="shared" si="598"/>
        <v>#VALUE!</v>
      </c>
      <c r="CW183" s="58" t="e">
        <f t="shared" si="599"/>
        <v>#VALUE!</v>
      </c>
      <c r="CX183" s="56" t="s">
        <v>554</v>
      </c>
      <c r="CY183" s="91"/>
    </row>
    <row r="184" spans="1:103" s="59" customFormat="1" ht="60" x14ac:dyDescent="0.2">
      <c r="A184" s="122">
        <f t="shared" si="442"/>
        <v>174</v>
      </c>
      <c r="B184" s="123" t="s">
        <v>391</v>
      </c>
      <c r="C184" s="124" t="s">
        <v>392</v>
      </c>
      <c r="D184" s="123" t="s">
        <v>46</v>
      </c>
      <c r="E184" s="126">
        <v>8.3333333333333339</v>
      </c>
      <c r="F184" s="122">
        <v>1</v>
      </c>
      <c r="G184" s="123" t="s">
        <v>31</v>
      </c>
      <c r="H184" s="53">
        <v>296761.98421333334</v>
      </c>
      <c r="I184" s="53">
        <f t="shared" si="443"/>
        <v>2473016.5351111116</v>
      </c>
      <c r="J184" s="136"/>
      <c r="K184" s="136">
        <v>0</v>
      </c>
      <c r="L184" s="43">
        <f t="shared" si="566"/>
        <v>0</v>
      </c>
      <c r="M184" s="52">
        <f t="shared" si="444"/>
        <v>0</v>
      </c>
      <c r="N184" s="42" t="str">
        <f t="shared" si="567"/>
        <v>NO OFERTADO</v>
      </c>
      <c r="O184" s="42" t="s">
        <v>568</v>
      </c>
      <c r="P184" s="42" t="s">
        <v>33</v>
      </c>
      <c r="Q184" s="42" t="str">
        <f t="shared" si="568"/>
        <v>NO</v>
      </c>
      <c r="R184" s="144">
        <v>0</v>
      </c>
      <c r="S184" s="144">
        <v>0</v>
      </c>
      <c r="T184" s="144">
        <f t="shared" si="428"/>
        <v>0</v>
      </c>
      <c r="U184" s="145">
        <f t="shared" si="445"/>
        <v>0</v>
      </c>
      <c r="V184" s="42" t="str">
        <f t="shared" ref="V184:V192" si="600">+IF(T184=0,"NO OFERTADO",IF(T184&gt;$H184,"NO CUMPLE",IF(((T184-$H184)/$H184)&lt;=-20%,"ARTIFICIALIDAD",IF(AND($H184=$H184,((T184-$H184)/$H184)&gt;-20%),"CUMPLE"))))</f>
        <v>NO OFERTADO</v>
      </c>
      <c r="W184" s="42" t="str">
        <f>+IFERROR(VLOOKUP(A184,'[1]ASSUT MEDICAL LTDA'!$A$11:$L$124,7,0)," ")</f>
        <v xml:space="preserve"> </v>
      </c>
      <c r="X184" s="42" t="s">
        <v>33</v>
      </c>
      <c r="Y184" s="42" t="str">
        <f t="shared" ref="Y184:Y192" si="601">+IF(X184="CUMPLE","SI",IF(X184="NO CUMPLE","NO"))</f>
        <v>NO</v>
      </c>
      <c r="Z184" s="43">
        <v>0</v>
      </c>
      <c r="AA184" s="43">
        <v>0</v>
      </c>
      <c r="AB184" s="43">
        <f t="shared" si="429"/>
        <v>0</v>
      </c>
      <c r="AC184" s="41">
        <f t="shared" si="446"/>
        <v>0</v>
      </c>
      <c r="AD184" s="42" t="str">
        <f t="shared" si="571"/>
        <v>NO OFERTADO</v>
      </c>
      <c r="AE184" s="42" t="str">
        <f>+IFERROR(VLOOKUP(A184,'[1]COLOMBIANA DE MEDICAMENTOS Y TE'!$A$33:$H$178,8,0)," ")</f>
        <v xml:space="preserve"> </v>
      </c>
      <c r="AF184" s="42" t="s">
        <v>33</v>
      </c>
      <c r="AG184" s="42" t="str">
        <f t="shared" si="572"/>
        <v>NO</v>
      </c>
      <c r="AH184" s="60">
        <v>192000</v>
      </c>
      <c r="AI184" s="60">
        <v>0</v>
      </c>
      <c r="AJ184" s="51">
        <f t="shared" si="573"/>
        <v>192000</v>
      </c>
      <c r="AK184" s="41">
        <f t="shared" si="447"/>
        <v>1600000</v>
      </c>
      <c r="AL184" s="42" t="str">
        <f t="shared" si="574"/>
        <v>ARTIFICIALIDAD</v>
      </c>
      <c r="AM184" s="42" t="str">
        <f>+IFERROR(VLOOKUP(A184,'[1]JOHNSON &amp; JOHNSON MEDTECH COLOM'!$A$11:$J$240,7,0)," ")</f>
        <v>Cumple</v>
      </c>
      <c r="AN184" s="42" t="s">
        <v>10</v>
      </c>
      <c r="AO184" s="42" t="str">
        <f t="shared" si="575"/>
        <v>SI</v>
      </c>
      <c r="AP184" s="60"/>
      <c r="AQ184" s="60"/>
      <c r="AR184" s="40">
        <f t="shared" si="576"/>
        <v>0</v>
      </c>
      <c r="AS184" s="41">
        <f t="shared" si="448"/>
        <v>0</v>
      </c>
      <c r="AT184" s="42" t="str">
        <f t="shared" si="577"/>
        <v>NO OFERTADO</v>
      </c>
      <c r="AU184" s="42"/>
      <c r="AV184" s="42" t="s">
        <v>33</v>
      </c>
      <c r="AW184" s="42" t="str">
        <f t="shared" si="578"/>
        <v>NO</v>
      </c>
      <c r="AX184" s="167">
        <v>150000</v>
      </c>
      <c r="AY184" s="167">
        <v>28500</v>
      </c>
      <c r="AZ184" s="144">
        <f t="shared" si="430"/>
        <v>178500</v>
      </c>
      <c r="BA184" s="41">
        <f t="shared" si="449"/>
        <v>1487500</v>
      </c>
      <c r="BB184" s="42" t="str">
        <f t="shared" si="579"/>
        <v>ARTIFICIALIDAD</v>
      </c>
      <c r="BC184" s="42" t="str">
        <f>+IFERROR(VLOOKUP(A184,'[1]LIFE SUMINISTROS MEDICOS S.A.S.'!$A$32:$O$78,8,0)," ")</f>
        <v>No cumple</v>
      </c>
      <c r="BD184" s="42" t="s">
        <v>10</v>
      </c>
      <c r="BE184" s="42" t="str">
        <f t="shared" si="580"/>
        <v>SI</v>
      </c>
      <c r="BF184" s="214">
        <f>+IFERROR(VLOOKUP(A184,[2]PriceList!$A$2:$I$252,8,0)," ")</f>
        <v>0</v>
      </c>
      <c r="BG184" s="218">
        <f>+IFERROR(VLOOKUP(A184,[2]PriceList!$A$2:$I$252,9,0)," ")</f>
        <v>0</v>
      </c>
      <c r="BH184" s="43">
        <f t="shared" si="431"/>
        <v>0</v>
      </c>
      <c r="BI184" s="52">
        <f t="shared" si="581"/>
        <v>0</v>
      </c>
      <c r="BJ184" s="42" t="str">
        <f t="shared" si="582"/>
        <v>NO OFERTADO</v>
      </c>
      <c r="BK184" s="42" t="str">
        <f>+IFERROR(VLOOKUP(A184,'[1]MEDTRONIC COLOMBIA S.A.'!$A$11:$O$73,8,0)," ")</f>
        <v xml:space="preserve"> </v>
      </c>
      <c r="BL184" s="42" t="s">
        <v>33</v>
      </c>
      <c r="BM184" s="42" t="str">
        <f t="shared" si="583"/>
        <v>NO</v>
      </c>
      <c r="BN184" s="196">
        <v>0</v>
      </c>
      <c r="BO184" s="196">
        <v>0</v>
      </c>
      <c r="BP184" s="144">
        <f t="shared" si="432"/>
        <v>0</v>
      </c>
      <c r="BQ184" s="145">
        <f t="shared" si="433"/>
        <v>0</v>
      </c>
      <c r="BR184" s="42" t="str">
        <f t="shared" si="584"/>
        <v>NO OFERTADO</v>
      </c>
      <c r="BS184" s="42" t="str">
        <f>+IFERROR(VLOOKUP(A184,'[1]PROMED QUIRURGICOS EU'!$A$11:$O$26,8,0)," ")</f>
        <v xml:space="preserve"> </v>
      </c>
      <c r="BT184" s="42" t="s">
        <v>33</v>
      </c>
      <c r="BU184" s="42" t="str">
        <f t="shared" si="585"/>
        <v>NO</v>
      </c>
      <c r="BV184" s="191">
        <v>192000</v>
      </c>
      <c r="BW184" s="191">
        <f>BV184*19%</f>
        <v>36480</v>
      </c>
      <c r="BX184" s="43">
        <f t="shared" si="434"/>
        <v>228480</v>
      </c>
      <c r="BY184" s="52">
        <f t="shared" si="435"/>
        <v>228480</v>
      </c>
      <c r="BZ184" s="42" t="str">
        <f t="shared" si="586"/>
        <v>ARTIFICIALIDAD</v>
      </c>
      <c r="CA184" s="42" t="str">
        <f>+IFERROR(VLOOKUP(A184,'[1]UCIPHARMA S. A'!$A$11:$N$28,8,0)," ")</f>
        <v>No cumple</v>
      </c>
      <c r="CB184" s="42" t="s">
        <v>10</v>
      </c>
      <c r="CC184" s="42" t="str">
        <f t="shared" si="587"/>
        <v>SI</v>
      </c>
      <c r="CD184" s="56"/>
      <c r="CE184" s="57" t="str">
        <f t="shared" si="436"/>
        <v/>
      </c>
      <c r="CF184" s="57" t="str">
        <f t="shared" si="437"/>
        <v/>
      </c>
      <c r="CG184" s="57" t="str">
        <f t="shared" si="438"/>
        <v/>
      </c>
      <c r="CH184" s="65">
        <f t="shared" si="439"/>
        <v>192000</v>
      </c>
      <c r="CI184" s="65" t="str">
        <f t="shared" si="440"/>
        <v/>
      </c>
      <c r="CJ184" s="65">
        <f t="shared" si="441"/>
        <v>178500</v>
      </c>
      <c r="CK184" s="65" t="str">
        <f t="shared" si="588"/>
        <v/>
      </c>
      <c r="CL184" s="65" t="str">
        <f t="shared" si="589"/>
        <v/>
      </c>
      <c r="CM184" s="57">
        <f t="shared" si="450"/>
        <v>228480</v>
      </c>
      <c r="CN184" s="57">
        <f t="shared" si="590"/>
        <v>178500</v>
      </c>
      <c r="CO184" s="58" t="e">
        <f t="shared" si="591"/>
        <v>#VALUE!</v>
      </c>
      <c r="CP184" s="58" t="e">
        <f t="shared" si="592"/>
        <v>#VALUE!</v>
      </c>
      <c r="CQ184" s="58" t="e">
        <f t="shared" si="593"/>
        <v>#VALUE!</v>
      </c>
      <c r="CR184" s="58">
        <f t="shared" si="594"/>
        <v>464.84375</v>
      </c>
      <c r="CS184" s="58" t="e">
        <f t="shared" si="595"/>
        <v>#VALUE!</v>
      </c>
      <c r="CT184" s="58">
        <f t="shared" si="596"/>
        <v>500</v>
      </c>
      <c r="CU184" s="62" t="e">
        <f t="shared" si="597"/>
        <v>#VALUE!</v>
      </c>
      <c r="CV184" s="58" t="e">
        <f t="shared" si="598"/>
        <v>#VALUE!</v>
      </c>
      <c r="CW184" s="58">
        <f t="shared" si="599"/>
        <v>390.625</v>
      </c>
      <c r="CX184" s="56" t="s">
        <v>563</v>
      </c>
      <c r="CY184" s="91"/>
    </row>
    <row r="185" spans="1:103" s="59" customFormat="1" ht="60" x14ac:dyDescent="0.2">
      <c r="A185" s="122">
        <f t="shared" si="442"/>
        <v>175</v>
      </c>
      <c r="B185" s="123" t="s">
        <v>393</v>
      </c>
      <c r="C185" s="124" t="s">
        <v>394</v>
      </c>
      <c r="D185" s="123" t="s">
        <v>46</v>
      </c>
      <c r="E185" s="126">
        <v>164</v>
      </c>
      <c r="F185" s="122">
        <v>1</v>
      </c>
      <c r="G185" s="123" t="s">
        <v>31</v>
      </c>
      <c r="H185" s="53">
        <v>12120</v>
      </c>
      <c r="I185" s="53">
        <f t="shared" si="443"/>
        <v>1987680</v>
      </c>
      <c r="J185" s="136">
        <v>11700</v>
      </c>
      <c r="K185" s="136">
        <v>0</v>
      </c>
      <c r="L185" s="43">
        <f t="shared" si="566"/>
        <v>11700</v>
      </c>
      <c r="M185" s="52">
        <f t="shared" si="444"/>
        <v>1918800</v>
      </c>
      <c r="N185" s="42" t="str">
        <f t="shared" si="567"/>
        <v>CUMPLE</v>
      </c>
      <c r="O185" s="42" t="s">
        <v>567</v>
      </c>
      <c r="P185" s="42" t="s">
        <v>10</v>
      </c>
      <c r="Q185" s="42" t="str">
        <f t="shared" si="568"/>
        <v>SI</v>
      </c>
      <c r="R185" s="144">
        <v>0</v>
      </c>
      <c r="S185" s="144">
        <v>0</v>
      </c>
      <c r="T185" s="144">
        <f t="shared" si="428"/>
        <v>0</v>
      </c>
      <c r="U185" s="145">
        <f t="shared" si="445"/>
        <v>0</v>
      </c>
      <c r="V185" s="42" t="str">
        <f t="shared" si="600"/>
        <v>NO OFERTADO</v>
      </c>
      <c r="W185" s="42" t="str">
        <f>+IFERROR(VLOOKUP(A185,'[1]ASSUT MEDICAL LTDA'!$A$11:$L$124,7,0)," ")</f>
        <v xml:space="preserve"> </v>
      </c>
      <c r="X185" s="42" t="s">
        <v>33</v>
      </c>
      <c r="Y185" s="42" t="str">
        <f t="shared" si="601"/>
        <v>NO</v>
      </c>
      <c r="Z185" s="43">
        <v>11373</v>
      </c>
      <c r="AA185" s="43">
        <v>0</v>
      </c>
      <c r="AB185" s="43">
        <f t="shared" si="429"/>
        <v>11373</v>
      </c>
      <c r="AC185" s="41">
        <f t="shared" si="446"/>
        <v>1865172</v>
      </c>
      <c r="AD185" s="42" t="str">
        <f t="shared" si="571"/>
        <v>CUMPLE</v>
      </c>
      <c r="AE185" s="42" t="str">
        <f>+IFERROR(VLOOKUP(A185,'[1]COLOMBIANA DE MEDICAMENTOS Y TE'!$A$33:$H$178,8,0)," ")</f>
        <v>No cumple</v>
      </c>
      <c r="AF185" s="42" t="s">
        <v>10</v>
      </c>
      <c r="AG185" s="42" t="str">
        <f t="shared" si="572"/>
        <v>SI</v>
      </c>
      <c r="AH185" s="60">
        <v>8198</v>
      </c>
      <c r="AI185" s="60">
        <v>0</v>
      </c>
      <c r="AJ185" s="51">
        <f t="shared" si="573"/>
        <v>8198</v>
      </c>
      <c r="AK185" s="41">
        <f t="shared" si="447"/>
        <v>1344472</v>
      </c>
      <c r="AL185" s="42" t="str">
        <f t="shared" si="574"/>
        <v>ARTIFICIALIDAD</v>
      </c>
      <c r="AM185" s="42" t="str">
        <f>+IFERROR(VLOOKUP(A185,'[1]JOHNSON &amp; JOHNSON MEDTECH COLOM'!$A$11:$J$240,7,0)," ")</f>
        <v>Cumple</v>
      </c>
      <c r="AN185" s="42" t="s">
        <v>10</v>
      </c>
      <c r="AO185" s="42" t="str">
        <f t="shared" si="575"/>
        <v>SI</v>
      </c>
      <c r="AP185" s="60"/>
      <c r="AQ185" s="60"/>
      <c r="AR185" s="40">
        <f t="shared" si="576"/>
        <v>0</v>
      </c>
      <c r="AS185" s="41">
        <f t="shared" si="448"/>
        <v>0</v>
      </c>
      <c r="AT185" s="42" t="str">
        <f t="shared" si="577"/>
        <v>NO OFERTADO</v>
      </c>
      <c r="AU185" s="42"/>
      <c r="AV185" s="42" t="s">
        <v>33</v>
      </c>
      <c r="AW185" s="42" t="str">
        <f t="shared" si="578"/>
        <v>NO</v>
      </c>
      <c r="AX185" s="167"/>
      <c r="AY185" s="167"/>
      <c r="AZ185" s="144">
        <f t="shared" si="430"/>
        <v>0</v>
      </c>
      <c r="BA185" s="41">
        <f t="shared" si="449"/>
        <v>0</v>
      </c>
      <c r="BB185" s="42" t="str">
        <f t="shared" si="579"/>
        <v>NO OFERTADO</v>
      </c>
      <c r="BC185" s="42" t="str">
        <f>+IFERROR(VLOOKUP(A185,'[1]LIFE SUMINISTROS MEDICOS S.A.S.'!$A$32:$O$78,8,0)," ")</f>
        <v xml:space="preserve"> </v>
      </c>
      <c r="BD185" s="42" t="s">
        <v>33</v>
      </c>
      <c r="BE185" s="42" t="str">
        <f t="shared" si="580"/>
        <v>NO</v>
      </c>
      <c r="BF185" s="214">
        <f>+IFERROR(VLOOKUP(A185,[2]PriceList!$A$2:$I$252,8,0)," ")</f>
        <v>0</v>
      </c>
      <c r="BG185" s="218">
        <f>+IFERROR(VLOOKUP(A185,[2]PriceList!$A$2:$I$252,9,0)," ")</f>
        <v>0</v>
      </c>
      <c r="BH185" s="43">
        <f t="shared" si="431"/>
        <v>0</v>
      </c>
      <c r="BI185" s="52">
        <f t="shared" si="581"/>
        <v>0</v>
      </c>
      <c r="BJ185" s="42" t="str">
        <f t="shared" si="582"/>
        <v>NO OFERTADO</v>
      </c>
      <c r="BK185" s="42" t="str">
        <f>+IFERROR(VLOOKUP(A185,'[1]MEDTRONIC COLOMBIA S.A.'!$A$11:$O$73,8,0)," ")</f>
        <v xml:space="preserve"> </v>
      </c>
      <c r="BL185" s="42" t="s">
        <v>33</v>
      </c>
      <c r="BM185" s="42" t="str">
        <f t="shared" si="583"/>
        <v>NO</v>
      </c>
      <c r="BN185" s="196">
        <v>0</v>
      </c>
      <c r="BO185" s="196">
        <v>0</v>
      </c>
      <c r="BP185" s="144">
        <f t="shared" si="432"/>
        <v>0</v>
      </c>
      <c r="BQ185" s="145">
        <f t="shared" si="433"/>
        <v>0</v>
      </c>
      <c r="BR185" s="42" t="str">
        <f t="shared" si="584"/>
        <v>NO OFERTADO</v>
      </c>
      <c r="BS185" s="42" t="str">
        <f>+IFERROR(VLOOKUP(A185,'[1]PROMED QUIRURGICOS EU'!$A$11:$O$26,8,0)," ")</f>
        <v xml:space="preserve"> </v>
      </c>
      <c r="BT185" s="42" t="s">
        <v>33</v>
      </c>
      <c r="BU185" s="42" t="str">
        <f t="shared" si="585"/>
        <v>NO</v>
      </c>
      <c r="BV185" s="191"/>
      <c r="BW185" s="191"/>
      <c r="BX185" s="43">
        <f t="shared" si="434"/>
        <v>0</v>
      </c>
      <c r="BY185" s="52">
        <f t="shared" si="435"/>
        <v>0</v>
      </c>
      <c r="BZ185" s="42" t="str">
        <f t="shared" si="586"/>
        <v>NO OFERTADO</v>
      </c>
      <c r="CA185" s="42" t="str">
        <f>+IFERROR(VLOOKUP(A185,'[1]UCIPHARMA S. A'!$A$11:$N$28,8,0)," ")</f>
        <v xml:space="preserve"> </v>
      </c>
      <c r="CB185" s="42" t="s">
        <v>33</v>
      </c>
      <c r="CC185" s="42" t="str">
        <f t="shared" si="587"/>
        <v>NO</v>
      </c>
      <c r="CD185" s="56"/>
      <c r="CE185" s="57">
        <f t="shared" si="436"/>
        <v>11700</v>
      </c>
      <c r="CF185" s="57" t="str">
        <f t="shared" si="437"/>
        <v/>
      </c>
      <c r="CG185" s="57">
        <f t="shared" si="438"/>
        <v>11373</v>
      </c>
      <c r="CH185" s="65">
        <f t="shared" si="439"/>
        <v>8198</v>
      </c>
      <c r="CI185" s="65" t="str">
        <f t="shared" si="440"/>
        <v/>
      </c>
      <c r="CJ185" s="65" t="str">
        <f t="shared" si="441"/>
        <v/>
      </c>
      <c r="CK185" s="65" t="str">
        <f t="shared" si="588"/>
        <v/>
      </c>
      <c r="CL185" s="65" t="str">
        <f t="shared" si="589"/>
        <v/>
      </c>
      <c r="CM185" s="57" t="str">
        <f t="shared" si="450"/>
        <v/>
      </c>
      <c r="CN185" s="57">
        <f t="shared" si="590"/>
        <v>8198</v>
      </c>
      <c r="CO185" s="58">
        <f t="shared" si="591"/>
        <v>350.34188034188037</v>
      </c>
      <c r="CP185" s="58" t="e">
        <f t="shared" si="592"/>
        <v>#VALUE!</v>
      </c>
      <c r="CQ185" s="58">
        <f t="shared" si="593"/>
        <v>360.41501802514733</v>
      </c>
      <c r="CR185" s="58">
        <f t="shared" si="594"/>
        <v>500</v>
      </c>
      <c r="CS185" s="58" t="e">
        <f>500*(CN185/CI185)</f>
        <v>#VALUE!</v>
      </c>
      <c r="CT185" s="58" t="e">
        <f t="shared" si="596"/>
        <v>#VALUE!</v>
      </c>
      <c r="CU185" s="62" t="e">
        <f t="shared" si="597"/>
        <v>#VALUE!</v>
      </c>
      <c r="CV185" s="58" t="e">
        <f t="shared" si="598"/>
        <v>#VALUE!</v>
      </c>
      <c r="CW185" s="58" t="e">
        <f t="shared" si="599"/>
        <v>#VALUE!</v>
      </c>
      <c r="CX185" s="56" t="s">
        <v>554</v>
      </c>
      <c r="CY185" s="91"/>
    </row>
    <row r="186" spans="1:103" s="59" customFormat="1" ht="72" x14ac:dyDescent="0.2">
      <c r="A186" s="122">
        <f t="shared" si="442"/>
        <v>176</v>
      </c>
      <c r="B186" s="123" t="s">
        <v>395</v>
      </c>
      <c r="C186" s="124" t="s">
        <v>396</v>
      </c>
      <c r="D186" s="123" t="s">
        <v>46</v>
      </c>
      <c r="E186" s="126">
        <v>9</v>
      </c>
      <c r="F186" s="122">
        <v>1</v>
      </c>
      <c r="G186" s="123" t="s">
        <v>31</v>
      </c>
      <c r="H186" s="53">
        <v>5880</v>
      </c>
      <c r="I186" s="53">
        <f t="shared" si="443"/>
        <v>52920</v>
      </c>
      <c r="J186" s="136">
        <v>5700</v>
      </c>
      <c r="K186" s="136">
        <v>0</v>
      </c>
      <c r="L186" s="43">
        <f t="shared" si="566"/>
        <v>5700</v>
      </c>
      <c r="M186" s="52">
        <f t="shared" si="444"/>
        <v>51300</v>
      </c>
      <c r="N186" s="42" t="str">
        <f>+IF(L186=0,"NO OFERTADO",IF(L186&gt;$H186,"NO CUMPLE",IF(((L186-$H186)/$H186)&lt;=-20%,"ARTIFICIALIDAD",IF(AND($H186=$H186,((L186-$H186)/$H186)&gt;-20%),"CUMPLE"))))</f>
        <v>CUMPLE</v>
      </c>
      <c r="O186" s="42" t="s">
        <v>566</v>
      </c>
      <c r="P186" s="42" t="s">
        <v>10</v>
      </c>
      <c r="Q186" s="42" t="str">
        <f t="shared" si="568"/>
        <v>SI</v>
      </c>
      <c r="R186" s="144">
        <v>5750</v>
      </c>
      <c r="S186" s="144">
        <v>0</v>
      </c>
      <c r="T186" s="144">
        <f t="shared" si="428"/>
        <v>5750</v>
      </c>
      <c r="U186" s="145">
        <f t="shared" si="445"/>
        <v>51750</v>
      </c>
      <c r="V186" s="42" t="str">
        <f t="shared" si="600"/>
        <v>CUMPLE</v>
      </c>
      <c r="W186" s="42" t="str">
        <f>+IFERROR(VLOOKUP(A186,'[1]ASSUT MEDICAL LTDA'!$A$11:$L$124,7,0)," ")</f>
        <v>Cumple</v>
      </c>
      <c r="X186" s="42" t="s">
        <v>10</v>
      </c>
      <c r="Y186" s="42" t="str">
        <f t="shared" si="601"/>
        <v>SI</v>
      </c>
      <c r="Z186" s="43">
        <v>6867</v>
      </c>
      <c r="AA186" s="43">
        <v>0</v>
      </c>
      <c r="AB186" s="43">
        <f t="shared" si="429"/>
        <v>6867</v>
      </c>
      <c r="AC186" s="41">
        <f t="shared" si="446"/>
        <v>61803</v>
      </c>
      <c r="AD186" s="42" t="str">
        <f t="shared" si="571"/>
        <v>NO CUMPLE</v>
      </c>
      <c r="AE186" s="42" t="str">
        <f>+IFERROR(VLOOKUP(A186,'[1]COLOMBIANA DE MEDICAMENTOS Y TE'!$A$33:$H$178,8,0)," ")</f>
        <v>No cumple</v>
      </c>
      <c r="AF186" s="42" t="s">
        <v>33</v>
      </c>
      <c r="AG186" s="42" t="str">
        <f t="shared" si="572"/>
        <v>NO</v>
      </c>
      <c r="AH186" s="60">
        <v>4200</v>
      </c>
      <c r="AI186" s="60">
        <v>0</v>
      </c>
      <c r="AJ186" s="51">
        <f t="shared" si="573"/>
        <v>4200</v>
      </c>
      <c r="AK186" s="41">
        <f t="shared" si="447"/>
        <v>37800</v>
      </c>
      <c r="AL186" s="42" t="str">
        <f t="shared" si="574"/>
        <v>ARTIFICIALIDAD</v>
      </c>
      <c r="AM186" s="42" t="str">
        <f>+IFERROR(VLOOKUP(A186,'[1]JOHNSON &amp; JOHNSON MEDTECH COLOM'!$A$11:$J$240,7,0)," ")</f>
        <v>Cumple</v>
      </c>
      <c r="AN186" s="42" t="s">
        <v>10</v>
      </c>
      <c r="AO186" s="42" t="str">
        <f t="shared" si="575"/>
        <v>SI</v>
      </c>
      <c r="AP186" s="60"/>
      <c r="AQ186" s="60"/>
      <c r="AR186" s="40">
        <f t="shared" si="576"/>
        <v>0</v>
      </c>
      <c r="AS186" s="41">
        <f t="shared" si="448"/>
        <v>0</v>
      </c>
      <c r="AT186" s="42" t="str">
        <f t="shared" si="577"/>
        <v>NO OFERTADO</v>
      </c>
      <c r="AU186" s="42"/>
      <c r="AV186" s="42" t="s">
        <v>33</v>
      </c>
      <c r="AW186" s="42" t="str">
        <f t="shared" si="578"/>
        <v>NO</v>
      </c>
      <c r="AX186" s="167"/>
      <c r="AY186" s="167"/>
      <c r="AZ186" s="144">
        <f t="shared" si="430"/>
        <v>0</v>
      </c>
      <c r="BA186" s="41">
        <f t="shared" si="449"/>
        <v>0</v>
      </c>
      <c r="BB186" s="42" t="str">
        <f t="shared" si="579"/>
        <v>NO OFERTADO</v>
      </c>
      <c r="BC186" s="42" t="str">
        <f>+IFERROR(VLOOKUP(A186,'[1]LIFE SUMINISTROS MEDICOS S.A.S.'!$A$32:$O$78,8,0)," ")</f>
        <v xml:space="preserve"> </v>
      </c>
      <c r="BD186" s="42" t="s">
        <v>33</v>
      </c>
      <c r="BE186" s="42" t="str">
        <f t="shared" si="580"/>
        <v>NO</v>
      </c>
      <c r="BF186" s="214">
        <f>+IFERROR(VLOOKUP(A186,[2]PriceList!$A$2:$I$252,8,0)," ")</f>
        <v>0</v>
      </c>
      <c r="BG186" s="218">
        <f>+IFERROR(VLOOKUP(A186,[2]PriceList!$A$2:$I$252,9,0)," ")</f>
        <v>0</v>
      </c>
      <c r="BH186" s="43">
        <f t="shared" si="431"/>
        <v>0</v>
      </c>
      <c r="BI186" s="52">
        <f t="shared" si="581"/>
        <v>0</v>
      </c>
      <c r="BJ186" s="42" t="str">
        <f t="shared" si="582"/>
        <v>NO OFERTADO</v>
      </c>
      <c r="BK186" s="42" t="str">
        <f>+IFERROR(VLOOKUP(A186,'[1]MEDTRONIC COLOMBIA S.A.'!$A$11:$O$73,8,0)," ")</f>
        <v xml:space="preserve"> </v>
      </c>
      <c r="BL186" s="42" t="s">
        <v>33</v>
      </c>
      <c r="BM186" s="42" t="str">
        <f t="shared" si="583"/>
        <v>NO</v>
      </c>
      <c r="BN186" s="196">
        <v>0</v>
      </c>
      <c r="BO186" s="196">
        <v>0</v>
      </c>
      <c r="BP186" s="144">
        <f t="shared" si="432"/>
        <v>0</v>
      </c>
      <c r="BQ186" s="145">
        <f t="shared" si="433"/>
        <v>0</v>
      </c>
      <c r="BR186" s="42" t="str">
        <f t="shared" si="584"/>
        <v>NO OFERTADO</v>
      </c>
      <c r="BS186" s="42" t="str">
        <f>+IFERROR(VLOOKUP(A186,'[1]PROMED QUIRURGICOS EU'!$A$11:$O$26,8,0)," ")</f>
        <v xml:space="preserve"> </v>
      </c>
      <c r="BT186" s="42" t="s">
        <v>33</v>
      </c>
      <c r="BU186" s="42" t="str">
        <f t="shared" si="585"/>
        <v>NO</v>
      </c>
      <c r="BV186" s="191"/>
      <c r="BW186" s="191"/>
      <c r="BX186" s="43">
        <f t="shared" si="434"/>
        <v>0</v>
      </c>
      <c r="BY186" s="52">
        <f t="shared" si="435"/>
        <v>0</v>
      </c>
      <c r="BZ186" s="42" t="str">
        <f t="shared" si="586"/>
        <v>NO OFERTADO</v>
      </c>
      <c r="CA186" s="42" t="str">
        <f>+IFERROR(VLOOKUP(A186,'[1]UCIPHARMA S. A'!$A$11:$N$28,8,0)," ")</f>
        <v xml:space="preserve"> </v>
      </c>
      <c r="CB186" s="42" t="s">
        <v>33</v>
      </c>
      <c r="CC186" s="42" t="str">
        <f t="shared" si="587"/>
        <v>NO</v>
      </c>
      <c r="CD186" s="56"/>
      <c r="CE186" s="57">
        <f t="shared" si="436"/>
        <v>5700</v>
      </c>
      <c r="CF186" s="57">
        <f t="shared" si="437"/>
        <v>5750</v>
      </c>
      <c r="CG186" s="57" t="str">
        <f t="shared" si="438"/>
        <v/>
      </c>
      <c r="CH186" s="65">
        <f t="shared" si="439"/>
        <v>4200</v>
      </c>
      <c r="CI186" s="65" t="str">
        <f t="shared" si="440"/>
        <v/>
      </c>
      <c r="CJ186" s="65" t="str">
        <f t="shared" si="441"/>
        <v/>
      </c>
      <c r="CK186" s="65" t="str">
        <f t="shared" si="588"/>
        <v/>
      </c>
      <c r="CL186" s="65" t="str">
        <f t="shared" si="589"/>
        <v/>
      </c>
      <c r="CM186" s="57" t="str">
        <f t="shared" si="450"/>
        <v/>
      </c>
      <c r="CN186" s="57">
        <f t="shared" si="590"/>
        <v>4200</v>
      </c>
      <c r="CO186" s="58">
        <f t="shared" si="591"/>
        <v>368.4210526315789</v>
      </c>
      <c r="CP186" s="58">
        <f t="shared" si="592"/>
        <v>365.21739130434781</v>
      </c>
      <c r="CQ186" s="58" t="e">
        <f t="shared" si="593"/>
        <v>#VALUE!</v>
      </c>
      <c r="CR186" s="58">
        <f t="shared" si="594"/>
        <v>500</v>
      </c>
      <c r="CS186" s="58" t="e">
        <f t="shared" ref="CS186:CS192" si="602">500*(CN186/CI186)</f>
        <v>#VALUE!</v>
      </c>
      <c r="CT186" s="58" t="e">
        <f t="shared" si="596"/>
        <v>#VALUE!</v>
      </c>
      <c r="CU186" s="62" t="e">
        <f t="shared" si="597"/>
        <v>#VALUE!</v>
      </c>
      <c r="CV186" s="58" t="e">
        <f t="shared" si="598"/>
        <v>#VALUE!</v>
      </c>
      <c r="CW186" s="58" t="e">
        <f t="shared" si="599"/>
        <v>#VALUE!</v>
      </c>
      <c r="CX186" s="56" t="s">
        <v>554</v>
      </c>
      <c r="CY186" s="91"/>
    </row>
    <row r="187" spans="1:103" s="59" customFormat="1" ht="47.25" x14ac:dyDescent="0.2">
      <c r="A187" s="122">
        <f t="shared" si="442"/>
        <v>177</v>
      </c>
      <c r="B187" s="123" t="s">
        <v>397</v>
      </c>
      <c r="C187" s="124" t="s">
        <v>398</v>
      </c>
      <c r="D187" s="123" t="s">
        <v>46</v>
      </c>
      <c r="E187" s="126">
        <v>1.3333333333333333</v>
      </c>
      <c r="F187" s="122">
        <v>1</v>
      </c>
      <c r="G187" s="123" t="s">
        <v>31</v>
      </c>
      <c r="H187" s="53">
        <v>1881833.8963253461</v>
      </c>
      <c r="I187" s="53">
        <f t="shared" si="443"/>
        <v>2509111.8617671281</v>
      </c>
      <c r="J187" s="136"/>
      <c r="K187" s="136">
        <v>0</v>
      </c>
      <c r="L187" s="43">
        <f t="shared" si="566"/>
        <v>0</v>
      </c>
      <c r="M187" s="52">
        <f t="shared" si="444"/>
        <v>0</v>
      </c>
      <c r="N187" s="42" t="str">
        <f t="shared" ref="N187:N192" si="603">+IF(L187=0,"NO OFERTADO",IF(L187&gt;$H187,"NO CUMPLE",IF(((L187-$H187)/$H187)&lt;=-20%,"ARTIFICIALIDAD",IF(AND($H187=$H187,((L187-$H187)/$H187)&gt;-20%),"CUMPLE"))))</f>
        <v>NO OFERTADO</v>
      </c>
      <c r="O187" s="42" t="s">
        <v>568</v>
      </c>
      <c r="P187" s="42" t="s">
        <v>33</v>
      </c>
      <c r="Q187" s="42" t="str">
        <f t="shared" si="568"/>
        <v>NO</v>
      </c>
      <c r="R187" s="144">
        <v>0</v>
      </c>
      <c r="S187" s="144">
        <v>0</v>
      </c>
      <c r="T187" s="144">
        <f t="shared" si="428"/>
        <v>0</v>
      </c>
      <c r="U187" s="145">
        <f t="shared" si="445"/>
        <v>0</v>
      </c>
      <c r="V187" s="42" t="str">
        <f t="shared" si="600"/>
        <v>NO OFERTADO</v>
      </c>
      <c r="W187" s="42" t="str">
        <f>+IFERROR(VLOOKUP(A187,'[1]ASSUT MEDICAL LTDA'!$A$11:$L$124,7,0)," ")</f>
        <v xml:space="preserve"> </v>
      </c>
      <c r="X187" s="42" t="s">
        <v>33</v>
      </c>
      <c r="Y187" s="42" t="str">
        <f t="shared" si="601"/>
        <v>NO</v>
      </c>
      <c r="Z187" s="43">
        <v>0</v>
      </c>
      <c r="AA187" s="43">
        <v>0</v>
      </c>
      <c r="AB187" s="43">
        <f t="shared" si="429"/>
        <v>0</v>
      </c>
      <c r="AC187" s="41">
        <f t="shared" si="446"/>
        <v>0</v>
      </c>
      <c r="AD187" s="42" t="str">
        <f t="shared" si="571"/>
        <v>NO OFERTADO</v>
      </c>
      <c r="AE187" s="42" t="str">
        <f>+IFERROR(VLOOKUP(A187,'[1]COLOMBIANA DE MEDICAMENTOS Y TE'!$A$33:$H$178,8,0)," ")</f>
        <v xml:space="preserve"> </v>
      </c>
      <c r="AF187" s="42" t="s">
        <v>33</v>
      </c>
      <c r="AG187" s="42" t="str">
        <f t="shared" si="572"/>
        <v>NO</v>
      </c>
      <c r="AH187" s="60"/>
      <c r="AI187" s="60"/>
      <c r="AJ187" s="51">
        <f t="shared" si="573"/>
        <v>0</v>
      </c>
      <c r="AK187" s="41">
        <f t="shared" si="447"/>
        <v>0</v>
      </c>
      <c r="AL187" s="42" t="str">
        <f t="shared" si="574"/>
        <v>NO OFERTADO</v>
      </c>
      <c r="AM187" s="42" t="str">
        <f>+IFERROR(VLOOKUP(A187,'[1]JOHNSON &amp; JOHNSON MEDTECH COLOM'!$A$11:$J$240,7,0)," ")</f>
        <v xml:space="preserve"> </v>
      </c>
      <c r="AN187" s="42" t="s">
        <v>33</v>
      </c>
      <c r="AO187" s="42" t="str">
        <f t="shared" si="575"/>
        <v>NO</v>
      </c>
      <c r="AP187" s="60"/>
      <c r="AQ187" s="60"/>
      <c r="AR187" s="40">
        <f t="shared" si="576"/>
        <v>0</v>
      </c>
      <c r="AS187" s="41">
        <f t="shared" si="448"/>
        <v>0</v>
      </c>
      <c r="AT187" s="42" t="str">
        <f t="shared" si="577"/>
        <v>NO OFERTADO</v>
      </c>
      <c r="AU187" s="42"/>
      <c r="AV187" s="42" t="s">
        <v>33</v>
      </c>
      <c r="AW187" s="42" t="str">
        <f t="shared" si="578"/>
        <v>NO</v>
      </c>
      <c r="AX187" s="167"/>
      <c r="AY187" s="167"/>
      <c r="AZ187" s="144">
        <f t="shared" si="430"/>
        <v>0</v>
      </c>
      <c r="BA187" s="41">
        <f t="shared" si="449"/>
        <v>0</v>
      </c>
      <c r="BB187" s="42" t="str">
        <f t="shared" si="579"/>
        <v>NO OFERTADO</v>
      </c>
      <c r="BC187" s="42" t="str">
        <f>+IFERROR(VLOOKUP(A187,'[1]LIFE SUMINISTROS MEDICOS S.A.S.'!$A$32:$O$78,8,0)," ")</f>
        <v xml:space="preserve"> </v>
      </c>
      <c r="BD187" s="42" t="s">
        <v>33</v>
      </c>
      <c r="BE187" s="42" t="str">
        <f t="shared" si="580"/>
        <v>NO</v>
      </c>
      <c r="BF187" s="214">
        <f>+IFERROR(VLOOKUP(A187,[2]PriceList!$A$2:$I$252,8,0)," ")</f>
        <v>0</v>
      </c>
      <c r="BG187" s="218">
        <f>+IFERROR(VLOOKUP(A187,[2]PriceList!$A$2:$I$252,9,0)," ")</f>
        <v>0</v>
      </c>
      <c r="BH187" s="43">
        <f t="shared" si="431"/>
        <v>0</v>
      </c>
      <c r="BI187" s="52">
        <f t="shared" si="581"/>
        <v>0</v>
      </c>
      <c r="BJ187" s="42" t="str">
        <f t="shared" si="582"/>
        <v>NO OFERTADO</v>
      </c>
      <c r="BK187" s="42" t="str">
        <f>+IFERROR(VLOOKUP(A187,'[1]MEDTRONIC COLOMBIA S.A.'!$A$11:$O$73,8,0)," ")</f>
        <v xml:space="preserve"> </v>
      </c>
      <c r="BL187" s="42" t="s">
        <v>33</v>
      </c>
      <c r="BM187" s="42" t="str">
        <f t="shared" si="583"/>
        <v>NO</v>
      </c>
      <c r="BN187" s="196">
        <v>0</v>
      </c>
      <c r="BO187" s="196">
        <v>0</v>
      </c>
      <c r="BP187" s="144">
        <f t="shared" si="432"/>
        <v>0</v>
      </c>
      <c r="BQ187" s="145">
        <f t="shared" si="433"/>
        <v>0</v>
      </c>
      <c r="BR187" s="42" t="str">
        <f t="shared" si="584"/>
        <v>NO OFERTADO</v>
      </c>
      <c r="BS187" s="42" t="str">
        <f>+IFERROR(VLOOKUP(A187,'[1]PROMED QUIRURGICOS EU'!$A$11:$O$26,8,0)," ")</f>
        <v xml:space="preserve"> </v>
      </c>
      <c r="BT187" s="42" t="s">
        <v>33</v>
      </c>
      <c r="BU187" s="42" t="str">
        <f t="shared" si="585"/>
        <v>NO</v>
      </c>
      <c r="BV187" s="191"/>
      <c r="BW187" s="191"/>
      <c r="BX187" s="43">
        <f t="shared" si="434"/>
        <v>0</v>
      </c>
      <c r="BY187" s="52">
        <f t="shared" si="435"/>
        <v>0</v>
      </c>
      <c r="BZ187" s="42" t="str">
        <f t="shared" si="586"/>
        <v>NO OFERTADO</v>
      </c>
      <c r="CA187" s="42" t="str">
        <f>+IFERROR(VLOOKUP(A187,'[1]UCIPHARMA S. A'!$A$11:$N$28,8,0)," ")</f>
        <v xml:space="preserve"> </v>
      </c>
      <c r="CB187" s="42" t="s">
        <v>33</v>
      </c>
      <c r="CC187" s="42" t="str">
        <f t="shared" si="587"/>
        <v>NO</v>
      </c>
      <c r="CD187" s="56"/>
      <c r="CE187" s="57" t="str">
        <f t="shared" si="436"/>
        <v/>
      </c>
      <c r="CF187" s="57" t="str">
        <f t="shared" si="437"/>
        <v/>
      </c>
      <c r="CG187" s="57" t="str">
        <f t="shared" si="438"/>
        <v/>
      </c>
      <c r="CH187" s="65" t="str">
        <f t="shared" si="439"/>
        <v/>
      </c>
      <c r="CI187" s="65" t="str">
        <f t="shared" si="440"/>
        <v/>
      </c>
      <c r="CJ187" s="65" t="str">
        <f t="shared" si="441"/>
        <v/>
      </c>
      <c r="CK187" s="65" t="str">
        <f t="shared" si="588"/>
        <v/>
      </c>
      <c r="CL187" s="65" t="str">
        <f t="shared" si="589"/>
        <v/>
      </c>
      <c r="CM187" s="57" t="str">
        <f t="shared" si="450"/>
        <v/>
      </c>
      <c r="CN187" s="57">
        <f t="shared" si="590"/>
        <v>0</v>
      </c>
      <c r="CO187" s="58" t="e">
        <f t="shared" si="591"/>
        <v>#VALUE!</v>
      </c>
      <c r="CP187" s="58" t="e">
        <f t="shared" si="592"/>
        <v>#VALUE!</v>
      </c>
      <c r="CQ187" s="58" t="e">
        <f t="shared" si="593"/>
        <v>#VALUE!</v>
      </c>
      <c r="CR187" s="58" t="e">
        <f t="shared" si="594"/>
        <v>#VALUE!</v>
      </c>
      <c r="CS187" s="58" t="e">
        <f t="shared" si="602"/>
        <v>#VALUE!</v>
      </c>
      <c r="CT187" s="58" t="e">
        <f t="shared" si="596"/>
        <v>#VALUE!</v>
      </c>
      <c r="CU187" s="62" t="e">
        <f t="shared" si="597"/>
        <v>#VALUE!</v>
      </c>
      <c r="CV187" s="58" t="e">
        <f t="shared" si="598"/>
        <v>#VALUE!</v>
      </c>
      <c r="CW187" s="58" t="e">
        <f t="shared" si="599"/>
        <v>#VALUE!</v>
      </c>
      <c r="CX187" s="49" t="s">
        <v>564</v>
      </c>
      <c r="CY187" s="91"/>
    </row>
    <row r="188" spans="1:103" s="59" customFormat="1" ht="60" x14ac:dyDescent="0.2">
      <c r="A188" s="122">
        <f t="shared" si="442"/>
        <v>178</v>
      </c>
      <c r="B188" s="123" t="s">
        <v>399</v>
      </c>
      <c r="C188" s="124" t="s">
        <v>400</v>
      </c>
      <c r="D188" s="123" t="s">
        <v>46</v>
      </c>
      <c r="E188" s="126">
        <v>23</v>
      </c>
      <c r="F188" s="122">
        <v>1</v>
      </c>
      <c r="G188" s="123" t="s">
        <v>31</v>
      </c>
      <c r="H188" s="53">
        <v>10320</v>
      </c>
      <c r="I188" s="53">
        <f t="shared" si="443"/>
        <v>237360</v>
      </c>
      <c r="J188" s="136">
        <v>10100</v>
      </c>
      <c r="K188" s="136">
        <v>0</v>
      </c>
      <c r="L188" s="43">
        <f t="shared" si="566"/>
        <v>10100</v>
      </c>
      <c r="M188" s="52">
        <f t="shared" si="444"/>
        <v>232300</v>
      </c>
      <c r="N188" s="42" t="str">
        <f t="shared" si="603"/>
        <v>CUMPLE</v>
      </c>
      <c r="O188" s="42" t="s">
        <v>567</v>
      </c>
      <c r="P188" s="42" t="s">
        <v>10</v>
      </c>
      <c r="Q188" s="42" t="str">
        <f t="shared" si="568"/>
        <v>SI</v>
      </c>
      <c r="R188" s="144">
        <v>0</v>
      </c>
      <c r="S188" s="144">
        <v>0</v>
      </c>
      <c r="T188" s="144">
        <f t="shared" si="428"/>
        <v>0</v>
      </c>
      <c r="U188" s="145">
        <f t="shared" si="445"/>
        <v>0</v>
      </c>
      <c r="V188" s="42" t="str">
        <f t="shared" si="600"/>
        <v>NO OFERTADO</v>
      </c>
      <c r="W188" s="42" t="str">
        <f>+IFERROR(VLOOKUP(A188,'[1]ASSUT MEDICAL LTDA'!$A$11:$L$124,7,0)," ")</f>
        <v xml:space="preserve"> </v>
      </c>
      <c r="X188" s="42" t="s">
        <v>33</v>
      </c>
      <c r="Y188" s="42" t="str">
        <f t="shared" si="601"/>
        <v>NO</v>
      </c>
      <c r="Z188" s="43">
        <v>10964</v>
      </c>
      <c r="AA188" s="43">
        <v>0</v>
      </c>
      <c r="AB188" s="43">
        <f t="shared" si="429"/>
        <v>10964</v>
      </c>
      <c r="AC188" s="41">
        <f t="shared" si="446"/>
        <v>252172</v>
      </c>
      <c r="AD188" s="42" t="str">
        <f t="shared" si="571"/>
        <v>NO CUMPLE</v>
      </c>
      <c r="AE188" s="42" t="str">
        <f>+IFERROR(VLOOKUP(A188,'[1]COLOMBIANA DE MEDICAMENTOS Y TE'!$A$33:$H$178,8,0)," ")</f>
        <v>No cumple</v>
      </c>
      <c r="AF188" s="42" t="s">
        <v>33</v>
      </c>
      <c r="AG188" s="42" t="str">
        <f t="shared" si="572"/>
        <v>NO</v>
      </c>
      <c r="AH188" s="60">
        <v>6503</v>
      </c>
      <c r="AI188" s="60">
        <v>0</v>
      </c>
      <c r="AJ188" s="51">
        <f t="shared" si="573"/>
        <v>6503</v>
      </c>
      <c r="AK188" s="41">
        <f t="shared" si="447"/>
        <v>149569</v>
      </c>
      <c r="AL188" s="42" t="str">
        <f t="shared" si="574"/>
        <v>ARTIFICIALIDAD</v>
      </c>
      <c r="AM188" s="42" t="str">
        <f>+IFERROR(VLOOKUP(A188,'[1]JOHNSON &amp; JOHNSON MEDTECH COLOM'!$A$11:$J$240,7,0)," ")</f>
        <v>Cumple</v>
      </c>
      <c r="AN188" s="42" t="s">
        <v>10</v>
      </c>
      <c r="AO188" s="42" t="str">
        <f t="shared" si="575"/>
        <v>SI</v>
      </c>
      <c r="AP188" s="60"/>
      <c r="AQ188" s="60"/>
      <c r="AR188" s="40">
        <f t="shared" si="576"/>
        <v>0</v>
      </c>
      <c r="AS188" s="41">
        <f t="shared" si="448"/>
        <v>0</v>
      </c>
      <c r="AT188" s="42" t="str">
        <f t="shared" si="577"/>
        <v>NO OFERTADO</v>
      </c>
      <c r="AU188" s="42"/>
      <c r="AV188" s="42" t="s">
        <v>33</v>
      </c>
      <c r="AW188" s="42" t="str">
        <f t="shared" si="578"/>
        <v>NO</v>
      </c>
      <c r="AX188" s="167"/>
      <c r="AY188" s="167"/>
      <c r="AZ188" s="144">
        <f t="shared" si="430"/>
        <v>0</v>
      </c>
      <c r="BA188" s="41">
        <f t="shared" si="449"/>
        <v>0</v>
      </c>
      <c r="BB188" s="42" t="str">
        <f t="shared" si="579"/>
        <v>NO OFERTADO</v>
      </c>
      <c r="BC188" s="42" t="str">
        <f>+IFERROR(VLOOKUP(A188,'[1]LIFE SUMINISTROS MEDICOS S.A.S.'!$A$32:$O$78,8,0)," ")</f>
        <v xml:space="preserve"> </v>
      </c>
      <c r="BD188" s="42" t="s">
        <v>33</v>
      </c>
      <c r="BE188" s="42" t="str">
        <f t="shared" si="580"/>
        <v>NO</v>
      </c>
      <c r="BF188" s="214">
        <f>+IFERROR(VLOOKUP(A188,[2]PriceList!$A$2:$I$252,8,0)," ")</f>
        <v>0</v>
      </c>
      <c r="BG188" s="218">
        <f>+IFERROR(VLOOKUP(A188,[2]PriceList!$A$2:$I$252,9,0)," ")</f>
        <v>0</v>
      </c>
      <c r="BH188" s="43">
        <f t="shared" si="431"/>
        <v>0</v>
      </c>
      <c r="BI188" s="52">
        <f t="shared" si="581"/>
        <v>0</v>
      </c>
      <c r="BJ188" s="42" t="str">
        <f t="shared" si="582"/>
        <v>NO OFERTADO</v>
      </c>
      <c r="BK188" s="42" t="str">
        <f>+IFERROR(VLOOKUP(A188,'[1]MEDTRONIC COLOMBIA S.A.'!$A$11:$O$73,8,0)," ")</f>
        <v xml:space="preserve"> </v>
      </c>
      <c r="BL188" s="42" t="s">
        <v>33</v>
      </c>
      <c r="BM188" s="42" t="str">
        <f t="shared" si="583"/>
        <v>NO</v>
      </c>
      <c r="BN188" s="196">
        <v>0</v>
      </c>
      <c r="BO188" s="196">
        <v>0</v>
      </c>
      <c r="BP188" s="144">
        <f t="shared" si="432"/>
        <v>0</v>
      </c>
      <c r="BQ188" s="145">
        <f t="shared" si="433"/>
        <v>0</v>
      </c>
      <c r="BR188" s="42" t="str">
        <f t="shared" si="584"/>
        <v>NO OFERTADO</v>
      </c>
      <c r="BS188" s="42" t="str">
        <f>+IFERROR(VLOOKUP(A188,'[1]PROMED QUIRURGICOS EU'!$A$11:$O$26,8,0)," ")</f>
        <v xml:space="preserve"> </v>
      </c>
      <c r="BT188" s="42" t="s">
        <v>33</v>
      </c>
      <c r="BU188" s="42" t="str">
        <f t="shared" si="585"/>
        <v>NO</v>
      </c>
      <c r="BV188" s="191"/>
      <c r="BW188" s="191"/>
      <c r="BX188" s="43">
        <f t="shared" si="434"/>
        <v>0</v>
      </c>
      <c r="BY188" s="52">
        <f t="shared" si="435"/>
        <v>0</v>
      </c>
      <c r="BZ188" s="42" t="str">
        <f t="shared" si="586"/>
        <v>NO OFERTADO</v>
      </c>
      <c r="CA188" s="42" t="str">
        <f>+IFERROR(VLOOKUP(A188,'[1]UCIPHARMA S. A'!$A$11:$N$28,8,0)," ")</f>
        <v xml:space="preserve"> </v>
      </c>
      <c r="CB188" s="42" t="s">
        <v>33</v>
      </c>
      <c r="CC188" s="42" t="str">
        <f t="shared" si="587"/>
        <v>NO</v>
      </c>
      <c r="CD188" s="56"/>
      <c r="CE188" s="57">
        <f t="shared" si="436"/>
        <v>10100</v>
      </c>
      <c r="CF188" s="57" t="str">
        <f t="shared" si="437"/>
        <v/>
      </c>
      <c r="CG188" s="57" t="str">
        <f t="shared" si="438"/>
        <v/>
      </c>
      <c r="CH188" s="65">
        <f t="shared" si="439"/>
        <v>6503</v>
      </c>
      <c r="CI188" s="65" t="str">
        <f t="shared" si="440"/>
        <v/>
      </c>
      <c r="CJ188" s="65" t="str">
        <f t="shared" si="441"/>
        <v/>
      </c>
      <c r="CK188" s="65" t="str">
        <f t="shared" si="588"/>
        <v/>
      </c>
      <c r="CL188" s="65" t="str">
        <f t="shared" si="589"/>
        <v/>
      </c>
      <c r="CM188" s="57" t="str">
        <f t="shared" si="450"/>
        <v/>
      </c>
      <c r="CN188" s="57">
        <f t="shared" si="590"/>
        <v>6503</v>
      </c>
      <c r="CO188" s="58">
        <f t="shared" si="591"/>
        <v>321.93069306930693</v>
      </c>
      <c r="CP188" s="58" t="e">
        <f t="shared" si="592"/>
        <v>#VALUE!</v>
      </c>
      <c r="CQ188" s="58" t="e">
        <f t="shared" si="593"/>
        <v>#VALUE!</v>
      </c>
      <c r="CR188" s="58">
        <f t="shared" si="594"/>
        <v>500</v>
      </c>
      <c r="CS188" s="58" t="e">
        <f t="shared" si="602"/>
        <v>#VALUE!</v>
      </c>
      <c r="CT188" s="58" t="e">
        <f t="shared" si="596"/>
        <v>#VALUE!</v>
      </c>
      <c r="CU188" s="62" t="e">
        <f t="shared" si="597"/>
        <v>#VALUE!</v>
      </c>
      <c r="CV188" s="58" t="e">
        <f t="shared" si="598"/>
        <v>#VALUE!</v>
      </c>
      <c r="CW188" s="58" t="e">
        <f t="shared" si="599"/>
        <v>#VALUE!</v>
      </c>
      <c r="CX188" s="56" t="s">
        <v>554</v>
      </c>
      <c r="CY188" s="91"/>
    </row>
    <row r="189" spans="1:103" s="59" customFormat="1" ht="60" x14ac:dyDescent="0.2">
      <c r="A189" s="122">
        <f t="shared" si="442"/>
        <v>179</v>
      </c>
      <c r="B189" s="123" t="s">
        <v>401</v>
      </c>
      <c r="C189" s="124" t="s">
        <v>402</v>
      </c>
      <c r="D189" s="123" t="s">
        <v>46</v>
      </c>
      <c r="E189" s="126">
        <v>1155</v>
      </c>
      <c r="F189" s="122">
        <v>1</v>
      </c>
      <c r="G189" s="123" t="s">
        <v>31</v>
      </c>
      <c r="H189" s="53">
        <v>12120</v>
      </c>
      <c r="I189" s="53">
        <f t="shared" si="443"/>
        <v>13998600</v>
      </c>
      <c r="J189" s="136">
        <v>11300</v>
      </c>
      <c r="K189" s="136">
        <v>0</v>
      </c>
      <c r="L189" s="43">
        <f t="shared" si="566"/>
        <v>11300</v>
      </c>
      <c r="M189" s="52">
        <f t="shared" si="444"/>
        <v>13051500</v>
      </c>
      <c r="N189" s="42" t="str">
        <f t="shared" si="603"/>
        <v>CUMPLE</v>
      </c>
      <c r="O189" s="42" t="s">
        <v>567</v>
      </c>
      <c r="P189" s="42" t="s">
        <v>10</v>
      </c>
      <c r="Q189" s="42" t="str">
        <f t="shared" si="568"/>
        <v>SI</v>
      </c>
      <c r="R189" s="144">
        <v>0</v>
      </c>
      <c r="S189" s="144">
        <v>0</v>
      </c>
      <c r="T189" s="144">
        <f t="shared" si="428"/>
        <v>0</v>
      </c>
      <c r="U189" s="145">
        <f t="shared" si="445"/>
        <v>0</v>
      </c>
      <c r="V189" s="42" t="str">
        <f t="shared" si="600"/>
        <v>NO OFERTADO</v>
      </c>
      <c r="W189" s="42" t="str">
        <f>+IFERROR(VLOOKUP(A189,'[1]ASSUT MEDICAL LTDA'!$A$11:$L$124,7,0)," ")</f>
        <v xml:space="preserve"> </v>
      </c>
      <c r="X189" s="42" t="s">
        <v>33</v>
      </c>
      <c r="Y189" s="42" t="str">
        <f t="shared" si="601"/>
        <v>NO</v>
      </c>
      <c r="Z189" s="43">
        <v>10964</v>
      </c>
      <c r="AA189" s="43">
        <v>0</v>
      </c>
      <c r="AB189" s="43">
        <f t="shared" si="429"/>
        <v>10964</v>
      </c>
      <c r="AC189" s="41">
        <f t="shared" si="446"/>
        <v>12663420</v>
      </c>
      <c r="AD189" s="42" t="str">
        <f t="shared" si="571"/>
        <v>CUMPLE</v>
      </c>
      <c r="AE189" s="42" t="str">
        <f>+IFERROR(VLOOKUP(A189,'[1]COLOMBIANA DE MEDICAMENTOS Y TE'!$A$33:$H$178,8,0)," ")</f>
        <v>No cumple</v>
      </c>
      <c r="AF189" s="42" t="s">
        <v>10</v>
      </c>
      <c r="AG189" s="42" t="str">
        <f t="shared" si="572"/>
        <v>SI</v>
      </c>
      <c r="AH189" s="60">
        <v>7542</v>
      </c>
      <c r="AI189" s="60">
        <v>0</v>
      </c>
      <c r="AJ189" s="51">
        <f t="shared" si="573"/>
        <v>7542</v>
      </c>
      <c r="AK189" s="41">
        <f t="shared" si="447"/>
        <v>8711010</v>
      </c>
      <c r="AL189" s="42" t="str">
        <f t="shared" si="574"/>
        <v>ARTIFICIALIDAD</v>
      </c>
      <c r="AM189" s="42" t="str">
        <f>+IFERROR(VLOOKUP(A189,'[1]JOHNSON &amp; JOHNSON MEDTECH COLOM'!$A$11:$J$240,7,0)," ")</f>
        <v>Cumple</v>
      </c>
      <c r="AN189" s="42" t="s">
        <v>10</v>
      </c>
      <c r="AO189" s="42" t="str">
        <f t="shared" si="575"/>
        <v>SI</v>
      </c>
      <c r="AP189" s="60"/>
      <c r="AQ189" s="60"/>
      <c r="AR189" s="40">
        <f t="shared" si="576"/>
        <v>0</v>
      </c>
      <c r="AS189" s="41">
        <f t="shared" si="448"/>
        <v>0</v>
      </c>
      <c r="AT189" s="42" t="str">
        <f t="shared" si="577"/>
        <v>NO OFERTADO</v>
      </c>
      <c r="AU189" s="42"/>
      <c r="AV189" s="42" t="s">
        <v>33</v>
      </c>
      <c r="AW189" s="42" t="str">
        <f t="shared" si="578"/>
        <v>NO</v>
      </c>
      <c r="AX189" s="167"/>
      <c r="AY189" s="167"/>
      <c r="AZ189" s="144">
        <f t="shared" si="430"/>
        <v>0</v>
      </c>
      <c r="BA189" s="41">
        <f t="shared" si="449"/>
        <v>0</v>
      </c>
      <c r="BB189" s="42" t="str">
        <f t="shared" si="579"/>
        <v>NO OFERTADO</v>
      </c>
      <c r="BC189" s="42" t="str">
        <f>+IFERROR(VLOOKUP(A189,'[1]LIFE SUMINISTROS MEDICOS S.A.S.'!$A$32:$O$78,8,0)," ")</f>
        <v xml:space="preserve"> </v>
      </c>
      <c r="BD189" s="42" t="s">
        <v>33</v>
      </c>
      <c r="BE189" s="42" t="str">
        <f t="shared" si="580"/>
        <v>NO</v>
      </c>
      <c r="BF189" s="214">
        <f>+IFERROR(VLOOKUP(A189,[2]PriceList!$A$2:$I$252,8,0)," ")</f>
        <v>0</v>
      </c>
      <c r="BG189" s="218">
        <f>+IFERROR(VLOOKUP(A189,[2]PriceList!$A$2:$I$252,9,0)," ")</f>
        <v>0</v>
      </c>
      <c r="BH189" s="43">
        <f t="shared" si="431"/>
        <v>0</v>
      </c>
      <c r="BI189" s="52">
        <f t="shared" si="581"/>
        <v>0</v>
      </c>
      <c r="BJ189" s="42" t="str">
        <f t="shared" si="582"/>
        <v>NO OFERTADO</v>
      </c>
      <c r="BK189" s="42" t="str">
        <f>+IFERROR(VLOOKUP(A189,'[1]MEDTRONIC COLOMBIA S.A.'!$A$11:$O$73,8,0)," ")</f>
        <v xml:space="preserve"> </v>
      </c>
      <c r="BL189" s="42" t="s">
        <v>33</v>
      </c>
      <c r="BM189" s="42" t="str">
        <f t="shared" si="583"/>
        <v>NO</v>
      </c>
      <c r="BN189" s="196">
        <v>0</v>
      </c>
      <c r="BO189" s="196">
        <v>0</v>
      </c>
      <c r="BP189" s="144">
        <f t="shared" si="432"/>
        <v>0</v>
      </c>
      <c r="BQ189" s="145">
        <f t="shared" si="433"/>
        <v>0</v>
      </c>
      <c r="BR189" s="42" t="str">
        <f t="shared" si="584"/>
        <v>NO OFERTADO</v>
      </c>
      <c r="BS189" s="42" t="str">
        <f>+IFERROR(VLOOKUP(A189,'[1]PROMED QUIRURGICOS EU'!$A$11:$O$26,8,0)," ")</f>
        <v xml:space="preserve"> </v>
      </c>
      <c r="BT189" s="42" t="s">
        <v>33</v>
      </c>
      <c r="BU189" s="42" t="str">
        <f t="shared" si="585"/>
        <v>NO</v>
      </c>
      <c r="BV189" s="191"/>
      <c r="BW189" s="191"/>
      <c r="BX189" s="43">
        <f t="shared" si="434"/>
        <v>0</v>
      </c>
      <c r="BY189" s="52">
        <f t="shared" si="435"/>
        <v>0</v>
      </c>
      <c r="BZ189" s="42" t="str">
        <f t="shared" si="586"/>
        <v>NO OFERTADO</v>
      </c>
      <c r="CA189" s="42" t="str">
        <f>+IFERROR(VLOOKUP(A189,'[1]UCIPHARMA S. A'!$A$11:$N$28,8,0)," ")</f>
        <v xml:space="preserve"> </v>
      </c>
      <c r="CB189" s="42" t="s">
        <v>33</v>
      </c>
      <c r="CC189" s="42" t="str">
        <f t="shared" si="587"/>
        <v>NO</v>
      </c>
      <c r="CD189" s="56"/>
      <c r="CE189" s="57">
        <f t="shared" si="436"/>
        <v>11300</v>
      </c>
      <c r="CF189" s="57" t="str">
        <f t="shared" si="437"/>
        <v/>
      </c>
      <c r="CG189" s="57">
        <f t="shared" si="438"/>
        <v>10964</v>
      </c>
      <c r="CH189" s="65">
        <f t="shared" si="439"/>
        <v>7542</v>
      </c>
      <c r="CI189" s="65" t="str">
        <f t="shared" si="440"/>
        <v/>
      </c>
      <c r="CJ189" s="65" t="str">
        <f t="shared" si="441"/>
        <v/>
      </c>
      <c r="CK189" s="65" t="str">
        <f t="shared" si="588"/>
        <v/>
      </c>
      <c r="CL189" s="65" t="str">
        <f t="shared" si="589"/>
        <v/>
      </c>
      <c r="CM189" s="57" t="str">
        <f t="shared" si="450"/>
        <v/>
      </c>
      <c r="CN189" s="57">
        <f t="shared" si="590"/>
        <v>7542</v>
      </c>
      <c r="CO189" s="58">
        <f t="shared" si="591"/>
        <v>333.71681415929203</v>
      </c>
      <c r="CP189" s="58" t="e">
        <f t="shared" si="592"/>
        <v>#VALUE!</v>
      </c>
      <c r="CQ189" s="58">
        <f t="shared" si="593"/>
        <v>343.9438161255016</v>
      </c>
      <c r="CR189" s="58">
        <f t="shared" si="594"/>
        <v>500</v>
      </c>
      <c r="CS189" s="58" t="e">
        <f t="shared" si="602"/>
        <v>#VALUE!</v>
      </c>
      <c r="CT189" s="58" t="e">
        <f t="shared" si="596"/>
        <v>#VALUE!</v>
      </c>
      <c r="CU189" s="62" t="e">
        <f t="shared" si="597"/>
        <v>#VALUE!</v>
      </c>
      <c r="CV189" s="58" t="e">
        <f t="shared" si="598"/>
        <v>#VALUE!</v>
      </c>
      <c r="CW189" s="58" t="e">
        <f t="shared" si="599"/>
        <v>#VALUE!</v>
      </c>
      <c r="CX189" s="56" t="s">
        <v>554</v>
      </c>
      <c r="CY189" s="91"/>
    </row>
    <row r="190" spans="1:103" s="59" customFormat="1" ht="72" x14ac:dyDescent="0.2">
      <c r="A190" s="122">
        <f t="shared" si="442"/>
        <v>180</v>
      </c>
      <c r="B190" s="123" t="s">
        <v>403</v>
      </c>
      <c r="C190" s="124" t="s">
        <v>404</v>
      </c>
      <c r="D190" s="123" t="s">
        <v>46</v>
      </c>
      <c r="E190" s="126">
        <v>49</v>
      </c>
      <c r="F190" s="122">
        <v>1</v>
      </c>
      <c r="G190" s="123" t="s">
        <v>31</v>
      </c>
      <c r="H190" s="53">
        <v>4500</v>
      </c>
      <c r="I190" s="53">
        <f t="shared" si="443"/>
        <v>220500</v>
      </c>
      <c r="J190" s="136"/>
      <c r="K190" s="136">
        <v>0</v>
      </c>
      <c r="L190" s="43">
        <f t="shared" si="566"/>
        <v>0</v>
      </c>
      <c r="M190" s="52">
        <f t="shared" si="444"/>
        <v>0</v>
      </c>
      <c r="N190" s="42" t="str">
        <f t="shared" si="603"/>
        <v>NO OFERTADO</v>
      </c>
      <c r="O190" s="42" t="s">
        <v>568</v>
      </c>
      <c r="P190" s="42" t="s">
        <v>33</v>
      </c>
      <c r="Q190" s="42" t="str">
        <f t="shared" si="568"/>
        <v>NO</v>
      </c>
      <c r="R190" s="144">
        <v>4950</v>
      </c>
      <c r="S190" s="144">
        <v>0</v>
      </c>
      <c r="T190" s="144">
        <f t="shared" si="428"/>
        <v>4950</v>
      </c>
      <c r="U190" s="145">
        <f t="shared" si="445"/>
        <v>242550</v>
      </c>
      <c r="V190" s="42" t="str">
        <f t="shared" si="600"/>
        <v>NO CUMPLE</v>
      </c>
      <c r="W190" s="42" t="str">
        <f>+IFERROR(VLOOKUP(A190,'[1]ASSUT MEDICAL LTDA'!$A$11:$L$124,7,0)," ")</f>
        <v>No cumple</v>
      </c>
      <c r="X190" s="42" t="s">
        <v>33</v>
      </c>
      <c r="Y190" s="42" t="str">
        <f t="shared" si="601"/>
        <v>NO</v>
      </c>
      <c r="Z190" s="43">
        <v>8717</v>
      </c>
      <c r="AA190" s="43">
        <v>0</v>
      </c>
      <c r="AB190" s="43">
        <f t="shared" si="429"/>
        <v>8717</v>
      </c>
      <c r="AC190" s="41">
        <f t="shared" si="446"/>
        <v>427133</v>
      </c>
      <c r="AD190" s="42" t="str">
        <f t="shared" si="571"/>
        <v>NO CUMPLE</v>
      </c>
      <c r="AE190" s="42" t="str">
        <f>+IFERROR(VLOOKUP(A190,'[1]COLOMBIANA DE MEDICAMENTOS Y TE'!$A$33:$H$178,8,0)," ")</f>
        <v>No cumple</v>
      </c>
      <c r="AF190" s="42" t="s">
        <v>33</v>
      </c>
      <c r="AG190" s="42" t="str">
        <f t="shared" si="572"/>
        <v>NO</v>
      </c>
      <c r="AH190" s="60">
        <v>2842</v>
      </c>
      <c r="AI190" s="60">
        <v>0</v>
      </c>
      <c r="AJ190" s="51">
        <f t="shared" si="573"/>
        <v>2842</v>
      </c>
      <c r="AK190" s="41">
        <f t="shared" si="447"/>
        <v>139258</v>
      </c>
      <c r="AL190" s="42" t="str">
        <f t="shared" si="574"/>
        <v>ARTIFICIALIDAD</v>
      </c>
      <c r="AM190" s="42" t="str">
        <f>+IFERROR(VLOOKUP(A190,'[1]JOHNSON &amp; JOHNSON MEDTECH COLOM'!$A$11:$J$240,7,0)," ")</f>
        <v>Cumple</v>
      </c>
      <c r="AN190" s="42" t="s">
        <v>10</v>
      </c>
      <c r="AO190" s="42" t="str">
        <f t="shared" si="575"/>
        <v>SI</v>
      </c>
      <c r="AP190" s="60"/>
      <c r="AQ190" s="60"/>
      <c r="AR190" s="40">
        <f t="shared" si="576"/>
        <v>0</v>
      </c>
      <c r="AS190" s="41">
        <f t="shared" si="448"/>
        <v>0</v>
      </c>
      <c r="AT190" s="42" t="str">
        <f t="shared" si="577"/>
        <v>NO OFERTADO</v>
      </c>
      <c r="AU190" s="42"/>
      <c r="AV190" s="42" t="s">
        <v>33</v>
      </c>
      <c r="AW190" s="42" t="str">
        <f t="shared" si="578"/>
        <v>NO</v>
      </c>
      <c r="AX190" s="167"/>
      <c r="AY190" s="167"/>
      <c r="AZ190" s="144">
        <f t="shared" si="430"/>
        <v>0</v>
      </c>
      <c r="BA190" s="41">
        <f t="shared" si="449"/>
        <v>0</v>
      </c>
      <c r="BB190" s="42" t="str">
        <f t="shared" si="579"/>
        <v>NO OFERTADO</v>
      </c>
      <c r="BC190" s="42" t="str">
        <f>+IFERROR(VLOOKUP(A190,'[1]LIFE SUMINISTROS MEDICOS S.A.S.'!$A$32:$O$78,8,0)," ")</f>
        <v xml:space="preserve"> </v>
      </c>
      <c r="BD190" s="42" t="s">
        <v>33</v>
      </c>
      <c r="BE190" s="42" t="str">
        <f t="shared" si="580"/>
        <v>NO</v>
      </c>
      <c r="BF190" s="214">
        <f>+IFERROR(VLOOKUP(A190,[2]PriceList!$A$2:$I$252,8,0)," ")</f>
        <v>0</v>
      </c>
      <c r="BG190" s="218">
        <f>+IFERROR(VLOOKUP(A190,[2]PriceList!$A$2:$I$252,9,0)," ")</f>
        <v>0</v>
      </c>
      <c r="BH190" s="43">
        <f t="shared" si="431"/>
        <v>0</v>
      </c>
      <c r="BI190" s="52">
        <f t="shared" si="581"/>
        <v>0</v>
      </c>
      <c r="BJ190" s="42" t="str">
        <f t="shared" si="582"/>
        <v>NO OFERTADO</v>
      </c>
      <c r="BK190" s="42" t="str">
        <f>+IFERROR(VLOOKUP(A190,'[1]MEDTRONIC COLOMBIA S.A.'!$A$11:$O$73,8,0)," ")</f>
        <v xml:space="preserve"> </v>
      </c>
      <c r="BL190" s="42" t="s">
        <v>33</v>
      </c>
      <c r="BM190" s="42" t="str">
        <f t="shared" si="583"/>
        <v>NO</v>
      </c>
      <c r="BN190" s="196">
        <v>0</v>
      </c>
      <c r="BO190" s="196">
        <v>0</v>
      </c>
      <c r="BP190" s="144">
        <f t="shared" si="432"/>
        <v>0</v>
      </c>
      <c r="BQ190" s="145">
        <f t="shared" si="433"/>
        <v>0</v>
      </c>
      <c r="BR190" s="42" t="str">
        <f t="shared" si="584"/>
        <v>NO OFERTADO</v>
      </c>
      <c r="BS190" s="42" t="str">
        <f>+IFERROR(VLOOKUP(A190,'[1]PROMED QUIRURGICOS EU'!$A$11:$O$26,8,0)," ")</f>
        <v xml:space="preserve"> </v>
      </c>
      <c r="BT190" s="42" t="s">
        <v>33</v>
      </c>
      <c r="BU190" s="42" t="str">
        <f t="shared" si="585"/>
        <v>NO</v>
      </c>
      <c r="BV190" s="191"/>
      <c r="BW190" s="191"/>
      <c r="BX190" s="43">
        <f t="shared" si="434"/>
        <v>0</v>
      </c>
      <c r="BY190" s="52">
        <f t="shared" si="435"/>
        <v>0</v>
      </c>
      <c r="BZ190" s="42" t="str">
        <f t="shared" si="586"/>
        <v>NO OFERTADO</v>
      </c>
      <c r="CA190" s="42" t="str">
        <f>+IFERROR(VLOOKUP(A190,'[1]UCIPHARMA S. A'!$A$11:$N$28,8,0)," ")</f>
        <v xml:space="preserve"> </v>
      </c>
      <c r="CB190" s="42" t="s">
        <v>33</v>
      </c>
      <c r="CC190" s="42" t="str">
        <f t="shared" si="587"/>
        <v>NO</v>
      </c>
      <c r="CD190" s="56"/>
      <c r="CE190" s="57" t="str">
        <f t="shared" si="436"/>
        <v/>
      </c>
      <c r="CF190" s="57" t="str">
        <f t="shared" si="437"/>
        <v/>
      </c>
      <c r="CG190" s="57" t="str">
        <f t="shared" si="438"/>
        <v/>
      </c>
      <c r="CH190" s="65">
        <f t="shared" si="439"/>
        <v>2842</v>
      </c>
      <c r="CI190" s="65" t="str">
        <f t="shared" si="440"/>
        <v/>
      </c>
      <c r="CJ190" s="65" t="str">
        <f t="shared" si="441"/>
        <v/>
      </c>
      <c r="CK190" s="65" t="str">
        <f t="shared" si="588"/>
        <v/>
      </c>
      <c r="CL190" s="65" t="str">
        <f t="shared" si="589"/>
        <v/>
      </c>
      <c r="CM190" s="57" t="str">
        <f t="shared" si="450"/>
        <v/>
      </c>
      <c r="CN190" s="57">
        <f t="shared" si="590"/>
        <v>2842</v>
      </c>
      <c r="CO190" s="58" t="e">
        <f t="shared" si="591"/>
        <v>#VALUE!</v>
      </c>
      <c r="CP190" s="58" t="e">
        <f t="shared" si="592"/>
        <v>#VALUE!</v>
      </c>
      <c r="CQ190" s="58" t="e">
        <f t="shared" si="593"/>
        <v>#VALUE!</v>
      </c>
      <c r="CR190" s="58">
        <f t="shared" si="594"/>
        <v>500</v>
      </c>
      <c r="CS190" s="58" t="e">
        <f t="shared" si="602"/>
        <v>#VALUE!</v>
      </c>
      <c r="CT190" s="58" t="e">
        <f t="shared" si="596"/>
        <v>#VALUE!</v>
      </c>
      <c r="CU190" s="62" t="e">
        <f t="shared" si="597"/>
        <v>#VALUE!</v>
      </c>
      <c r="CV190" s="58" t="e">
        <f t="shared" si="598"/>
        <v>#VALUE!</v>
      </c>
      <c r="CW190" s="58" t="e">
        <f t="shared" si="599"/>
        <v>#VALUE!</v>
      </c>
      <c r="CX190" s="56" t="s">
        <v>554</v>
      </c>
      <c r="CY190" s="91"/>
    </row>
    <row r="191" spans="1:103" s="59" customFormat="1" ht="108" x14ac:dyDescent="0.2">
      <c r="A191" s="122">
        <f t="shared" si="442"/>
        <v>181</v>
      </c>
      <c r="B191" s="123" t="s">
        <v>405</v>
      </c>
      <c r="C191" s="124" t="s">
        <v>406</v>
      </c>
      <c r="D191" s="123" t="s">
        <v>46</v>
      </c>
      <c r="E191" s="126">
        <v>5</v>
      </c>
      <c r="F191" s="122">
        <v>1</v>
      </c>
      <c r="G191" s="123" t="s">
        <v>31</v>
      </c>
      <c r="H191" s="53">
        <v>76380</v>
      </c>
      <c r="I191" s="53">
        <f t="shared" si="443"/>
        <v>381900</v>
      </c>
      <c r="J191" s="136"/>
      <c r="K191" s="136">
        <v>0</v>
      </c>
      <c r="L191" s="43">
        <f t="shared" si="566"/>
        <v>0</v>
      </c>
      <c r="M191" s="52">
        <f t="shared" si="444"/>
        <v>0</v>
      </c>
      <c r="N191" s="42" t="str">
        <f t="shared" si="603"/>
        <v>NO OFERTADO</v>
      </c>
      <c r="O191" s="42" t="s">
        <v>568</v>
      </c>
      <c r="P191" s="42" t="s">
        <v>33</v>
      </c>
      <c r="Q191" s="42" t="str">
        <f t="shared" si="568"/>
        <v>NO</v>
      </c>
      <c r="R191" s="144">
        <v>0</v>
      </c>
      <c r="S191" s="144">
        <v>0</v>
      </c>
      <c r="T191" s="144">
        <f t="shared" si="428"/>
        <v>0</v>
      </c>
      <c r="U191" s="145">
        <f t="shared" si="445"/>
        <v>0</v>
      </c>
      <c r="V191" s="42" t="str">
        <f t="shared" si="600"/>
        <v>NO OFERTADO</v>
      </c>
      <c r="W191" s="42" t="str">
        <f>+IFERROR(VLOOKUP(A191,'[1]ASSUT MEDICAL LTDA'!$A$11:$L$124,7,0)," ")</f>
        <v xml:space="preserve"> </v>
      </c>
      <c r="X191" s="42" t="s">
        <v>33</v>
      </c>
      <c r="Y191" s="42" t="str">
        <f t="shared" si="601"/>
        <v>NO</v>
      </c>
      <c r="Z191" s="43">
        <v>0</v>
      </c>
      <c r="AA191" s="43">
        <v>0</v>
      </c>
      <c r="AB191" s="43">
        <f t="shared" si="429"/>
        <v>0</v>
      </c>
      <c r="AC191" s="41">
        <f t="shared" si="446"/>
        <v>0</v>
      </c>
      <c r="AD191" s="42" t="str">
        <f t="shared" si="571"/>
        <v>NO OFERTADO</v>
      </c>
      <c r="AE191" s="42" t="str">
        <f>+IFERROR(VLOOKUP(A191,'[1]COLOMBIANA DE MEDICAMENTOS Y TE'!$A$33:$H$178,8,0)," ")</f>
        <v xml:space="preserve"> </v>
      </c>
      <c r="AF191" s="42" t="s">
        <v>33</v>
      </c>
      <c r="AG191" s="42" t="str">
        <f t="shared" si="572"/>
        <v>NO</v>
      </c>
      <c r="AH191" s="60">
        <v>61427</v>
      </c>
      <c r="AI191" s="60">
        <v>0</v>
      </c>
      <c r="AJ191" s="51">
        <f t="shared" si="573"/>
        <v>61427</v>
      </c>
      <c r="AK191" s="41">
        <f t="shared" si="447"/>
        <v>307135</v>
      </c>
      <c r="AL191" s="42" t="str">
        <f t="shared" si="574"/>
        <v>CUMPLE</v>
      </c>
      <c r="AM191" s="42" t="str">
        <f>+IFERROR(VLOOKUP(A191,'[1]JOHNSON &amp; JOHNSON MEDTECH COLOM'!$A$11:$J$240,7,0)," ")</f>
        <v>Cumple</v>
      </c>
      <c r="AN191" s="42" t="s">
        <v>10</v>
      </c>
      <c r="AO191" s="42" t="str">
        <f t="shared" si="575"/>
        <v>SI</v>
      </c>
      <c r="AP191" s="60"/>
      <c r="AQ191" s="60"/>
      <c r="AR191" s="40">
        <f t="shared" si="576"/>
        <v>0</v>
      </c>
      <c r="AS191" s="41">
        <f t="shared" si="448"/>
        <v>0</v>
      </c>
      <c r="AT191" s="42" t="str">
        <f t="shared" si="577"/>
        <v>NO OFERTADO</v>
      </c>
      <c r="AU191" s="42"/>
      <c r="AV191" s="42" t="s">
        <v>33</v>
      </c>
      <c r="AW191" s="42" t="str">
        <f t="shared" si="578"/>
        <v>NO</v>
      </c>
      <c r="AX191" s="167"/>
      <c r="AY191" s="167"/>
      <c r="AZ191" s="144">
        <f t="shared" si="430"/>
        <v>0</v>
      </c>
      <c r="BA191" s="41">
        <f t="shared" si="449"/>
        <v>0</v>
      </c>
      <c r="BB191" s="42" t="str">
        <f t="shared" si="579"/>
        <v>NO OFERTADO</v>
      </c>
      <c r="BC191" s="42" t="str">
        <f>+IFERROR(VLOOKUP(A191,'[1]LIFE SUMINISTROS MEDICOS S.A.S.'!$A$32:$O$78,8,0)," ")</f>
        <v xml:space="preserve"> </v>
      </c>
      <c r="BD191" s="42" t="s">
        <v>33</v>
      </c>
      <c r="BE191" s="42" t="str">
        <f t="shared" si="580"/>
        <v>NO</v>
      </c>
      <c r="BF191" s="214">
        <f>+IFERROR(VLOOKUP(A191,[2]PriceList!$A$2:$I$252,8,0)," ")</f>
        <v>0</v>
      </c>
      <c r="BG191" s="218">
        <f>+IFERROR(VLOOKUP(A191,[2]PriceList!$A$2:$I$252,9,0)," ")</f>
        <v>0</v>
      </c>
      <c r="BH191" s="43">
        <f t="shared" si="431"/>
        <v>0</v>
      </c>
      <c r="BI191" s="52">
        <f t="shared" si="581"/>
        <v>0</v>
      </c>
      <c r="BJ191" s="42" t="str">
        <f t="shared" si="582"/>
        <v>NO OFERTADO</v>
      </c>
      <c r="BK191" s="42" t="str">
        <f>+IFERROR(VLOOKUP(A191,'[1]MEDTRONIC COLOMBIA S.A.'!$A$11:$O$73,8,0)," ")</f>
        <v xml:space="preserve"> </v>
      </c>
      <c r="BL191" s="42" t="s">
        <v>33</v>
      </c>
      <c r="BM191" s="42" t="str">
        <f t="shared" si="583"/>
        <v>NO</v>
      </c>
      <c r="BN191" s="196">
        <v>0</v>
      </c>
      <c r="BO191" s="196">
        <v>0</v>
      </c>
      <c r="BP191" s="144">
        <f t="shared" si="432"/>
        <v>0</v>
      </c>
      <c r="BQ191" s="145">
        <f t="shared" si="433"/>
        <v>0</v>
      </c>
      <c r="BR191" s="42" t="str">
        <f t="shared" si="584"/>
        <v>NO OFERTADO</v>
      </c>
      <c r="BS191" s="42" t="str">
        <f>+IFERROR(VLOOKUP(A191,'[1]PROMED QUIRURGICOS EU'!$A$11:$O$26,8,0)," ")</f>
        <v xml:space="preserve"> </v>
      </c>
      <c r="BT191" s="42" t="s">
        <v>33</v>
      </c>
      <c r="BU191" s="42" t="str">
        <f t="shared" si="585"/>
        <v>NO</v>
      </c>
      <c r="BV191" s="191"/>
      <c r="BW191" s="191"/>
      <c r="BX191" s="43">
        <f t="shared" si="434"/>
        <v>0</v>
      </c>
      <c r="BY191" s="52">
        <f t="shared" si="435"/>
        <v>0</v>
      </c>
      <c r="BZ191" s="42" t="str">
        <f t="shared" si="586"/>
        <v>NO OFERTADO</v>
      </c>
      <c r="CA191" s="42" t="str">
        <f>+IFERROR(VLOOKUP(A191,'[1]UCIPHARMA S. A'!$A$11:$N$28,8,0)," ")</f>
        <v xml:space="preserve"> </v>
      </c>
      <c r="CB191" s="42" t="s">
        <v>33</v>
      </c>
      <c r="CC191" s="42" t="str">
        <f t="shared" si="587"/>
        <v>NO</v>
      </c>
      <c r="CD191" s="56"/>
      <c r="CE191" s="57" t="str">
        <f t="shared" si="436"/>
        <v/>
      </c>
      <c r="CF191" s="57" t="str">
        <f t="shared" si="437"/>
        <v/>
      </c>
      <c r="CG191" s="57" t="str">
        <f t="shared" si="438"/>
        <v/>
      </c>
      <c r="CH191" s="65">
        <f t="shared" si="439"/>
        <v>61427</v>
      </c>
      <c r="CI191" s="65" t="str">
        <f t="shared" si="440"/>
        <v/>
      </c>
      <c r="CJ191" s="65" t="str">
        <f t="shared" si="441"/>
        <v/>
      </c>
      <c r="CK191" s="65" t="str">
        <f t="shared" si="588"/>
        <v/>
      </c>
      <c r="CL191" s="65" t="str">
        <f t="shared" si="589"/>
        <v/>
      </c>
      <c r="CM191" s="57" t="str">
        <f t="shared" si="450"/>
        <v/>
      </c>
      <c r="CN191" s="57">
        <f t="shared" si="590"/>
        <v>61427</v>
      </c>
      <c r="CO191" s="58" t="e">
        <f t="shared" si="591"/>
        <v>#VALUE!</v>
      </c>
      <c r="CP191" s="58" t="e">
        <f t="shared" si="592"/>
        <v>#VALUE!</v>
      </c>
      <c r="CQ191" s="58" t="e">
        <f t="shared" si="593"/>
        <v>#VALUE!</v>
      </c>
      <c r="CR191" s="58">
        <f t="shared" si="594"/>
        <v>500</v>
      </c>
      <c r="CS191" s="58" t="e">
        <f t="shared" si="602"/>
        <v>#VALUE!</v>
      </c>
      <c r="CT191" s="58" t="e">
        <f t="shared" si="596"/>
        <v>#VALUE!</v>
      </c>
      <c r="CU191" s="62" t="e">
        <f t="shared" si="597"/>
        <v>#VALUE!</v>
      </c>
      <c r="CV191" s="58" t="e">
        <f t="shared" si="598"/>
        <v>#VALUE!</v>
      </c>
      <c r="CW191" s="58" t="e">
        <f t="shared" si="599"/>
        <v>#VALUE!</v>
      </c>
      <c r="CX191" s="56" t="s">
        <v>554</v>
      </c>
      <c r="CY191" s="91"/>
    </row>
    <row r="192" spans="1:103" s="59" customFormat="1" ht="48" x14ac:dyDescent="0.2">
      <c r="A192" s="122">
        <f t="shared" si="442"/>
        <v>182</v>
      </c>
      <c r="B192" s="123" t="s">
        <v>407</v>
      </c>
      <c r="C192" s="124" t="s">
        <v>408</v>
      </c>
      <c r="D192" s="123" t="s">
        <v>46</v>
      </c>
      <c r="E192" s="126">
        <v>2.3333333333333335</v>
      </c>
      <c r="F192" s="122">
        <v>1</v>
      </c>
      <c r="G192" s="123" t="s">
        <v>31</v>
      </c>
      <c r="H192" s="53">
        <v>9936</v>
      </c>
      <c r="I192" s="53">
        <f t="shared" si="443"/>
        <v>23184</v>
      </c>
      <c r="J192" s="136">
        <v>8700</v>
      </c>
      <c r="K192" s="136">
        <v>0</v>
      </c>
      <c r="L192" s="43">
        <f t="shared" si="566"/>
        <v>8700</v>
      </c>
      <c r="M192" s="52">
        <f t="shared" si="444"/>
        <v>20300</v>
      </c>
      <c r="N192" s="42" t="str">
        <f t="shared" si="603"/>
        <v>CUMPLE</v>
      </c>
      <c r="O192" s="42" t="s">
        <v>566</v>
      </c>
      <c r="P192" s="42" t="s">
        <v>10</v>
      </c>
      <c r="Q192" s="42" t="str">
        <f t="shared" si="568"/>
        <v>SI</v>
      </c>
      <c r="R192" s="144">
        <v>6700</v>
      </c>
      <c r="S192" s="144">
        <v>0</v>
      </c>
      <c r="T192" s="144">
        <f t="shared" si="428"/>
        <v>6700</v>
      </c>
      <c r="U192" s="145">
        <f t="shared" si="445"/>
        <v>15633.333333333334</v>
      </c>
      <c r="V192" s="42" t="str">
        <f t="shared" si="600"/>
        <v>ARTIFICIALIDAD</v>
      </c>
      <c r="W192" s="42" t="str">
        <f>+IFERROR(VLOOKUP(A192,'[1]ASSUT MEDICAL LTDA'!$A$11:$L$124,7,0)," ")</f>
        <v>No cumple</v>
      </c>
      <c r="X192" s="42" t="s">
        <v>10</v>
      </c>
      <c r="Y192" s="42" t="str">
        <f t="shared" si="601"/>
        <v>SI</v>
      </c>
      <c r="Z192" s="43">
        <v>7108</v>
      </c>
      <c r="AA192" s="43">
        <v>0</v>
      </c>
      <c r="AB192" s="43">
        <f t="shared" si="429"/>
        <v>7108</v>
      </c>
      <c r="AC192" s="41">
        <f t="shared" si="446"/>
        <v>16585.333333333336</v>
      </c>
      <c r="AD192" s="42" t="str">
        <f t="shared" si="571"/>
        <v>ARTIFICIALIDAD</v>
      </c>
      <c r="AE192" s="42" t="str">
        <f>+IFERROR(VLOOKUP(A192,'[1]COLOMBIANA DE MEDICAMENTOS Y TE'!$A$33:$H$178,8,0)," ")</f>
        <v>Cumple</v>
      </c>
      <c r="AF192" s="42" t="s">
        <v>10</v>
      </c>
      <c r="AG192" s="42" t="str">
        <f t="shared" si="572"/>
        <v>SI</v>
      </c>
      <c r="AH192" s="60">
        <v>4919</v>
      </c>
      <c r="AI192" s="60">
        <v>0</v>
      </c>
      <c r="AJ192" s="51">
        <f t="shared" si="573"/>
        <v>4919</v>
      </c>
      <c r="AK192" s="41">
        <f t="shared" si="447"/>
        <v>11477.666666666668</v>
      </c>
      <c r="AL192" s="42" t="str">
        <f t="shared" si="574"/>
        <v>ARTIFICIALIDAD</v>
      </c>
      <c r="AM192" s="42" t="str">
        <f>+IFERROR(VLOOKUP(A192,'[1]JOHNSON &amp; JOHNSON MEDTECH COLOM'!$A$11:$J$240,7,0)," ")</f>
        <v>Cumple</v>
      </c>
      <c r="AN192" s="42" t="s">
        <v>10</v>
      </c>
      <c r="AO192" s="42" t="str">
        <f t="shared" si="575"/>
        <v>SI</v>
      </c>
      <c r="AP192" s="60"/>
      <c r="AQ192" s="60"/>
      <c r="AR192" s="40">
        <f t="shared" si="576"/>
        <v>0</v>
      </c>
      <c r="AS192" s="41">
        <f t="shared" si="448"/>
        <v>0</v>
      </c>
      <c r="AT192" s="42" t="str">
        <f t="shared" si="577"/>
        <v>NO OFERTADO</v>
      </c>
      <c r="AU192" s="42"/>
      <c r="AV192" s="42" t="s">
        <v>33</v>
      </c>
      <c r="AW192" s="42" t="str">
        <f t="shared" si="578"/>
        <v>NO</v>
      </c>
      <c r="AX192" s="167"/>
      <c r="AY192" s="167"/>
      <c r="AZ192" s="144">
        <f t="shared" si="430"/>
        <v>0</v>
      </c>
      <c r="BA192" s="41">
        <f t="shared" si="449"/>
        <v>0</v>
      </c>
      <c r="BB192" s="42" t="str">
        <f t="shared" si="579"/>
        <v>NO OFERTADO</v>
      </c>
      <c r="BC192" s="42" t="str">
        <f>+IFERROR(VLOOKUP(A192,'[1]LIFE SUMINISTROS MEDICOS S.A.S.'!$A$32:$O$78,8,0)," ")</f>
        <v xml:space="preserve"> </v>
      </c>
      <c r="BD192" s="42" t="s">
        <v>33</v>
      </c>
      <c r="BE192" s="42" t="str">
        <f t="shared" si="580"/>
        <v>NO</v>
      </c>
      <c r="BF192" s="214">
        <f>+IFERROR(VLOOKUP(A192,[2]PriceList!$A$2:$I$252,8,0)," ")</f>
        <v>6870</v>
      </c>
      <c r="BG192" s="218">
        <f>+IFERROR(VLOOKUP(A192,[2]PriceList!$A$2:$I$252,9,0)," ")</f>
        <v>0</v>
      </c>
      <c r="BH192" s="43">
        <f t="shared" si="431"/>
        <v>6870</v>
      </c>
      <c r="BI192" s="52">
        <f t="shared" si="581"/>
        <v>6870</v>
      </c>
      <c r="BJ192" s="42" t="str">
        <f t="shared" si="582"/>
        <v>ARTIFICIALIDAD</v>
      </c>
      <c r="BK192" s="42" t="str">
        <f>+IFERROR(VLOOKUP(A192,'[1]MEDTRONIC COLOMBIA S.A.'!$A$11:$O$73,8,0)," ")</f>
        <v>No cumple</v>
      </c>
      <c r="BL192" s="42" t="s">
        <v>33</v>
      </c>
      <c r="BM192" s="42" t="str">
        <f t="shared" si="583"/>
        <v>NO</v>
      </c>
      <c r="BN192" s="196">
        <v>0</v>
      </c>
      <c r="BO192" s="196">
        <v>0</v>
      </c>
      <c r="BP192" s="144">
        <f t="shared" si="432"/>
        <v>0</v>
      </c>
      <c r="BQ192" s="145">
        <f t="shared" si="433"/>
        <v>0</v>
      </c>
      <c r="BR192" s="42" t="str">
        <f t="shared" si="584"/>
        <v>NO OFERTADO</v>
      </c>
      <c r="BS192" s="42" t="str">
        <f>+IFERROR(VLOOKUP(A192,'[1]PROMED QUIRURGICOS EU'!$A$11:$O$26,8,0)," ")</f>
        <v xml:space="preserve"> </v>
      </c>
      <c r="BT192" s="42" t="s">
        <v>33</v>
      </c>
      <c r="BU192" s="42" t="str">
        <f t="shared" si="585"/>
        <v>NO</v>
      </c>
      <c r="BV192" s="191"/>
      <c r="BW192" s="191"/>
      <c r="BX192" s="43">
        <f t="shared" si="434"/>
        <v>0</v>
      </c>
      <c r="BY192" s="52">
        <f t="shared" si="435"/>
        <v>0</v>
      </c>
      <c r="BZ192" s="42" t="str">
        <f t="shared" si="586"/>
        <v>NO OFERTADO</v>
      </c>
      <c r="CA192" s="42" t="str">
        <f>+IFERROR(VLOOKUP(A192,'[1]UCIPHARMA S. A'!$A$11:$N$28,8,0)," ")</f>
        <v xml:space="preserve"> </v>
      </c>
      <c r="CB192" s="42" t="s">
        <v>33</v>
      </c>
      <c r="CC192" s="42" t="str">
        <f t="shared" si="587"/>
        <v>NO</v>
      </c>
      <c r="CD192" s="56"/>
      <c r="CE192" s="57">
        <f t="shared" si="436"/>
        <v>8700</v>
      </c>
      <c r="CF192" s="57">
        <f t="shared" si="437"/>
        <v>6700</v>
      </c>
      <c r="CG192" s="57">
        <f t="shared" si="438"/>
        <v>7108</v>
      </c>
      <c r="CH192" s="65">
        <f t="shared" si="439"/>
        <v>4919</v>
      </c>
      <c r="CI192" s="65" t="str">
        <f t="shared" si="440"/>
        <v/>
      </c>
      <c r="CJ192" s="65" t="str">
        <f t="shared" si="441"/>
        <v/>
      </c>
      <c r="CK192" s="65" t="str">
        <f t="shared" si="588"/>
        <v/>
      </c>
      <c r="CL192" s="65" t="str">
        <f t="shared" si="589"/>
        <v/>
      </c>
      <c r="CM192" s="57" t="str">
        <f t="shared" si="450"/>
        <v/>
      </c>
      <c r="CN192" s="57">
        <f t="shared" si="590"/>
        <v>4919</v>
      </c>
      <c r="CO192" s="58">
        <f t="shared" si="591"/>
        <v>282.70114942528733</v>
      </c>
      <c r="CP192" s="58">
        <f t="shared" si="592"/>
        <v>367.08955223880594</v>
      </c>
      <c r="CQ192" s="58">
        <f t="shared" si="593"/>
        <v>346.01857062464831</v>
      </c>
      <c r="CR192" s="58">
        <f t="shared" si="594"/>
        <v>500</v>
      </c>
      <c r="CS192" s="58" t="e">
        <f t="shared" si="602"/>
        <v>#VALUE!</v>
      </c>
      <c r="CT192" s="58" t="e">
        <f t="shared" si="596"/>
        <v>#VALUE!</v>
      </c>
      <c r="CU192" s="62" t="e">
        <f t="shared" si="597"/>
        <v>#VALUE!</v>
      </c>
      <c r="CV192" s="58" t="e">
        <f t="shared" si="598"/>
        <v>#VALUE!</v>
      </c>
      <c r="CW192" s="58" t="e">
        <f t="shared" si="599"/>
        <v>#VALUE!</v>
      </c>
      <c r="CX192" s="56" t="s">
        <v>554</v>
      </c>
      <c r="CY192" s="91"/>
    </row>
    <row r="193" spans="1:103" s="59" customFormat="1" ht="48" x14ac:dyDescent="0.2">
      <c r="A193" s="122">
        <f t="shared" si="442"/>
        <v>183</v>
      </c>
      <c r="B193" s="123" t="s">
        <v>409</v>
      </c>
      <c r="C193" s="124" t="s">
        <v>410</v>
      </c>
      <c r="D193" s="123" t="s">
        <v>46</v>
      </c>
      <c r="E193" s="126">
        <v>1</v>
      </c>
      <c r="F193" s="122">
        <v>1</v>
      </c>
      <c r="G193" s="123" t="s">
        <v>31</v>
      </c>
      <c r="H193" s="53">
        <v>187080</v>
      </c>
      <c r="I193" s="53">
        <f t="shared" si="443"/>
        <v>187080</v>
      </c>
      <c r="J193" s="136">
        <v>21000</v>
      </c>
      <c r="K193" s="136">
        <v>0</v>
      </c>
      <c r="L193" s="43">
        <f>J193+K193</f>
        <v>21000</v>
      </c>
      <c r="M193" s="52">
        <f t="shared" si="444"/>
        <v>21000</v>
      </c>
      <c r="N193" s="42" t="str">
        <f>+IF(L193=0,"NO OFERTADO",IF(L193&gt;$H193,"NO CUMPLE",IF(((L193-$H193)/$H193)&lt;=-20%,"ARTIFICIALIDAD",IF(AND($H193=$H193,((L193-$H193)/$H193)&gt;-20%),"CUMPLE"))))</f>
        <v>ARTIFICIALIDAD</v>
      </c>
      <c r="O193" s="42" t="s">
        <v>567</v>
      </c>
      <c r="P193" s="42" t="s">
        <v>10</v>
      </c>
      <c r="Q193" s="42" t="str">
        <f>+IF(P193="CUMPLE","SI",IF(P193="NO CUMPLE","NO"))</f>
        <v>SI</v>
      </c>
      <c r="R193" s="144">
        <v>0</v>
      </c>
      <c r="S193" s="144">
        <v>0</v>
      </c>
      <c r="T193" s="144">
        <f t="shared" si="428"/>
        <v>0</v>
      </c>
      <c r="U193" s="145">
        <f t="shared" si="445"/>
        <v>0</v>
      </c>
      <c r="V193" s="42" t="str">
        <f>+IF(T193=0,"NO OFERTADO",IF(T193&gt;$H193,"NO CUMPLE",IF(((T193-$H193)/$H193)&lt;=-20%,"ARTIFICIALIDAD",IF(AND($H193=$H193,((T193-$H193)/$H193)&gt;-20%),"CUMPLE"))))</f>
        <v>NO OFERTADO</v>
      </c>
      <c r="W193" s="42" t="str">
        <f>+IFERROR(VLOOKUP(A193,'[1]ASSUT MEDICAL LTDA'!$A$11:$L$124,7,0)," ")</f>
        <v xml:space="preserve"> </v>
      </c>
      <c r="X193" s="42" t="s">
        <v>33</v>
      </c>
      <c r="Y193" s="42" t="str">
        <f>+IF(X193="CUMPLE","SI",IF(X193="NO CUMPLE","NO"))</f>
        <v>NO</v>
      </c>
      <c r="Z193" s="43">
        <v>14651</v>
      </c>
      <c r="AA193" s="43">
        <v>0</v>
      </c>
      <c r="AB193" s="43">
        <f t="shared" si="429"/>
        <v>14651</v>
      </c>
      <c r="AC193" s="41">
        <f t="shared" si="446"/>
        <v>14651</v>
      </c>
      <c r="AD193" s="42" t="str">
        <f>+IF(AB193=0,"NO OFERTADO",IF(AB193&gt;$H193,"NO CUMPLE",IF(((AB193-$H193)/$H193)&lt;=-20%,"ARTIFICIALIDAD",IF(AND($H193=$H193,((AB193-$H193)/$H193)&gt;-20%),"CUMPLE"))))</f>
        <v>ARTIFICIALIDAD</v>
      </c>
      <c r="AE193" s="42" t="str">
        <f>+IFERROR(VLOOKUP(A193,'[1]COLOMBIANA DE MEDICAMENTOS Y TE'!$A$33:$H$178,8,0)," ")</f>
        <v>No cumple</v>
      </c>
      <c r="AF193" s="42" t="s">
        <v>10</v>
      </c>
      <c r="AG193" s="42" t="str">
        <f>+IF(AF193="CUMPLE","SI",IF(AF193="NO CUMPLE","NO"))</f>
        <v>SI</v>
      </c>
      <c r="AH193" s="43"/>
      <c r="AI193" s="43"/>
      <c r="AJ193" s="51">
        <f>+AH193+AI193</f>
        <v>0</v>
      </c>
      <c r="AK193" s="41">
        <f t="shared" si="447"/>
        <v>0</v>
      </c>
      <c r="AL193" s="42" t="str">
        <f>+IF(AJ193=0,"NO OFERTADO",IF(AJ193&gt;$H193,"NO CUMPLE",IF(((AJ193-$H193)/$H193)&lt;=-20%,"ARTIFICIALIDAD",IF(AND($H193=$H193,((AJ193-$H193)/$H193)&gt;-20%),"CUMPLE"))))</f>
        <v>NO OFERTADO</v>
      </c>
      <c r="AM193" s="42" t="str">
        <f>+IFERROR(VLOOKUP(A193,'[1]JOHNSON &amp; JOHNSON MEDTECH COLOM'!$A$11:$J$240,7,0)," ")</f>
        <v xml:space="preserve"> </v>
      </c>
      <c r="AN193" s="42" t="s">
        <v>33</v>
      </c>
      <c r="AO193" s="42" t="str">
        <f>+IF(AN193="CUMPLE","SI",IF(AN193="NO CUMPLE","NO"))</f>
        <v>NO</v>
      </c>
      <c r="AP193" s="43"/>
      <c r="AQ193" s="43"/>
      <c r="AR193" s="40">
        <f>+AP193+AQ193</f>
        <v>0</v>
      </c>
      <c r="AS193" s="41">
        <f t="shared" si="448"/>
        <v>0</v>
      </c>
      <c r="AT193" s="42" t="str">
        <f>+IF(AR193=0,"NO OFERTADO",IF(AR193&gt;$H193,"NO CUMPLE",IF(((AR193-$H193)/$H193)&lt;=-20%,"ARTIFICIALIDAD",IF(AND($H193=$H193,((AR193-$H193)/$H193)&gt;-20%),"CUMPLE"))))</f>
        <v>NO OFERTADO</v>
      </c>
      <c r="AU193" s="42"/>
      <c r="AV193" s="42" t="s">
        <v>33</v>
      </c>
      <c r="AW193" s="42" t="str">
        <f>+IF(AV193="CUMPLE","SI",IF(AV193="NO CUMPLE","NO"))</f>
        <v>NO</v>
      </c>
      <c r="AX193" s="43"/>
      <c r="AY193" s="43"/>
      <c r="AZ193" s="144">
        <f t="shared" si="430"/>
        <v>0</v>
      </c>
      <c r="BA193" s="41">
        <f t="shared" si="449"/>
        <v>0</v>
      </c>
      <c r="BB193" s="42" t="str">
        <f>+IF(AZ193=0,"NO OFERTADO",IF(AZ193&gt;$H193,"NO CUMPLE",IF(((AZ193-$H193)/$H193)&lt;=-20%,"ARTIFICIALIDAD",IF(AND($H193=$H193,((AZ193-$H193)/$H193)&gt;-20%),"CUMPLE"))))</f>
        <v>NO OFERTADO</v>
      </c>
      <c r="BC193" s="42" t="str">
        <f>+IFERROR(VLOOKUP(A193,'[1]LIFE SUMINISTROS MEDICOS S.A.S.'!$A$32:$O$78,8,0)," ")</f>
        <v xml:space="preserve"> </v>
      </c>
      <c r="BD193" s="42" t="s">
        <v>33</v>
      </c>
      <c r="BE193" s="42" t="str">
        <f>+IF(BD193="CUMPLE","SI",IF(BD193="NO CUMPLE","NO"))</f>
        <v>NO</v>
      </c>
      <c r="BF193" s="214">
        <f>+IFERROR(VLOOKUP(A193,[2]PriceList!$A$2:$I$252,8,0)," ")</f>
        <v>0</v>
      </c>
      <c r="BG193" s="218">
        <f>+IFERROR(VLOOKUP(A193,[2]PriceList!$A$2:$I$252,9,0)," ")</f>
        <v>0</v>
      </c>
      <c r="BH193" s="43">
        <f t="shared" si="431"/>
        <v>0</v>
      </c>
      <c r="BI193" s="52">
        <f>BH193*$F193</f>
        <v>0</v>
      </c>
      <c r="BJ193" s="42" t="str">
        <f>+IF(BH193=0,"NO OFERTADO",IF(BH193&gt;$H193,"NO CUMPLE",IF(((BH193-$H193)/$H193)&lt;=-20%,"ARTIFICIALIDAD",IF(AND($H193=$H193,((BH193-$H193)/$H193)&gt;-20%),"CUMPLE"))))</f>
        <v>NO OFERTADO</v>
      </c>
      <c r="BK193" s="42" t="str">
        <f>+IFERROR(VLOOKUP(A193,'[1]MEDTRONIC COLOMBIA S.A.'!$A$11:$O$73,8,0)," ")</f>
        <v xml:space="preserve"> </v>
      </c>
      <c r="BL193" s="42" t="s">
        <v>33</v>
      </c>
      <c r="BM193" s="42" t="str">
        <f>+IF(BL193="CUMPLE","SI",IF(BL193="NO CUMPLE","NO"))</f>
        <v>NO</v>
      </c>
      <c r="BN193" s="196">
        <v>0</v>
      </c>
      <c r="BO193" s="196">
        <v>0</v>
      </c>
      <c r="BP193" s="144">
        <f t="shared" si="432"/>
        <v>0</v>
      </c>
      <c r="BQ193" s="145">
        <f t="shared" si="433"/>
        <v>0</v>
      </c>
      <c r="BR193" s="42" t="str">
        <f>+IF(BP193=0,"NO OFERTADO",IF(BP193&gt;$H193,"NO CUMPLE",IF(((BP193-$H193)/$H193)&lt;=-20%,"ARTIFICIALIDAD",IF(AND($H193=$H193,((BP193-$H193)/$H193)&gt;-20%),"CUMPLE"))))</f>
        <v>NO OFERTADO</v>
      </c>
      <c r="BS193" s="42" t="str">
        <f>+IFERROR(VLOOKUP(A193,'[1]PROMED QUIRURGICOS EU'!$A$11:$O$26,8,0)," ")</f>
        <v xml:space="preserve"> </v>
      </c>
      <c r="BT193" s="42" t="s">
        <v>33</v>
      </c>
      <c r="BU193" s="42" t="str">
        <f>+IF(BT193="CUMPLE","SI",IF(BT193="NO CUMPLE","NO"))</f>
        <v>NO</v>
      </c>
      <c r="BV193" s="191"/>
      <c r="BW193" s="191"/>
      <c r="BX193" s="43">
        <f t="shared" si="434"/>
        <v>0</v>
      </c>
      <c r="BY193" s="52">
        <f t="shared" si="435"/>
        <v>0</v>
      </c>
      <c r="BZ193" s="42" t="str">
        <f>+IF(BX193=0,"NO OFERTADO",IF(BX193&gt;$H193,"NO CUMPLE",IF(((BX193-$H193)/$H193)&lt;=-20%,"ARTIFICIALIDAD",IF(AND($H193=$H193,((BX193-$H193)/$H193)&gt;-20%),"CUMPLE"))))</f>
        <v>NO OFERTADO</v>
      </c>
      <c r="CA193" s="42" t="str">
        <f>+IFERROR(VLOOKUP(A193,'[1]UCIPHARMA S. A'!$A$11:$N$28,8,0)," ")</f>
        <v xml:space="preserve"> </v>
      </c>
      <c r="CB193" s="42" t="s">
        <v>33</v>
      </c>
      <c r="CC193" s="42" t="str">
        <f>+IF(CB193="CUMPLE","SI",IF(CB193="NO CUMPLE","NO"))</f>
        <v>NO</v>
      </c>
      <c r="CD193" s="56"/>
      <c r="CE193" s="57">
        <f t="shared" si="436"/>
        <v>21000</v>
      </c>
      <c r="CF193" s="57" t="str">
        <f t="shared" si="437"/>
        <v/>
      </c>
      <c r="CG193" s="57">
        <f t="shared" si="438"/>
        <v>14651</v>
      </c>
      <c r="CH193" s="65" t="str">
        <f t="shared" si="439"/>
        <v/>
      </c>
      <c r="CI193" s="65" t="str">
        <f t="shared" si="440"/>
        <v/>
      </c>
      <c r="CJ193" s="65" t="str">
        <f t="shared" si="441"/>
        <v/>
      </c>
      <c r="CK193" s="65" t="str">
        <f>IF(BH193=0,"",IF(BM193="NO","",BH193))</f>
        <v/>
      </c>
      <c r="CL193" s="65" t="str">
        <f>IF(BQ193=0,"",IF(BU193="NO","",BQ193))</f>
        <v/>
      </c>
      <c r="CM193" s="57" t="str">
        <f t="shared" si="450"/>
        <v/>
      </c>
      <c r="CN193" s="57">
        <f>MIN(CE193,CF193,CG193,CH193,CI193,CJ193,CK193,CL193,CM193)</f>
        <v>14651</v>
      </c>
      <c r="CO193" s="58">
        <f>500*(CN193/CE193)</f>
        <v>348.83333333333331</v>
      </c>
      <c r="CP193" s="58" t="e">
        <f>500*(CN193/CF193)</f>
        <v>#VALUE!</v>
      </c>
      <c r="CQ193" s="58">
        <f>500*(CN193/CG193)</f>
        <v>500</v>
      </c>
      <c r="CR193" s="58" t="e">
        <f>500*(CN193/CH193)</f>
        <v>#VALUE!</v>
      </c>
      <c r="CS193" s="58" t="e">
        <f>500*(CN193/CI193)</f>
        <v>#VALUE!</v>
      </c>
      <c r="CT193" s="58" t="e">
        <f>500*(CN193/CJ193)</f>
        <v>#VALUE!</v>
      </c>
      <c r="CU193" s="62" t="e">
        <f>500*(CN193/CK193)</f>
        <v>#VALUE!</v>
      </c>
      <c r="CV193" s="58" t="e">
        <f>500*(CN193/CL193)</f>
        <v>#VALUE!</v>
      </c>
      <c r="CW193" s="58" t="e">
        <f>500*(CN193/CM193)</f>
        <v>#VALUE!</v>
      </c>
      <c r="CX193" s="44" t="s">
        <v>553</v>
      </c>
      <c r="CY193" s="91"/>
    </row>
    <row r="194" spans="1:103" s="59" customFormat="1" ht="60" x14ac:dyDescent="0.2">
      <c r="A194" s="122">
        <f t="shared" si="442"/>
        <v>184</v>
      </c>
      <c r="B194" s="123" t="s">
        <v>411</v>
      </c>
      <c r="C194" s="124" t="s">
        <v>412</v>
      </c>
      <c r="D194" s="123" t="s">
        <v>46</v>
      </c>
      <c r="E194" s="126">
        <v>18.333333333333332</v>
      </c>
      <c r="F194" s="122">
        <v>1</v>
      </c>
      <c r="G194" s="123" t="s">
        <v>31</v>
      </c>
      <c r="H194" s="53">
        <v>12120</v>
      </c>
      <c r="I194" s="53">
        <f t="shared" si="443"/>
        <v>222200</v>
      </c>
      <c r="J194" s="136">
        <v>11700</v>
      </c>
      <c r="K194" s="136">
        <v>0</v>
      </c>
      <c r="L194" s="43">
        <f t="shared" ref="L194:L205" si="604">J194+K194</f>
        <v>11700</v>
      </c>
      <c r="M194" s="52">
        <f t="shared" si="444"/>
        <v>214500</v>
      </c>
      <c r="N194" s="42" t="str">
        <f t="shared" ref="N194:N198" si="605">+IF(L194=0,"NO OFERTADO",IF(L194&gt;$H194,"NO CUMPLE",IF(((L194-$H194)/$H194)&lt;=-20%,"ARTIFICIALIDAD",IF(AND($H194=$H194,((L194-$H194)/$H194)&gt;-20%),"CUMPLE"))))</f>
        <v>CUMPLE</v>
      </c>
      <c r="O194" s="42" t="s">
        <v>567</v>
      </c>
      <c r="P194" s="42" t="s">
        <v>10</v>
      </c>
      <c r="Q194" s="42" t="str">
        <f t="shared" ref="Q194:Q205" si="606">+IF(P194="CUMPLE","SI",IF(P194="NO CUMPLE","NO"))</f>
        <v>SI</v>
      </c>
      <c r="R194" s="144">
        <v>7950</v>
      </c>
      <c r="S194" s="144">
        <v>0</v>
      </c>
      <c r="T194" s="144">
        <f t="shared" si="428"/>
        <v>7950</v>
      </c>
      <c r="U194" s="145">
        <f t="shared" si="445"/>
        <v>145750</v>
      </c>
      <c r="V194" s="42" t="str">
        <f t="shared" ref="V194:V195" si="607">+IF(T194=0,"NO OFERTADO",IF(T194&gt;$H194,"NO CUMPLE",IF(((T194-$H194)/$H194)&lt;=-20%,"ARTIFICIALIDAD",IF(AND($H194=$H194,((T194-$H194)/$H194)&gt;-20%),"CUMPLE"))))</f>
        <v>ARTIFICIALIDAD</v>
      </c>
      <c r="W194" s="42" t="str">
        <f>+IFERROR(VLOOKUP(A194,'[1]ASSUT MEDICAL LTDA'!$A$11:$L$124,7,0)," ")</f>
        <v>No cumple</v>
      </c>
      <c r="X194" s="42" t="s">
        <v>10</v>
      </c>
      <c r="Y194" s="42" t="str">
        <f t="shared" ref="Y194:Y195" si="608">+IF(X194="CUMPLE","SI",IF(X194="NO CUMPLE","NO"))</f>
        <v>SI</v>
      </c>
      <c r="Z194" s="43">
        <v>11373</v>
      </c>
      <c r="AA194" s="43">
        <v>0</v>
      </c>
      <c r="AB194" s="43">
        <f t="shared" si="429"/>
        <v>11373</v>
      </c>
      <c r="AC194" s="41">
        <f t="shared" si="446"/>
        <v>208505</v>
      </c>
      <c r="AD194" s="42" t="str">
        <f t="shared" ref="AD194:AD205" si="609">+IF(AB194=0,"NO OFERTADO",IF(AB194&gt;$H194,"NO CUMPLE",IF(((AB194-$H194)/$H194)&lt;=-20%,"ARTIFICIALIDAD",IF(AND($H194=$H194,((AB194-$H194)/$H194)&gt;-20%),"CUMPLE"))))</f>
        <v>CUMPLE</v>
      </c>
      <c r="AE194" s="42" t="str">
        <f>+IFERROR(VLOOKUP(A194,'[1]COLOMBIANA DE MEDICAMENTOS Y TE'!$A$33:$H$178,8,0)," ")</f>
        <v>No cumple</v>
      </c>
      <c r="AF194" s="42" t="s">
        <v>10</v>
      </c>
      <c r="AG194" s="42" t="str">
        <f t="shared" ref="AG194:AG205" si="610">+IF(AF194="CUMPLE","SI",IF(AF194="NO CUMPLE","NO"))</f>
        <v>SI</v>
      </c>
      <c r="AH194" s="60">
        <v>6012</v>
      </c>
      <c r="AI194" s="60">
        <v>0</v>
      </c>
      <c r="AJ194" s="51">
        <f t="shared" ref="AJ194:AJ205" si="611">+AH194+AI194</f>
        <v>6012</v>
      </c>
      <c r="AK194" s="41">
        <f t="shared" si="447"/>
        <v>110220</v>
      </c>
      <c r="AL194" s="42" t="str">
        <f t="shared" ref="AL194:AL205" si="612">+IF(AJ194=0,"NO OFERTADO",IF(AJ194&gt;$H194,"NO CUMPLE",IF(((AJ194-$H194)/$H194)&lt;=-20%,"ARTIFICIALIDAD",IF(AND($H194=$H194,((AJ194-$H194)/$H194)&gt;-20%),"CUMPLE"))))</f>
        <v>ARTIFICIALIDAD</v>
      </c>
      <c r="AM194" s="42" t="str">
        <f>+IFERROR(VLOOKUP(A194,'[1]JOHNSON &amp; JOHNSON MEDTECH COLOM'!$A$11:$J$240,7,0)," ")</f>
        <v>Cumple</v>
      </c>
      <c r="AN194" s="42" t="s">
        <v>10</v>
      </c>
      <c r="AO194" s="42" t="str">
        <f t="shared" ref="AO194:AO205" si="613">+IF(AN194="CUMPLE","SI",IF(AN194="NO CUMPLE","NO"))</f>
        <v>SI</v>
      </c>
      <c r="AP194" s="60"/>
      <c r="AQ194" s="60"/>
      <c r="AR194" s="40">
        <f t="shared" ref="AR194:AR205" si="614">+AP194+AQ194</f>
        <v>0</v>
      </c>
      <c r="AS194" s="41">
        <f t="shared" si="448"/>
        <v>0</v>
      </c>
      <c r="AT194" s="42" t="str">
        <f t="shared" ref="AT194:AT205" si="615">+IF(AR194=0,"NO OFERTADO",IF(AR194&gt;$H194,"NO CUMPLE",IF(((AR194-$H194)/$H194)&lt;=-20%,"ARTIFICIALIDAD",IF(AND($H194=$H194,((AR194-$H194)/$H194)&gt;-20%),"CUMPLE"))))</f>
        <v>NO OFERTADO</v>
      </c>
      <c r="AU194" s="42"/>
      <c r="AV194" s="42" t="s">
        <v>33</v>
      </c>
      <c r="AW194" s="42" t="str">
        <f t="shared" ref="AW194:AW205" si="616">+IF(AV194="CUMPLE","SI",IF(AV194="NO CUMPLE","NO"))</f>
        <v>NO</v>
      </c>
      <c r="AX194" s="167">
        <v>9805</v>
      </c>
      <c r="AY194" s="167">
        <v>0</v>
      </c>
      <c r="AZ194" s="144">
        <f t="shared" si="430"/>
        <v>9805</v>
      </c>
      <c r="BA194" s="41">
        <f t="shared" si="449"/>
        <v>179758.33333333331</v>
      </c>
      <c r="BB194" s="42" t="str">
        <f t="shared" ref="BB194:BB205" si="617">+IF(AZ194=0,"NO OFERTADO",IF(AZ194&gt;$H194,"NO CUMPLE",IF(((AZ194-$H194)/$H194)&lt;=-20%,"ARTIFICIALIDAD",IF(AND($H194=$H194,((AZ194-$H194)/$H194)&gt;-20%),"CUMPLE"))))</f>
        <v>CUMPLE</v>
      </c>
      <c r="BC194" s="42" t="str">
        <f>+IFERROR(VLOOKUP(A194,'[1]LIFE SUMINISTROS MEDICOS S.A.S.'!$A$32:$O$78,8,0)," ")</f>
        <v>No cumple</v>
      </c>
      <c r="BD194" s="42" t="s">
        <v>10</v>
      </c>
      <c r="BE194" s="42" t="str">
        <f t="shared" ref="BE194:BE205" si="618">+IF(BD194="CUMPLE","SI",IF(BD194="NO CUMPLE","NO"))</f>
        <v>SI</v>
      </c>
      <c r="BF194" s="214">
        <f>+IFERROR(VLOOKUP(A194,[2]PriceList!$A$2:$I$252,8,0)," ")</f>
        <v>0</v>
      </c>
      <c r="BG194" s="218">
        <f>+IFERROR(VLOOKUP(A194,[2]PriceList!$A$2:$I$252,9,0)," ")</f>
        <v>0</v>
      </c>
      <c r="BH194" s="43">
        <f t="shared" si="431"/>
        <v>0</v>
      </c>
      <c r="BI194" s="52">
        <f t="shared" ref="BI194:BI205" si="619">BH194*$F194</f>
        <v>0</v>
      </c>
      <c r="BJ194" s="42" t="str">
        <f t="shared" ref="BJ194:BJ205" si="620">+IF(BH194=0,"NO OFERTADO",IF(BH194&gt;$H194,"NO CUMPLE",IF(((BH194-$H194)/$H194)&lt;=-20%,"ARTIFICIALIDAD",IF(AND($H194=$H194,((BH194-$H194)/$H194)&gt;-20%),"CUMPLE"))))</f>
        <v>NO OFERTADO</v>
      </c>
      <c r="BK194" s="42" t="str">
        <f>+IFERROR(VLOOKUP(A194,'[1]MEDTRONIC COLOMBIA S.A.'!$A$11:$O$73,8,0)," ")</f>
        <v xml:space="preserve"> </v>
      </c>
      <c r="BL194" s="42" t="s">
        <v>33</v>
      </c>
      <c r="BM194" s="42" t="str">
        <f t="shared" ref="BM194:BM205" si="621">+IF(BL194="CUMPLE","SI",IF(BL194="NO CUMPLE","NO"))</f>
        <v>NO</v>
      </c>
      <c r="BN194" s="196">
        <v>0</v>
      </c>
      <c r="BO194" s="196">
        <v>0</v>
      </c>
      <c r="BP194" s="144">
        <f t="shared" si="432"/>
        <v>0</v>
      </c>
      <c r="BQ194" s="145">
        <f t="shared" si="433"/>
        <v>0</v>
      </c>
      <c r="BR194" s="42" t="str">
        <f t="shared" ref="BR194:BR205" si="622">+IF(BP194=0,"NO OFERTADO",IF(BP194&gt;$H194,"NO CUMPLE",IF(((BP194-$H194)/$H194)&lt;=-20%,"ARTIFICIALIDAD",IF(AND($H194=$H194,((BP194-$H194)/$H194)&gt;-20%),"CUMPLE"))))</f>
        <v>NO OFERTADO</v>
      </c>
      <c r="BS194" s="42" t="str">
        <f>+IFERROR(VLOOKUP(A194,'[1]PROMED QUIRURGICOS EU'!$A$11:$O$26,8,0)," ")</f>
        <v xml:space="preserve"> </v>
      </c>
      <c r="BT194" s="42" t="s">
        <v>33</v>
      </c>
      <c r="BU194" s="42" t="str">
        <f t="shared" ref="BU194:BU205" si="623">+IF(BT194="CUMPLE","SI",IF(BT194="NO CUMPLE","NO"))</f>
        <v>NO</v>
      </c>
      <c r="BV194" s="191"/>
      <c r="BW194" s="191"/>
      <c r="BX194" s="43">
        <f t="shared" si="434"/>
        <v>0</v>
      </c>
      <c r="BY194" s="52">
        <f t="shared" si="435"/>
        <v>0</v>
      </c>
      <c r="BZ194" s="42" t="str">
        <f t="shared" ref="BZ194:BZ205" si="624">+IF(BX194=0,"NO OFERTADO",IF(BX194&gt;$H194,"NO CUMPLE",IF(((BX194-$H194)/$H194)&lt;=-20%,"ARTIFICIALIDAD",IF(AND($H194=$H194,((BX194-$H194)/$H194)&gt;-20%),"CUMPLE"))))</f>
        <v>NO OFERTADO</v>
      </c>
      <c r="CA194" s="42" t="str">
        <f>+IFERROR(VLOOKUP(A194,'[1]UCIPHARMA S. A'!$A$11:$N$28,8,0)," ")</f>
        <v xml:space="preserve"> </v>
      </c>
      <c r="CB194" s="42" t="s">
        <v>33</v>
      </c>
      <c r="CC194" s="42" t="str">
        <f t="shared" ref="CC194:CC205" si="625">+IF(CB194="CUMPLE","SI",IF(CB194="NO CUMPLE","NO"))</f>
        <v>NO</v>
      </c>
      <c r="CD194" s="56"/>
      <c r="CE194" s="57">
        <f t="shared" si="436"/>
        <v>11700</v>
      </c>
      <c r="CF194" s="57">
        <f t="shared" si="437"/>
        <v>7950</v>
      </c>
      <c r="CG194" s="57">
        <f t="shared" si="438"/>
        <v>11373</v>
      </c>
      <c r="CH194" s="65">
        <f t="shared" si="439"/>
        <v>6012</v>
      </c>
      <c r="CI194" s="65" t="str">
        <f t="shared" si="440"/>
        <v/>
      </c>
      <c r="CJ194" s="65">
        <f t="shared" si="441"/>
        <v>9805</v>
      </c>
      <c r="CK194" s="65" t="str">
        <f t="shared" ref="CK194:CK205" si="626">IF(BH194=0,"",IF(BM194="NO","",BH194))</f>
        <v/>
      </c>
      <c r="CL194" s="65" t="str">
        <f t="shared" ref="CL194:CL205" si="627">IF(BQ194=0,"",IF(BU194="NO","",BQ194))</f>
        <v/>
      </c>
      <c r="CM194" s="57" t="str">
        <f t="shared" si="450"/>
        <v/>
      </c>
      <c r="CN194" s="57">
        <f t="shared" ref="CN194:CN205" si="628">MIN(CE194,CF194,CG194,CH194,CI194,CJ194,CK194,CL194,CM194)</f>
        <v>6012</v>
      </c>
      <c r="CO194" s="58">
        <f t="shared" ref="CO194:CO205" si="629">500*(CN194/CE194)</f>
        <v>256.92307692307691</v>
      </c>
      <c r="CP194" s="58">
        <f t="shared" ref="CP194:CP205" si="630">500*(CN194/CF194)</f>
        <v>378.11320754716979</v>
      </c>
      <c r="CQ194" s="58">
        <f t="shared" ref="CQ194:CQ205" si="631">500*(CN194/CG194)</f>
        <v>264.31020838828806</v>
      </c>
      <c r="CR194" s="58">
        <f t="shared" ref="CR194:CR205" si="632">500*(CN194/CH194)</f>
        <v>500</v>
      </c>
      <c r="CS194" s="58" t="e">
        <f t="shared" ref="CS194:CS197" si="633">500*(CN194/CI194)</f>
        <v>#VALUE!</v>
      </c>
      <c r="CT194" s="58">
        <f t="shared" ref="CT194:CT205" si="634">500*(CN194/CJ194)</f>
        <v>306.57827638959719</v>
      </c>
      <c r="CU194" s="62" t="e">
        <f t="shared" ref="CU194:CU205" si="635">500*(CN194/CK194)</f>
        <v>#VALUE!</v>
      </c>
      <c r="CV194" s="58" t="e">
        <f t="shared" ref="CV194:CV205" si="636">500*(CN194/CL194)</f>
        <v>#VALUE!</v>
      </c>
      <c r="CW194" s="58" t="e">
        <f t="shared" ref="CW194:CW205" si="637">500*(CN194/CM194)</f>
        <v>#VALUE!</v>
      </c>
      <c r="CX194" s="56" t="s">
        <v>554</v>
      </c>
      <c r="CY194" s="91"/>
    </row>
    <row r="195" spans="1:103" s="59" customFormat="1" ht="60" x14ac:dyDescent="0.2">
      <c r="A195" s="122">
        <f t="shared" si="442"/>
        <v>185</v>
      </c>
      <c r="B195" s="123" t="s">
        <v>413</v>
      </c>
      <c r="C195" s="124" t="s">
        <v>414</v>
      </c>
      <c r="D195" s="123" t="s">
        <v>46</v>
      </c>
      <c r="E195" s="126">
        <v>1</v>
      </c>
      <c r="F195" s="122">
        <v>1</v>
      </c>
      <c r="G195" s="123" t="s">
        <v>31</v>
      </c>
      <c r="H195" s="53">
        <v>10320</v>
      </c>
      <c r="I195" s="53">
        <f t="shared" si="443"/>
        <v>10320</v>
      </c>
      <c r="J195" s="136"/>
      <c r="K195" s="136">
        <v>0</v>
      </c>
      <c r="L195" s="43">
        <f t="shared" si="604"/>
        <v>0</v>
      </c>
      <c r="M195" s="52">
        <f t="shared" si="444"/>
        <v>0</v>
      </c>
      <c r="N195" s="42" t="str">
        <f t="shared" si="605"/>
        <v>NO OFERTADO</v>
      </c>
      <c r="O195" s="42" t="s">
        <v>568</v>
      </c>
      <c r="P195" s="42" t="s">
        <v>33</v>
      </c>
      <c r="Q195" s="42" t="str">
        <f t="shared" si="606"/>
        <v>NO</v>
      </c>
      <c r="R195" s="144">
        <v>0</v>
      </c>
      <c r="S195" s="144">
        <v>0</v>
      </c>
      <c r="T195" s="144">
        <f t="shared" si="428"/>
        <v>0</v>
      </c>
      <c r="U195" s="145">
        <f t="shared" si="445"/>
        <v>0</v>
      </c>
      <c r="V195" s="42" t="str">
        <f t="shared" si="607"/>
        <v>NO OFERTADO</v>
      </c>
      <c r="W195" s="42" t="str">
        <f>+IFERROR(VLOOKUP(A195,'[1]ASSUT MEDICAL LTDA'!$A$11:$L$124,7,0)," ")</f>
        <v xml:space="preserve"> </v>
      </c>
      <c r="X195" s="42" t="s">
        <v>33</v>
      </c>
      <c r="Y195" s="42" t="str">
        <f t="shared" si="608"/>
        <v>NO</v>
      </c>
      <c r="Z195" s="43">
        <v>0</v>
      </c>
      <c r="AA195" s="43">
        <v>0</v>
      </c>
      <c r="AB195" s="43">
        <f t="shared" si="429"/>
        <v>0</v>
      </c>
      <c r="AC195" s="41">
        <f t="shared" si="446"/>
        <v>0</v>
      </c>
      <c r="AD195" s="42" t="str">
        <f t="shared" si="609"/>
        <v>NO OFERTADO</v>
      </c>
      <c r="AE195" s="42" t="str">
        <f>+IFERROR(VLOOKUP(A195,'[1]COLOMBIANA DE MEDICAMENTOS Y TE'!$A$33:$H$178,8,0)," ")</f>
        <v xml:space="preserve"> </v>
      </c>
      <c r="AF195" s="42" t="s">
        <v>33</v>
      </c>
      <c r="AG195" s="42" t="str">
        <f t="shared" si="610"/>
        <v>NO</v>
      </c>
      <c r="AH195" s="60">
        <v>7105</v>
      </c>
      <c r="AI195" s="60">
        <v>0</v>
      </c>
      <c r="AJ195" s="51">
        <f t="shared" si="611"/>
        <v>7105</v>
      </c>
      <c r="AK195" s="41">
        <f t="shared" si="447"/>
        <v>7105</v>
      </c>
      <c r="AL195" s="42" t="str">
        <f t="shared" si="612"/>
        <v>ARTIFICIALIDAD</v>
      </c>
      <c r="AM195" s="42" t="str">
        <f>+IFERROR(VLOOKUP(A195,'[1]JOHNSON &amp; JOHNSON MEDTECH COLOM'!$A$11:$J$240,7,0)," ")</f>
        <v>Cumple</v>
      </c>
      <c r="AN195" s="42" t="s">
        <v>10</v>
      </c>
      <c r="AO195" s="42" t="str">
        <f t="shared" si="613"/>
        <v>SI</v>
      </c>
      <c r="AP195" s="60"/>
      <c r="AQ195" s="60"/>
      <c r="AR195" s="40">
        <f t="shared" si="614"/>
        <v>0</v>
      </c>
      <c r="AS195" s="41">
        <f t="shared" si="448"/>
        <v>0</v>
      </c>
      <c r="AT195" s="42" t="str">
        <f t="shared" si="615"/>
        <v>NO OFERTADO</v>
      </c>
      <c r="AU195" s="42"/>
      <c r="AV195" s="42" t="s">
        <v>33</v>
      </c>
      <c r="AW195" s="42" t="str">
        <f t="shared" si="616"/>
        <v>NO</v>
      </c>
      <c r="AX195" s="167"/>
      <c r="AY195" s="167"/>
      <c r="AZ195" s="144">
        <f t="shared" si="430"/>
        <v>0</v>
      </c>
      <c r="BA195" s="41">
        <f t="shared" si="449"/>
        <v>0</v>
      </c>
      <c r="BB195" s="42" t="str">
        <f t="shared" si="617"/>
        <v>NO OFERTADO</v>
      </c>
      <c r="BC195" s="42" t="str">
        <f>+IFERROR(VLOOKUP(A195,'[1]LIFE SUMINISTROS MEDICOS S.A.S.'!$A$32:$O$78,8,0)," ")</f>
        <v xml:space="preserve"> </v>
      </c>
      <c r="BD195" s="42" t="s">
        <v>33</v>
      </c>
      <c r="BE195" s="42" t="str">
        <f t="shared" si="618"/>
        <v>NO</v>
      </c>
      <c r="BF195" s="214">
        <f>+IFERROR(VLOOKUP(A195,[2]PriceList!$A$2:$I$252,8,0)," ")</f>
        <v>0</v>
      </c>
      <c r="BG195" s="218">
        <f>+IFERROR(VLOOKUP(A195,[2]PriceList!$A$2:$I$252,9,0)," ")</f>
        <v>0</v>
      </c>
      <c r="BH195" s="43">
        <f t="shared" si="431"/>
        <v>0</v>
      </c>
      <c r="BI195" s="52">
        <f t="shared" si="619"/>
        <v>0</v>
      </c>
      <c r="BJ195" s="42" t="str">
        <f t="shared" si="620"/>
        <v>NO OFERTADO</v>
      </c>
      <c r="BK195" s="42" t="str">
        <f>+IFERROR(VLOOKUP(A195,'[1]MEDTRONIC COLOMBIA S.A.'!$A$11:$O$73,8,0)," ")</f>
        <v xml:space="preserve"> </v>
      </c>
      <c r="BL195" s="42" t="s">
        <v>33</v>
      </c>
      <c r="BM195" s="42" t="str">
        <f t="shared" si="621"/>
        <v>NO</v>
      </c>
      <c r="BN195" s="196">
        <v>0</v>
      </c>
      <c r="BO195" s="196">
        <v>0</v>
      </c>
      <c r="BP195" s="144">
        <f t="shared" si="432"/>
        <v>0</v>
      </c>
      <c r="BQ195" s="145">
        <f t="shared" si="433"/>
        <v>0</v>
      </c>
      <c r="BR195" s="42" t="str">
        <f t="shared" si="622"/>
        <v>NO OFERTADO</v>
      </c>
      <c r="BS195" s="42" t="str">
        <f>+IFERROR(VLOOKUP(A195,'[1]PROMED QUIRURGICOS EU'!$A$11:$O$26,8,0)," ")</f>
        <v xml:space="preserve"> </v>
      </c>
      <c r="BT195" s="42" t="s">
        <v>33</v>
      </c>
      <c r="BU195" s="42" t="str">
        <f t="shared" si="623"/>
        <v>NO</v>
      </c>
      <c r="BV195" s="191"/>
      <c r="BW195" s="191"/>
      <c r="BX195" s="43">
        <f t="shared" si="434"/>
        <v>0</v>
      </c>
      <c r="BY195" s="52">
        <f t="shared" si="435"/>
        <v>0</v>
      </c>
      <c r="BZ195" s="42" t="str">
        <f t="shared" si="624"/>
        <v>NO OFERTADO</v>
      </c>
      <c r="CA195" s="42" t="str">
        <f>+IFERROR(VLOOKUP(A195,'[1]UCIPHARMA S. A'!$A$11:$N$28,8,0)," ")</f>
        <v xml:space="preserve"> </v>
      </c>
      <c r="CB195" s="42" t="s">
        <v>33</v>
      </c>
      <c r="CC195" s="42" t="str">
        <f t="shared" si="625"/>
        <v>NO</v>
      </c>
      <c r="CD195" s="56"/>
      <c r="CE195" s="57" t="str">
        <f t="shared" si="436"/>
        <v/>
      </c>
      <c r="CF195" s="57" t="str">
        <f t="shared" si="437"/>
        <v/>
      </c>
      <c r="CG195" s="57" t="str">
        <f t="shared" si="438"/>
        <v/>
      </c>
      <c r="CH195" s="65">
        <f t="shared" si="439"/>
        <v>7105</v>
      </c>
      <c r="CI195" s="65" t="str">
        <f t="shared" si="440"/>
        <v/>
      </c>
      <c r="CJ195" s="65" t="str">
        <f t="shared" si="441"/>
        <v/>
      </c>
      <c r="CK195" s="65" t="str">
        <f t="shared" si="626"/>
        <v/>
      </c>
      <c r="CL195" s="65" t="str">
        <f t="shared" si="627"/>
        <v/>
      </c>
      <c r="CM195" s="57" t="str">
        <f t="shared" si="450"/>
        <v/>
      </c>
      <c r="CN195" s="57">
        <f t="shared" si="628"/>
        <v>7105</v>
      </c>
      <c r="CO195" s="58" t="e">
        <f t="shared" si="629"/>
        <v>#VALUE!</v>
      </c>
      <c r="CP195" s="58" t="e">
        <f t="shared" si="630"/>
        <v>#VALUE!</v>
      </c>
      <c r="CQ195" s="58" t="e">
        <f t="shared" si="631"/>
        <v>#VALUE!</v>
      </c>
      <c r="CR195" s="58">
        <f t="shared" si="632"/>
        <v>500</v>
      </c>
      <c r="CS195" s="58" t="e">
        <f t="shared" si="633"/>
        <v>#VALUE!</v>
      </c>
      <c r="CT195" s="58" t="e">
        <f t="shared" si="634"/>
        <v>#VALUE!</v>
      </c>
      <c r="CU195" s="62" t="e">
        <f t="shared" si="635"/>
        <v>#VALUE!</v>
      </c>
      <c r="CV195" s="58" t="e">
        <f t="shared" si="636"/>
        <v>#VALUE!</v>
      </c>
      <c r="CW195" s="58" t="e">
        <f t="shared" si="637"/>
        <v>#VALUE!</v>
      </c>
      <c r="CX195" s="56" t="s">
        <v>554</v>
      </c>
      <c r="CY195" s="91"/>
    </row>
    <row r="196" spans="1:103" s="59" customFormat="1" ht="84" x14ac:dyDescent="0.2">
      <c r="A196" s="122">
        <f t="shared" si="442"/>
        <v>186</v>
      </c>
      <c r="B196" s="123" t="s">
        <v>415</v>
      </c>
      <c r="C196" s="124" t="s">
        <v>416</v>
      </c>
      <c r="D196" s="123" t="s">
        <v>46</v>
      </c>
      <c r="E196" s="126">
        <v>1</v>
      </c>
      <c r="F196" s="122">
        <v>1</v>
      </c>
      <c r="G196" s="123" t="s">
        <v>31</v>
      </c>
      <c r="H196" s="53">
        <v>18120</v>
      </c>
      <c r="I196" s="53">
        <f t="shared" si="443"/>
        <v>18120</v>
      </c>
      <c r="J196" s="136"/>
      <c r="K196" s="136">
        <v>0</v>
      </c>
      <c r="L196" s="43">
        <f t="shared" si="604"/>
        <v>0</v>
      </c>
      <c r="M196" s="52">
        <f t="shared" si="444"/>
        <v>0</v>
      </c>
      <c r="N196" s="42" t="str">
        <f t="shared" si="605"/>
        <v>NO OFERTADO</v>
      </c>
      <c r="O196" s="42" t="s">
        <v>568</v>
      </c>
      <c r="P196" s="42" t="s">
        <v>33</v>
      </c>
      <c r="Q196" s="42" t="str">
        <f t="shared" si="606"/>
        <v>NO</v>
      </c>
      <c r="R196" s="144">
        <v>10200</v>
      </c>
      <c r="S196" s="144">
        <v>0</v>
      </c>
      <c r="T196" s="144">
        <f t="shared" si="428"/>
        <v>10200</v>
      </c>
      <c r="U196" s="145">
        <f t="shared" si="445"/>
        <v>10200</v>
      </c>
      <c r="V196" s="42" t="str">
        <f>+IF(T196=0,"NO OFERTADO",IF(T196&gt;$H196,"NO CUMPLE",IF(((T196-$H196)/$H196)&lt;=-20%,"ARTIFICIALIDAD",IF(AND($H196=$H196,((T196-$H196)/$H196)&gt;-20%),"CUMPLE"))))</f>
        <v>ARTIFICIALIDAD</v>
      </c>
      <c r="W196" s="42" t="str">
        <f>+IFERROR(VLOOKUP(A196,'[1]ASSUT MEDICAL LTDA'!$A$11:$L$124,7,0)," ")</f>
        <v>No cumple</v>
      </c>
      <c r="X196" s="42" t="s">
        <v>10</v>
      </c>
      <c r="Y196" s="42" t="str">
        <f>+IF(X196="CUMPLE","SI",IF(X196="NO CUMPLE","NO"))</f>
        <v>SI</v>
      </c>
      <c r="Z196" s="43">
        <v>0</v>
      </c>
      <c r="AA196" s="43">
        <v>0</v>
      </c>
      <c r="AB196" s="43">
        <f t="shared" si="429"/>
        <v>0</v>
      </c>
      <c r="AC196" s="41">
        <f t="shared" si="446"/>
        <v>0</v>
      </c>
      <c r="AD196" s="42" t="str">
        <f t="shared" si="609"/>
        <v>NO OFERTADO</v>
      </c>
      <c r="AE196" s="42" t="str">
        <f>+IFERROR(VLOOKUP(A196,'[1]COLOMBIANA DE MEDICAMENTOS Y TE'!$A$33:$H$178,8,0)," ")</f>
        <v xml:space="preserve"> </v>
      </c>
      <c r="AF196" s="42" t="s">
        <v>33</v>
      </c>
      <c r="AG196" s="42" t="str">
        <f t="shared" si="610"/>
        <v>NO</v>
      </c>
      <c r="AH196" s="60">
        <v>10930</v>
      </c>
      <c r="AI196" s="60">
        <v>0</v>
      </c>
      <c r="AJ196" s="51">
        <f t="shared" si="611"/>
        <v>10930</v>
      </c>
      <c r="AK196" s="41">
        <f t="shared" si="447"/>
        <v>10930</v>
      </c>
      <c r="AL196" s="42" t="str">
        <f t="shared" si="612"/>
        <v>ARTIFICIALIDAD</v>
      </c>
      <c r="AM196" s="42" t="str">
        <f>+IFERROR(VLOOKUP(A196,'[1]JOHNSON &amp; JOHNSON MEDTECH COLOM'!$A$11:$J$240,7,0)," ")</f>
        <v>Cumple</v>
      </c>
      <c r="AN196" s="42" t="s">
        <v>10</v>
      </c>
      <c r="AO196" s="42" t="str">
        <f t="shared" si="613"/>
        <v>SI</v>
      </c>
      <c r="AP196" s="60"/>
      <c r="AQ196" s="60"/>
      <c r="AR196" s="40">
        <f t="shared" si="614"/>
        <v>0</v>
      </c>
      <c r="AS196" s="41">
        <f t="shared" si="448"/>
        <v>0</v>
      </c>
      <c r="AT196" s="42" t="str">
        <f t="shared" si="615"/>
        <v>NO OFERTADO</v>
      </c>
      <c r="AU196" s="42"/>
      <c r="AV196" s="42" t="s">
        <v>33</v>
      </c>
      <c r="AW196" s="42" t="str">
        <f t="shared" si="616"/>
        <v>NO</v>
      </c>
      <c r="AX196" s="167"/>
      <c r="AY196" s="167"/>
      <c r="AZ196" s="144">
        <f t="shared" si="430"/>
        <v>0</v>
      </c>
      <c r="BA196" s="41">
        <f t="shared" si="449"/>
        <v>0</v>
      </c>
      <c r="BB196" s="42" t="str">
        <f t="shared" si="617"/>
        <v>NO OFERTADO</v>
      </c>
      <c r="BC196" s="42" t="str">
        <f>+IFERROR(VLOOKUP(A196,'[1]LIFE SUMINISTROS MEDICOS S.A.S.'!$A$32:$O$78,8,0)," ")</f>
        <v xml:space="preserve"> </v>
      </c>
      <c r="BD196" s="42" t="s">
        <v>33</v>
      </c>
      <c r="BE196" s="42" t="str">
        <f t="shared" si="618"/>
        <v>NO</v>
      </c>
      <c r="BF196" s="214">
        <f>+IFERROR(VLOOKUP(A196,[2]PriceList!$A$2:$I$252,8,0)," ")</f>
        <v>0</v>
      </c>
      <c r="BG196" s="218">
        <f>+IFERROR(VLOOKUP(A196,[2]PriceList!$A$2:$I$252,9,0)," ")</f>
        <v>0</v>
      </c>
      <c r="BH196" s="43">
        <f t="shared" si="431"/>
        <v>0</v>
      </c>
      <c r="BI196" s="52">
        <f t="shared" si="619"/>
        <v>0</v>
      </c>
      <c r="BJ196" s="42" t="str">
        <f t="shared" si="620"/>
        <v>NO OFERTADO</v>
      </c>
      <c r="BK196" s="42" t="str">
        <f>+IFERROR(VLOOKUP(A196,'[1]MEDTRONIC COLOMBIA S.A.'!$A$11:$O$73,8,0)," ")</f>
        <v xml:space="preserve"> </v>
      </c>
      <c r="BL196" s="42" t="s">
        <v>33</v>
      </c>
      <c r="BM196" s="42" t="str">
        <f t="shared" si="621"/>
        <v>NO</v>
      </c>
      <c r="BN196" s="196">
        <v>0</v>
      </c>
      <c r="BO196" s="196">
        <v>0</v>
      </c>
      <c r="BP196" s="144">
        <f t="shared" si="432"/>
        <v>0</v>
      </c>
      <c r="BQ196" s="145">
        <f t="shared" si="433"/>
        <v>0</v>
      </c>
      <c r="BR196" s="42" t="str">
        <f t="shared" si="622"/>
        <v>NO OFERTADO</v>
      </c>
      <c r="BS196" s="42" t="str">
        <f>+IFERROR(VLOOKUP(A196,'[1]PROMED QUIRURGICOS EU'!$A$11:$O$26,8,0)," ")</f>
        <v xml:space="preserve"> </v>
      </c>
      <c r="BT196" s="42" t="s">
        <v>33</v>
      </c>
      <c r="BU196" s="42" t="str">
        <f t="shared" si="623"/>
        <v>NO</v>
      </c>
      <c r="BV196" s="191"/>
      <c r="BW196" s="191"/>
      <c r="BX196" s="43">
        <f t="shared" si="434"/>
        <v>0</v>
      </c>
      <c r="BY196" s="52">
        <f t="shared" si="435"/>
        <v>0</v>
      </c>
      <c r="BZ196" s="42" t="str">
        <f t="shared" si="624"/>
        <v>NO OFERTADO</v>
      </c>
      <c r="CA196" s="42" t="str">
        <f>+IFERROR(VLOOKUP(A196,'[1]UCIPHARMA S. A'!$A$11:$N$28,8,0)," ")</f>
        <v xml:space="preserve"> </v>
      </c>
      <c r="CB196" s="42" t="s">
        <v>33</v>
      </c>
      <c r="CC196" s="42" t="str">
        <f t="shared" si="625"/>
        <v>NO</v>
      </c>
      <c r="CD196" s="56"/>
      <c r="CE196" s="57" t="str">
        <f t="shared" si="436"/>
        <v/>
      </c>
      <c r="CF196" s="57">
        <f t="shared" si="437"/>
        <v>10200</v>
      </c>
      <c r="CG196" s="57" t="str">
        <f t="shared" si="438"/>
        <v/>
      </c>
      <c r="CH196" s="65">
        <f t="shared" si="439"/>
        <v>10930</v>
      </c>
      <c r="CI196" s="65" t="str">
        <f t="shared" si="440"/>
        <v/>
      </c>
      <c r="CJ196" s="65" t="str">
        <f t="shared" si="441"/>
        <v/>
      </c>
      <c r="CK196" s="65" t="str">
        <f t="shared" si="626"/>
        <v/>
      </c>
      <c r="CL196" s="65" t="str">
        <f t="shared" si="627"/>
        <v/>
      </c>
      <c r="CM196" s="57" t="str">
        <f t="shared" si="450"/>
        <v/>
      </c>
      <c r="CN196" s="57">
        <f t="shared" si="628"/>
        <v>10200</v>
      </c>
      <c r="CO196" s="58" t="e">
        <f t="shared" si="629"/>
        <v>#VALUE!</v>
      </c>
      <c r="CP196" s="58">
        <f t="shared" si="630"/>
        <v>500</v>
      </c>
      <c r="CQ196" s="58" t="e">
        <f t="shared" si="631"/>
        <v>#VALUE!</v>
      </c>
      <c r="CR196" s="58">
        <f t="shared" si="632"/>
        <v>466.60567246111617</v>
      </c>
      <c r="CS196" s="58" t="e">
        <f t="shared" si="633"/>
        <v>#VALUE!</v>
      </c>
      <c r="CT196" s="58" t="e">
        <f t="shared" si="634"/>
        <v>#VALUE!</v>
      </c>
      <c r="CU196" s="62" t="e">
        <f t="shared" si="635"/>
        <v>#VALUE!</v>
      </c>
      <c r="CV196" s="58" t="e">
        <f t="shared" si="636"/>
        <v>#VALUE!</v>
      </c>
      <c r="CW196" s="58" t="e">
        <f t="shared" si="637"/>
        <v>#VALUE!</v>
      </c>
      <c r="CX196" s="56" t="s">
        <v>552</v>
      </c>
      <c r="CY196" s="91"/>
    </row>
    <row r="197" spans="1:103" s="59" customFormat="1" ht="60" x14ac:dyDescent="0.2">
      <c r="A197" s="122">
        <f t="shared" si="442"/>
        <v>187</v>
      </c>
      <c r="B197" s="123" t="s">
        <v>417</v>
      </c>
      <c r="C197" s="124" t="s">
        <v>418</v>
      </c>
      <c r="D197" s="123" t="s">
        <v>46</v>
      </c>
      <c r="E197" s="126">
        <v>1</v>
      </c>
      <c r="F197" s="122">
        <v>1</v>
      </c>
      <c r="G197" s="123" t="s">
        <v>31</v>
      </c>
      <c r="H197" s="53">
        <v>36000</v>
      </c>
      <c r="I197" s="53">
        <f t="shared" si="443"/>
        <v>36000</v>
      </c>
      <c r="J197" s="136">
        <v>36000</v>
      </c>
      <c r="K197" s="136">
        <v>0</v>
      </c>
      <c r="L197" s="43">
        <f t="shared" si="604"/>
        <v>36000</v>
      </c>
      <c r="M197" s="52">
        <f t="shared" si="444"/>
        <v>36000</v>
      </c>
      <c r="N197" s="42" t="str">
        <f t="shared" si="605"/>
        <v>CUMPLE</v>
      </c>
      <c r="O197" s="42" t="s">
        <v>566</v>
      </c>
      <c r="P197" s="42" t="s">
        <v>10</v>
      </c>
      <c r="Q197" s="42" t="str">
        <f t="shared" si="606"/>
        <v>SI</v>
      </c>
      <c r="R197" s="144">
        <v>24400</v>
      </c>
      <c r="S197" s="144">
        <v>0</v>
      </c>
      <c r="T197" s="144">
        <f t="shared" si="428"/>
        <v>24400</v>
      </c>
      <c r="U197" s="145">
        <f t="shared" si="445"/>
        <v>24400</v>
      </c>
      <c r="V197" s="42" t="str">
        <f t="shared" ref="V197:V205" si="638">+IF(T197=0,"NO OFERTADO",IF(T197&gt;$H197,"NO CUMPLE",IF(((T197-$H197)/$H197)&lt;=-20%,"ARTIFICIALIDAD",IF(AND($H197=$H197,((T197-$H197)/$H197)&gt;-20%),"CUMPLE"))))</f>
        <v>ARTIFICIALIDAD</v>
      </c>
      <c r="W197" s="42" t="str">
        <f>+IFERROR(VLOOKUP(A197,'[1]ASSUT MEDICAL LTDA'!$A$11:$L$124,7,0)," ")</f>
        <v>Cumple</v>
      </c>
      <c r="X197" s="42" t="s">
        <v>10</v>
      </c>
      <c r="Y197" s="42" t="str">
        <f t="shared" ref="Y197:Y205" si="639">+IF(X197="CUMPLE","SI",IF(X197="NO CUMPLE","NO"))</f>
        <v>SI</v>
      </c>
      <c r="Z197" s="43">
        <v>53663</v>
      </c>
      <c r="AA197" s="43">
        <v>0</v>
      </c>
      <c r="AB197" s="43">
        <f t="shared" si="429"/>
        <v>53663</v>
      </c>
      <c r="AC197" s="41">
        <f t="shared" si="446"/>
        <v>53663</v>
      </c>
      <c r="AD197" s="42" t="str">
        <f t="shared" si="609"/>
        <v>NO CUMPLE</v>
      </c>
      <c r="AE197" s="42" t="str">
        <f>+IFERROR(VLOOKUP(A197,'[1]COLOMBIANA DE MEDICAMENTOS Y TE'!$A$33:$H$178,8,0)," ")</f>
        <v>No cumple</v>
      </c>
      <c r="AF197" s="42" t="s">
        <v>33</v>
      </c>
      <c r="AG197" s="42" t="str">
        <f t="shared" si="610"/>
        <v>NO</v>
      </c>
      <c r="AH197" s="60">
        <v>32790</v>
      </c>
      <c r="AI197" s="60">
        <v>0</v>
      </c>
      <c r="AJ197" s="51">
        <f t="shared" si="611"/>
        <v>32790</v>
      </c>
      <c r="AK197" s="41">
        <f t="shared" si="447"/>
        <v>32790</v>
      </c>
      <c r="AL197" s="42" t="str">
        <f t="shared" si="612"/>
        <v>CUMPLE</v>
      </c>
      <c r="AM197" s="42" t="str">
        <f>+IFERROR(VLOOKUP(A197,'[1]JOHNSON &amp; JOHNSON MEDTECH COLOM'!$A$11:$J$240,7,0)," ")</f>
        <v>Cumple</v>
      </c>
      <c r="AN197" s="42" t="s">
        <v>10</v>
      </c>
      <c r="AO197" s="42" t="str">
        <f t="shared" si="613"/>
        <v>SI</v>
      </c>
      <c r="AP197" s="60"/>
      <c r="AQ197" s="60"/>
      <c r="AR197" s="40">
        <f t="shared" si="614"/>
        <v>0</v>
      </c>
      <c r="AS197" s="41">
        <f t="shared" si="448"/>
        <v>0</v>
      </c>
      <c r="AT197" s="42" t="str">
        <f t="shared" si="615"/>
        <v>NO OFERTADO</v>
      </c>
      <c r="AU197" s="42"/>
      <c r="AV197" s="42" t="s">
        <v>33</v>
      </c>
      <c r="AW197" s="42" t="str">
        <f t="shared" si="616"/>
        <v>NO</v>
      </c>
      <c r="AX197" s="167">
        <v>30129</v>
      </c>
      <c r="AY197" s="167">
        <v>0</v>
      </c>
      <c r="AZ197" s="144">
        <f t="shared" si="430"/>
        <v>30129</v>
      </c>
      <c r="BA197" s="41">
        <f t="shared" si="449"/>
        <v>30129</v>
      </c>
      <c r="BB197" s="42" t="str">
        <f t="shared" si="617"/>
        <v>CUMPLE</v>
      </c>
      <c r="BC197" s="42" t="str">
        <f>+IFERROR(VLOOKUP(A197,'[1]LIFE SUMINISTROS MEDICOS S.A.S.'!$A$32:$O$78,8,0)," ")</f>
        <v>No cumple</v>
      </c>
      <c r="BD197" s="42" t="s">
        <v>10</v>
      </c>
      <c r="BE197" s="42" t="str">
        <f t="shared" si="618"/>
        <v>SI</v>
      </c>
      <c r="BF197" s="214">
        <f>+IFERROR(VLOOKUP(A197,[2]PriceList!$A$2:$I$252,8,0)," ")</f>
        <v>0</v>
      </c>
      <c r="BG197" s="218">
        <f>+IFERROR(VLOOKUP(A197,[2]PriceList!$A$2:$I$252,9,0)," ")</f>
        <v>0</v>
      </c>
      <c r="BH197" s="43">
        <f t="shared" si="431"/>
        <v>0</v>
      </c>
      <c r="BI197" s="52">
        <f t="shared" si="619"/>
        <v>0</v>
      </c>
      <c r="BJ197" s="42" t="str">
        <f t="shared" si="620"/>
        <v>NO OFERTADO</v>
      </c>
      <c r="BK197" s="42" t="str">
        <f>+IFERROR(VLOOKUP(A197,'[1]MEDTRONIC COLOMBIA S.A.'!$A$11:$O$73,8,0)," ")</f>
        <v xml:space="preserve"> </v>
      </c>
      <c r="BL197" s="42" t="s">
        <v>33</v>
      </c>
      <c r="BM197" s="42" t="str">
        <f t="shared" si="621"/>
        <v>NO</v>
      </c>
      <c r="BN197" s="196">
        <v>0</v>
      </c>
      <c r="BO197" s="196">
        <v>0</v>
      </c>
      <c r="BP197" s="144">
        <f t="shared" si="432"/>
        <v>0</v>
      </c>
      <c r="BQ197" s="145">
        <f t="shared" si="433"/>
        <v>0</v>
      </c>
      <c r="BR197" s="42" t="str">
        <f t="shared" si="622"/>
        <v>NO OFERTADO</v>
      </c>
      <c r="BS197" s="42" t="str">
        <f>+IFERROR(VLOOKUP(A197,'[1]PROMED QUIRURGICOS EU'!$A$11:$O$26,8,0)," ")</f>
        <v xml:space="preserve"> </v>
      </c>
      <c r="BT197" s="42" t="s">
        <v>33</v>
      </c>
      <c r="BU197" s="42" t="str">
        <f t="shared" si="623"/>
        <v>NO</v>
      </c>
      <c r="BV197" s="191"/>
      <c r="BW197" s="191"/>
      <c r="BX197" s="43">
        <f t="shared" si="434"/>
        <v>0</v>
      </c>
      <c r="BY197" s="52">
        <f t="shared" si="435"/>
        <v>0</v>
      </c>
      <c r="BZ197" s="42" t="str">
        <f t="shared" si="624"/>
        <v>NO OFERTADO</v>
      </c>
      <c r="CA197" s="42" t="str">
        <f>+IFERROR(VLOOKUP(A197,'[1]UCIPHARMA S. A'!$A$11:$N$28,8,0)," ")</f>
        <v xml:space="preserve"> </v>
      </c>
      <c r="CB197" s="42" t="s">
        <v>33</v>
      </c>
      <c r="CC197" s="42" t="str">
        <f t="shared" si="625"/>
        <v>NO</v>
      </c>
      <c r="CD197" s="56"/>
      <c r="CE197" s="57">
        <f t="shared" si="436"/>
        <v>36000</v>
      </c>
      <c r="CF197" s="57">
        <f t="shared" si="437"/>
        <v>24400</v>
      </c>
      <c r="CG197" s="57" t="str">
        <f t="shared" si="438"/>
        <v/>
      </c>
      <c r="CH197" s="65">
        <f t="shared" si="439"/>
        <v>32790</v>
      </c>
      <c r="CI197" s="65" t="str">
        <f t="shared" si="440"/>
        <v/>
      </c>
      <c r="CJ197" s="65">
        <f t="shared" si="441"/>
        <v>30129</v>
      </c>
      <c r="CK197" s="65" t="str">
        <f t="shared" si="626"/>
        <v/>
      </c>
      <c r="CL197" s="65" t="str">
        <f t="shared" si="627"/>
        <v/>
      </c>
      <c r="CM197" s="57" t="str">
        <f t="shared" si="450"/>
        <v/>
      </c>
      <c r="CN197" s="57">
        <f t="shared" si="628"/>
        <v>24400</v>
      </c>
      <c r="CO197" s="58">
        <f t="shared" si="629"/>
        <v>338.88888888888891</v>
      </c>
      <c r="CP197" s="58">
        <f t="shared" si="630"/>
        <v>500</v>
      </c>
      <c r="CQ197" s="58" t="e">
        <f t="shared" si="631"/>
        <v>#VALUE!</v>
      </c>
      <c r="CR197" s="58">
        <f t="shared" si="632"/>
        <v>372.06465385788351</v>
      </c>
      <c r="CS197" s="58" t="e">
        <f t="shared" si="633"/>
        <v>#VALUE!</v>
      </c>
      <c r="CT197" s="58">
        <f t="shared" si="634"/>
        <v>404.92548707225598</v>
      </c>
      <c r="CU197" s="62" t="e">
        <f t="shared" si="635"/>
        <v>#VALUE!</v>
      </c>
      <c r="CV197" s="58" t="e">
        <f t="shared" si="636"/>
        <v>#VALUE!</v>
      </c>
      <c r="CW197" s="58" t="e">
        <f t="shared" si="637"/>
        <v>#VALUE!</v>
      </c>
      <c r="CX197" s="56" t="s">
        <v>552</v>
      </c>
      <c r="CY197" s="91"/>
    </row>
    <row r="198" spans="1:103" s="59" customFormat="1" ht="60" x14ac:dyDescent="0.2">
      <c r="A198" s="122">
        <f t="shared" si="442"/>
        <v>188</v>
      </c>
      <c r="B198" s="123" t="s">
        <v>419</v>
      </c>
      <c r="C198" s="124" t="s">
        <v>420</v>
      </c>
      <c r="D198" s="123" t="s">
        <v>46</v>
      </c>
      <c r="E198" s="126">
        <v>1</v>
      </c>
      <c r="F198" s="122">
        <v>1</v>
      </c>
      <c r="G198" s="123" t="s">
        <v>31</v>
      </c>
      <c r="H198" s="53">
        <v>36000</v>
      </c>
      <c r="I198" s="53">
        <f t="shared" si="443"/>
        <v>36000</v>
      </c>
      <c r="J198" s="136">
        <v>36000</v>
      </c>
      <c r="K198" s="136">
        <v>0</v>
      </c>
      <c r="L198" s="43">
        <f t="shared" si="604"/>
        <v>36000</v>
      </c>
      <c r="M198" s="52">
        <f t="shared" si="444"/>
        <v>36000</v>
      </c>
      <c r="N198" s="42" t="str">
        <f t="shared" si="605"/>
        <v>CUMPLE</v>
      </c>
      <c r="O198" s="42" t="s">
        <v>566</v>
      </c>
      <c r="P198" s="42" t="s">
        <v>10</v>
      </c>
      <c r="Q198" s="42" t="str">
        <f t="shared" si="606"/>
        <v>SI</v>
      </c>
      <c r="R198" s="144">
        <v>22150</v>
      </c>
      <c r="S198" s="144">
        <v>0</v>
      </c>
      <c r="T198" s="144">
        <f t="shared" si="428"/>
        <v>22150</v>
      </c>
      <c r="U198" s="145">
        <f t="shared" si="445"/>
        <v>22150</v>
      </c>
      <c r="V198" s="42" t="str">
        <f t="shared" si="638"/>
        <v>ARTIFICIALIDAD</v>
      </c>
      <c r="W198" s="42" t="str">
        <f>+IFERROR(VLOOKUP(A198,'[1]ASSUT MEDICAL LTDA'!$A$11:$L$124,7,0)," ")</f>
        <v>Cumple</v>
      </c>
      <c r="X198" s="42" t="s">
        <v>10</v>
      </c>
      <c r="Y198" s="42" t="str">
        <f t="shared" si="639"/>
        <v>SI</v>
      </c>
      <c r="Z198" s="43">
        <v>42169</v>
      </c>
      <c r="AA198" s="43">
        <v>0</v>
      </c>
      <c r="AB198" s="43">
        <f t="shared" si="429"/>
        <v>42169</v>
      </c>
      <c r="AC198" s="41">
        <f t="shared" si="446"/>
        <v>42169</v>
      </c>
      <c r="AD198" s="42" t="str">
        <f t="shared" si="609"/>
        <v>NO CUMPLE</v>
      </c>
      <c r="AE198" s="42" t="str">
        <f>+IFERROR(VLOOKUP(A198,'[1]COLOMBIANA DE MEDICAMENTOS Y TE'!$A$33:$H$178,8,0)," ")</f>
        <v>No cumple</v>
      </c>
      <c r="AF198" s="42" t="s">
        <v>33</v>
      </c>
      <c r="AG198" s="42" t="str">
        <f t="shared" si="610"/>
        <v>NO</v>
      </c>
      <c r="AH198" s="60">
        <v>32790</v>
      </c>
      <c r="AI198" s="60">
        <v>0</v>
      </c>
      <c r="AJ198" s="51">
        <f t="shared" si="611"/>
        <v>32790</v>
      </c>
      <c r="AK198" s="41">
        <f t="shared" si="447"/>
        <v>32790</v>
      </c>
      <c r="AL198" s="42" t="str">
        <f t="shared" si="612"/>
        <v>CUMPLE</v>
      </c>
      <c r="AM198" s="42" t="str">
        <f>+IFERROR(VLOOKUP(A198,'[1]JOHNSON &amp; JOHNSON MEDTECH COLOM'!$A$11:$J$240,7,0)," ")</f>
        <v>Cumple</v>
      </c>
      <c r="AN198" s="42" t="s">
        <v>10</v>
      </c>
      <c r="AO198" s="42" t="str">
        <f t="shared" si="613"/>
        <v>SI</v>
      </c>
      <c r="AP198" s="60"/>
      <c r="AQ198" s="60"/>
      <c r="AR198" s="40">
        <f t="shared" si="614"/>
        <v>0</v>
      </c>
      <c r="AS198" s="41">
        <f t="shared" si="448"/>
        <v>0</v>
      </c>
      <c r="AT198" s="42" t="str">
        <f t="shared" si="615"/>
        <v>NO OFERTADO</v>
      </c>
      <c r="AU198" s="42"/>
      <c r="AV198" s="42" t="s">
        <v>33</v>
      </c>
      <c r="AW198" s="42" t="str">
        <f t="shared" si="616"/>
        <v>NO</v>
      </c>
      <c r="AX198" s="167">
        <v>27402</v>
      </c>
      <c r="AY198" s="167">
        <v>0</v>
      </c>
      <c r="AZ198" s="144">
        <f t="shared" si="430"/>
        <v>27402</v>
      </c>
      <c r="BA198" s="41">
        <f t="shared" si="449"/>
        <v>27402</v>
      </c>
      <c r="BB198" s="42" t="str">
        <f t="shared" si="617"/>
        <v>ARTIFICIALIDAD</v>
      </c>
      <c r="BC198" s="42" t="str">
        <f>+IFERROR(VLOOKUP(A198,'[1]LIFE SUMINISTROS MEDICOS S.A.S.'!$A$32:$O$78,8,0)," ")</f>
        <v>No cumple</v>
      </c>
      <c r="BD198" s="42" t="s">
        <v>10</v>
      </c>
      <c r="BE198" s="42" t="str">
        <f t="shared" si="618"/>
        <v>SI</v>
      </c>
      <c r="BF198" s="214">
        <f>+IFERROR(VLOOKUP(A198,[2]PriceList!$A$2:$I$252,8,0)," ")</f>
        <v>0</v>
      </c>
      <c r="BG198" s="218">
        <f>+IFERROR(VLOOKUP(A198,[2]PriceList!$A$2:$I$252,9,0)," ")</f>
        <v>0</v>
      </c>
      <c r="BH198" s="43">
        <f t="shared" si="431"/>
        <v>0</v>
      </c>
      <c r="BI198" s="52">
        <f t="shared" si="619"/>
        <v>0</v>
      </c>
      <c r="BJ198" s="42" t="str">
        <f t="shared" si="620"/>
        <v>NO OFERTADO</v>
      </c>
      <c r="BK198" s="42" t="str">
        <f>+IFERROR(VLOOKUP(A198,'[1]MEDTRONIC COLOMBIA S.A.'!$A$11:$O$73,8,0)," ")</f>
        <v xml:space="preserve"> </v>
      </c>
      <c r="BL198" s="42" t="s">
        <v>33</v>
      </c>
      <c r="BM198" s="42" t="str">
        <f t="shared" si="621"/>
        <v>NO</v>
      </c>
      <c r="BN198" s="196">
        <v>0</v>
      </c>
      <c r="BO198" s="196">
        <v>0</v>
      </c>
      <c r="BP198" s="144">
        <f t="shared" si="432"/>
        <v>0</v>
      </c>
      <c r="BQ198" s="145">
        <f t="shared" si="433"/>
        <v>0</v>
      </c>
      <c r="BR198" s="42" t="str">
        <f t="shared" si="622"/>
        <v>NO OFERTADO</v>
      </c>
      <c r="BS198" s="42" t="str">
        <f>+IFERROR(VLOOKUP(A198,'[1]PROMED QUIRURGICOS EU'!$A$11:$O$26,8,0)," ")</f>
        <v xml:space="preserve"> </v>
      </c>
      <c r="BT198" s="42" t="s">
        <v>33</v>
      </c>
      <c r="BU198" s="42" t="str">
        <f t="shared" si="623"/>
        <v>NO</v>
      </c>
      <c r="BV198" s="191"/>
      <c r="BW198" s="191"/>
      <c r="BX198" s="43">
        <f t="shared" si="434"/>
        <v>0</v>
      </c>
      <c r="BY198" s="52">
        <f t="shared" si="435"/>
        <v>0</v>
      </c>
      <c r="BZ198" s="42" t="str">
        <f t="shared" si="624"/>
        <v>NO OFERTADO</v>
      </c>
      <c r="CA198" s="42" t="str">
        <f>+IFERROR(VLOOKUP(A198,'[1]UCIPHARMA S. A'!$A$11:$N$28,8,0)," ")</f>
        <v xml:space="preserve"> </v>
      </c>
      <c r="CB198" s="42" t="s">
        <v>33</v>
      </c>
      <c r="CC198" s="42" t="str">
        <f t="shared" si="625"/>
        <v>NO</v>
      </c>
      <c r="CD198" s="56"/>
      <c r="CE198" s="57">
        <f t="shared" si="436"/>
        <v>36000</v>
      </c>
      <c r="CF198" s="57">
        <f t="shared" si="437"/>
        <v>22150</v>
      </c>
      <c r="CG198" s="57" t="str">
        <f t="shared" si="438"/>
        <v/>
      </c>
      <c r="CH198" s="65">
        <f t="shared" si="439"/>
        <v>32790</v>
      </c>
      <c r="CI198" s="65" t="str">
        <f t="shared" si="440"/>
        <v/>
      </c>
      <c r="CJ198" s="65">
        <f t="shared" si="441"/>
        <v>27402</v>
      </c>
      <c r="CK198" s="65" t="str">
        <f t="shared" si="626"/>
        <v/>
      </c>
      <c r="CL198" s="65" t="str">
        <f t="shared" si="627"/>
        <v/>
      </c>
      <c r="CM198" s="57" t="str">
        <f t="shared" si="450"/>
        <v/>
      </c>
      <c r="CN198" s="57">
        <f t="shared" si="628"/>
        <v>22150</v>
      </c>
      <c r="CO198" s="58">
        <f t="shared" si="629"/>
        <v>307.63888888888891</v>
      </c>
      <c r="CP198" s="58">
        <f t="shared" si="630"/>
        <v>500</v>
      </c>
      <c r="CQ198" s="58" t="e">
        <f t="shared" si="631"/>
        <v>#VALUE!</v>
      </c>
      <c r="CR198" s="58">
        <f t="shared" si="632"/>
        <v>337.75541323574259</v>
      </c>
      <c r="CS198" s="58" t="e">
        <f>500*(CN198/CI198)</f>
        <v>#VALUE!</v>
      </c>
      <c r="CT198" s="58">
        <f t="shared" si="634"/>
        <v>404.16757900883147</v>
      </c>
      <c r="CU198" s="62" t="e">
        <f t="shared" si="635"/>
        <v>#VALUE!</v>
      </c>
      <c r="CV198" s="58" t="e">
        <f t="shared" si="636"/>
        <v>#VALUE!</v>
      </c>
      <c r="CW198" s="58" t="e">
        <f t="shared" si="637"/>
        <v>#VALUE!</v>
      </c>
      <c r="CX198" s="56" t="s">
        <v>552</v>
      </c>
      <c r="CY198" s="91"/>
    </row>
    <row r="199" spans="1:103" s="59" customFormat="1" ht="60" x14ac:dyDescent="0.2">
      <c r="A199" s="122">
        <f t="shared" si="442"/>
        <v>189</v>
      </c>
      <c r="B199" s="123" t="s">
        <v>421</v>
      </c>
      <c r="C199" s="124" t="s">
        <v>422</v>
      </c>
      <c r="D199" s="123" t="s">
        <v>46</v>
      </c>
      <c r="E199" s="126">
        <v>1</v>
      </c>
      <c r="F199" s="122">
        <v>1</v>
      </c>
      <c r="G199" s="123" t="s">
        <v>31</v>
      </c>
      <c r="H199" s="53">
        <v>12120</v>
      </c>
      <c r="I199" s="53">
        <f t="shared" si="443"/>
        <v>12120</v>
      </c>
      <c r="J199" s="136">
        <v>11700</v>
      </c>
      <c r="K199" s="136">
        <v>0</v>
      </c>
      <c r="L199" s="43">
        <f t="shared" si="604"/>
        <v>11700</v>
      </c>
      <c r="M199" s="52">
        <f t="shared" si="444"/>
        <v>11700</v>
      </c>
      <c r="N199" s="42" t="str">
        <f>+IF(L199=0,"NO OFERTADO",IF(L199&gt;$H199,"NO CUMPLE",IF(((L199-$H199)/$H199)&lt;=-20%,"ARTIFICIALIDAD",IF(AND($H199=$H199,((L199-$H199)/$H199)&gt;-20%),"CUMPLE"))))</f>
        <v>CUMPLE</v>
      </c>
      <c r="O199" s="42" t="s">
        <v>567</v>
      </c>
      <c r="P199" s="42" t="s">
        <v>10</v>
      </c>
      <c r="Q199" s="42" t="str">
        <f t="shared" si="606"/>
        <v>SI</v>
      </c>
      <c r="R199" s="144">
        <v>0</v>
      </c>
      <c r="S199" s="144">
        <v>0</v>
      </c>
      <c r="T199" s="144">
        <f t="shared" si="428"/>
        <v>0</v>
      </c>
      <c r="U199" s="145">
        <f t="shared" si="445"/>
        <v>0</v>
      </c>
      <c r="V199" s="42" t="str">
        <f t="shared" si="638"/>
        <v>NO OFERTADO</v>
      </c>
      <c r="W199" s="42" t="str">
        <f>+IFERROR(VLOOKUP(A199,'[1]ASSUT MEDICAL LTDA'!$A$11:$L$124,7,0)," ")</f>
        <v xml:space="preserve"> </v>
      </c>
      <c r="X199" s="42" t="s">
        <v>33</v>
      </c>
      <c r="Y199" s="42" t="str">
        <f t="shared" si="639"/>
        <v>NO</v>
      </c>
      <c r="Z199" s="43">
        <v>11373</v>
      </c>
      <c r="AA199" s="43">
        <v>0</v>
      </c>
      <c r="AB199" s="43">
        <f t="shared" si="429"/>
        <v>11373</v>
      </c>
      <c r="AC199" s="41">
        <f t="shared" si="446"/>
        <v>11373</v>
      </c>
      <c r="AD199" s="42" t="str">
        <f t="shared" si="609"/>
        <v>CUMPLE</v>
      </c>
      <c r="AE199" s="42" t="str">
        <f>+IFERROR(VLOOKUP(A199,'[1]COLOMBIANA DE MEDICAMENTOS Y TE'!$A$33:$H$178,8,0)," ")</f>
        <v>No cumple</v>
      </c>
      <c r="AF199" s="42" t="s">
        <v>10</v>
      </c>
      <c r="AG199" s="42" t="str">
        <f t="shared" si="610"/>
        <v>SI</v>
      </c>
      <c r="AH199" s="60">
        <v>6012</v>
      </c>
      <c r="AI199" s="60">
        <v>0</v>
      </c>
      <c r="AJ199" s="51">
        <f t="shared" si="611"/>
        <v>6012</v>
      </c>
      <c r="AK199" s="41">
        <f t="shared" si="447"/>
        <v>6012</v>
      </c>
      <c r="AL199" s="42" t="str">
        <f t="shared" si="612"/>
        <v>ARTIFICIALIDAD</v>
      </c>
      <c r="AM199" s="42" t="str">
        <f>+IFERROR(VLOOKUP(A199,'[1]JOHNSON &amp; JOHNSON MEDTECH COLOM'!$A$11:$J$240,7,0)," ")</f>
        <v>Cumple</v>
      </c>
      <c r="AN199" s="42" t="s">
        <v>10</v>
      </c>
      <c r="AO199" s="42" t="str">
        <f t="shared" si="613"/>
        <v>SI</v>
      </c>
      <c r="AP199" s="60"/>
      <c r="AQ199" s="60"/>
      <c r="AR199" s="40">
        <f t="shared" si="614"/>
        <v>0</v>
      </c>
      <c r="AS199" s="41">
        <f t="shared" si="448"/>
        <v>0</v>
      </c>
      <c r="AT199" s="42" t="str">
        <f t="shared" si="615"/>
        <v>NO OFERTADO</v>
      </c>
      <c r="AU199" s="42"/>
      <c r="AV199" s="42" t="s">
        <v>33</v>
      </c>
      <c r="AW199" s="42" t="str">
        <f t="shared" si="616"/>
        <v>NO</v>
      </c>
      <c r="AX199" s="167"/>
      <c r="AY199" s="167"/>
      <c r="AZ199" s="144">
        <f t="shared" si="430"/>
        <v>0</v>
      </c>
      <c r="BA199" s="41">
        <f t="shared" si="449"/>
        <v>0</v>
      </c>
      <c r="BB199" s="42" t="str">
        <f t="shared" si="617"/>
        <v>NO OFERTADO</v>
      </c>
      <c r="BC199" s="42" t="str">
        <f>+IFERROR(VLOOKUP(A199,'[1]LIFE SUMINISTROS MEDICOS S.A.S.'!$A$32:$O$78,8,0)," ")</f>
        <v xml:space="preserve"> </v>
      </c>
      <c r="BD199" s="42" t="s">
        <v>33</v>
      </c>
      <c r="BE199" s="42" t="str">
        <f t="shared" si="618"/>
        <v>NO</v>
      </c>
      <c r="BF199" s="214">
        <f>+IFERROR(VLOOKUP(A199,[2]PriceList!$A$2:$I$252,8,0)," ")</f>
        <v>0</v>
      </c>
      <c r="BG199" s="218">
        <f>+IFERROR(VLOOKUP(A199,[2]PriceList!$A$2:$I$252,9,0)," ")</f>
        <v>0</v>
      </c>
      <c r="BH199" s="43">
        <f t="shared" si="431"/>
        <v>0</v>
      </c>
      <c r="BI199" s="52">
        <f t="shared" si="619"/>
        <v>0</v>
      </c>
      <c r="BJ199" s="42" t="str">
        <f t="shared" si="620"/>
        <v>NO OFERTADO</v>
      </c>
      <c r="BK199" s="42" t="str">
        <f>+IFERROR(VLOOKUP(A199,'[1]MEDTRONIC COLOMBIA S.A.'!$A$11:$O$73,8,0)," ")</f>
        <v xml:space="preserve"> </v>
      </c>
      <c r="BL199" s="42" t="s">
        <v>33</v>
      </c>
      <c r="BM199" s="42" t="str">
        <f t="shared" si="621"/>
        <v>NO</v>
      </c>
      <c r="BN199" s="196">
        <v>0</v>
      </c>
      <c r="BO199" s="196">
        <v>0</v>
      </c>
      <c r="BP199" s="144">
        <f t="shared" si="432"/>
        <v>0</v>
      </c>
      <c r="BQ199" s="145">
        <f t="shared" si="433"/>
        <v>0</v>
      </c>
      <c r="BR199" s="42" t="str">
        <f t="shared" si="622"/>
        <v>NO OFERTADO</v>
      </c>
      <c r="BS199" s="42" t="str">
        <f>+IFERROR(VLOOKUP(A199,'[1]PROMED QUIRURGICOS EU'!$A$11:$O$26,8,0)," ")</f>
        <v xml:space="preserve"> </v>
      </c>
      <c r="BT199" s="42" t="s">
        <v>33</v>
      </c>
      <c r="BU199" s="42" t="str">
        <f t="shared" si="623"/>
        <v>NO</v>
      </c>
      <c r="BV199" s="191"/>
      <c r="BW199" s="191"/>
      <c r="BX199" s="43">
        <f t="shared" si="434"/>
        <v>0</v>
      </c>
      <c r="BY199" s="52">
        <f t="shared" si="435"/>
        <v>0</v>
      </c>
      <c r="BZ199" s="42" t="str">
        <f t="shared" si="624"/>
        <v>NO OFERTADO</v>
      </c>
      <c r="CA199" s="42" t="str">
        <f>+IFERROR(VLOOKUP(A199,'[1]UCIPHARMA S. A'!$A$11:$N$28,8,0)," ")</f>
        <v xml:space="preserve"> </v>
      </c>
      <c r="CB199" s="42" t="s">
        <v>33</v>
      </c>
      <c r="CC199" s="42" t="str">
        <f t="shared" si="625"/>
        <v>NO</v>
      </c>
      <c r="CD199" s="56"/>
      <c r="CE199" s="57">
        <f t="shared" si="436"/>
        <v>11700</v>
      </c>
      <c r="CF199" s="57" t="str">
        <f t="shared" si="437"/>
        <v/>
      </c>
      <c r="CG199" s="57">
        <f t="shared" si="438"/>
        <v>11373</v>
      </c>
      <c r="CH199" s="65">
        <f t="shared" si="439"/>
        <v>6012</v>
      </c>
      <c r="CI199" s="65" t="str">
        <f t="shared" si="440"/>
        <v/>
      </c>
      <c r="CJ199" s="65" t="str">
        <f t="shared" si="441"/>
        <v/>
      </c>
      <c r="CK199" s="65" t="str">
        <f t="shared" si="626"/>
        <v/>
      </c>
      <c r="CL199" s="65" t="str">
        <f t="shared" si="627"/>
        <v/>
      </c>
      <c r="CM199" s="57" t="str">
        <f t="shared" si="450"/>
        <v/>
      </c>
      <c r="CN199" s="57">
        <f t="shared" si="628"/>
        <v>6012</v>
      </c>
      <c r="CO199" s="58">
        <f t="shared" si="629"/>
        <v>256.92307692307691</v>
      </c>
      <c r="CP199" s="58" t="e">
        <f t="shared" si="630"/>
        <v>#VALUE!</v>
      </c>
      <c r="CQ199" s="58">
        <f t="shared" si="631"/>
        <v>264.31020838828806</v>
      </c>
      <c r="CR199" s="58">
        <f t="shared" si="632"/>
        <v>500</v>
      </c>
      <c r="CS199" s="58" t="e">
        <f t="shared" ref="CS199:CS205" si="640">500*(CN199/CI199)</f>
        <v>#VALUE!</v>
      </c>
      <c r="CT199" s="58" t="e">
        <f t="shared" si="634"/>
        <v>#VALUE!</v>
      </c>
      <c r="CU199" s="62" t="e">
        <f t="shared" si="635"/>
        <v>#VALUE!</v>
      </c>
      <c r="CV199" s="58" t="e">
        <f t="shared" si="636"/>
        <v>#VALUE!</v>
      </c>
      <c r="CW199" s="58" t="e">
        <f t="shared" si="637"/>
        <v>#VALUE!</v>
      </c>
      <c r="CX199" s="56" t="s">
        <v>554</v>
      </c>
      <c r="CY199" s="91"/>
    </row>
    <row r="200" spans="1:103" s="59" customFormat="1" ht="84" x14ac:dyDescent="0.2">
      <c r="A200" s="122">
        <f t="shared" si="442"/>
        <v>190</v>
      </c>
      <c r="B200" s="123" t="s">
        <v>423</v>
      </c>
      <c r="C200" s="124" t="s">
        <v>424</v>
      </c>
      <c r="D200" s="123" t="s">
        <v>46</v>
      </c>
      <c r="E200" s="126">
        <v>1</v>
      </c>
      <c r="F200" s="122">
        <v>1</v>
      </c>
      <c r="G200" s="123" t="s">
        <v>31</v>
      </c>
      <c r="H200" s="53">
        <v>10320</v>
      </c>
      <c r="I200" s="53">
        <f t="shared" si="443"/>
        <v>10320</v>
      </c>
      <c r="J200" s="136">
        <v>11700</v>
      </c>
      <c r="K200" s="136">
        <v>0</v>
      </c>
      <c r="L200" s="43">
        <f t="shared" si="604"/>
        <v>11700</v>
      </c>
      <c r="M200" s="52">
        <f t="shared" si="444"/>
        <v>11700</v>
      </c>
      <c r="N200" s="42" t="str">
        <f t="shared" ref="N200:N205" si="641">+IF(L200=0,"NO OFERTADO",IF(L200&gt;$H200,"NO CUMPLE",IF(((L200-$H200)/$H200)&lt;=-20%,"ARTIFICIALIDAD",IF(AND($H200=$H200,((L200-$H200)/$H200)&gt;-20%),"CUMPLE"))))</f>
        <v>NO CUMPLE</v>
      </c>
      <c r="O200" s="42" t="s">
        <v>567</v>
      </c>
      <c r="P200" s="42" t="s">
        <v>33</v>
      </c>
      <c r="Q200" s="42" t="str">
        <f t="shared" si="606"/>
        <v>NO</v>
      </c>
      <c r="R200" s="144">
        <v>10300</v>
      </c>
      <c r="S200" s="144">
        <v>0</v>
      </c>
      <c r="T200" s="144">
        <f t="shared" si="428"/>
        <v>10300</v>
      </c>
      <c r="U200" s="145">
        <f t="shared" si="445"/>
        <v>10300</v>
      </c>
      <c r="V200" s="42" t="str">
        <f t="shared" si="638"/>
        <v>CUMPLE</v>
      </c>
      <c r="W200" s="42" t="str">
        <f>+IFERROR(VLOOKUP(A200,'[1]ASSUT MEDICAL LTDA'!$A$11:$L$124,7,0)," ")</f>
        <v>No cumple</v>
      </c>
      <c r="X200" s="42" t="s">
        <v>10</v>
      </c>
      <c r="Y200" s="42" t="str">
        <f t="shared" si="639"/>
        <v>SI</v>
      </c>
      <c r="Z200" s="43">
        <v>11373</v>
      </c>
      <c r="AA200" s="43">
        <v>0</v>
      </c>
      <c r="AB200" s="43">
        <f t="shared" si="429"/>
        <v>11373</v>
      </c>
      <c r="AC200" s="41">
        <f t="shared" si="446"/>
        <v>11373</v>
      </c>
      <c r="AD200" s="42" t="str">
        <f t="shared" si="609"/>
        <v>NO CUMPLE</v>
      </c>
      <c r="AE200" s="42" t="str">
        <f>+IFERROR(VLOOKUP(A200,'[1]COLOMBIANA DE MEDICAMENTOS Y TE'!$A$33:$H$178,8,0)," ")</f>
        <v>No cumple</v>
      </c>
      <c r="AF200" s="42" t="s">
        <v>33</v>
      </c>
      <c r="AG200" s="42" t="str">
        <f t="shared" si="610"/>
        <v>NO</v>
      </c>
      <c r="AH200" s="60">
        <v>9400</v>
      </c>
      <c r="AI200" s="60">
        <v>0</v>
      </c>
      <c r="AJ200" s="51">
        <f t="shared" si="611"/>
        <v>9400</v>
      </c>
      <c r="AK200" s="41">
        <f t="shared" si="447"/>
        <v>9400</v>
      </c>
      <c r="AL200" s="42" t="str">
        <f t="shared" si="612"/>
        <v>CUMPLE</v>
      </c>
      <c r="AM200" s="42" t="str">
        <f>+IFERROR(VLOOKUP(A200,'[1]JOHNSON &amp; JOHNSON MEDTECH COLOM'!$A$11:$J$240,7,0)," ")</f>
        <v>Cumple</v>
      </c>
      <c r="AN200" s="42" t="s">
        <v>10</v>
      </c>
      <c r="AO200" s="42" t="str">
        <f t="shared" si="613"/>
        <v>SI</v>
      </c>
      <c r="AP200" s="60"/>
      <c r="AQ200" s="60"/>
      <c r="AR200" s="40">
        <f t="shared" si="614"/>
        <v>0</v>
      </c>
      <c r="AS200" s="41">
        <f t="shared" si="448"/>
        <v>0</v>
      </c>
      <c r="AT200" s="42" t="str">
        <f t="shared" si="615"/>
        <v>NO OFERTADO</v>
      </c>
      <c r="AU200" s="42"/>
      <c r="AV200" s="42" t="s">
        <v>33</v>
      </c>
      <c r="AW200" s="42" t="str">
        <f t="shared" si="616"/>
        <v>NO</v>
      </c>
      <c r="AX200" s="167">
        <v>8831</v>
      </c>
      <c r="AY200" s="167">
        <v>0</v>
      </c>
      <c r="AZ200" s="144">
        <f t="shared" si="430"/>
        <v>8831</v>
      </c>
      <c r="BA200" s="41">
        <f t="shared" si="449"/>
        <v>8831</v>
      </c>
      <c r="BB200" s="42" t="str">
        <f t="shared" si="617"/>
        <v>CUMPLE</v>
      </c>
      <c r="BC200" s="42" t="str">
        <f>+IFERROR(VLOOKUP(A200,'[1]LIFE SUMINISTROS MEDICOS S.A.S.'!$A$32:$O$78,8,0)," ")</f>
        <v>No cumple</v>
      </c>
      <c r="BD200" s="42" t="s">
        <v>10</v>
      </c>
      <c r="BE200" s="42" t="str">
        <f t="shared" si="618"/>
        <v>SI</v>
      </c>
      <c r="BF200" s="214">
        <f>+IFERROR(VLOOKUP(A200,[2]PriceList!$A$2:$I$252,8,0)," ")</f>
        <v>0</v>
      </c>
      <c r="BG200" s="218">
        <f>+IFERROR(VLOOKUP(A200,[2]PriceList!$A$2:$I$252,9,0)," ")</f>
        <v>0</v>
      </c>
      <c r="BH200" s="43">
        <f t="shared" si="431"/>
        <v>0</v>
      </c>
      <c r="BI200" s="52">
        <f t="shared" si="619"/>
        <v>0</v>
      </c>
      <c r="BJ200" s="42" t="str">
        <f t="shared" si="620"/>
        <v>NO OFERTADO</v>
      </c>
      <c r="BK200" s="42" t="str">
        <f>+IFERROR(VLOOKUP(A200,'[1]MEDTRONIC COLOMBIA S.A.'!$A$11:$O$73,8,0)," ")</f>
        <v xml:space="preserve"> </v>
      </c>
      <c r="BL200" s="42" t="s">
        <v>33</v>
      </c>
      <c r="BM200" s="42" t="str">
        <f t="shared" si="621"/>
        <v>NO</v>
      </c>
      <c r="BN200" s="196">
        <v>0</v>
      </c>
      <c r="BO200" s="196">
        <v>0</v>
      </c>
      <c r="BP200" s="144">
        <f t="shared" si="432"/>
        <v>0</v>
      </c>
      <c r="BQ200" s="145">
        <f t="shared" si="433"/>
        <v>0</v>
      </c>
      <c r="BR200" s="42" t="str">
        <f t="shared" si="622"/>
        <v>NO OFERTADO</v>
      </c>
      <c r="BS200" s="42" t="str">
        <f>+IFERROR(VLOOKUP(A200,'[1]PROMED QUIRURGICOS EU'!$A$11:$O$26,8,0)," ")</f>
        <v xml:space="preserve"> </v>
      </c>
      <c r="BT200" s="42" t="s">
        <v>33</v>
      </c>
      <c r="BU200" s="42" t="str">
        <f t="shared" si="623"/>
        <v>NO</v>
      </c>
      <c r="BV200" s="191"/>
      <c r="BW200" s="191"/>
      <c r="BX200" s="43">
        <f t="shared" si="434"/>
        <v>0</v>
      </c>
      <c r="BY200" s="52">
        <f t="shared" si="435"/>
        <v>0</v>
      </c>
      <c r="BZ200" s="42" t="str">
        <f t="shared" si="624"/>
        <v>NO OFERTADO</v>
      </c>
      <c r="CA200" s="42" t="str">
        <f>+IFERROR(VLOOKUP(A200,'[1]UCIPHARMA S. A'!$A$11:$N$28,8,0)," ")</f>
        <v xml:space="preserve"> </v>
      </c>
      <c r="CB200" s="42" t="s">
        <v>33</v>
      </c>
      <c r="CC200" s="42" t="str">
        <f t="shared" si="625"/>
        <v>NO</v>
      </c>
      <c r="CD200" s="56"/>
      <c r="CE200" s="57" t="str">
        <f t="shared" si="436"/>
        <v/>
      </c>
      <c r="CF200" s="57">
        <f t="shared" si="437"/>
        <v>10300</v>
      </c>
      <c r="CG200" s="57" t="str">
        <f t="shared" si="438"/>
        <v/>
      </c>
      <c r="CH200" s="65">
        <f t="shared" si="439"/>
        <v>9400</v>
      </c>
      <c r="CI200" s="65" t="str">
        <f t="shared" si="440"/>
        <v/>
      </c>
      <c r="CJ200" s="65">
        <f t="shared" si="441"/>
        <v>8831</v>
      </c>
      <c r="CK200" s="65" t="str">
        <f t="shared" si="626"/>
        <v/>
      </c>
      <c r="CL200" s="65" t="str">
        <f t="shared" si="627"/>
        <v/>
      </c>
      <c r="CM200" s="57" t="str">
        <f t="shared" si="450"/>
        <v/>
      </c>
      <c r="CN200" s="57">
        <f t="shared" si="628"/>
        <v>8831</v>
      </c>
      <c r="CO200" s="58" t="e">
        <f t="shared" si="629"/>
        <v>#VALUE!</v>
      </c>
      <c r="CP200" s="58">
        <f t="shared" si="630"/>
        <v>428.68932038834953</v>
      </c>
      <c r="CQ200" s="58" t="e">
        <f t="shared" si="631"/>
        <v>#VALUE!</v>
      </c>
      <c r="CR200" s="58">
        <f t="shared" si="632"/>
        <v>469.7340425531915</v>
      </c>
      <c r="CS200" s="58" t="e">
        <f t="shared" si="640"/>
        <v>#VALUE!</v>
      </c>
      <c r="CT200" s="58">
        <f t="shared" si="634"/>
        <v>500</v>
      </c>
      <c r="CU200" s="62" t="e">
        <f t="shared" si="635"/>
        <v>#VALUE!</v>
      </c>
      <c r="CV200" s="58" t="e">
        <f t="shared" si="636"/>
        <v>#VALUE!</v>
      </c>
      <c r="CW200" s="58" t="e">
        <f t="shared" si="637"/>
        <v>#VALUE!</v>
      </c>
      <c r="CX200" s="56" t="s">
        <v>563</v>
      </c>
      <c r="CY200" s="91"/>
    </row>
    <row r="201" spans="1:103" s="59" customFormat="1" ht="60" x14ac:dyDescent="0.2">
      <c r="A201" s="122">
        <f t="shared" si="442"/>
        <v>191</v>
      </c>
      <c r="B201" s="123" t="s">
        <v>425</v>
      </c>
      <c r="C201" s="124" t="s">
        <v>426</v>
      </c>
      <c r="D201" s="123" t="s">
        <v>46</v>
      </c>
      <c r="E201" s="126">
        <v>1</v>
      </c>
      <c r="F201" s="122">
        <v>1</v>
      </c>
      <c r="G201" s="123" t="s">
        <v>31</v>
      </c>
      <c r="H201" s="53">
        <v>12120</v>
      </c>
      <c r="I201" s="53">
        <f t="shared" si="443"/>
        <v>12120</v>
      </c>
      <c r="J201" s="136">
        <v>11700</v>
      </c>
      <c r="K201" s="136">
        <v>0</v>
      </c>
      <c r="L201" s="43">
        <f t="shared" si="604"/>
        <v>11700</v>
      </c>
      <c r="M201" s="52">
        <f t="shared" si="444"/>
        <v>11700</v>
      </c>
      <c r="N201" s="42" t="str">
        <f t="shared" si="641"/>
        <v>CUMPLE</v>
      </c>
      <c r="O201" s="42" t="s">
        <v>567</v>
      </c>
      <c r="P201" s="42" t="s">
        <v>10</v>
      </c>
      <c r="Q201" s="42" t="str">
        <f t="shared" si="606"/>
        <v>SI</v>
      </c>
      <c r="R201" s="144">
        <v>0</v>
      </c>
      <c r="S201" s="144">
        <v>0</v>
      </c>
      <c r="T201" s="144">
        <f t="shared" si="428"/>
        <v>0</v>
      </c>
      <c r="U201" s="145">
        <f t="shared" si="445"/>
        <v>0</v>
      </c>
      <c r="V201" s="42" t="str">
        <f t="shared" si="638"/>
        <v>NO OFERTADO</v>
      </c>
      <c r="W201" s="42" t="str">
        <f>+IFERROR(VLOOKUP(A201,'[1]ASSUT MEDICAL LTDA'!$A$11:$L$124,7,0)," ")</f>
        <v xml:space="preserve"> </v>
      </c>
      <c r="X201" s="42" t="s">
        <v>33</v>
      </c>
      <c r="Y201" s="42" t="str">
        <f t="shared" si="639"/>
        <v>NO</v>
      </c>
      <c r="Z201" s="43">
        <v>11373</v>
      </c>
      <c r="AA201" s="43">
        <v>0</v>
      </c>
      <c r="AB201" s="43">
        <f t="shared" si="429"/>
        <v>11373</v>
      </c>
      <c r="AC201" s="41">
        <f t="shared" si="446"/>
        <v>11373</v>
      </c>
      <c r="AD201" s="42" t="str">
        <f t="shared" si="609"/>
        <v>CUMPLE</v>
      </c>
      <c r="AE201" s="42" t="str">
        <f>+IFERROR(VLOOKUP(A201,'[1]COLOMBIANA DE MEDICAMENTOS Y TE'!$A$33:$H$178,8,0)," ")</f>
        <v>No cumple</v>
      </c>
      <c r="AF201" s="42" t="s">
        <v>10</v>
      </c>
      <c r="AG201" s="42" t="str">
        <f t="shared" si="610"/>
        <v>SI</v>
      </c>
      <c r="AH201" s="60">
        <v>5902</v>
      </c>
      <c r="AI201" s="60">
        <v>0</v>
      </c>
      <c r="AJ201" s="51">
        <f t="shared" si="611"/>
        <v>5902</v>
      </c>
      <c r="AK201" s="41">
        <f t="shared" si="447"/>
        <v>5902</v>
      </c>
      <c r="AL201" s="42" t="str">
        <f t="shared" si="612"/>
        <v>ARTIFICIALIDAD</v>
      </c>
      <c r="AM201" s="42" t="str">
        <f>+IFERROR(VLOOKUP(A201,'[1]JOHNSON &amp; JOHNSON MEDTECH COLOM'!$A$11:$J$240,7,0)," ")</f>
        <v>Cumple</v>
      </c>
      <c r="AN201" s="42" t="s">
        <v>10</v>
      </c>
      <c r="AO201" s="42" t="str">
        <f t="shared" si="613"/>
        <v>SI</v>
      </c>
      <c r="AP201" s="60"/>
      <c r="AQ201" s="60"/>
      <c r="AR201" s="40">
        <f t="shared" si="614"/>
        <v>0</v>
      </c>
      <c r="AS201" s="41">
        <f t="shared" si="448"/>
        <v>0</v>
      </c>
      <c r="AT201" s="42" t="str">
        <f t="shared" si="615"/>
        <v>NO OFERTADO</v>
      </c>
      <c r="AU201" s="42"/>
      <c r="AV201" s="42" t="s">
        <v>33</v>
      </c>
      <c r="AW201" s="42" t="str">
        <f t="shared" si="616"/>
        <v>NO</v>
      </c>
      <c r="AX201" s="167"/>
      <c r="AY201" s="167"/>
      <c r="AZ201" s="144">
        <f t="shared" si="430"/>
        <v>0</v>
      </c>
      <c r="BA201" s="41">
        <f t="shared" si="449"/>
        <v>0</v>
      </c>
      <c r="BB201" s="42" t="str">
        <f t="shared" si="617"/>
        <v>NO OFERTADO</v>
      </c>
      <c r="BC201" s="42" t="str">
        <f>+IFERROR(VLOOKUP(A201,'[1]LIFE SUMINISTROS MEDICOS S.A.S.'!$A$32:$O$78,8,0)," ")</f>
        <v xml:space="preserve"> </v>
      </c>
      <c r="BD201" s="42" t="s">
        <v>33</v>
      </c>
      <c r="BE201" s="42" t="str">
        <f t="shared" si="618"/>
        <v>NO</v>
      </c>
      <c r="BF201" s="214">
        <f>+IFERROR(VLOOKUP(A201,[2]PriceList!$A$2:$I$252,8,0)," ")</f>
        <v>0</v>
      </c>
      <c r="BG201" s="218">
        <f>+IFERROR(VLOOKUP(A201,[2]PriceList!$A$2:$I$252,9,0)," ")</f>
        <v>0</v>
      </c>
      <c r="BH201" s="43">
        <f t="shared" si="431"/>
        <v>0</v>
      </c>
      <c r="BI201" s="52">
        <f t="shared" si="619"/>
        <v>0</v>
      </c>
      <c r="BJ201" s="42" t="str">
        <f t="shared" si="620"/>
        <v>NO OFERTADO</v>
      </c>
      <c r="BK201" s="42" t="str">
        <f>+IFERROR(VLOOKUP(A201,'[1]MEDTRONIC COLOMBIA S.A.'!$A$11:$O$73,8,0)," ")</f>
        <v xml:space="preserve"> </v>
      </c>
      <c r="BL201" s="42" t="s">
        <v>33</v>
      </c>
      <c r="BM201" s="42" t="str">
        <f t="shared" si="621"/>
        <v>NO</v>
      </c>
      <c r="BN201" s="196">
        <v>0</v>
      </c>
      <c r="BO201" s="196">
        <v>0</v>
      </c>
      <c r="BP201" s="144">
        <f t="shared" si="432"/>
        <v>0</v>
      </c>
      <c r="BQ201" s="145">
        <f t="shared" si="433"/>
        <v>0</v>
      </c>
      <c r="BR201" s="42" t="str">
        <f t="shared" si="622"/>
        <v>NO OFERTADO</v>
      </c>
      <c r="BS201" s="42" t="str">
        <f>+IFERROR(VLOOKUP(A201,'[1]PROMED QUIRURGICOS EU'!$A$11:$O$26,8,0)," ")</f>
        <v xml:space="preserve"> </v>
      </c>
      <c r="BT201" s="42" t="s">
        <v>33</v>
      </c>
      <c r="BU201" s="42" t="str">
        <f t="shared" si="623"/>
        <v>NO</v>
      </c>
      <c r="BV201" s="191"/>
      <c r="BW201" s="191"/>
      <c r="BX201" s="43">
        <f t="shared" si="434"/>
        <v>0</v>
      </c>
      <c r="BY201" s="52">
        <f t="shared" si="435"/>
        <v>0</v>
      </c>
      <c r="BZ201" s="42" t="str">
        <f t="shared" si="624"/>
        <v>NO OFERTADO</v>
      </c>
      <c r="CA201" s="42" t="str">
        <f>+IFERROR(VLOOKUP(A201,'[1]UCIPHARMA S. A'!$A$11:$N$28,8,0)," ")</f>
        <v xml:space="preserve"> </v>
      </c>
      <c r="CB201" s="42" t="s">
        <v>33</v>
      </c>
      <c r="CC201" s="42" t="str">
        <f t="shared" si="625"/>
        <v>NO</v>
      </c>
      <c r="CD201" s="56"/>
      <c r="CE201" s="57">
        <f t="shared" si="436"/>
        <v>11700</v>
      </c>
      <c r="CF201" s="57" t="str">
        <f t="shared" si="437"/>
        <v/>
      </c>
      <c r="CG201" s="57">
        <f t="shared" si="438"/>
        <v>11373</v>
      </c>
      <c r="CH201" s="65">
        <f t="shared" si="439"/>
        <v>5902</v>
      </c>
      <c r="CI201" s="65" t="str">
        <f t="shared" si="440"/>
        <v/>
      </c>
      <c r="CJ201" s="65" t="str">
        <f t="shared" si="441"/>
        <v/>
      </c>
      <c r="CK201" s="65" t="str">
        <f t="shared" si="626"/>
        <v/>
      </c>
      <c r="CL201" s="65" t="str">
        <f t="shared" si="627"/>
        <v/>
      </c>
      <c r="CM201" s="57" t="str">
        <f t="shared" si="450"/>
        <v/>
      </c>
      <c r="CN201" s="57">
        <f t="shared" si="628"/>
        <v>5902</v>
      </c>
      <c r="CO201" s="58">
        <f t="shared" si="629"/>
        <v>252.22222222222223</v>
      </c>
      <c r="CP201" s="58" t="e">
        <f t="shared" si="630"/>
        <v>#VALUE!</v>
      </c>
      <c r="CQ201" s="58">
        <f t="shared" si="631"/>
        <v>259.47419326474983</v>
      </c>
      <c r="CR201" s="58">
        <f t="shared" si="632"/>
        <v>500</v>
      </c>
      <c r="CS201" s="58" t="e">
        <f t="shared" si="640"/>
        <v>#VALUE!</v>
      </c>
      <c r="CT201" s="58" t="e">
        <f t="shared" si="634"/>
        <v>#VALUE!</v>
      </c>
      <c r="CU201" s="62" t="e">
        <f t="shared" si="635"/>
        <v>#VALUE!</v>
      </c>
      <c r="CV201" s="58" t="e">
        <f t="shared" si="636"/>
        <v>#VALUE!</v>
      </c>
      <c r="CW201" s="58" t="e">
        <f t="shared" si="637"/>
        <v>#VALUE!</v>
      </c>
      <c r="CX201" s="56" t="s">
        <v>554</v>
      </c>
      <c r="CY201" s="91"/>
    </row>
    <row r="202" spans="1:103" s="59" customFormat="1" ht="47.25" x14ac:dyDescent="0.2">
      <c r="A202" s="122">
        <f t="shared" si="442"/>
        <v>192</v>
      </c>
      <c r="B202" s="123" t="s">
        <v>427</v>
      </c>
      <c r="C202" s="124" t="s">
        <v>428</v>
      </c>
      <c r="D202" s="123" t="s">
        <v>46</v>
      </c>
      <c r="E202" s="126">
        <v>1</v>
      </c>
      <c r="F202" s="122">
        <v>1</v>
      </c>
      <c r="G202" s="123" t="s">
        <v>31</v>
      </c>
      <c r="H202" s="53">
        <v>3891177.1206</v>
      </c>
      <c r="I202" s="53">
        <f t="shared" si="443"/>
        <v>3891177.1206</v>
      </c>
      <c r="J202" s="136"/>
      <c r="K202" s="136">
        <v>0</v>
      </c>
      <c r="L202" s="43">
        <f t="shared" si="604"/>
        <v>0</v>
      </c>
      <c r="M202" s="52">
        <f t="shared" si="444"/>
        <v>0</v>
      </c>
      <c r="N202" s="42" t="str">
        <f t="shared" si="641"/>
        <v>NO OFERTADO</v>
      </c>
      <c r="O202" s="42" t="s">
        <v>568</v>
      </c>
      <c r="P202" s="42" t="s">
        <v>33</v>
      </c>
      <c r="Q202" s="42" t="str">
        <f t="shared" si="606"/>
        <v>NO</v>
      </c>
      <c r="R202" s="144">
        <v>0</v>
      </c>
      <c r="S202" s="144">
        <v>0</v>
      </c>
      <c r="T202" s="144">
        <f t="shared" si="428"/>
        <v>0</v>
      </c>
      <c r="U202" s="145">
        <f t="shared" si="445"/>
        <v>0</v>
      </c>
      <c r="V202" s="42" t="str">
        <f t="shared" si="638"/>
        <v>NO OFERTADO</v>
      </c>
      <c r="W202" s="42" t="str">
        <f>+IFERROR(VLOOKUP(A202,'[1]ASSUT MEDICAL LTDA'!$A$11:$L$124,7,0)," ")</f>
        <v xml:space="preserve"> </v>
      </c>
      <c r="X202" s="42" t="s">
        <v>33</v>
      </c>
      <c r="Y202" s="42" t="str">
        <f t="shared" si="639"/>
        <v>NO</v>
      </c>
      <c r="Z202" s="43">
        <v>0</v>
      </c>
      <c r="AA202" s="43">
        <v>0</v>
      </c>
      <c r="AB202" s="43">
        <f t="shared" si="429"/>
        <v>0</v>
      </c>
      <c r="AC202" s="41">
        <f t="shared" si="446"/>
        <v>0</v>
      </c>
      <c r="AD202" s="42" t="str">
        <f t="shared" si="609"/>
        <v>NO OFERTADO</v>
      </c>
      <c r="AE202" s="42" t="str">
        <f>+IFERROR(VLOOKUP(A202,'[1]COLOMBIANA DE MEDICAMENTOS Y TE'!$A$33:$H$178,8,0)," ")</f>
        <v xml:space="preserve"> </v>
      </c>
      <c r="AF202" s="42" t="s">
        <v>33</v>
      </c>
      <c r="AG202" s="42" t="str">
        <f t="shared" si="610"/>
        <v>NO</v>
      </c>
      <c r="AH202" s="60">
        <v>3269896</v>
      </c>
      <c r="AI202" s="60">
        <v>0</v>
      </c>
      <c r="AJ202" s="51">
        <f t="shared" si="611"/>
        <v>3269896</v>
      </c>
      <c r="AK202" s="41">
        <f t="shared" si="447"/>
        <v>3269896</v>
      </c>
      <c r="AL202" s="42" t="str">
        <f t="shared" si="612"/>
        <v>CUMPLE</v>
      </c>
      <c r="AM202" s="42" t="str">
        <f>+IFERROR(VLOOKUP(A202,'[1]JOHNSON &amp; JOHNSON MEDTECH COLOM'!$A$11:$J$240,7,0)," ")</f>
        <v>Cumple</v>
      </c>
      <c r="AN202" s="42" t="s">
        <v>10</v>
      </c>
      <c r="AO202" s="42" t="str">
        <f t="shared" si="613"/>
        <v>SI</v>
      </c>
      <c r="AP202" s="60"/>
      <c r="AQ202" s="60"/>
      <c r="AR202" s="40">
        <f t="shared" si="614"/>
        <v>0</v>
      </c>
      <c r="AS202" s="41">
        <f t="shared" si="448"/>
        <v>0</v>
      </c>
      <c r="AT202" s="42" t="str">
        <f t="shared" si="615"/>
        <v>NO OFERTADO</v>
      </c>
      <c r="AU202" s="42"/>
      <c r="AV202" s="42" t="s">
        <v>33</v>
      </c>
      <c r="AW202" s="42" t="str">
        <f t="shared" si="616"/>
        <v>NO</v>
      </c>
      <c r="AX202" s="167"/>
      <c r="AY202" s="167"/>
      <c r="AZ202" s="144">
        <f t="shared" si="430"/>
        <v>0</v>
      </c>
      <c r="BA202" s="41">
        <f t="shared" si="449"/>
        <v>0</v>
      </c>
      <c r="BB202" s="42" t="str">
        <f t="shared" si="617"/>
        <v>NO OFERTADO</v>
      </c>
      <c r="BC202" s="42" t="str">
        <f>+IFERROR(VLOOKUP(A202,'[1]LIFE SUMINISTROS MEDICOS S.A.S.'!$A$32:$O$78,8,0)," ")</f>
        <v xml:space="preserve"> </v>
      </c>
      <c r="BD202" s="42" t="s">
        <v>33</v>
      </c>
      <c r="BE202" s="42" t="str">
        <f t="shared" si="618"/>
        <v>NO</v>
      </c>
      <c r="BF202" s="214">
        <f>+IFERROR(VLOOKUP(A202,[2]PriceList!$A$2:$I$252,8,0)," ")</f>
        <v>0</v>
      </c>
      <c r="BG202" s="218">
        <f>+IFERROR(VLOOKUP(A202,[2]PriceList!$A$2:$I$252,9,0)," ")</f>
        <v>0</v>
      </c>
      <c r="BH202" s="43">
        <f t="shared" si="431"/>
        <v>0</v>
      </c>
      <c r="BI202" s="52">
        <f t="shared" si="619"/>
        <v>0</v>
      </c>
      <c r="BJ202" s="42" t="str">
        <f t="shared" si="620"/>
        <v>NO OFERTADO</v>
      </c>
      <c r="BK202" s="42" t="str">
        <f>+IFERROR(VLOOKUP(A202,'[1]MEDTRONIC COLOMBIA S.A.'!$A$11:$O$73,8,0)," ")</f>
        <v xml:space="preserve"> </v>
      </c>
      <c r="BL202" s="42" t="s">
        <v>33</v>
      </c>
      <c r="BM202" s="42" t="str">
        <f t="shared" si="621"/>
        <v>NO</v>
      </c>
      <c r="BN202" s="196">
        <v>0</v>
      </c>
      <c r="BO202" s="196">
        <v>0</v>
      </c>
      <c r="BP202" s="144">
        <f t="shared" si="432"/>
        <v>0</v>
      </c>
      <c r="BQ202" s="145">
        <f t="shared" si="433"/>
        <v>0</v>
      </c>
      <c r="BR202" s="42" t="str">
        <f t="shared" si="622"/>
        <v>NO OFERTADO</v>
      </c>
      <c r="BS202" s="42" t="str">
        <f>+IFERROR(VLOOKUP(A202,'[1]PROMED QUIRURGICOS EU'!$A$11:$O$26,8,0)," ")</f>
        <v xml:space="preserve"> </v>
      </c>
      <c r="BT202" s="42" t="s">
        <v>33</v>
      </c>
      <c r="BU202" s="42" t="str">
        <f t="shared" si="623"/>
        <v>NO</v>
      </c>
      <c r="BV202" s="191"/>
      <c r="BW202" s="191"/>
      <c r="BX202" s="43">
        <f t="shared" si="434"/>
        <v>0</v>
      </c>
      <c r="BY202" s="52">
        <f t="shared" si="435"/>
        <v>0</v>
      </c>
      <c r="BZ202" s="42" t="str">
        <f t="shared" si="624"/>
        <v>NO OFERTADO</v>
      </c>
      <c r="CA202" s="42" t="str">
        <f>+IFERROR(VLOOKUP(A202,'[1]UCIPHARMA S. A'!$A$11:$N$28,8,0)," ")</f>
        <v xml:space="preserve"> </v>
      </c>
      <c r="CB202" s="42" t="s">
        <v>33</v>
      </c>
      <c r="CC202" s="42" t="str">
        <f t="shared" si="625"/>
        <v>NO</v>
      </c>
      <c r="CD202" s="56"/>
      <c r="CE202" s="57" t="str">
        <f t="shared" si="436"/>
        <v/>
      </c>
      <c r="CF202" s="57" t="str">
        <f t="shared" si="437"/>
        <v/>
      </c>
      <c r="CG202" s="57" t="str">
        <f t="shared" si="438"/>
        <v/>
      </c>
      <c r="CH202" s="65">
        <f t="shared" si="439"/>
        <v>3269896</v>
      </c>
      <c r="CI202" s="65" t="str">
        <f t="shared" si="440"/>
        <v/>
      </c>
      <c r="CJ202" s="65" t="str">
        <f t="shared" si="441"/>
        <v/>
      </c>
      <c r="CK202" s="65" t="str">
        <f t="shared" si="626"/>
        <v/>
      </c>
      <c r="CL202" s="65" t="str">
        <f t="shared" si="627"/>
        <v/>
      </c>
      <c r="CM202" s="57" t="str">
        <f t="shared" si="450"/>
        <v/>
      </c>
      <c r="CN202" s="57">
        <f t="shared" si="628"/>
        <v>3269896</v>
      </c>
      <c r="CO202" s="58" t="e">
        <f t="shared" si="629"/>
        <v>#VALUE!</v>
      </c>
      <c r="CP202" s="58" t="e">
        <f t="shared" si="630"/>
        <v>#VALUE!</v>
      </c>
      <c r="CQ202" s="58" t="e">
        <f t="shared" si="631"/>
        <v>#VALUE!</v>
      </c>
      <c r="CR202" s="58">
        <f t="shared" si="632"/>
        <v>500</v>
      </c>
      <c r="CS202" s="58" t="e">
        <f t="shared" si="640"/>
        <v>#VALUE!</v>
      </c>
      <c r="CT202" s="58" t="e">
        <f t="shared" si="634"/>
        <v>#VALUE!</v>
      </c>
      <c r="CU202" s="62" t="e">
        <f t="shared" si="635"/>
        <v>#VALUE!</v>
      </c>
      <c r="CV202" s="58" t="e">
        <f t="shared" si="636"/>
        <v>#VALUE!</v>
      </c>
      <c r="CW202" s="58" t="e">
        <f t="shared" si="637"/>
        <v>#VALUE!</v>
      </c>
      <c r="CX202" s="56" t="s">
        <v>554</v>
      </c>
      <c r="CY202" s="91"/>
    </row>
    <row r="203" spans="1:103" s="59" customFormat="1" ht="48" x14ac:dyDescent="0.2">
      <c r="A203" s="122">
        <f t="shared" si="442"/>
        <v>193</v>
      </c>
      <c r="B203" s="123" t="s">
        <v>429</v>
      </c>
      <c r="C203" s="124" t="s">
        <v>430</v>
      </c>
      <c r="D203" s="123" t="s">
        <v>46</v>
      </c>
      <c r="E203" s="126">
        <v>2</v>
      </c>
      <c r="F203" s="122">
        <v>1</v>
      </c>
      <c r="G203" s="123" t="s">
        <v>31</v>
      </c>
      <c r="H203" s="53">
        <v>3242647.6005000002</v>
      </c>
      <c r="I203" s="53">
        <f t="shared" si="443"/>
        <v>6485295.2010000004</v>
      </c>
      <c r="J203" s="136"/>
      <c r="K203" s="136">
        <v>0</v>
      </c>
      <c r="L203" s="43">
        <f t="shared" si="604"/>
        <v>0</v>
      </c>
      <c r="M203" s="52">
        <f t="shared" si="444"/>
        <v>0</v>
      </c>
      <c r="N203" s="42" t="str">
        <f t="shared" si="641"/>
        <v>NO OFERTADO</v>
      </c>
      <c r="O203" s="42" t="s">
        <v>568</v>
      </c>
      <c r="P203" s="42" t="s">
        <v>33</v>
      </c>
      <c r="Q203" s="42" t="str">
        <f t="shared" si="606"/>
        <v>NO</v>
      </c>
      <c r="R203" s="144">
        <v>0</v>
      </c>
      <c r="S203" s="144">
        <v>0</v>
      </c>
      <c r="T203" s="144">
        <f t="shared" si="428"/>
        <v>0</v>
      </c>
      <c r="U203" s="145">
        <f t="shared" si="445"/>
        <v>0</v>
      </c>
      <c r="V203" s="42" t="str">
        <f t="shared" si="638"/>
        <v>NO OFERTADO</v>
      </c>
      <c r="W203" s="42" t="str">
        <f>+IFERROR(VLOOKUP(A203,'[1]ASSUT MEDICAL LTDA'!$A$11:$L$124,7,0)," ")</f>
        <v xml:space="preserve"> </v>
      </c>
      <c r="X203" s="42" t="s">
        <v>33</v>
      </c>
      <c r="Y203" s="42" t="str">
        <f t="shared" si="639"/>
        <v>NO</v>
      </c>
      <c r="Z203" s="43">
        <v>0</v>
      </c>
      <c r="AA203" s="43">
        <v>0</v>
      </c>
      <c r="AB203" s="43">
        <f t="shared" ref="AB203:AB262" si="642">Z203+AA203</f>
        <v>0</v>
      </c>
      <c r="AC203" s="41">
        <f t="shared" si="446"/>
        <v>0</v>
      </c>
      <c r="AD203" s="42" t="str">
        <f t="shared" si="609"/>
        <v>NO OFERTADO</v>
      </c>
      <c r="AE203" s="42" t="str">
        <f>+IFERROR(VLOOKUP(A203,'[1]COLOMBIANA DE MEDICAMENTOS Y TE'!$A$33:$H$178,8,0)," ")</f>
        <v xml:space="preserve"> </v>
      </c>
      <c r="AF203" s="42" t="s">
        <v>33</v>
      </c>
      <c r="AG203" s="42" t="str">
        <f t="shared" si="610"/>
        <v>NO</v>
      </c>
      <c r="AH203" s="60">
        <v>1892963</v>
      </c>
      <c r="AI203" s="60">
        <v>0</v>
      </c>
      <c r="AJ203" s="51">
        <f t="shared" si="611"/>
        <v>1892963</v>
      </c>
      <c r="AK203" s="41">
        <f t="shared" si="447"/>
        <v>3785926</v>
      </c>
      <c r="AL203" s="42" t="str">
        <f t="shared" si="612"/>
        <v>ARTIFICIALIDAD</v>
      </c>
      <c r="AM203" s="42" t="str">
        <f>+IFERROR(VLOOKUP(A203,'[1]JOHNSON &amp; JOHNSON MEDTECH COLOM'!$A$11:$J$240,7,0)," ")</f>
        <v>Cumple</v>
      </c>
      <c r="AN203" s="42" t="s">
        <v>10</v>
      </c>
      <c r="AO203" s="42" t="str">
        <f t="shared" si="613"/>
        <v>SI</v>
      </c>
      <c r="AP203" s="60"/>
      <c r="AQ203" s="60"/>
      <c r="AR203" s="40">
        <f t="shared" si="614"/>
        <v>0</v>
      </c>
      <c r="AS203" s="41">
        <f t="shared" si="448"/>
        <v>0</v>
      </c>
      <c r="AT203" s="42" t="str">
        <f t="shared" si="615"/>
        <v>NO OFERTADO</v>
      </c>
      <c r="AU203" s="42"/>
      <c r="AV203" s="42" t="s">
        <v>33</v>
      </c>
      <c r="AW203" s="42" t="str">
        <f t="shared" si="616"/>
        <v>NO</v>
      </c>
      <c r="AX203" s="167"/>
      <c r="AY203" s="167"/>
      <c r="AZ203" s="144">
        <f t="shared" si="430"/>
        <v>0</v>
      </c>
      <c r="BA203" s="41">
        <f t="shared" si="449"/>
        <v>0</v>
      </c>
      <c r="BB203" s="42" t="str">
        <f t="shared" si="617"/>
        <v>NO OFERTADO</v>
      </c>
      <c r="BC203" s="42" t="str">
        <f>+IFERROR(VLOOKUP(A203,'[1]LIFE SUMINISTROS MEDICOS S.A.S.'!$A$32:$O$78,8,0)," ")</f>
        <v xml:space="preserve"> </v>
      </c>
      <c r="BD203" s="42" t="s">
        <v>33</v>
      </c>
      <c r="BE203" s="42" t="str">
        <f t="shared" si="618"/>
        <v>NO</v>
      </c>
      <c r="BF203" s="214">
        <f>+IFERROR(VLOOKUP(A203,[2]PriceList!$A$2:$I$252,8,0)," ")</f>
        <v>0</v>
      </c>
      <c r="BG203" s="218">
        <f>+IFERROR(VLOOKUP(A203,[2]PriceList!$A$2:$I$252,9,0)," ")</f>
        <v>0</v>
      </c>
      <c r="BH203" s="43">
        <f t="shared" ref="BH203:BH262" si="643">BF203+BG203</f>
        <v>0</v>
      </c>
      <c r="BI203" s="52">
        <f t="shared" si="619"/>
        <v>0</v>
      </c>
      <c r="BJ203" s="42" t="str">
        <f t="shared" si="620"/>
        <v>NO OFERTADO</v>
      </c>
      <c r="BK203" s="42" t="str">
        <f>+IFERROR(VLOOKUP(A203,'[1]MEDTRONIC COLOMBIA S.A.'!$A$11:$O$73,8,0)," ")</f>
        <v xml:space="preserve"> </v>
      </c>
      <c r="BL203" s="42" t="s">
        <v>33</v>
      </c>
      <c r="BM203" s="42" t="str">
        <f t="shared" si="621"/>
        <v>NO</v>
      </c>
      <c r="BN203" s="196">
        <v>0</v>
      </c>
      <c r="BO203" s="196">
        <v>0</v>
      </c>
      <c r="BP203" s="144">
        <f t="shared" si="432"/>
        <v>0</v>
      </c>
      <c r="BQ203" s="145">
        <f t="shared" si="433"/>
        <v>0</v>
      </c>
      <c r="BR203" s="42" t="str">
        <f t="shared" si="622"/>
        <v>NO OFERTADO</v>
      </c>
      <c r="BS203" s="42" t="str">
        <f>+IFERROR(VLOOKUP(A203,'[1]PROMED QUIRURGICOS EU'!$A$11:$O$26,8,0)," ")</f>
        <v xml:space="preserve"> </v>
      </c>
      <c r="BT203" s="42" t="s">
        <v>33</v>
      </c>
      <c r="BU203" s="42" t="str">
        <f t="shared" si="623"/>
        <v>NO</v>
      </c>
      <c r="BV203" s="191"/>
      <c r="BW203" s="191"/>
      <c r="BX203" s="43">
        <f t="shared" si="434"/>
        <v>0</v>
      </c>
      <c r="BY203" s="52">
        <f t="shared" si="435"/>
        <v>0</v>
      </c>
      <c r="BZ203" s="42" t="str">
        <f t="shared" si="624"/>
        <v>NO OFERTADO</v>
      </c>
      <c r="CA203" s="42" t="str">
        <f>+IFERROR(VLOOKUP(A203,'[1]UCIPHARMA S. A'!$A$11:$N$28,8,0)," ")</f>
        <v xml:space="preserve"> </v>
      </c>
      <c r="CB203" s="42" t="s">
        <v>33</v>
      </c>
      <c r="CC203" s="42" t="str">
        <f t="shared" si="625"/>
        <v>NO</v>
      </c>
      <c r="CD203" s="56"/>
      <c r="CE203" s="57" t="str">
        <f t="shared" ref="CE203:CE262" si="644">IF(L203=0,"",IF(Q203="NO","",L203))</f>
        <v/>
      </c>
      <c r="CF203" s="57" t="str">
        <f t="shared" ref="CF203:CF262" si="645">IF(T203=0,"",IF(Y203="NO","",T203))</f>
        <v/>
      </c>
      <c r="CG203" s="57" t="str">
        <f t="shared" ref="CG203:CG262" si="646">IF(AB203=0,"",IF(AG203="NO","",AB203))</f>
        <v/>
      </c>
      <c r="CH203" s="65">
        <f t="shared" ref="CH203:CH262" si="647">IF(AJ203=0,"",IF(AO203="NO","",AJ203))</f>
        <v>1892963</v>
      </c>
      <c r="CI203" s="65" t="str">
        <f t="shared" ref="CI203:CI262" si="648">IF(AR203="0","",IF(AW203="NO","",AR203))</f>
        <v/>
      </c>
      <c r="CJ203" s="65" t="str">
        <f t="shared" ref="CJ203:CJ262" si="649">IF(AZ203=0,"",IF(BE203="NO","",AZ203))</f>
        <v/>
      </c>
      <c r="CK203" s="65" t="str">
        <f t="shared" si="626"/>
        <v/>
      </c>
      <c r="CL203" s="65" t="str">
        <f t="shared" si="627"/>
        <v/>
      </c>
      <c r="CM203" s="57" t="str">
        <f t="shared" si="450"/>
        <v/>
      </c>
      <c r="CN203" s="57">
        <f t="shared" si="628"/>
        <v>1892963</v>
      </c>
      <c r="CO203" s="58" t="e">
        <f t="shared" si="629"/>
        <v>#VALUE!</v>
      </c>
      <c r="CP203" s="58" t="e">
        <f t="shared" si="630"/>
        <v>#VALUE!</v>
      </c>
      <c r="CQ203" s="58" t="e">
        <f t="shared" si="631"/>
        <v>#VALUE!</v>
      </c>
      <c r="CR203" s="58">
        <f t="shared" si="632"/>
        <v>500</v>
      </c>
      <c r="CS203" s="58" t="e">
        <f t="shared" si="640"/>
        <v>#VALUE!</v>
      </c>
      <c r="CT203" s="58" t="e">
        <f t="shared" si="634"/>
        <v>#VALUE!</v>
      </c>
      <c r="CU203" s="62" t="e">
        <f t="shared" si="635"/>
        <v>#VALUE!</v>
      </c>
      <c r="CV203" s="58" t="e">
        <f t="shared" si="636"/>
        <v>#VALUE!</v>
      </c>
      <c r="CW203" s="58" t="e">
        <f t="shared" si="637"/>
        <v>#VALUE!</v>
      </c>
      <c r="CX203" s="56" t="s">
        <v>554</v>
      </c>
      <c r="CY203" s="91"/>
    </row>
    <row r="204" spans="1:103" s="59" customFormat="1" ht="48" x14ac:dyDescent="0.2">
      <c r="A204" s="122">
        <f t="shared" ref="A204:A262" si="650">+A203+1</f>
        <v>194</v>
      </c>
      <c r="B204" s="123" t="s">
        <v>431</v>
      </c>
      <c r="C204" s="124" t="s">
        <v>432</v>
      </c>
      <c r="D204" s="123" t="s">
        <v>46</v>
      </c>
      <c r="E204" s="126">
        <v>1</v>
      </c>
      <c r="F204" s="122">
        <v>1</v>
      </c>
      <c r="G204" s="123" t="s">
        <v>31</v>
      </c>
      <c r="H204" s="53">
        <v>503858.37600000005</v>
      </c>
      <c r="I204" s="53">
        <f t="shared" ref="I204:I262" si="651">+H204*E204</f>
        <v>503858.37600000005</v>
      </c>
      <c r="J204" s="136"/>
      <c r="K204" s="136">
        <v>0</v>
      </c>
      <c r="L204" s="43">
        <f t="shared" si="604"/>
        <v>0</v>
      </c>
      <c r="M204" s="52">
        <f t="shared" ref="M204:M261" si="652">L204*$E204</f>
        <v>0</v>
      </c>
      <c r="N204" s="42" t="str">
        <f t="shared" si="641"/>
        <v>NO OFERTADO</v>
      </c>
      <c r="O204" s="42" t="s">
        <v>568</v>
      </c>
      <c r="P204" s="42" t="s">
        <v>33</v>
      </c>
      <c r="Q204" s="42" t="str">
        <f t="shared" si="606"/>
        <v>NO</v>
      </c>
      <c r="R204" s="144">
        <v>0</v>
      </c>
      <c r="S204" s="144">
        <v>0</v>
      </c>
      <c r="T204" s="144">
        <f t="shared" si="428"/>
        <v>0</v>
      </c>
      <c r="U204" s="145">
        <f t="shared" ref="U204:U262" si="653">T204*$E204</f>
        <v>0</v>
      </c>
      <c r="V204" s="42" t="str">
        <f t="shared" si="638"/>
        <v>NO OFERTADO</v>
      </c>
      <c r="W204" s="42" t="str">
        <f>+IFERROR(VLOOKUP(A204,'[1]ASSUT MEDICAL LTDA'!$A$11:$L$124,7,0)," ")</f>
        <v xml:space="preserve"> </v>
      </c>
      <c r="X204" s="42" t="s">
        <v>33</v>
      </c>
      <c r="Y204" s="42" t="str">
        <f t="shared" si="639"/>
        <v>NO</v>
      </c>
      <c r="Z204" s="43">
        <v>0</v>
      </c>
      <c r="AA204" s="43">
        <v>0</v>
      </c>
      <c r="AB204" s="43">
        <f t="shared" si="642"/>
        <v>0</v>
      </c>
      <c r="AC204" s="41">
        <f t="shared" ref="AC204:AC262" si="654">AB204*$E204</f>
        <v>0</v>
      </c>
      <c r="AD204" s="42" t="str">
        <f t="shared" si="609"/>
        <v>NO OFERTADO</v>
      </c>
      <c r="AE204" s="42" t="str">
        <f>+IFERROR(VLOOKUP(A204,'[1]COLOMBIANA DE MEDICAMENTOS Y TE'!$A$33:$H$178,8,0)," ")</f>
        <v xml:space="preserve"> </v>
      </c>
      <c r="AF204" s="42" t="s">
        <v>33</v>
      </c>
      <c r="AG204" s="42" t="str">
        <f t="shared" si="610"/>
        <v>NO</v>
      </c>
      <c r="AH204" s="60">
        <v>385656</v>
      </c>
      <c r="AI204" s="60">
        <v>0</v>
      </c>
      <c r="AJ204" s="51">
        <f t="shared" si="611"/>
        <v>385656</v>
      </c>
      <c r="AK204" s="41">
        <f t="shared" ref="AK204:AK261" si="655">AJ204*$E204</f>
        <v>385656</v>
      </c>
      <c r="AL204" s="42" t="str">
        <f t="shared" si="612"/>
        <v>ARTIFICIALIDAD</v>
      </c>
      <c r="AM204" s="42" t="str">
        <f>+IFERROR(VLOOKUP(A204,'[1]JOHNSON &amp; JOHNSON MEDTECH COLOM'!$A$11:$J$240,7,0)," ")</f>
        <v>Cumple</v>
      </c>
      <c r="AN204" s="42" t="s">
        <v>10</v>
      </c>
      <c r="AO204" s="42" t="str">
        <f t="shared" si="613"/>
        <v>SI</v>
      </c>
      <c r="AP204" s="60"/>
      <c r="AQ204" s="60"/>
      <c r="AR204" s="40">
        <f t="shared" si="614"/>
        <v>0</v>
      </c>
      <c r="AS204" s="41">
        <f t="shared" ref="AS204:AS262" si="656">AR204*$E204</f>
        <v>0</v>
      </c>
      <c r="AT204" s="42" t="str">
        <f t="shared" si="615"/>
        <v>NO OFERTADO</v>
      </c>
      <c r="AU204" s="42"/>
      <c r="AV204" s="42" t="s">
        <v>33</v>
      </c>
      <c r="AW204" s="42" t="str">
        <f t="shared" si="616"/>
        <v>NO</v>
      </c>
      <c r="AX204" s="167"/>
      <c r="AY204" s="167"/>
      <c r="AZ204" s="144">
        <f t="shared" si="430"/>
        <v>0</v>
      </c>
      <c r="BA204" s="41">
        <f t="shared" ref="BA204:BA262" si="657">AZ204*$E204</f>
        <v>0</v>
      </c>
      <c r="BB204" s="42" t="str">
        <f t="shared" si="617"/>
        <v>NO OFERTADO</v>
      </c>
      <c r="BC204" s="42" t="str">
        <f>+IFERROR(VLOOKUP(A204,'[1]LIFE SUMINISTROS MEDICOS S.A.S.'!$A$32:$O$78,8,0)," ")</f>
        <v xml:space="preserve"> </v>
      </c>
      <c r="BD204" s="42" t="s">
        <v>33</v>
      </c>
      <c r="BE204" s="42" t="str">
        <f t="shared" si="618"/>
        <v>NO</v>
      </c>
      <c r="BF204" s="214">
        <f>+IFERROR(VLOOKUP(A204,[2]PriceList!$A$2:$I$252,8,0)," ")</f>
        <v>0</v>
      </c>
      <c r="BG204" s="218">
        <f>+IFERROR(VLOOKUP(A204,[2]PriceList!$A$2:$I$252,9,0)," ")</f>
        <v>0</v>
      </c>
      <c r="BH204" s="43">
        <f t="shared" si="643"/>
        <v>0</v>
      </c>
      <c r="BI204" s="52">
        <f t="shared" si="619"/>
        <v>0</v>
      </c>
      <c r="BJ204" s="42" t="str">
        <f t="shared" si="620"/>
        <v>NO OFERTADO</v>
      </c>
      <c r="BK204" s="42" t="str">
        <f>+IFERROR(VLOOKUP(A204,'[1]MEDTRONIC COLOMBIA S.A.'!$A$11:$O$73,8,0)," ")</f>
        <v xml:space="preserve"> </v>
      </c>
      <c r="BL204" s="42" t="s">
        <v>33</v>
      </c>
      <c r="BM204" s="42" t="str">
        <f t="shared" si="621"/>
        <v>NO</v>
      </c>
      <c r="BN204" s="196">
        <v>907093</v>
      </c>
      <c r="BO204" s="196">
        <v>172347.67</v>
      </c>
      <c r="BP204" s="144">
        <f t="shared" si="432"/>
        <v>1079440.67</v>
      </c>
      <c r="BQ204" s="145">
        <f t="shared" si="433"/>
        <v>1079440.67</v>
      </c>
      <c r="BR204" s="42" t="str">
        <f t="shared" si="622"/>
        <v>NO CUMPLE</v>
      </c>
      <c r="BS204" s="42" t="str">
        <f>+IFERROR(VLOOKUP(A204,'[1]PROMED QUIRURGICOS EU'!$A$11:$O$26,8,0)," ")</f>
        <v>No cumple</v>
      </c>
      <c r="BT204" s="42" t="s">
        <v>33</v>
      </c>
      <c r="BU204" s="42" t="str">
        <f t="shared" si="623"/>
        <v>NO</v>
      </c>
      <c r="BV204" s="191"/>
      <c r="BW204" s="191"/>
      <c r="BX204" s="43">
        <f t="shared" si="434"/>
        <v>0</v>
      </c>
      <c r="BY204" s="52">
        <f t="shared" si="435"/>
        <v>0</v>
      </c>
      <c r="BZ204" s="42" t="str">
        <f t="shared" si="624"/>
        <v>NO OFERTADO</v>
      </c>
      <c r="CA204" s="42" t="str">
        <f>+IFERROR(VLOOKUP(A204,'[1]UCIPHARMA S. A'!$A$11:$N$28,8,0)," ")</f>
        <v xml:space="preserve"> </v>
      </c>
      <c r="CB204" s="42" t="s">
        <v>33</v>
      </c>
      <c r="CC204" s="42" t="str">
        <f t="shared" si="625"/>
        <v>NO</v>
      </c>
      <c r="CD204" s="56"/>
      <c r="CE204" s="57" t="str">
        <f t="shared" si="644"/>
        <v/>
      </c>
      <c r="CF204" s="57" t="str">
        <f t="shared" si="645"/>
        <v/>
      </c>
      <c r="CG204" s="57" t="str">
        <f t="shared" si="646"/>
        <v/>
      </c>
      <c r="CH204" s="65">
        <f t="shared" si="647"/>
        <v>385656</v>
      </c>
      <c r="CI204" s="65" t="str">
        <f t="shared" si="648"/>
        <v/>
      </c>
      <c r="CJ204" s="65" t="str">
        <f t="shared" si="649"/>
        <v/>
      </c>
      <c r="CK204" s="65" t="str">
        <f t="shared" si="626"/>
        <v/>
      </c>
      <c r="CL204" s="65" t="str">
        <f t="shared" si="627"/>
        <v/>
      </c>
      <c r="CM204" s="57" t="str">
        <f t="shared" ref="CM204:CM260" si="658">IF(BY204=0,"",IF(CC204="NO","",BY204))</f>
        <v/>
      </c>
      <c r="CN204" s="57">
        <f t="shared" si="628"/>
        <v>385656</v>
      </c>
      <c r="CO204" s="58" t="e">
        <f t="shared" si="629"/>
        <v>#VALUE!</v>
      </c>
      <c r="CP204" s="58" t="e">
        <f t="shared" si="630"/>
        <v>#VALUE!</v>
      </c>
      <c r="CQ204" s="58" t="e">
        <f t="shared" si="631"/>
        <v>#VALUE!</v>
      </c>
      <c r="CR204" s="58">
        <f t="shared" si="632"/>
        <v>500</v>
      </c>
      <c r="CS204" s="58" t="e">
        <f t="shared" si="640"/>
        <v>#VALUE!</v>
      </c>
      <c r="CT204" s="58" t="e">
        <f t="shared" si="634"/>
        <v>#VALUE!</v>
      </c>
      <c r="CU204" s="62" t="e">
        <f t="shared" si="635"/>
        <v>#VALUE!</v>
      </c>
      <c r="CV204" s="58" t="e">
        <f t="shared" si="636"/>
        <v>#VALUE!</v>
      </c>
      <c r="CW204" s="58" t="e">
        <f t="shared" si="637"/>
        <v>#VALUE!</v>
      </c>
      <c r="CX204" s="56" t="s">
        <v>554</v>
      </c>
      <c r="CY204" s="91"/>
    </row>
    <row r="205" spans="1:103" s="59" customFormat="1" ht="48" x14ac:dyDescent="0.2">
      <c r="A205" s="122">
        <f t="shared" si="650"/>
        <v>195</v>
      </c>
      <c r="B205" s="123" t="s">
        <v>433</v>
      </c>
      <c r="C205" s="124" t="s">
        <v>434</v>
      </c>
      <c r="D205" s="123" t="s">
        <v>46</v>
      </c>
      <c r="E205" s="126">
        <v>1</v>
      </c>
      <c r="F205" s="122">
        <v>1</v>
      </c>
      <c r="G205" s="123" t="s">
        <v>31</v>
      </c>
      <c r="H205" s="53">
        <v>503858.37600000005</v>
      </c>
      <c r="I205" s="53">
        <f t="shared" si="651"/>
        <v>503858.37600000005</v>
      </c>
      <c r="J205" s="136"/>
      <c r="K205" s="136">
        <v>0</v>
      </c>
      <c r="L205" s="43">
        <f t="shared" si="604"/>
        <v>0</v>
      </c>
      <c r="M205" s="52">
        <f t="shared" si="652"/>
        <v>0</v>
      </c>
      <c r="N205" s="42" t="str">
        <f t="shared" si="641"/>
        <v>NO OFERTADO</v>
      </c>
      <c r="O205" s="42" t="s">
        <v>568</v>
      </c>
      <c r="P205" s="42" t="s">
        <v>33</v>
      </c>
      <c r="Q205" s="42" t="str">
        <f t="shared" si="606"/>
        <v>NO</v>
      </c>
      <c r="R205" s="144">
        <v>0</v>
      </c>
      <c r="S205" s="144">
        <v>0</v>
      </c>
      <c r="T205" s="144">
        <f t="shared" si="428"/>
        <v>0</v>
      </c>
      <c r="U205" s="145">
        <f t="shared" si="653"/>
        <v>0</v>
      </c>
      <c r="V205" s="42" t="str">
        <f t="shared" si="638"/>
        <v>NO OFERTADO</v>
      </c>
      <c r="W205" s="42" t="str">
        <f>+IFERROR(VLOOKUP(A205,'[1]ASSUT MEDICAL LTDA'!$A$11:$L$124,7,0)," ")</f>
        <v xml:space="preserve"> </v>
      </c>
      <c r="X205" s="42" t="s">
        <v>33</v>
      </c>
      <c r="Y205" s="42" t="str">
        <f t="shared" si="639"/>
        <v>NO</v>
      </c>
      <c r="Z205" s="43">
        <v>0</v>
      </c>
      <c r="AA205" s="43">
        <v>0</v>
      </c>
      <c r="AB205" s="43">
        <f t="shared" si="642"/>
        <v>0</v>
      </c>
      <c r="AC205" s="41">
        <f t="shared" si="654"/>
        <v>0</v>
      </c>
      <c r="AD205" s="42" t="str">
        <f t="shared" si="609"/>
        <v>NO OFERTADO</v>
      </c>
      <c r="AE205" s="42" t="str">
        <f>+IFERROR(VLOOKUP(A205,'[1]COLOMBIANA DE MEDICAMENTOS Y TE'!$A$33:$H$178,8,0)," ")</f>
        <v xml:space="preserve"> </v>
      </c>
      <c r="AF205" s="42" t="s">
        <v>33</v>
      </c>
      <c r="AG205" s="42" t="str">
        <f t="shared" si="610"/>
        <v>NO</v>
      </c>
      <c r="AH205" s="60">
        <v>348667</v>
      </c>
      <c r="AI205" s="60">
        <v>0</v>
      </c>
      <c r="AJ205" s="51">
        <f t="shared" si="611"/>
        <v>348667</v>
      </c>
      <c r="AK205" s="41">
        <f t="shared" si="655"/>
        <v>348667</v>
      </c>
      <c r="AL205" s="42" t="str">
        <f t="shared" si="612"/>
        <v>ARTIFICIALIDAD</v>
      </c>
      <c r="AM205" s="42" t="str">
        <f>+IFERROR(VLOOKUP(A205,'[1]JOHNSON &amp; JOHNSON MEDTECH COLOM'!$A$11:$J$240,7,0)," ")</f>
        <v>Cumple</v>
      </c>
      <c r="AN205" s="42" t="s">
        <v>10</v>
      </c>
      <c r="AO205" s="42" t="str">
        <f t="shared" si="613"/>
        <v>SI</v>
      </c>
      <c r="AP205" s="60"/>
      <c r="AQ205" s="60"/>
      <c r="AR205" s="40">
        <f t="shared" si="614"/>
        <v>0</v>
      </c>
      <c r="AS205" s="41">
        <f t="shared" si="656"/>
        <v>0</v>
      </c>
      <c r="AT205" s="42" t="str">
        <f t="shared" si="615"/>
        <v>NO OFERTADO</v>
      </c>
      <c r="AU205" s="42"/>
      <c r="AV205" s="42" t="s">
        <v>33</v>
      </c>
      <c r="AW205" s="42" t="str">
        <f t="shared" si="616"/>
        <v>NO</v>
      </c>
      <c r="AX205" s="167"/>
      <c r="AY205" s="167"/>
      <c r="AZ205" s="144">
        <f t="shared" si="430"/>
        <v>0</v>
      </c>
      <c r="BA205" s="41">
        <f t="shared" si="657"/>
        <v>0</v>
      </c>
      <c r="BB205" s="42" t="str">
        <f t="shared" si="617"/>
        <v>NO OFERTADO</v>
      </c>
      <c r="BC205" s="42" t="str">
        <f>+IFERROR(VLOOKUP(A205,'[1]LIFE SUMINISTROS MEDICOS S.A.S.'!$A$32:$O$78,8,0)," ")</f>
        <v xml:space="preserve"> </v>
      </c>
      <c r="BD205" s="42" t="s">
        <v>33</v>
      </c>
      <c r="BE205" s="42" t="str">
        <f t="shared" si="618"/>
        <v>NO</v>
      </c>
      <c r="BF205" s="214">
        <f>+IFERROR(VLOOKUP(A205,[2]PriceList!$A$2:$I$252,8,0)," ")</f>
        <v>0</v>
      </c>
      <c r="BG205" s="218">
        <f>+IFERROR(VLOOKUP(A205,[2]PriceList!$A$2:$I$252,9,0)," ")</f>
        <v>0</v>
      </c>
      <c r="BH205" s="43">
        <f t="shared" si="643"/>
        <v>0</v>
      </c>
      <c r="BI205" s="52">
        <f t="shared" si="619"/>
        <v>0</v>
      </c>
      <c r="BJ205" s="42" t="str">
        <f t="shared" si="620"/>
        <v>NO OFERTADO</v>
      </c>
      <c r="BK205" s="42" t="str">
        <f>+IFERROR(VLOOKUP(A205,'[1]MEDTRONIC COLOMBIA S.A.'!$A$11:$O$73,8,0)," ")</f>
        <v xml:space="preserve"> </v>
      </c>
      <c r="BL205" s="42" t="s">
        <v>33</v>
      </c>
      <c r="BM205" s="42" t="str">
        <f t="shared" si="621"/>
        <v>NO</v>
      </c>
      <c r="BN205" s="196">
        <v>0</v>
      </c>
      <c r="BO205" s="196">
        <v>0</v>
      </c>
      <c r="BP205" s="144">
        <f t="shared" si="432"/>
        <v>0</v>
      </c>
      <c r="BQ205" s="145">
        <f t="shared" si="433"/>
        <v>0</v>
      </c>
      <c r="BR205" s="42" t="str">
        <f t="shared" si="622"/>
        <v>NO OFERTADO</v>
      </c>
      <c r="BS205" s="42" t="str">
        <f>+IFERROR(VLOOKUP(A205,'[1]PROMED QUIRURGICOS EU'!$A$11:$O$26,8,0)," ")</f>
        <v xml:space="preserve"> </v>
      </c>
      <c r="BT205" s="42" t="s">
        <v>33</v>
      </c>
      <c r="BU205" s="42" t="str">
        <f t="shared" si="623"/>
        <v>NO</v>
      </c>
      <c r="BV205" s="191"/>
      <c r="BW205" s="191"/>
      <c r="BX205" s="43">
        <f t="shared" si="434"/>
        <v>0</v>
      </c>
      <c r="BY205" s="52">
        <f t="shared" si="435"/>
        <v>0</v>
      </c>
      <c r="BZ205" s="42" t="str">
        <f t="shared" si="624"/>
        <v>NO OFERTADO</v>
      </c>
      <c r="CA205" s="42" t="str">
        <f>+IFERROR(VLOOKUP(A205,'[1]UCIPHARMA S. A'!$A$11:$N$28,8,0)," ")</f>
        <v xml:space="preserve"> </v>
      </c>
      <c r="CB205" s="42" t="s">
        <v>33</v>
      </c>
      <c r="CC205" s="42" t="str">
        <f t="shared" si="625"/>
        <v>NO</v>
      </c>
      <c r="CD205" s="56"/>
      <c r="CE205" s="57" t="str">
        <f t="shared" si="644"/>
        <v/>
      </c>
      <c r="CF205" s="57" t="str">
        <f t="shared" si="645"/>
        <v/>
      </c>
      <c r="CG205" s="57" t="str">
        <f t="shared" si="646"/>
        <v/>
      </c>
      <c r="CH205" s="65">
        <f t="shared" si="647"/>
        <v>348667</v>
      </c>
      <c r="CI205" s="65" t="str">
        <f t="shared" si="648"/>
        <v/>
      </c>
      <c r="CJ205" s="65" t="str">
        <f t="shared" si="649"/>
        <v/>
      </c>
      <c r="CK205" s="65" t="str">
        <f t="shared" si="626"/>
        <v/>
      </c>
      <c r="CL205" s="65" t="str">
        <f t="shared" si="627"/>
        <v/>
      </c>
      <c r="CM205" s="57" t="str">
        <f t="shared" si="658"/>
        <v/>
      </c>
      <c r="CN205" s="57">
        <f t="shared" si="628"/>
        <v>348667</v>
      </c>
      <c r="CO205" s="58" t="e">
        <f t="shared" si="629"/>
        <v>#VALUE!</v>
      </c>
      <c r="CP205" s="58" t="e">
        <f t="shared" si="630"/>
        <v>#VALUE!</v>
      </c>
      <c r="CQ205" s="58" t="e">
        <f t="shared" si="631"/>
        <v>#VALUE!</v>
      </c>
      <c r="CR205" s="58">
        <f t="shared" si="632"/>
        <v>500</v>
      </c>
      <c r="CS205" s="58" t="e">
        <f t="shared" si="640"/>
        <v>#VALUE!</v>
      </c>
      <c r="CT205" s="58" t="e">
        <f t="shared" si="634"/>
        <v>#VALUE!</v>
      </c>
      <c r="CU205" s="62" t="e">
        <f t="shared" si="635"/>
        <v>#VALUE!</v>
      </c>
      <c r="CV205" s="58" t="e">
        <f t="shared" si="636"/>
        <v>#VALUE!</v>
      </c>
      <c r="CW205" s="58" t="e">
        <f t="shared" si="637"/>
        <v>#VALUE!</v>
      </c>
      <c r="CX205" s="56" t="s">
        <v>554</v>
      </c>
      <c r="CY205" s="91"/>
    </row>
    <row r="206" spans="1:103" s="59" customFormat="1" ht="47.25" x14ac:dyDescent="0.2">
      <c r="A206" s="122">
        <f t="shared" si="650"/>
        <v>196</v>
      </c>
      <c r="B206" s="123" t="s">
        <v>435</v>
      </c>
      <c r="C206" s="124" t="s">
        <v>436</v>
      </c>
      <c r="D206" s="123" t="s">
        <v>46</v>
      </c>
      <c r="E206" s="126">
        <v>1</v>
      </c>
      <c r="F206" s="122">
        <v>1</v>
      </c>
      <c r="G206" s="123" t="s">
        <v>31</v>
      </c>
      <c r="H206" s="53">
        <v>1515249.372</v>
      </c>
      <c r="I206" s="53">
        <f t="shared" si="651"/>
        <v>1515249.372</v>
      </c>
      <c r="J206" s="136"/>
      <c r="K206" s="136">
        <v>0</v>
      </c>
      <c r="L206" s="43">
        <f>J206+K206</f>
        <v>0</v>
      </c>
      <c r="M206" s="52">
        <f t="shared" si="652"/>
        <v>0</v>
      </c>
      <c r="N206" s="42" t="str">
        <f>+IF(L206=0,"NO OFERTADO",IF(L206&gt;$H206,"NO CUMPLE",IF(((L206-$H206)/$H206)&lt;=-20%,"ARTIFICIALIDAD",IF(AND($H206=$H206,((L206-$H206)/$H206)&gt;-20%),"CUMPLE"))))</f>
        <v>NO OFERTADO</v>
      </c>
      <c r="O206" s="42" t="s">
        <v>568</v>
      </c>
      <c r="P206" s="42" t="s">
        <v>33</v>
      </c>
      <c r="Q206" s="42" t="str">
        <f>+IF(P206="CUMPLE","SI",IF(P206="NO CUMPLE","NO"))</f>
        <v>NO</v>
      </c>
      <c r="R206" s="144">
        <v>0</v>
      </c>
      <c r="S206" s="144">
        <v>0</v>
      </c>
      <c r="T206" s="144">
        <f t="shared" si="428"/>
        <v>0</v>
      </c>
      <c r="U206" s="145">
        <f t="shared" si="653"/>
        <v>0</v>
      </c>
      <c r="V206" s="42" t="str">
        <f>+IF(T206=0,"NO OFERTADO",IF(T206&gt;$H206,"NO CUMPLE",IF(((T206-$H206)/$H206)&lt;=-20%,"ARTIFICIALIDAD",IF(AND($H206=$H206,((T206-$H206)/$H206)&gt;-20%),"CUMPLE"))))</f>
        <v>NO OFERTADO</v>
      </c>
      <c r="W206" s="42" t="str">
        <f>+IFERROR(VLOOKUP(A206,'[1]ASSUT MEDICAL LTDA'!$A$11:$L$124,7,0)," ")</f>
        <v xml:space="preserve"> </v>
      </c>
      <c r="X206" s="42" t="s">
        <v>33</v>
      </c>
      <c r="Y206" s="42" t="str">
        <f>+IF(X206="CUMPLE","SI",IF(X206="NO CUMPLE","NO"))</f>
        <v>NO</v>
      </c>
      <c r="Z206" s="43">
        <v>0</v>
      </c>
      <c r="AA206" s="43">
        <v>0</v>
      </c>
      <c r="AB206" s="43">
        <f t="shared" si="642"/>
        <v>0</v>
      </c>
      <c r="AC206" s="41">
        <f t="shared" si="654"/>
        <v>0</v>
      </c>
      <c r="AD206" s="42" t="str">
        <f>+IF(AB206=0,"NO OFERTADO",IF(AB206&gt;$H206,"NO CUMPLE",IF(((AB206-$H206)/$H206)&lt;=-20%,"ARTIFICIALIDAD",IF(AND($H206=$H206,((AB206-$H206)/$H206)&gt;-20%),"CUMPLE"))))</f>
        <v>NO OFERTADO</v>
      </c>
      <c r="AE206" s="42" t="str">
        <f>+IFERROR(VLOOKUP(A206,'[1]COLOMBIANA DE MEDICAMENTOS Y TE'!$A$33:$H$178,8,0)," ")</f>
        <v xml:space="preserve"> </v>
      </c>
      <c r="AF206" s="42" t="s">
        <v>33</v>
      </c>
      <c r="AG206" s="42" t="str">
        <f>+IF(AF206="CUMPLE","SI",IF(AF206="NO CUMPLE","NO"))</f>
        <v>NO</v>
      </c>
      <c r="AH206" s="43">
        <v>1236074</v>
      </c>
      <c r="AI206" s="144">
        <f>+AH206*19%</f>
        <v>234854.06</v>
      </c>
      <c r="AJ206" s="51">
        <f>+AH206+AI206</f>
        <v>1470928.06</v>
      </c>
      <c r="AK206" s="41">
        <f t="shared" si="655"/>
        <v>1470928.06</v>
      </c>
      <c r="AL206" s="42" t="str">
        <f>+IF(AJ206=0,"NO OFERTADO",IF(AJ206&gt;$H206,"NO CUMPLE",IF(((AJ206-$H206)/$H206)&lt;=-20%,"ARTIFICIALIDAD",IF(AND($H206=$H206,((AJ206-$H206)/$H206)&gt;-20%),"CUMPLE"))))</f>
        <v>CUMPLE</v>
      </c>
      <c r="AM206" s="42" t="str">
        <f>+IFERROR(VLOOKUP(A206,'[1]JOHNSON &amp; JOHNSON MEDTECH COLOM'!$A$11:$J$240,7,0)," ")</f>
        <v>Cumple</v>
      </c>
      <c r="AN206" s="42" t="s">
        <v>10</v>
      </c>
      <c r="AO206" s="42" t="str">
        <f>+IF(AN206="CUMPLE","SI",IF(AN206="NO CUMPLE","NO"))</f>
        <v>SI</v>
      </c>
      <c r="AP206" s="43"/>
      <c r="AQ206" s="43"/>
      <c r="AR206" s="40">
        <f>+AP206+AQ206</f>
        <v>0</v>
      </c>
      <c r="AS206" s="41">
        <f t="shared" si="656"/>
        <v>0</v>
      </c>
      <c r="AT206" s="42" t="str">
        <f>+IF(AR206=0,"NO OFERTADO",IF(AR206&gt;$H206,"NO CUMPLE",IF(((AR206-$H206)/$H206)&lt;=-20%,"ARTIFICIALIDAD",IF(AND($H206=$H206,((AR206-$H206)/$H206)&gt;-20%),"CUMPLE"))))</f>
        <v>NO OFERTADO</v>
      </c>
      <c r="AU206" s="42"/>
      <c r="AV206" s="42" t="s">
        <v>33</v>
      </c>
      <c r="AW206" s="42" t="str">
        <f>+IF(AV206="CUMPLE","SI",IF(AV206="NO CUMPLE","NO"))</f>
        <v>NO</v>
      </c>
      <c r="AX206" s="43"/>
      <c r="AY206" s="43"/>
      <c r="AZ206" s="144">
        <f t="shared" si="430"/>
        <v>0</v>
      </c>
      <c r="BA206" s="41">
        <f t="shared" si="657"/>
        <v>0</v>
      </c>
      <c r="BB206" s="42" t="str">
        <f>+IF(AZ206=0,"NO OFERTADO",IF(AZ206&gt;$H206,"NO CUMPLE",IF(((AZ206-$H206)/$H206)&lt;=-20%,"ARTIFICIALIDAD",IF(AND($H206=$H206,((AZ206-$H206)/$H206)&gt;-20%),"CUMPLE"))))</f>
        <v>NO OFERTADO</v>
      </c>
      <c r="BC206" s="42" t="str">
        <f>+IFERROR(VLOOKUP(A206,'[1]LIFE SUMINISTROS MEDICOS S.A.S.'!$A$32:$O$78,8,0)," ")</f>
        <v xml:space="preserve"> </v>
      </c>
      <c r="BD206" s="42" t="s">
        <v>33</v>
      </c>
      <c r="BE206" s="42" t="str">
        <f>+IF(BD206="CUMPLE","SI",IF(BD206="NO CUMPLE","NO"))</f>
        <v>NO</v>
      </c>
      <c r="BF206" s="214">
        <f>+IFERROR(VLOOKUP(A206,[2]PriceList!$A$2:$I$252,8,0)," ")</f>
        <v>0</v>
      </c>
      <c r="BG206" s="218">
        <f>+IFERROR(VLOOKUP(A206,[2]PriceList!$A$2:$I$252,9,0)," ")</f>
        <v>0</v>
      </c>
      <c r="BH206" s="43">
        <f t="shared" si="643"/>
        <v>0</v>
      </c>
      <c r="BI206" s="52">
        <f>BH206*$F206</f>
        <v>0</v>
      </c>
      <c r="BJ206" s="42" t="str">
        <f>+IF(BH206=0,"NO OFERTADO",IF(BH206&gt;$H206,"NO CUMPLE",IF(((BH206-$H206)/$H206)&lt;=-20%,"ARTIFICIALIDAD",IF(AND($H206=$H206,((BH206-$H206)/$H206)&gt;-20%),"CUMPLE"))))</f>
        <v>NO OFERTADO</v>
      </c>
      <c r="BK206" s="42" t="str">
        <f>+IFERROR(VLOOKUP(A206,'[1]MEDTRONIC COLOMBIA S.A.'!$A$11:$O$73,8,0)," ")</f>
        <v xml:space="preserve"> </v>
      </c>
      <c r="BL206" s="42" t="s">
        <v>33</v>
      </c>
      <c r="BM206" s="42" t="str">
        <f>+IF(BL206="CUMPLE","SI",IF(BL206="NO CUMPLE","NO"))</f>
        <v>NO</v>
      </c>
      <c r="BN206" s="196">
        <v>1060143</v>
      </c>
      <c r="BO206" s="196">
        <v>201427.17</v>
      </c>
      <c r="BP206" s="144">
        <f t="shared" si="432"/>
        <v>1261570.17</v>
      </c>
      <c r="BQ206" s="145">
        <f t="shared" si="433"/>
        <v>1261570.17</v>
      </c>
      <c r="BR206" s="42" t="str">
        <f>+IF(BP206=0,"NO OFERTADO",IF(BP206&gt;$H206,"NO CUMPLE",IF(((BP206-$H206)/$H206)&lt;=-20%,"ARTIFICIALIDAD",IF(AND($H206=$H206,((BP206-$H206)/$H206)&gt;-20%),"CUMPLE"))))</f>
        <v>CUMPLE</v>
      </c>
      <c r="BS206" s="42" t="str">
        <f>+IFERROR(VLOOKUP(A206,'[1]PROMED QUIRURGICOS EU'!$A$11:$O$26,8,0)," ")</f>
        <v>No cumple</v>
      </c>
      <c r="BT206" s="42" t="s">
        <v>10</v>
      </c>
      <c r="BU206" s="42" t="str">
        <f>+IF(BT206="CUMPLE","SI",IF(BT206="NO CUMPLE","NO"))</f>
        <v>SI</v>
      </c>
      <c r="BV206" s="191"/>
      <c r="BW206" s="191"/>
      <c r="BX206" s="43">
        <f t="shared" si="434"/>
        <v>0</v>
      </c>
      <c r="BY206" s="52">
        <f t="shared" si="435"/>
        <v>0</v>
      </c>
      <c r="BZ206" s="42" t="str">
        <f>+IF(BX206=0,"NO OFERTADO",IF(BX206&gt;$H206,"NO CUMPLE",IF(((BX206-$H206)/$H206)&lt;=-20%,"ARTIFICIALIDAD",IF(AND($H206=$H206,((BX206-$H206)/$H206)&gt;-20%),"CUMPLE"))))</f>
        <v>NO OFERTADO</v>
      </c>
      <c r="CA206" s="42" t="str">
        <f>+IFERROR(VLOOKUP(A206,'[1]UCIPHARMA S. A'!$A$11:$N$28,8,0)," ")</f>
        <v xml:space="preserve"> </v>
      </c>
      <c r="CB206" s="42" t="s">
        <v>33</v>
      </c>
      <c r="CC206" s="42" t="str">
        <f>+IF(CB206="CUMPLE","SI",IF(CB206="NO CUMPLE","NO"))</f>
        <v>NO</v>
      </c>
      <c r="CD206" s="56"/>
      <c r="CE206" s="57" t="str">
        <f t="shared" si="644"/>
        <v/>
      </c>
      <c r="CF206" s="57" t="str">
        <f t="shared" si="645"/>
        <v/>
      </c>
      <c r="CG206" s="57" t="str">
        <f t="shared" si="646"/>
        <v/>
      </c>
      <c r="CH206" s="65">
        <f t="shared" si="647"/>
        <v>1470928.06</v>
      </c>
      <c r="CI206" s="65" t="str">
        <f t="shared" si="648"/>
        <v/>
      </c>
      <c r="CJ206" s="65" t="str">
        <f t="shared" si="649"/>
        <v/>
      </c>
      <c r="CK206" s="65" t="str">
        <f>IF(BH206=0,"",IF(BM206="NO","",BH206))</f>
        <v/>
      </c>
      <c r="CL206" s="65">
        <f>IF(BQ206=0,"",IF(BU206="NO","",BQ206))</f>
        <v>1261570.17</v>
      </c>
      <c r="CM206" s="57" t="str">
        <f t="shared" si="658"/>
        <v/>
      </c>
      <c r="CN206" s="57">
        <f>MIN(CE206,CF206,CG206,CH206,CI206,CJ206,CK206,CL206,CM206)</f>
        <v>1261570.17</v>
      </c>
      <c r="CO206" s="58" t="e">
        <f>500*(CN206/CE206)</f>
        <v>#VALUE!</v>
      </c>
      <c r="CP206" s="58" t="e">
        <f>500*(CN206/CF206)</f>
        <v>#VALUE!</v>
      </c>
      <c r="CQ206" s="58" t="e">
        <f>500*(CN206/CG206)</f>
        <v>#VALUE!</v>
      </c>
      <c r="CR206" s="58">
        <f>500*(CN206/CH206)</f>
        <v>428.83476232005523</v>
      </c>
      <c r="CS206" s="58" t="e">
        <f>500*(CN206/CI206)</f>
        <v>#VALUE!</v>
      </c>
      <c r="CT206" s="58" t="e">
        <f>500*(CN206/CJ206)</f>
        <v>#VALUE!</v>
      </c>
      <c r="CU206" s="62" t="e">
        <f>500*(CN206/CK206)</f>
        <v>#VALUE!</v>
      </c>
      <c r="CV206" s="58">
        <f>500*(CN206/CL206)</f>
        <v>500</v>
      </c>
      <c r="CW206" s="58" t="e">
        <f>500*(CN206/CM206)</f>
        <v>#VALUE!</v>
      </c>
      <c r="CX206" s="56" t="s">
        <v>559</v>
      </c>
      <c r="CY206" s="91"/>
    </row>
    <row r="207" spans="1:103" s="59" customFormat="1" ht="84" x14ac:dyDescent="0.2">
      <c r="A207" s="122">
        <f t="shared" si="650"/>
        <v>197</v>
      </c>
      <c r="B207" s="123" t="s">
        <v>437</v>
      </c>
      <c r="C207" s="124" t="s">
        <v>438</v>
      </c>
      <c r="D207" s="123" t="s">
        <v>46</v>
      </c>
      <c r="E207" s="126">
        <v>81</v>
      </c>
      <c r="F207" s="122">
        <v>1</v>
      </c>
      <c r="G207" s="123" t="s">
        <v>31</v>
      </c>
      <c r="H207" s="53">
        <v>4200</v>
      </c>
      <c r="I207" s="53">
        <f t="shared" si="651"/>
        <v>340200</v>
      </c>
      <c r="J207" s="136">
        <v>5100</v>
      </c>
      <c r="K207" s="136">
        <v>0</v>
      </c>
      <c r="L207" s="43">
        <f t="shared" ref="L207:L218" si="659">J207+K207</f>
        <v>5100</v>
      </c>
      <c r="M207" s="52">
        <f t="shared" si="652"/>
        <v>413100</v>
      </c>
      <c r="N207" s="42" t="str">
        <f t="shared" ref="N207:N211" si="660">+IF(L207=0,"NO OFERTADO",IF(L207&gt;$H207,"NO CUMPLE",IF(((L207-$H207)/$H207)&lt;=-20%,"ARTIFICIALIDAD",IF(AND($H207=$H207,((L207-$H207)/$H207)&gt;-20%),"CUMPLE"))))</f>
        <v>NO CUMPLE</v>
      </c>
      <c r="O207" s="42" t="s">
        <v>566</v>
      </c>
      <c r="P207" s="42" t="s">
        <v>33</v>
      </c>
      <c r="Q207" s="42" t="str">
        <f t="shared" ref="Q207:Q218" si="661">+IF(P207="CUMPLE","SI",IF(P207="NO CUMPLE","NO"))</f>
        <v>NO</v>
      </c>
      <c r="R207" s="144">
        <v>4950</v>
      </c>
      <c r="S207" s="144">
        <v>0</v>
      </c>
      <c r="T207" s="144">
        <f t="shared" si="428"/>
        <v>4950</v>
      </c>
      <c r="U207" s="145">
        <f t="shared" si="653"/>
        <v>400950</v>
      </c>
      <c r="V207" s="42" t="str">
        <f t="shared" ref="V207:V208" si="662">+IF(T207=0,"NO OFERTADO",IF(T207&gt;$H207,"NO CUMPLE",IF(((T207-$H207)/$H207)&lt;=-20%,"ARTIFICIALIDAD",IF(AND($H207=$H207,((T207-$H207)/$H207)&gt;-20%),"CUMPLE"))))</f>
        <v>NO CUMPLE</v>
      </c>
      <c r="W207" s="42" t="str">
        <f>+IFERROR(VLOOKUP(A207,'[1]ASSUT MEDICAL LTDA'!$A$11:$L$124,7,0)," ")</f>
        <v>No cumple</v>
      </c>
      <c r="X207" s="42" t="s">
        <v>33</v>
      </c>
      <c r="Y207" s="42" t="str">
        <f t="shared" ref="Y207:Y208" si="663">+IF(X207="CUMPLE","SI",IF(X207="NO CUMPLE","NO"))</f>
        <v>NO</v>
      </c>
      <c r="Z207" s="43">
        <v>6024</v>
      </c>
      <c r="AA207" s="43">
        <v>0</v>
      </c>
      <c r="AB207" s="43">
        <f t="shared" si="642"/>
        <v>6024</v>
      </c>
      <c r="AC207" s="41">
        <f t="shared" si="654"/>
        <v>487944</v>
      </c>
      <c r="AD207" s="42" t="str">
        <f t="shared" ref="AD207:AD218" si="664">+IF(AB207=0,"NO OFERTADO",IF(AB207&gt;$H207,"NO CUMPLE",IF(((AB207-$H207)/$H207)&lt;=-20%,"ARTIFICIALIDAD",IF(AND($H207=$H207,((AB207-$H207)/$H207)&gt;-20%),"CUMPLE"))))</f>
        <v>NO CUMPLE</v>
      </c>
      <c r="AE207" s="42" t="str">
        <f>+IFERROR(VLOOKUP(A207,'[1]COLOMBIANA DE MEDICAMENTOS Y TE'!$A$33:$H$178,8,0)," ")</f>
        <v>No cumple</v>
      </c>
      <c r="AF207" s="42" t="s">
        <v>33</v>
      </c>
      <c r="AG207" s="42" t="str">
        <f t="shared" ref="AG207:AG218" si="665">+IF(AF207="CUMPLE","SI",IF(AF207="NO CUMPLE","NO"))</f>
        <v>NO</v>
      </c>
      <c r="AH207" s="60">
        <v>3771</v>
      </c>
      <c r="AI207" s="60">
        <v>0</v>
      </c>
      <c r="AJ207" s="51">
        <f t="shared" ref="AJ207:AJ218" si="666">+AH207+AI207</f>
        <v>3771</v>
      </c>
      <c r="AK207" s="41">
        <f t="shared" si="655"/>
        <v>305451</v>
      </c>
      <c r="AL207" s="42" t="str">
        <f t="shared" ref="AL207:AL218" si="667">+IF(AJ207=0,"NO OFERTADO",IF(AJ207&gt;$H207,"NO CUMPLE",IF(((AJ207-$H207)/$H207)&lt;=-20%,"ARTIFICIALIDAD",IF(AND($H207=$H207,((AJ207-$H207)/$H207)&gt;-20%),"CUMPLE"))))</f>
        <v>CUMPLE</v>
      </c>
      <c r="AM207" s="42" t="str">
        <f>+IFERROR(VLOOKUP(A207,'[1]JOHNSON &amp; JOHNSON MEDTECH COLOM'!$A$11:$J$240,7,0)," ")</f>
        <v>Cumple</v>
      </c>
      <c r="AN207" s="42" t="s">
        <v>10</v>
      </c>
      <c r="AO207" s="42" t="str">
        <f t="shared" ref="AO207:AO218" si="668">+IF(AN207="CUMPLE","SI",IF(AN207="NO CUMPLE","NO"))</f>
        <v>SI</v>
      </c>
      <c r="AP207" s="60"/>
      <c r="AQ207" s="60"/>
      <c r="AR207" s="40">
        <f t="shared" ref="AR207:AR218" si="669">+AP207+AQ207</f>
        <v>0</v>
      </c>
      <c r="AS207" s="41">
        <f t="shared" si="656"/>
        <v>0</v>
      </c>
      <c r="AT207" s="42" t="str">
        <f t="shared" ref="AT207:AT218" si="670">+IF(AR207=0,"NO OFERTADO",IF(AR207&gt;$H207,"NO CUMPLE",IF(((AR207-$H207)/$H207)&lt;=-20%,"ARTIFICIALIDAD",IF(AND($H207=$H207,((AR207-$H207)/$H207)&gt;-20%),"CUMPLE"))))</f>
        <v>NO OFERTADO</v>
      </c>
      <c r="AU207" s="42"/>
      <c r="AV207" s="42" t="s">
        <v>33</v>
      </c>
      <c r="AW207" s="42" t="str">
        <f t="shared" ref="AW207:AW218" si="671">+IF(AV207="CUMPLE","SI",IF(AV207="NO CUMPLE","NO"))</f>
        <v>NO</v>
      </c>
      <c r="AX207" s="167"/>
      <c r="AY207" s="167"/>
      <c r="AZ207" s="144">
        <f t="shared" si="430"/>
        <v>0</v>
      </c>
      <c r="BA207" s="41">
        <f t="shared" si="657"/>
        <v>0</v>
      </c>
      <c r="BB207" s="42" t="str">
        <f t="shared" ref="BB207:BB218" si="672">+IF(AZ207=0,"NO OFERTADO",IF(AZ207&gt;$H207,"NO CUMPLE",IF(((AZ207-$H207)/$H207)&lt;=-20%,"ARTIFICIALIDAD",IF(AND($H207=$H207,((AZ207-$H207)/$H207)&gt;-20%),"CUMPLE"))))</f>
        <v>NO OFERTADO</v>
      </c>
      <c r="BC207" s="42" t="str">
        <f>+IFERROR(VLOOKUP(A207,'[1]LIFE SUMINISTROS MEDICOS S.A.S.'!$A$32:$O$78,8,0)," ")</f>
        <v xml:space="preserve"> </v>
      </c>
      <c r="BD207" s="42" t="s">
        <v>33</v>
      </c>
      <c r="BE207" s="42" t="str">
        <f t="shared" ref="BE207:BE218" si="673">+IF(BD207="CUMPLE","SI",IF(BD207="NO CUMPLE","NO"))</f>
        <v>NO</v>
      </c>
      <c r="BF207" s="214">
        <f>+IFERROR(VLOOKUP(A207,[2]PriceList!$A$2:$I$252,8,0)," ")</f>
        <v>0</v>
      </c>
      <c r="BG207" s="218">
        <f>+IFERROR(VLOOKUP(A207,[2]PriceList!$A$2:$I$252,9,0)," ")</f>
        <v>0</v>
      </c>
      <c r="BH207" s="43">
        <f t="shared" si="643"/>
        <v>0</v>
      </c>
      <c r="BI207" s="52">
        <f t="shared" ref="BI207:BI218" si="674">BH207*$F207</f>
        <v>0</v>
      </c>
      <c r="BJ207" s="42" t="str">
        <f t="shared" ref="BJ207:BJ218" si="675">+IF(BH207=0,"NO OFERTADO",IF(BH207&gt;$H207,"NO CUMPLE",IF(((BH207-$H207)/$H207)&lt;=-20%,"ARTIFICIALIDAD",IF(AND($H207=$H207,((BH207-$H207)/$H207)&gt;-20%),"CUMPLE"))))</f>
        <v>NO OFERTADO</v>
      </c>
      <c r="BK207" s="42" t="str">
        <f>+IFERROR(VLOOKUP(A207,'[1]MEDTRONIC COLOMBIA S.A.'!$A$11:$O$73,8,0)," ")</f>
        <v xml:space="preserve"> </v>
      </c>
      <c r="BL207" s="42" t="s">
        <v>33</v>
      </c>
      <c r="BM207" s="42" t="str">
        <f t="shared" ref="BM207:BM218" si="676">+IF(BL207="CUMPLE","SI",IF(BL207="NO CUMPLE","NO"))</f>
        <v>NO</v>
      </c>
      <c r="BN207" s="196">
        <v>0</v>
      </c>
      <c r="BO207" s="196">
        <v>0</v>
      </c>
      <c r="BP207" s="144">
        <f t="shared" si="432"/>
        <v>0</v>
      </c>
      <c r="BQ207" s="145">
        <f t="shared" si="433"/>
        <v>0</v>
      </c>
      <c r="BR207" s="42" t="str">
        <f t="shared" ref="BR207:BR218" si="677">+IF(BP207=0,"NO OFERTADO",IF(BP207&gt;$H207,"NO CUMPLE",IF(((BP207-$H207)/$H207)&lt;=-20%,"ARTIFICIALIDAD",IF(AND($H207=$H207,((BP207-$H207)/$H207)&gt;-20%),"CUMPLE"))))</f>
        <v>NO OFERTADO</v>
      </c>
      <c r="BS207" s="42" t="str">
        <f>+IFERROR(VLOOKUP(A207,'[1]PROMED QUIRURGICOS EU'!$A$11:$O$26,8,0)," ")</f>
        <v xml:space="preserve"> </v>
      </c>
      <c r="BT207" s="42" t="s">
        <v>33</v>
      </c>
      <c r="BU207" s="42" t="str">
        <f t="shared" ref="BU207:BU218" si="678">+IF(BT207="CUMPLE","SI",IF(BT207="NO CUMPLE","NO"))</f>
        <v>NO</v>
      </c>
      <c r="BV207" s="191"/>
      <c r="BW207" s="191"/>
      <c r="BX207" s="43">
        <f t="shared" si="434"/>
        <v>0</v>
      </c>
      <c r="BY207" s="52">
        <f t="shared" si="435"/>
        <v>0</v>
      </c>
      <c r="BZ207" s="42" t="str">
        <f t="shared" ref="BZ207:BZ218" si="679">+IF(BX207=0,"NO OFERTADO",IF(BX207&gt;$H207,"NO CUMPLE",IF(((BX207-$H207)/$H207)&lt;=-20%,"ARTIFICIALIDAD",IF(AND($H207=$H207,((BX207-$H207)/$H207)&gt;-20%),"CUMPLE"))))</f>
        <v>NO OFERTADO</v>
      </c>
      <c r="CA207" s="42" t="str">
        <f>+IFERROR(VLOOKUP(A207,'[1]UCIPHARMA S. A'!$A$11:$N$28,8,0)," ")</f>
        <v xml:space="preserve"> </v>
      </c>
      <c r="CB207" s="42" t="s">
        <v>33</v>
      </c>
      <c r="CC207" s="42" t="str">
        <f t="shared" ref="CC207:CC218" si="680">+IF(CB207="CUMPLE","SI",IF(CB207="NO CUMPLE","NO"))</f>
        <v>NO</v>
      </c>
      <c r="CD207" s="56"/>
      <c r="CE207" s="57" t="str">
        <f t="shared" si="644"/>
        <v/>
      </c>
      <c r="CF207" s="57" t="str">
        <f t="shared" si="645"/>
        <v/>
      </c>
      <c r="CG207" s="57" t="str">
        <f t="shared" si="646"/>
        <v/>
      </c>
      <c r="CH207" s="65">
        <f t="shared" si="647"/>
        <v>3771</v>
      </c>
      <c r="CI207" s="65" t="str">
        <f t="shared" si="648"/>
        <v/>
      </c>
      <c r="CJ207" s="65" t="str">
        <f t="shared" si="649"/>
        <v/>
      </c>
      <c r="CK207" s="65" t="str">
        <f t="shared" ref="CK207:CK218" si="681">IF(BH207=0,"",IF(BM207="NO","",BH207))</f>
        <v/>
      </c>
      <c r="CL207" s="65" t="str">
        <f t="shared" ref="CL207:CL218" si="682">IF(BQ207=0,"",IF(BU207="NO","",BQ207))</f>
        <v/>
      </c>
      <c r="CM207" s="57" t="str">
        <f t="shared" si="658"/>
        <v/>
      </c>
      <c r="CN207" s="57">
        <f t="shared" ref="CN207:CN218" si="683">MIN(CE207,CF207,CG207,CH207,CI207,CJ207,CK207,CL207,CM207)</f>
        <v>3771</v>
      </c>
      <c r="CO207" s="58" t="e">
        <f t="shared" ref="CO207:CO218" si="684">500*(CN207/CE207)</f>
        <v>#VALUE!</v>
      </c>
      <c r="CP207" s="58" t="e">
        <f t="shared" ref="CP207:CP218" si="685">500*(CN207/CF207)</f>
        <v>#VALUE!</v>
      </c>
      <c r="CQ207" s="58" t="e">
        <f t="shared" ref="CQ207:CQ218" si="686">500*(CN207/CG207)</f>
        <v>#VALUE!</v>
      </c>
      <c r="CR207" s="58">
        <f t="shared" ref="CR207:CR218" si="687">500*(CN207/CH207)</f>
        <v>500</v>
      </c>
      <c r="CS207" s="58" t="e">
        <f t="shared" ref="CS207:CS210" si="688">500*(CN207/CI207)</f>
        <v>#VALUE!</v>
      </c>
      <c r="CT207" s="58" t="e">
        <f t="shared" ref="CT207:CT218" si="689">500*(CN207/CJ207)</f>
        <v>#VALUE!</v>
      </c>
      <c r="CU207" s="62" t="e">
        <f t="shared" ref="CU207:CU218" si="690">500*(CN207/CK207)</f>
        <v>#VALUE!</v>
      </c>
      <c r="CV207" s="58" t="e">
        <f t="shared" ref="CV207:CV218" si="691">500*(CN207/CL207)</f>
        <v>#VALUE!</v>
      </c>
      <c r="CW207" s="58" t="e">
        <f t="shared" ref="CW207:CW218" si="692">500*(CN207/CM207)</f>
        <v>#VALUE!</v>
      </c>
      <c r="CX207" s="56" t="s">
        <v>554</v>
      </c>
      <c r="CY207" s="91"/>
    </row>
    <row r="208" spans="1:103" s="59" customFormat="1" ht="84" x14ac:dyDescent="0.2">
      <c r="A208" s="122">
        <f t="shared" si="650"/>
        <v>198</v>
      </c>
      <c r="B208" s="123" t="s">
        <v>439</v>
      </c>
      <c r="C208" s="124" t="s">
        <v>440</v>
      </c>
      <c r="D208" s="123" t="s">
        <v>46</v>
      </c>
      <c r="E208" s="126">
        <v>1</v>
      </c>
      <c r="F208" s="122">
        <v>1</v>
      </c>
      <c r="G208" s="123" t="s">
        <v>31</v>
      </c>
      <c r="H208" s="53">
        <v>4200</v>
      </c>
      <c r="I208" s="53">
        <f t="shared" si="651"/>
        <v>4200</v>
      </c>
      <c r="J208" s="136">
        <v>5100</v>
      </c>
      <c r="K208" s="136">
        <v>0</v>
      </c>
      <c r="L208" s="43">
        <f t="shared" si="659"/>
        <v>5100</v>
      </c>
      <c r="M208" s="52">
        <f t="shared" si="652"/>
        <v>5100</v>
      </c>
      <c r="N208" s="42" t="str">
        <f t="shared" si="660"/>
        <v>NO CUMPLE</v>
      </c>
      <c r="O208" s="42" t="s">
        <v>566</v>
      </c>
      <c r="P208" s="42" t="s">
        <v>33</v>
      </c>
      <c r="Q208" s="42" t="str">
        <f t="shared" si="661"/>
        <v>NO</v>
      </c>
      <c r="R208" s="144">
        <v>6750</v>
      </c>
      <c r="S208" s="144">
        <v>0</v>
      </c>
      <c r="T208" s="144">
        <f t="shared" si="428"/>
        <v>6750</v>
      </c>
      <c r="U208" s="145">
        <f t="shared" si="653"/>
        <v>6750</v>
      </c>
      <c r="V208" s="42" t="str">
        <f t="shared" si="662"/>
        <v>NO CUMPLE</v>
      </c>
      <c r="W208" s="42" t="str">
        <f>+IFERROR(VLOOKUP(A208,'[1]ASSUT MEDICAL LTDA'!$A$11:$L$124,7,0)," ")</f>
        <v>Cumple</v>
      </c>
      <c r="X208" s="42" t="s">
        <v>33</v>
      </c>
      <c r="Y208" s="42" t="str">
        <f t="shared" si="663"/>
        <v>NO</v>
      </c>
      <c r="Z208" s="43">
        <v>8193</v>
      </c>
      <c r="AA208" s="43">
        <v>0</v>
      </c>
      <c r="AB208" s="43">
        <f t="shared" si="642"/>
        <v>8193</v>
      </c>
      <c r="AC208" s="41">
        <f t="shared" si="654"/>
        <v>8193</v>
      </c>
      <c r="AD208" s="42" t="str">
        <f t="shared" si="664"/>
        <v>NO CUMPLE</v>
      </c>
      <c r="AE208" s="42" t="str">
        <f>+IFERROR(VLOOKUP(A208,'[1]COLOMBIANA DE MEDICAMENTOS Y TE'!$A$33:$H$178,8,0)," ")</f>
        <v>Cumple</v>
      </c>
      <c r="AF208" s="42" t="s">
        <v>33</v>
      </c>
      <c r="AG208" s="42" t="str">
        <f t="shared" si="665"/>
        <v>NO</v>
      </c>
      <c r="AH208" s="60">
        <v>3771</v>
      </c>
      <c r="AI208" s="60">
        <v>0</v>
      </c>
      <c r="AJ208" s="51">
        <f t="shared" si="666"/>
        <v>3771</v>
      </c>
      <c r="AK208" s="41">
        <f t="shared" si="655"/>
        <v>3771</v>
      </c>
      <c r="AL208" s="42" t="str">
        <f t="shared" si="667"/>
        <v>CUMPLE</v>
      </c>
      <c r="AM208" s="42" t="str">
        <f>+IFERROR(VLOOKUP(A208,'[1]JOHNSON &amp; JOHNSON MEDTECH COLOM'!$A$11:$J$240,7,0)," ")</f>
        <v>Cumple</v>
      </c>
      <c r="AN208" s="42" t="s">
        <v>10</v>
      </c>
      <c r="AO208" s="42" t="str">
        <f t="shared" si="668"/>
        <v>SI</v>
      </c>
      <c r="AP208" s="60"/>
      <c r="AQ208" s="60"/>
      <c r="AR208" s="40">
        <f t="shared" si="669"/>
        <v>0</v>
      </c>
      <c r="AS208" s="41">
        <f t="shared" si="656"/>
        <v>0</v>
      </c>
      <c r="AT208" s="42" t="str">
        <f t="shared" si="670"/>
        <v>NO OFERTADO</v>
      </c>
      <c r="AU208" s="42"/>
      <c r="AV208" s="42" t="s">
        <v>33</v>
      </c>
      <c r="AW208" s="42" t="str">
        <f t="shared" si="671"/>
        <v>NO</v>
      </c>
      <c r="AX208" s="167"/>
      <c r="AY208" s="167"/>
      <c r="AZ208" s="144">
        <f t="shared" si="430"/>
        <v>0</v>
      </c>
      <c r="BA208" s="41">
        <f t="shared" si="657"/>
        <v>0</v>
      </c>
      <c r="BB208" s="42" t="str">
        <f t="shared" si="672"/>
        <v>NO OFERTADO</v>
      </c>
      <c r="BC208" s="42" t="str">
        <f>+IFERROR(VLOOKUP(A208,'[1]LIFE SUMINISTROS MEDICOS S.A.S.'!$A$32:$O$78,8,0)," ")</f>
        <v xml:space="preserve"> </v>
      </c>
      <c r="BD208" s="42" t="s">
        <v>33</v>
      </c>
      <c r="BE208" s="42" t="str">
        <f t="shared" si="673"/>
        <v>NO</v>
      </c>
      <c r="BF208" s="214">
        <f>+IFERROR(VLOOKUP(A208,[2]PriceList!$A$2:$I$252,8,0)," ")</f>
        <v>0</v>
      </c>
      <c r="BG208" s="218">
        <f>+IFERROR(VLOOKUP(A208,[2]PriceList!$A$2:$I$252,9,0)," ")</f>
        <v>0</v>
      </c>
      <c r="BH208" s="43">
        <f t="shared" si="643"/>
        <v>0</v>
      </c>
      <c r="BI208" s="52">
        <f t="shared" si="674"/>
        <v>0</v>
      </c>
      <c r="BJ208" s="42" t="str">
        <f t="shared" si="675"/>
        <v>NO OFERTADO</v>
      </c>
      <c r="BK208" s="42" t="str">
        <f>+IFERROR(VLOOKUP(A208,'[1]MEDTRONIC COLOMBIA S.A.'!$A$11:$O$73,8,0)," ")</f>
        <v xml:space="preserve"> </v>
      </c>
      <c r="BL208" s="42" t="s">
        <v>33</v>
      </c>
      <c r="BM208" s="42" t="str">
        <f t="shared" si="676"/>
        <v>NO</v>
      </c>
      <c r="BN208" s="196">
        <v>0</v>
      </c>
      <c r="BO208" s="196">
        <v>0</v>
      </c>
      <c r="BP208" s="144">
        <f t="shared" si="432"/>
        <v>0</v>
      </c>
      <c r="BQ208" s="145">
        <f t="shared" si="433"/>
        <v>0</v>
      </c>
      <c r="BR208" s="42" t="str">
        <f t="shared" si="677"/>
        <v>NO OFERTADO</v>
      </c>
      <c r="BS208" s="42" t="str">
        <f>+IFERROR(VLOOKUP(A208,'[1]PROMED QUIRURGICOS EU'!$A$11:$O$26,8,0)," ")</f>
        <v xml:space="preserve"> </v>
      </c>
      <c r="BT208" s="42" t="s">
        <v>33</v>
      </c>
      <c r="BU208" s="42" t="str">
        <f t="shared" si="678"/>
        <v>NO</v>
      </c>
      <c r="BV208" s="191"/>
      <c r="BW208" s="191"/>
      <c r="BX208" s="43">
        <f t="shared" si="434"/>
        <v>0</v>
      </c>
      <c r="BY208" s="52">
        <f t="shared" si="435"/>
        <v>0</v>
      </c>
      <c r="BZ208" s="42" t="str">
        <f t="shared" si="679"/>
        <v>NO OFERTADO</v>
      </c>
      <c r="CA208" s="42" t="str">
        <f>+IFERROR(VLOOKUP(A208,'[1]UCIPHARMA S. A'!$A$11:$N$28,8,0)," ")</f>
        <v xml:space="preserve"> </v>
      </c>
      <c r="CB208" s="42" t="s">
        <v>33</v>
      </c>
      <c r="CC208" s="42" t="str">
        <f t="shared" si="680"/>
        <v>NO</v>
      </c>
      <c r="CD208" s="56"/>
      <c r="CE208" s="57" t="str">
        <f t="shared" si="644"/>
        <v/>
      </c>
      <c r="CF208" s="57" t="str">
        <f t="shared" si="645"/>
        <v/>
      </c>
      <c r="CG208" s="57" t="str">
        <f t="shared" si="646"/>
        <v/>
      </c>
      <c r="CH208" s="65">
        <f t="shared" si="647"/>
        <v>3771</v>
      </c>
      <c r="CI208" s="65" t="str">
        <f t="shared" si="648"/>
        <v/>
      </c>
      <c r="CJ208" s="65" t="str">
        <f t="shared" si="649"/>
        <v/>
      </c>
      <c r="CK208" s="65" t="str">
        <f t="shared" si="681"/>
        <v/>
      </c>
      <c r="CL208" s="65" t="str">
        <f t="shared" si="682"/>
        <v/>
      </c>
      <c r="CM208" s="57" t="str">
        <f t="shared" si="658"/>
        <v/>
      </c>
      <c r="CN208" s="57">
        <f t="shared" si="683"/>
        <v>3771</v>
      </c>
      <c r="CO208" s="58" t="e">
        <f t="shared" si="684"/>
        <v>#VALUE!</v>
      </c>
      <c r="CP208" s="58" t="e">
        <f t="shared" si="685"/>
        <v>#VALUE!</v>
      </c>
      <c r="CQ208" s="58" t="e">
        <f t="shared" si="686"/>
        <v>#VALUE!</v>
      </c>
      <c r="CR208" s="58">
        <f t="shared" si="687"/>
        <v>500</v>
      </c>
      <c r="CS208" s="58" t="e">
        <f t="shared" si="688"/>
        <v>#VALUE!</v>
      </c>
      <c r="CT208" s="58" t="e">
        <f t="shared" si="689"/>
        <v>#VALUE!</v>
      </c>
      <c r="CU208" s="62" t="e">
        <f t="shared" si="690"/>
        <v>#VALUE!</v>
      </c>
      <c r="CV208" s="58" t="e">
        <f t="shared" si="691"/>
        <v>#VALUE!</v>
      </c>
      <c r="CW208" s="58" t="e">
        <f t="shared" si="692"/>
        <v>#VALUE!</v>
      </c>
      <c r="CX208" s="56" t="s">
        <v>554</v>
      </c>
      <c r="CY208" s="91"/>
    </row>
    <row r="209" spans="1:103" s="59" customFormat="1" ht="84" x14ac:dyDescent="0.2">
      <c r="A209" s="122">
        <f t="shared" si="650"/>
        <v>199</v>
      </c>
      <c r="B209" s="123" t="s">
        <v>441</v>
      </c>
      <c r="C209" s="124" t="s">
        <v>442</v>
      </c>
      <c r="D209" s="123" t="s">
        <v>46</v>
      </c>
      <c r="E209" s="126">
        <v>1</v>
      </c>
      <c r="F209" s="122">
        <v>1</v>
      </c>
      <c r="G209" s="123" t="s">
        <v>31</v>
      </c>
      <c r="H209" s="53">
        <v>18256</v>
      </c>
      <c r="I209" s="53">
        <f t="shared" si="651"/>
        <v>18256</v>
      </c>
      <c r="J209" s="136"/>
      <c r="K209" s="136">
        <v>0</v>
      </c>
      <c r="L209" s="43">
        <f t="shared" si="659"/>
        <v>0</v>
      </c>
      <c r="M209" s="52">
        <f t="shared" si="652"/>
        <v>0</v>
      </c>
      <c r="N209" s="42" t="str">
        <f t="shared" si="660"/>
        <v>NO OFERTADO</v>
      </c>
      <c r="O209" s="42" t="s">
        <v>568</v>
      </c>
      <c r="P209" s="42" t="s">
        <v>33</v>
      </c>
      <c r="Q209" s="42" t="str">
        <f t="shared" si="661"/>
        <v>NO</v>
      </c>
      <c r="R209" s="144">
        <v>9600</v>
      </c>
      <c r="S209" s="144">
        <v>0</v>
      </c>
      <c r="T209" s="144">
        <f t="shared" si="428"/>
        <v>9600</v>
      </c>
      <c r="U209" s="145">
        <f t="shared" si="653"/>
        <v>9600</v>
      </c>
      <c r="V209" s="42" t="str">
        <f>+IF(T209=0,"NO OFERTADO",IF(T209&gt;$H209,"NO CUMPLE",IF(((T209-$H209)/$H209)&lt;=-20%,"ARTIFICIALIDAD",IF(AND($H209=$H209,((T209-$H209)/$H209)&gt;-20%),"CUMPLE"))))</f>
        <v>ARTIFICIALIDAD</v>
      </c>
      <c r="W209" s="42" t="str">
        <f>+IFERROR(VLOOKUP(A209,'[1]ASSUT MEDICAL LTDA'!$A$11:$L$124,7,0)," ")</f>
        <v>Cumple</v>
      </c>
      <c r="X209" s="42" t="s">
        <v>10</v>
      </c>
      <c r="Y209" s="42" t="str">
        <f>+IF(X209="CUMPLE","SI",IF(X209="NO CUMPLE","NO"))</f>
        <v>SI</v>
      </c>
      <c r="Z209" s="43">
        <v>0</v>
      </c>
      <c r="AA209" s="43">
        <v>0</v>
      </c>
      <c r="AB209" s="43">
        <f t="shared" si="642"/>
        <v>0</v>
      </c>
      <c r="AC209" s="41">
        <f t="shared" si="654"/>
        <v>0</v>
      </c>
      <c r="AD209" s="42" t="str">
        <f t="shared" si="664"/>
        <v>NO OFERTADO</v>
      </c>
      <c r="AE209" s="42" t="str">
        <f>+IFERROR(VLOOKUP(A209,'[1]COLOMBIANA DE MEDICAMENTOS Y TE'!$A$33:$H$178,8,0)," ")</f>
        <v xml:space="preserve"> </v>
      </c>
      <c r="AF209" s="42" t="s">
        <v>33</v>
      </c>
      <c r="AG209" s="42" t="str">
        <f t="shared" si="665"/>
        <v>NO</v>
      </c>
      <c r="AH209" s="60"/>
      <c r="AI209" s="60"/>
      <c r="AJ209" s="51">
        <f t="shared" si="666"/>
        <v>0</v>
      </c>
      <c r="AK209" s="41">
        <f t="shared" si="655"/>
        <v>0</v>
      </c>
      <c r="AL209" s="42" t="str">
        <f t="shared" si="667"/>
        <v>NO OFERTADO</v>
      </c>
      <c r="AM209" s="42" t="str">
        <f>+IFERROR(VLOOKUP(A209,'[1]JOHNSON &amp; JOHNSON MEDTECH COLOM'!$A$11:$J$240,7,0)," ")</f>
        <v xml:space="preserve"> </v>
      </c>
      <c r="AN209" s="42" t="s">
        <v>33</v>
      </c>
      <c r="AO209" s="42" t="str">
        <f t="shared" si="668"/>
        <v>NO</v>
      </c>
      <c r="AP209" s="60"/>
      <c r="AQ209" s="60"/>
      <c r="AR209" s="40">
        <f t="shared" si="669"/>
        <v>0</v>
      </c>
      <c r="AS209" s="41">
        <f t="shared" si="656"/>
        <v>0</v>
      </c>
      <c r="AT209" s="42" t="str">
        <f t="shared" si="670"/>
        <v>NO OFERTADO</v>
      </c>
      <c r="AU209" s="42"/>
      <c r="AV209" s="42" t="s">
        <v>33</v>
      </c>
      <c r="AW209" s="42" t="str">
        <f t="shared" si="671"/>
        <v>NO</v>
      </c>
      <c r="AX209" s="167">
        <v>11883</v>
      </c>
      <c r="AY209" s="167">
        <v>0</v>
      </c>
      <c r="AZ209" s="144">
        <f t="shared" si="430"/>
        <v>11883</v>
      </c>
      <c r="BA209" s="41">
        <f t="shared" si="657"/>
        <v>11883</v>
      </c>
      <c r="BB209" s="42" t="str">
        <f t="shared" si="672"/>
        <v>ARTIFICIALIDAD</v>
      </c>
      <c r="BC209" s="42" t="str">
        <f>+IFERROR(VLOOKUP(A209,'[1]LIFE SUMINISTROS MEDICOS S.A.S.'!$A$32:$O$78,8,0)," ")</f>
        <v>No cumple</v>
      </c>
      <c r="BD209" s="42" t="s">
        <v>10</v>
      </c>
      <c r="BE209" s="42" t="str">
        <f t="shared" si="673"/>
        <v>SI</v>
      </c>
      <c r="BF209" s="214">
        <f>+IFERROR(VLOOKUP(A209,[2]PriceList!$A$2:$I$252,8,0)," ")</f>
        <v>0</v>
      </c>
      <c r="BG209" s="218">
        <f>+IFERROR(VLOOKUP(A209,[2]PriceList!$A$2:$I$252,9,0)," ")</f>
        <v>0</v>
      </c>
      <c r="BH209" s="43">
        <f t="shared" si="643"/>
        <v>0</v>
      </c>
      <c r="BI209" s="52">
        <f t="shared" si="674"/>
        <v>0</v>
      </c>
      <c r="BJ209" s="42" t="str">
        <f t="shared" si="675"/>
        <v>NO OFERTADO</v>
      </c>
      <c r="BK209" s="42" t="str">
        <f>+IFERROR(VLOOKUP(A209,'[1]MEDTRONIC COLOMBIA S.A.'!$A$11:$O$73,8,0)," ")</f>
        <v xml:space="preserve"> </v>
      </c>
      <c r="BL209" s="42" t="s">
        <v>33</v>
      </c>
      <c r="BM209" s="42" t="str">
        <f t="shared" si="676"/>
        <v>NO</v>
      </c>
      <c r="BN209" s="196">
        <v>0</v>
      </c>
      <c r="BO209" s="196">
        <v>0</v>
      </c>
      <c r="BP209" s="144">
        <f t="shared" si="432"/>
        <v>0</v>
      </c>
      <c r="BQ209" s="145">
        <f t="shared" si="433"/>
        <v>0</v>
      </c>
      <c r="BR209" s="42" t="str">
        <f t="shared" si="677"/>
        <v>NO OFERTADO</v>
      </c>
      <c r="BS209" s="42" t="str">
        <f>+IFERROR(VLOOKUP(A209,'[1]PROMED QUIRURGICOS EU'!$A$11:$O$26,8,0)," ")</f>
        <v xml:space="preserve"> </v>
      </c>
      <c r="BT209" s="42" t="s">
        <v>33</v>
      </c>
      <c r="BU209" s="42" t="str">
        <f t="shared" si="678"/>
        <v>NO</v>
      </c>
      <c r="BV209" s="191"/>
      <c r="BW209" s="191"/>
      <c r="BX209" s="43">
        <f t="shared" si="434"/>
        <v>0</v>
      </c>
      <c r="BY209" s="52">
        <f t="shared" si="435"/>
        <v>0</v>
      </c>
      <c r="BZ209" s="42" t="str">
        <f t="shared" si="679"/>
        <v>NO OFERTADO</v>
      </c>
      <c r="CA209" s="42" t="str">
        <f>+IFERROR(VLOOKUP(A209,'[1]UCIPHARMA S. A'!$A$11:$N$28,8,0)," ")</f>
        <v xml:space="preserve"> </v>
      </c>
      <c r="CB209" s="42" t="s">
        <v>33</v>
      </c>
      <c r="CC209" s="42" t="str">
        <f t="shared" si="680"/>
        <v>NO</v>
      </c>
      <c r="CD209" s="56"/>
      <c r="CE209" s="57" t="str">
        <f t="shared" si="644"/>
        <v/>
      </c>
      <c r="CF209" s="57">
        <f t="shared" si="645"/>
        <v>9600</v>
      </c>
      <c r="CG209" s="57" t="str">
        <f t="shared" si="646"/>
        <v/>
      </c>
      <c r="CH209" s="65" t="str">
        <f t="shared" si="647"/>
        <v/>
      </c>
      <c r="CI209" s="65" t="str">
        <f t="shared" si="648"/>
        <v/>
      </c>
      <c r="CJ209" s="65">
        <f t="shared" si="649"/>
        <v>11883</v>
      </c>
      <c r="CK209" s="65" t="str">
        <f t="shared" si="681"/>
        <v/>
      </c>
      <c r="CL209" s="65" t="str">
        <f t="shared" si="682"/>
        <v/>
      </c>
      <c r="CM209" s="57" t="str">
        <f t="shared" si="658"/>
        <v/>
      </c>
      <c r="CN209" s="57">
        <f t="shared" si="683"/>
        <v>9600</v>
      </c>
      <c r="CO209" s="58" t="e">
        <f t="shared" si="684"/>
        <v>#VALUE!</v>
      </c>
      <c r="CP209" s="58">
        <f t="shared" si="685"/>
        <v>500</v>
      </c>
      <c r="CQ209" s="58" t="e">
        <f t="shared" si="686"/>
        <v>#VALUE!</v>
      </c>
      <c r="CR209" s="58" t="e">
        <f t="shared" si="687"/>
        <v>#VALUE!</v>
      </c>
      <c r="CS209" s="58" t="e">
        <f t="shared" si="688"/>
        <v>#VALUE!</v>
      </c>
      <c r="CT209" s="58">
        <f t="shared" si="689"/>
        <v>403.93839939409236</v>
      </c>
      <c r="CU209" s="62" t="e">
        <f t="shared" si="690"/>
        <v>#VALUE!</v>
      </c>
      <c r="CV209" s="58" t="e">
        <f t="shared" si="691"/>
        <v>#VALUE!</v>
      </c>
      <c r="CW209" s="58" t="e">
        <f t="shared" si="692"/>
        <v>#VALUE!</v>
      </c>
      <c r="CX209" s="56" t="s">
        <v>552</v>
      </c>
      <c r="CY209" s="91"/>
    </row>
    <row r="210" spans="1:103" s="59" customFormat="1" ht="96" x14ac:dyDescent="0.2">
      <c r="A210" s="122">
        <f t="shared" si="650"/>
        <v>200</v>
      </c>
      <c r="B210" s="123" t="s">
        <v>443</v>
      </c>
      <c r="C210" s="124" t="s">
        <v>444</v>
      </c>
      <c r="D210" s="123" t="s">
        <v>46</v>
      </c>
      <c r="E210" s="126">
        <v>3</v>
      </c>
      <c r="F210" s="122">
        <v>1</v>
      </c>
      <c r="G210" s="123" t="s">
        <v>31</v>
      </c>
      <c r="H210" s="53">
        <v>4569742.8</v>
      </c>
      <c r="I210" s="53">
        <f t="shared" si="651"/>
        <v>13709228.399999999</v>
      </c>
      <c r="J210" s="136"/>
      <c r="K210" s="136">
        <v>0</v>
      </c>
      <c r="L210" s="43">
        <f t="shared" si="659"/>
        <v>0</v>
      </c>
      <c r="M210" s="52">
        <f t="shared" si="652"/>
        <v>0</v>
      </c>
      <c r="N210" s="42" t="str">
        <f t="shared" si="660"/>
        <v>NO OFERTADO</v>
      </c>
      <c r="O210" s="42" t="s">
        <v>568</v>
      </c>
      <c r="P210" s="42" t="s">
        <v>33</v>
      </c>
      <c r="Q210" s="42" t="str">
        <f t="shared" si="661"/>
        <v>NO</v>
      </c>
      <c r="R210" s="144">
        <v>0</v>
      </c>
      <c r="S210" s="144">
        <v>0</v>
      </c>
      <c r="T210" s="144">
        <f t="shared" si="428"/>
        <v>0</v>
      </c>
      <c r="U210" s="145">
        <f t="shared" si="653"/>
        <v>0</v>
      </c>
      <c r="V210" s="42" t="str">
        <f t="shared" ref="V210:V218" si="693">+IF(T210=0,"NO OFERTADO",IF(T210&gt;$H210,"NO CUMPLE",IF(((T210-$H210)/$H210)&lt;=-20%,"ARTIFICIALIDAD",IF(AND($H210=$H210,((T210-$H210)/$H210)&gt;-20%),"CUMPLE"))))</f>
        <v>NO OFERTADO</v>
      </c>
      <c r="W210" s="42" t="str">
        <f>+IFERROR(VLOOKUP(A210,'[1]ASSUT MEDICAL LTDA'!$A$11:$L$124,7,0)," ")</f>
        <v xml:space="preserve"> </v>
      </c>
      <c r="X210" s="42" t="s">
        <v>33</v>
      </c>
      <c r="Y210" s="42" t="str">
        <f t="shared" ref="Y210:Y218" si="694">+IF(X210="CUMPLE","SI",IF(X210="NO CUMPLE","NO"))</f>
        <v>NO</v>
      </c>
      <c r="Z210" s="43">
        <v>0</v>
      </c>
      <c r="AA210" s="43">
        <v>0</v>
      </c>
      <c r="AB210" s="43">
        <f t="shared" si="642"/>
        <v>0</v>
      </c>
      <c r="AC210" s="41">
        <f t="shared" si="654"/>
        <v>0</v>
      </c>
      <c r="AD210" s="42" t="str">
        <f t="shared" si="664"/>
        <v>NO OFERTADO</v>
      </c>
      <c r="AE210" s="42" t="str">
        <f>+IFERROR(VLOOKUP(A210,'[1]COLOMBIANA DE MEDICAMENTOS Y TE'!$A$33:$H$178,8,0)," ")</f>
        <v xml:space="preserve"> </v>
      </c>
      <c r="AF210" s="42" t="s">
        <v>33</v>
      </c>
      <c r="AG210" s="42" t="str">
        <f t="shared" si="665"/>
        <v>NO</v>
      </c>
      <c r="AH210" s="60">
        <v>3497709</v>
      </c>
      <c r="AI210" s="60">
        <v>0</v>
      </c>
      <c r="AJ210" s="51">
        <f t="shared" si="666"/>
        <v>3497709</v>
      </c>
      <c r="AK210" s="41">
        <f t="shared" si="655"/>
        <v>10493127</v>
      </c>
      <c r="AL210" s="42" t="str">
        <f t="shared" si="667"/>
        <v>ARTIFICIALIDAD</v>
      </c>
      <c r="AM210" s="42" t="str">
        <f>+IFERROR(VLOOKUP(A210,'[1]JOHNSON &amp; JOHNSON MEDTECH COLOM'!$A$11:$J$240,7,0)," ")</f>
        <v>Cumple</v>
      </c>
      <c r="AN210" s="42" t="s">
        <v>10</v>
      </c>
      <c r="AO210" s="42" t="str">
        <f t="shared" si="668"/>
        <v>SI</v>
      </c>
      <c r="AP210" s="60"/>
      <c r="AQ210" s="60"/>
      <c r="AR210" s="40">
        <f t="shared" si="669"/>
        <v>0</v>
      </c>
      <c r="AS210" s="41">
        <f t="shared" si="656"/>
        <v>0</v>
      </c>
      <c r="AT210" s="42" t="str">
        <f t="shared" si="670"/>
        <v>NO OFERTADO</v>
      </c>
      <c r="AU210" s="42"/>
      <c r="AV210" s="42" t="s">
        <v>33</v>
      </c>
      <c r="AW210" s="42" t="str">
        <f t="shared" si="671"/>
        <v>NO</v>
      </c>
      <c r="AX210" s="167"/>
      <c r="AY210" s="167"/>
      <c r="AZ210" s="144">
        <f t="shared" si="430"/>
        <v>0</v>
      </c>
      <c r="BA210" s="41">
        <f t="shared" si="657"/>
        <v>0</v>
      </c>
      <c r="BB210" s="42" t="str">
        <f t="shared" si="672"/>
        <v>NO OFERTADO</v>
      </c>
      <c r="BC210" s="42" t="str">
        <f>+IFERROR(VLOOKUP(A210,'[1]LIFE SUMINISTROS MEDICOS S.A.S.'!$A$32:$O$78,8,0)," ")</f>
        <v xml:space="preserve"> </v>
      </c>
      <c r="BD210" s="42" t="s">
        <v>33</v>
      </c>
      <c r="BE210" s="42" t="str">
        <f t="shared" si="673"/>
        <v>NO</v>
      </c>
      <c r="BF210" s="214">
        <f>+IFERROR(VLOOKUP(A210,[2]PriceList!$A$2:$I$252,8,0)," ")</f>
        <v>0</v>
      </c>
      <c r="BG210" s="218">
        <f>+IFERROR(VLOOKUP(A210,[2]PriceList!$A$2:$I$252,9,0)," ")</f>
        <v>0</v>
      </c>
      <c r="BH210" s="43">
        <f t="shared" si="643"/>
        <v>0</v>
      </c>
      <c r="BI210" s="52">
        <f t="shared" si="674"/>
        <v>0</v>
      </c>
      <c r="BJ210" s="42" t="str">
        <f t="shared" si="675"/>
        <v>NO OFERTADO</v>
      </c>
      <c r="BK210" s="42" t="str">
        <f>+IFERROR(VLOOKUP(A210,'[1]MEDTRONIC COLOMBIA S.A.'!$A$11:$O$73,8,0)," ")</f>
        <v xml:space="preserve"> </v>
      </c>
      <c r="BL210" s="42" t="s">
        <v>33</v>
      </c>
      <c r="BM210" s="42" t="str">
        <f t="shared" si="676"/>
        <v>NO</v>
      </c>
      <c r="BN210" s="196">
        <v>0</v>
      </c>
      <c r="BO210" s="196">
        <v>0</v>
      </c>
      <c r="BP210" s="144">
        <f t="shared" si="432"/>
        <v>0</v>
      </c>
      <c r="BQ210" s="145">
        <f t="shared" si="433"/>
        <v>0</v>
      </c>
      <c r="BR210" s="42" t="str">
        <f t="shared" si="677"/>
        <v>NO OFERTADO</v>
      </c>
      <c r="BS210" s="42" t="str">
        <f>+IFERROR(VLOOKUP(A210,'[1]PROMED QUIRURGICOS EU'!$A$11:$O$26,8,0)," ")</f>
        <v xml:space="preserve"> </v>
      </c>
      <c r="BT210" s="42" t="s">
        <v>33</v>
      </c>
      <c r="BU210" s="42" t="str">
        <f t="shared" si="678"/>
        <v>NO</v>
      </c>
      <c r="BV210" s="191"/>
      <c r="BW210" s="191"/>
      <c r="BX210" s="43">
        <f t="shared" si="434"/>
        <v>0</v>
      </c>
      <c r="BY210" s="52">
        <f t="shared" si="435"/>
        <v>0</v>
      </c>
      <c r="BZ210" s="42" t="str">
        <f t="shared" si="679"/>
        <v>NO OFERTADO</v>
      </c>
      <c r="CA210" s="42" t="str">
        <f>+IFERROR(VLOOKUP(A210,'[1]UCIPHARMA S. A'!$A$11:$N$28,8,0)," ")</f>
        <v xml:space="preserve"> </v>
      </c>
      <c r="CB210" s="42" t="s">
        <v>33</v>
      </c>
      <c r="CC210" s="42" t="str">
        <f t="shared" si="680"/>
        <v>NO</v>
      </c>
      <c r="CD210" s="56"/>
      <c r="CE210" s="57" t="str">
        <f t="shared" si="644"/>
        <v/>
      </c>
      <c r="CF210" s="57" t="str">
        <f t="shared" si="645"/>
        <v/>
      </c>
      <c r="CG210" s="57" t="str">
        <f t="shared" si="646"/>
        <v/>
      </c>
      <c r="CH210" s="65">
        <f t="shared" si="647"/>
        <v>3497709</v>
      </c>
      <c r="CI210" s="65" t="str">
        <f t="shared" si="648"/>
        <v/>
      </c>
      <c r="CJ210" s="65" t="str">
        <f t="shared" si="649"/>
        <v/>
      </c>
      <c r="CK210" s="65" t="str">
        <f t="shared" si="681"/>
        <v/>
      </c>
      <c r="CL210" s="65" t="str">
        <f t="shared" si="682"/>
        <v/>
      </c>
      <c r="CM210" s="57" t="str">
        <f t="shared" si="658"/>
        <v/>
      </c>
      <c r="CN210" s="57">
        <f t="shared" si="683"/>
        <v>3497709</v>
      </c>
      <c r="CO210" s="58" t="e">
        <f t="shared" si="684"/>
        <v>#VALUE!</v>
      </c>
      <c r="CP210" s="58" t="e">
        <f t="shared" si="685"/>
        <v>#VALUE!</v>
      </c>
      <c r="CQ210" s="58" t="e">
        <f t="shared" si="686"/>
        <v>#VALUE!</v>
      </c>
      <c r="CR210" s="58">
        <f t="shared" si="687"/>
        <v>500</v>
      </c>
      <c r="CS210" s="58" t="e">
        <f t="shared" si="688"/>
        <v>#VALUE!</v>
      </c>
      <c r="CT210" s="58" t="e">
        <f t="shared" si="689"/>
        <v>#VALUE!</v>
      </c>
      <c r="CU210" s="62" t="e">
        <f t="shared" si="690"/>
        <v>#VALUE!</v>
      </c>
      <c r="CV210" s="58" t="e">
        <f t="shared" si="691"/>
        <v>#VALUE!</v>
      </c>
      <c r="CW210" s="58" t="e">
        <f t="shared" si="692"/>
        <v>#VALUE!</v>
      </c>
      <c r="CX210" s="56" t="s">
        <v>554</v>
      </c>
      <c r="CY210" s="91"/>
    </row>
    <row r="211" spans="1:103" s="59" customFormat="1" ht="60" x14ac:dyDescent="0.2">
      <c r="A211" s="122">
        <f t="shared" si="650"/>
        <v>201</v>
      </c>
      <c r="B211" s="123" t="s">
        <v>445</v>
      </c>
      <c r="C211" s="124" t="s">
        <v>446</v>
      </c>
      <c r="D211" s="123" t="s">
        <v>46</v>
      </c>
      <c r="E211" s="126">
        <v>1</v>
      </c>
      <c r="F211" s="122">
        <v>1</v>
      </c>
      <c r="G211" s="123" t="s">
        <v>31</v>
      </c>
      <c r="H211" s="53">
        <v>205489.2</v>
      </c>
      <c r="I211" s="53">
        <f t="shared" si="651"/>
        <v>205489.2</v>
      </c>
      <c r="J211" s="136"/>
      <c r="K211" s="136">
        <v>0</v>
      </c>
      <c r="L211" s="43">
        <f t="shared" si="659"/>
        <v>0</v>
      </c>
      <c r="M211" s="52">
        <f t="shared" si="652"/>
        <v>0</v>
      </c>
      <c r="N211" s="42" t="str">
        <f t="shared" si="660"/>
        <v>NO OFERTADO</v>
      </c>
      <c r="O211" s="42" t="s">
        <v>568</v>
      </c>
      <c r="P211" s="42" t="s">
        <v>33</v>
      </c>
      <c r="Q211" s="42" t="str">
        <f t="shared" si="661"/>
        <v>NO</v>
      </c>
      <c r="R211" s="144">
        <v>0</v>
      </c>
      <c r="S211" s="144">
        <v>0</v>
      </c>
      <c r="T211" s="144">
        <f t="shared" si="428"/>
        <v>0</v>
      </c>
      <c r="U211" s="145">
        <f t="shared" si="653"/>
        <v>0</v>
      </c>
      <c r="V211" s="42" t="str">
        <f t="shared" si="693"/>
        <v>NO OFERTADO</v>
      </c>
      <c r="W211" s="42" t="str">
        <f>+IFERROR(VLOOKUP(A211,'[1]ASSUT MEDICAL LTDA'!$A$11:$L$124,7,0)," ")</f>
        <v xml:space="preserve"> </v>
      </c>
      <c r="X211" s="42" t="s">
        <v>33</v>
      </c>
      <c r="Y211" s="42" t="str">
        <f t="shared" si="694"/>
        <v>NO</v>
      </c>
      <c r="Z211" s="43">
        <v>0</v>
      </c>
      <c r="AA211" s="43">
        <v>0</v>
      </c>
      <c r="AB211" s="43">
        <f t="shared" si="642"/>
        <v>0</v>
      </c>
      <c r="AC211" s="41">
        <f t="shared" si="654"/>
        <v>0</v>
      </c>
      <c r="AD211" s="42" t="str">
        <f t="shared" si="664"/>
        <v>NO OFERTADO</v>
      </c>
      <c r="AE211" s="42" t="str">
        <f>+IFERROR(VLOOKUP(A211,'[1]COLOMBIANA DE MEDICAMENTOS Y TE'!$A$33:$H$178,8,0)," ")</f>
        <v xml:space="preserve"> </v>
      </c>
      <c r="AF211" s="42" t="s">
        <v>33</v>
      </c>
      <c r="AG211" s="42" t="str">
        <f t="shared" si="665"/>
        <v>NO</v>
      </c>
      <c r="AH211" s="60">
        <v>149741</v>
      </c>
      <c r="AI211" s="60">
        <v>0</v>
      </c>
      <c r="AJ211" s="51">
        <f t="shared" si="666"/>
        <v>149741</v>
      </c>
      <c r="AK211" s="41">
        <f t="shared" si="655"/>
        <v>149741</v>
      </c>
      <c r="AL211" s="42" t="str">
        <f t="shared" si="667"/>
        <v>ARTIFICIALIDAD</v>
      </c>
      <c r="AM211" s="42" t="str">
        <f>+IFERROR(VLOOKUP(A211,'[1]JOHNSON &amp; JOHNSON MEDTECH COLOM'!$A$11:$J$240,7,0)," ")</f>
        <v>Cumple</v>
      </c>
      <c r="AN211" s="42" t="s">
        <v>10</v>
      </c>
      <c r="AO211" s="42" t="str">
        <f t="shared" si="668"/>
        <v>SI</v>
      </c>
      <c r="AP211" s="60"/>
      <c r="AQ211" s="60"/>
      <c r="AR211" s="40">
        <f t="shared" si="669"/>
        <v>0</v>
      </c>
      <c r="AS211" s="41">
        <f t="shared" si="656"/>
        <v>0</v>
      </c>
      <c r="AT211" s="42" t="str">
        <f t="shared" si="670"/>
        <v>NO OFERTADO</v>
      </c>
      <c r="AU211" s="42"/>
      <c r="AV211" s="42" t="s">
        <v>33</v>
      </c>
      <c r="AW211" s="42" t="str">
        <f t="shared" si="671"/>
        <v>NO</v>
      </c>
      <c r="AX211" s="167"/>
      <c r="AY211" s="167"/>
      <c r="AZ211" s="144">
        <f t="shared" si="430"/>
        <v>0</v>
      </c>
      <c r="BA211" s="41">
        <f t="shared" si="657"/>
        <v>0</v>
      </c>
      <c r="BB211" s="42" t="str">
        <f t="shared" si="672"/>
        <v>NO OFERTADO</v>
      </c>
      <c r="BC211" s="42" t="str">
        <f>+IFERROR(VLOOKUP(A211,'[1]LIFE SUMINISTROS MEDICOS S.A.S.'!$A$32:$O$78,8,0)," ")</f>
        <v xml:space="preserve"> </v>
      </c>
      <c r="BD211" s="42" t="s">
        <v>33</v>
      </c>
      <c r="BE211" s="42" t="str">
        <f t="shared" si="673"/>
        <v>NO</v>
      </c>
      <c r="BF211" s="214">
        <f>+IFERROR(VLOOKUP(A211,[2]PriceList!$A$2:$I$252,8,0)," ")</f>
        <v>0</v>
      </c>
      <c r="BG211" s="218">
        <f>+IFERROR(VLOOKUP(A211,[2]PriceList!$A$2:$I$252,9,0)," ")</f>
        <v>0</v>
      </c>
      <c r="BH211" s="43">
        <f t="shared" si="643"/>
        <v>0</v>
      </c>
      <c r="BI211" s="52">
        <f t="shared" si="674"/>
        <v>0</v>
      </c>
      <c r="BJ211" s="42" t="str">
        <f t="shared" si="675"/>
        <v>NO OFERTADO</v>
      </c>
      <c r="BK211" s="42" t="str">
        <f>+IFERROR(VLOOKUP(A211,'[1]MEDTRONIC COLOMBIA S.A.'!$A$11:$O$73,8,0)," ")</f>
        <v xml:space="preserve"> </v>
      </c>
      <c r="BL211" s="42" t="s">
        <v>33</v>
      </c>
      <c r="BM211" s="42" t="str">
        <f t="shared" si="676"/>
        <v>NO</v>
      </c>
      <c r="BN211" s="196">
        <v>447947</v>
      </c>
      <c r="BO211" s="196">
        <v>85109.930000000008</v>
      </c>
      <c r="BP211" s="144">
        <f t="shared" si="432"/>
        <v>533056.93000000005</v>
      </c>
      <c r="BQ211" s="145">
        <f t="shared" si="433"/>
        <v>533056.93000000005</v>
      </c>
      <c r="BR211" s="42" t="str">
        <f t="shared" si="677"/>
        <v>NO CUMPLE</v>
      </c>
      <c r="BS211" s="42" t="str">
        <f>+IFERROR(VLOOKUP(A211,'[1]PROMED QUIRURGICOS EU'!$A$11:$O$26,8,0)," ")</f>
        <v>No cumple</v>
      </c>
      <c r="BT211" s="42" t="s">
        <v>33</v>
      </c>
      <c r="BU211" s="42" t="str">
        <f t="shared" si="678"/>
        <v>NO</v>
      </c>
      <c r="BV211" s="191"/>
      <c r="BW211" s="191"/>
      <c r="BX211" s="43">
        <f t="shared" si="434"/>
        <v>0</v>
      </c>
      <c r="BY211" s="52">
        <f t="shared" si="435"/>
        <v>0</v>
      </c>
      <c r="BZ211" s="42" t="str">
        <f t="shared" si="679"/>
        <v>NO OFERTADO</v>
      </c>
      <c r="CA211" s="42" t="str">
        <f>+IFERROR(VLOOKUP(A211,'[1]UCIPHARMA S. A'!$A$11:$N$28,8,0)," ")</f>
        <v xml:space="preserve"> </v>
      </c>
      <c r="CB211" s="42" t="s">
        <v>33</v>
      </c>
      <c r="CC211" s="42" t="str">
        <f t="shared" si="680"/>
        <v>NO</v>
      </c>
      <c r="CD211" s="56"/>
      <c r="CE211" s="57" t="str">
        <f t="shared" si="644"/>
        <v/>
      </c>
      <c r="CF211" s="57" t="str">
        <f t="shared" si="645"/>
        <v/>
      </c>
      <c r="CG211" s="57" t="str">
        <f t="shared" si="646"/>
        <v/>
      </c>
      <c r="CH211" s="65">
        <f t="shared" si="647"/>
        <v>149741</v>
      </c>
      <c r="CI211" s="65" t="str">
        <f t="shared" si="648"/>
        <v/>
      </c>
      <c r="CJ211" s="65" t="str">
        <f t="shared" si="649"/>
        <v/>
      </c>
      <c r="CK211" s="65" t="str">
        <f t="shared" si="681"/>
        <v/>
      </c>
      <c r="CL211" s="65" t="str">
        <f t="shared" si="682"/>
        <v/>
      </c>
      <c r="CM211" s="57" t="str">
        <f t="shared" si="658"/>
        <v/>
      </c>
      <c r="CN211" s="57">
        <f t="shared" si="683"/>
        <v>149741</v>
      </c>
      <c r="CO211" s="58" t="e">
        <f t="shared" si="684"/>
        <v>#VALUE!</v>
      </c>
      <c r="CP211" s="58" t="e">
        <f t="shared" si="685"/>
        <v>#VALUE!</v>
      </c>
      <c r="CQ211" s="58" t="e">
        <f t="shared" si="686"/>
        <v>#VALUE!</v>
      </c>
      <c r="CR211" s="58">
        <f t="shared" si="687"/>
        <v>500</v>
      </c>
      <c r="CS211" s="58" t="e">
        <f>500*(CN211/CI211)</f>
        <v>#VALUE!</v>
      </c>
      <c r="CT211" s="58" t="e">
        <f t="shared" si="689"/>
        <v>#VALUE!</v>
      </c>
      <c r="CU211" s="62" t="e">
        <f t="shared" si="690"/>
        <v>#VALUE!</v>
      </c>
      <c r="CV211" s="58" t="e">
        <f t="shared" si="691"/>
        <v>#VALUE!</v>
      </c>
      <c r="CW211" s="58" t="e">
        <f t="shared" si="692"/>
        <v>#VALUE!</v>
      </c>
      <c r="CX211" s="56" t="s">
        <v>554</v>
      </c>
      <c r="CY211" s="91"/>
    </row>
    <row r="212" spans="1:103" s="59" customFormat="1" ht="47.25" x14ac:dyDescent="0.2">
      <c r="A212" s="122">
        <f t="shared" si="650"/>
        <v>202</v>
      </c>
      <c r="B212" s="123" t="s">
        <v>447</v>
      </c>
      <c r="C212" s="124" t="s">
        <v>448</v>
      </c>
      <c r="D212" s="123" t="s">
        <v>46</v>
      </c>
      <c r="E212" s="126">
        <v>1</v>
      </c>
      <c r="F212" s="122">
        <v>1</v>
      </c>
      <c r="G212" s="123" t="s">
        <v>31</v>
      </c>
      <c r="H212" s="53">
        <v>205489.2</v>
      </c>
      <c r="I212" s="53">
        <f t="shared" si="651"/>
        <v>205489.2</v>
      </c>
      <c r="J212" s="136"/>
      <c r="K212" s="136">
        <v>0</v>
      </c>
      <c r="L212" s="43">
        <f t="shared" si="659"/>
        <v>0</v>
      </c>
      <c r="M212" s="52">
        <f t="shared" si="652"/>
        <v>0</v>
      </c>
      <c r="N212" s="42" t="str">
        <f>+IF(L212=0,"NO OFERTADO",IF(L212&gt;$H212,"NO CUMPLE",IF(((L212-$H212)/$H212)&lt;=-20%,"ARTIFICIALIDAD",IF(AND($H212=$H212,((L212-$H212)/$H212)&gt;-20%),"CUMPLE"))))</f>
        <v>NO OFERTADO</v>
      </c>
      <c r="O212" s="42" t="s">
        <v>568</v>
      </c>
      <c r="P212" s="42" t="s">
        <v>33</v>
      </c>
      <c r="Q212" s="42" t="str">
        <f t="shared" si="661"/>
        <v>NO</v>
      </c>
      <c r="R212" s="144">
        <v>0</v>
      </c>
      <c r="S212" s="144">
        <v>0</v>
      </c>
      <c r="T212" s="144">
        <f t="shared" si="428"/>
        <v>0</v>
      </c>
      <c r="U212" s="145">
        <f t="shared" si="653"/>
        <v>0</v>
      </c>
      <c r="V212" s="42" t="str">
        <f t="shared" si="693"/>
        <v>NO OFERTADO</v>
      </c>
      <c r="W212" s="42" t="str">
        <f>+IFERROR(VLOOKUP(A212,'[1]ASSUT MEDICAL LTDA'!$A$11:$L$124,7,0)," ")</f>
        <v xml:space="preserve"> </v>
      </c>
      <c r="X212" s="42" t="s">
        <v>33</v>
      </c>
      <c r="Y212" s="42" t="str">
        <f t="shared" si="694"/>
        <v>NO</v>
      </c>
      <c r="Z212" s="43">
        <v>0</v>
      </c>
      <c r="AA212" s="43">
        <v>0</v>
      </c>
      <c r="AB212" s="43">
        <f t="shared" si="642"/>
        <v>0</v>
      </c>
      <c r="AC212" s="41">
        <f t="shared" si="654"/>
        <v>0</v>
      </c>
      <c r="AD212" s="42" t="str">
        <f t="shared" si="664"/>
        <v>NO OFERTADO</v>
      </c>
      <c r="AE212" s="42" t="str">
        <f>+IFERROR(VLOOKUP(A212,'[1]COLOMBIANA DE MEDICAMENTOS Y TE'!$A$33:$H$178,8,0)," ")</f>
        <v xml:space="preserve"> </v>
      </c>
      <c r="AF212" s="42" t="s">
        <v>33</v>
      </c>
      <c r="AG212" s="42" t="str">
        <f t="shared" si="665"/>
        <v>NO</v>
      </c>
      <c r="AH212" s="60">
        <v>149741</v>
      </c>
      <c r="AI212" s="60">
        <v>0</v>
      </c>
      <c r="AJ212" s="51">
        <f t="shared" si="666"/>
        <v>149741</v>
      </c>
      <c r="AK212" s="41">
        <f t="shared" si="655"/>
        <v>149741</v>
      </c>
      <c r="AL212" s="42" t="str">
        <f t="shared" si="667"/>
        <v>ARTIFICIALIDAD</v>
      </c>
      <c r="AM212" s="42" t="str">
        <f>+IFERROR(VLOOKUP(A212,'[1]JOHNSON &amp; JOHNSON MEDTECH COLOM'!$A$11:$J$240,7,0)," ")</f>
        <v>Cumple</v>
      </c>
      <c r="AN212" s="42" t="s">
        <v>10</v>
      </c>
      <c r="AO212" s="42" t="str">
        <f t="shared" si="668"/>
        <v>SI</v>
      </c>
      <c r="AP212" s="60"/>
      <c r="AQ212" s="60"/>
      <c r="AR212" s="40">
        <f t="shared" si="669"/>
        <v>0</v>
      </c>
      <c r="AS212" s="41">
        <f t="shared" si="656"/>
        <v>0</v>
      </c>
      <c r="AT212" s="42" t="str">
        <f t="shared" si="670"/>
        <v>NO OFERTADO</v>
      </c>
      <c r="AU212" s="42"/>
      <c r="AV212" s="42" t="s">
        <v>33</v>
      </c>
      <c r="AW212" s="42" t="str">
        <f t="shared" si="671"/>
        <v>NO</v>
      </c>
      <c r="AX212" s="167"/>
      <c r="AY212" s="167"/>
      <c r="AZ212" s="144">
        <f t="shared" si="430"/>
        <v>0</v>
      </c>
      <c r="BA212" s="41">
        <f t="shared" si="657"/>
        <v>0</v>
      </c>
      <c r="BB212" s="42" t="str">
        <f t="shared" si="672"/>
        <v>NO OFERTADO</v>
      </c>
      <c r="BC212" s="42" t="str">
        <f>+IFERROR(VLOOKUP(A212,'[1]LIFE SUMINISTROS MEDICOS S.A.S.'!$A$32:$O$78,8,0)," ")</f>
        <v xml:space="preserve"> </v>
      </c>
      <c r="BD212" s="42" t="s">
        <v>33</v>
      </c>
      <c r="BE212" s="42" t="str">
        <f t="shared" si="673"/>
        <v>NO</v>
      </c>
      <c r="BF212" s="214">
        <f>+IFERROR(VLOOKUP(A212,[2]PriceList!$A$2:$I$252,8,0)," ")</f>
        <v>0</v>
      </c>
      <c r="BG212" s="218">
        <f>+IFERROR(VLOOKUP(A212,[2]PriceList!$A$2:$I$252,9,0)," ")</f>
        <v>0</v>
      </c>
      <c r="BH212" s="43">
        <f t="shared" si="643"/>
        <v>0</v>
      </c>
      <c r="BI212" s="52">
        <f t="shared" si="674"/>
        <v>0</v>
      </c>
      <c r="BJ212" s="42" t="str">
        <f t="shared" si="675"/>
        <v>NO OFERTADO</v>
      </c>
      <c r="BK212" s="42" t="str">
        <f>+IFERROR(VLOOKUP(A212,'[1]MEDTRONIC COLOMBIA S.A.'!$A$11:$O$73,8,0)," ")</f>
        <v xml:space="preserve"> </v>
      </c>
      <c r="BL212" s="42" t="s">
        <v>33</v>
      </c>
      <c r="BM212" s="42" t="str">
        <f t="shared" si="676"/>
        <v>NO</v>
      </c>
      <c r="BN212" s="196">
        <v>0</v>
      </c>
      <c r="BO212" s="196">
        <v>0</v>
      </c>
      <c r="BP212" s="144">
        <f t="shared" si="432"/>
        <v>0</v>
      </c>
      <c r="BQ212" s="145">
        <f t="shared" si="433"/>
        <v>0</v>
      </c>
      <c r="BR212" s="42" t="str">
        <f t="shared" si="677"/>
        <v>NO OFERTADO</v>
      </c>
      <c r="BS212" s="42" t="str">
        <f>+IFERROR(VLOOKUP(A212,'[1]PROMED QUIRURGICOS EU'!$A$11:$O$26,8,0)," ")</f>
        <v xml:space="preserve"> </v>
      </c>
      <c r="BT212" s="42" t="s">
        <v>33</v>
      </c>
      <c r="BU212" s="42" t="str">
        <f t="shared" si="678"/>
        <v>NO</v>
      </c>
      <c r="BV212" s="191"/>
      <c r="BW212" s="191"/>
      <c r="BX212" s="43">
        <f t="shared" si="434"/>
        <v>0</v>
      </c>
      <c r="BY212" s="52">
        <f t="shared" si="435"/>
        <v>0</v>
      </c>
      <c r="BZ212" s="42" t="str">
        <f t="shared" si="679"/>
        <v>NO OFERTADO</v>
      </c>
      <c r="CA212" s="42" t="str">
        <f>+IFERROR(VLOOKUP(A212,'[1]UCIPHARMA S. A'!$A$11:$N$28,8,0)," ")</f>
        <v xml:space="preserve"> </v>
      </c>
      <c r="CB212" s="42" t="s">
        <v>33</v>
      </c>
      <c r="CC212" s="42" t="str">
        <f t="shared" si="680"/>
        <v>NO</v>
      </c>
      <c r="CD212" s="56"/>
      <c r="CE212" s="57" t="str">
        <f t="shared" si="644"/>
        <v/>
      </c>
      <c r="CF212" s="57" t="str">
        <f t="shared" si="645"/>
        <v/>
      </c>
      <c r="CG212" s="57" t="str">
        <f t="shared" si="646"/>
        <v/>
      </c>
      <c r="CH212" s="65">
        <f t="shared" si="647"/>
        <v>149741</v>
      </c>
      <c r="CI212" s="65" t="str">
        <f t="shared" si="648"/>
        <v/>
      </c>
      <c r="CJ212" s="65" t="str">
        <f t="shared" si="649"/>
        <v/>
      </c>
      <c r="CK212" s="65" t="str">
        <f t="shared" si="681"/>
        <v/>
      </c>
      <c r="CL212" s="65" t="str">
        <f t="shared" si="682"/>
        <v/>
      </c>
      <c r="CM212" s="57" t="str">
        <f t="shared" si="658"/>
        <v/>
      </c>
      <c r="CN212" s="57">
        <f t="shared" si="683"/>
        <v>149741</v>
      </c>
      <c r="CO212" s="58" t="e">
        <f t="shared" si="684"/>
        <v>#VALUE!</v>
      </c>
      <c r="CP212" s="58" t="e">
        <f t="shared" si="685"/>
        <v>#VALUE!</v>
      </c>
      <c r="CQ212" s="58" t="e">
        <f t="shared" si="686"/>
        <v>#VALUE!</v>
      </c>
      <c r="CR212" s="58">
        <f t="shared" si="687"/>
        <v>500</v>
      </c>
      <c r="CS212" s="58" t="e">
        <f t="shared" ref="CS212:CS218" si="695">500*(CN212/CI212)</f>
        <v>#VALUE!</v>
      </c>
      <c r="CT212" s="58" t="e">
        <f t="shared" si="689"/>
        <v>#VALUE!</v>
      </c>
      <c r="CU212" s="62" t="e">
        <f t="shared" si="690"/>
        <v>#VALUE!</v>
      </c>
      <c r="CV212" s="58" t="e">
        <f t="shared" si="691"/>
        <v>#VALUE!</v>
      </c>
      <c r="CW212" s="58" t="e">
        <f t="shared" si="692"/>
        <v>#VALUE!</v>
      </c>
      <c r="CX212" s="56" t="s">
        <v>554</v>
      </c>
      <c r="CY212" s="91"/>
    </row>
    <row r="213" spans="1:103" s="59" customFormat="1" ht="47.25" x14ac:dyDescent="0.2">
      <c r="A213" s="122">
        <f t="shared" si="650"/>
        <v>203</v>
      </c>
      <c r="B213" s="123" t="s">
        <v>449</v>
      </c>
      <c r="C213" s="124" t="s">
        <v>450</v>
      </c>
      <c r="D213" s="123" t="s">
        <v>46</v>
      </c>
      <c r="E213" s="126">
        <v>1</v>
      </c>
      <c r="F213" s="122">
        <v>1</v>
      </c>
      <c r="G213" s="123" t="s">
        <v>31</v>
      </c>
      <c r="H213" s="53">
        <v>205489.2</v>
      </c>
      <c r="I213" s="53">
        <f t="shared" si="651"/>
        <v>205489.2</v>
      </c>
      <c r="J213" s="136"/>
      <c r="K213" s="136">
        <v>0</v>
      </c>
      <c r="L213" s="43">
        <f t="shared" si="659"/>
        <v>0</v>
      </c>
      <c r="M213" s="52">
        <f t="shared" si="652"/>
        <v>0</v>
      </c>
      <c r="N213" s="42" t="str">
        <f t="shared" ref="N213:N218" si="696">+IF(L213=0,"NO OFERTADO",IF(L213&gt;$H213,"NO CUMPLE",IF(((L213-$H213)/$H213)&lt;=-20%,"ARTIFICIALIDAD",IF(AND($H213=$H213,((L213-$H213)/$H213)&gt;-20%),"CUMPLE"))))</f>
        <v>NO OFERTADO</v>
      </c>
      <c r="O213" s="42" t="s">
        <v>568</v>
      </c>
      <c r="P213" s="42" t="s">
        <v>33</v>
      </c>
      <c r="Q213" s="42" t="str">
        <f t="shared" si="661"/>
        <v>NO</v>
      </c>
      <c r="R213" s="144">
        <v>0</v>
      </c>
      <c r="S213" s="144">
        <v>0</v>
      </c>
      <c r="T213" s="144">
        <f t="shared" si="428"/>
        <v>0</v>
      </c>
      <c r="U213" s="145">
        <f t="shared" si="653"/>
        <v>0</v>
      </c>
      <c r="V213" s="42" t="str">
        <f t="shared" si="693"/>
        <v>NO OFERTADO</v>
      </c>
      <c r="W213" s="42" t="str">
        <f>+IFERROR(VLOOKUP(A213,'[1]ASSUT MEDICAL LTDA'!$A$11:$L$124,7,0)," ")</f>
        <v xml:space="preserve"> </v>
      </c>
      <c r="X213" s="42" t="s">
        <v>33</v>
      </c>
      <c r="Y213" s="42" t="str">
        <f t="shared" si="694"/>
        <v>NO</v>
      </c>
      <c r="Z213" s="43">
        <v>0</v>
      </c>
      <c r="AA213" s="43">
        <v>0</v>
      </c>
      <c r="AB213" s="43">
        <f t="shared" si="642"/>
        <v>0</v>
      </c>
      <c r="AC213" s="41">
        <f t="shared" si="654"/>
        <v>0</v>
      </c>
      <c r="AD213" s="42" t="str">
        <f t="shared" si="664"/>
        <v>NO OFERTADO</v>
      </c>
      <c r="AE213" s="42" t="str">
        <f>+IFERROR(VLOOKUP(A213,'[1]COLOMBIANA DE MEDICAMENTOS Y TE'!$A$33:$H$178,8,0)," ")</f>
        <v xml:space="preserve"> </v>
      </c>
      <c r="AF213" s="42" t="s">
        <v>33</v>
      </c>
      <c r="AG213" s="42" t="str">
        <f t="shared" si="665"/>
        <v>NO</v>
      </c>
      <c r="AH213" s="60">
        <v>157283</v>
      </c>
      <c r="AI213" s="60">
        <v>0</v>
      </c>
      <c r="AJ213" s="51">
        <f t="shared" si="666"/>
        <v>157283</v>
      </c>
      <c r="AK213" s="41">
        <f t="shared" si="655"/>
        <v>157283</v>
      </c>
      <c r="AL213" s="42" t="str">
        <f t="shared" si="667"/>
        <v>ARTIFICIALIDAD</v>
      </c>
      <c r="AM213" s="42" t="str">
        <f>+IFERROR(VLOOKUP(A213,'[1]JOHNSON &amp; JOHNSON MEDTECH COLOM'!$A$11:$J$240,7,0)," ")</f>
        <v>Cumple</v>
      </c>
      <c r="AN213" s="42" t="s">
        <v>10</v>
      </c>
      <c r="AO213" s="42" t="str">
        <f t="shared" si="668"/>
        <v>SI</v>
      </c>
      <c r="AP213" s="60"/>
      <c r="AQ213" s="60"/>
      <c r="AR213" s="40">
        <f t="shared" si="669"/>
        <v>0</v>
      </c>
      <c r="AS213" s="41">
        <f t="shared" si="656"/>
        <v>0</v>
      </c>
      <c r="AT213" s="42" t="str">
        <f t="shared" si="670"/>
        <v>NO OFERTADO</v>
      </c>
      <c r="AU213" s="42"/>
      <c r="AV213" s="42" t="s">
        <v>33</v>
      </c>
      <c r="AW213" s="42" t="str">
        <f t="shared" si="671"/>
        <v>NO</v>
      </c>
      <c r="AX213" s="167"/>
      <c r="AY213" s="167"/>
      <c r="AZ213" s="144">
        <f t="shared" si="430"/>
        <v>0</v>
      </c>
      <c r="BA213" s="41">
        <f t="shared" si="657"/>
        <v>0</v>
      </c>
      <c r="BB213" s="42" t="str">
        <f t="shared" si="672"/>
        <v>NO OFERTADO</v>
      </c>
      <c r="BC213" s="42" t="str">
        <f>+IFERROR(VLOOKUP(A213,'[1]LIFE SUMINISTROS MEDICOS S.A.S.'!$A$32:$O$78,8,0)," ")</f>
        <v xml:space="preserve"> </v>
      </c>
      <c r="BD213" s="42" t="s">
        <v>33</v>
      </c>
      <c r="BE213" s="42" t="str">
        <f t="shared" si="673"/>
        <v>NO</v>
      </c>
      <c r="BF213" s="214">
        <f>+IFERROR(VLOOKUP(A213,[2]PriceList!$A$2:$I$252,8,0)," ")</f>
        <v>0</v>
      </c>
      <c r="BG213" s="218">
        <f>+IFERROR(VLOOKUP(A213,[2]PriceList!$A$2:$I$252,9,0)," ")</f>
        <v>0</v>
      </c>
      <c r="BH213" s="43">
        <f t="shared" si="643"/>
        <v>0</v>
      </c>
      <c r="BI213" s="52">
        <f t="shared" si="674"/>
        <v>0</v>
      </c>
      <c r="BJ213" s="42" t="str">
        <f t="shared" si="675"/>
        <v>NO OFERTADO</v>
      </c>
      <c r="BK213" s="42" t="str">
        <f>+IFERROR(VLOOKUP(A213,'[1]MEDTRONIC COLOMBIA S.A.'!$A$11:$O$73,8,0)," ")</f>
        <v xml:space="preserve"> </v>
      </c>
      <c r="BL213" s="42" t="s">
        <v>33</v>
      </c>
      <c r="BM213" s="42" t="str">
        <f t="shared" si="676"/>
        <v>NO</v>
      </c>
      <c r="BN213" s="196">
        <v>0</v>
      </c>
      <c r="BO213" s="196">
        <v>0</v>
      </c>
      <c r="BP213" s="144">
        <f t="shared" si="432"/>
        <v>0</v>
      </c>
      <c r="BQ213" s="145">
        <f t="shared" si="433"/>
        <v>0</v>
      </c>
      <c r="BR213" s="42" t="str">
        <f t="shared" si="677"/>
        <v>NO OFERTADO</v>
      </c>
      <c r="BS213" s="42" t="str">
        <f>+IFERROR(VLOOKUP(A213,'[1]PROMED QUIRURGICOS EU'!$A$11:$O$26,8,0)," ")</f>
        <v xml:space="preserve"> </v>
      </c>
      <c r="BT213" s="42" t="s">
        <v>33</v>
      </c>
      <c r="BU213" s="42" t="str">
        <f t="shared" si="678"/>
        <v>NO</v>
      </c>
      <c r="BV213" s="191"/>
      <c r="BW213" s="191"/>
      <c r="BX213" s="43">
        <f t="shared" si="434"/>
        <v>0</v>
      </c>
      <c r="BY213" s="52">
        <f t="shared" si="435"/>
        <v>0</v>
      </c>
      <c r="BZ213" s="42" t="str">
        <f t="shared" si="679"/>
        <v>NO OFERTADO</v>
      </c>
      <c r="CA213" s="42" t="str">
        <f>+IFERROR(VLOOKUP(A213,'[1]UCIPHARMA S. A'!$A$11:$N$28,8,0)," ")</f>
        <v xml:space="preserve"> </v>
      </c>
      <c r="CB213" s="42" t="s">
        <v>33</v>
      </c>
      <c r="CC213" s="42" t="str">
        <f t="shared" si="680"/>
        <v>NO</v>
      </c>
      <c r="CD213" s="56"/>
      <c r="CE213" s="57" t="str">
        <f t="shared" si="644"/>
        <v/>
      </c>
      <c r="CF213" s="57" t="str">
        <f t="shared" si="645"/>
        <v/>
      </c>
      <c r="CG213" s="57" t="str">
        <f t="shared" si="646"/>
        <v/>
      </c>
      <c r="CH213" s="65">
        <f t="shared" si="647"/>
        <v>157283</v>
      </c>
      <c r="CI213" s="65" t="str">
        <f t="shared" si="648"/>
        <v/>
      </c>
      <c r="CJ213" s="65" t="str">
        <f t="shared" si="649"/>
        <v/>
      </c>
      <c r="CK213" s="65" t="str">
        <f t="shared" si="681"/>
        <v/>
      </c>
      <c r="CL213" s="65" t="str">
        <f t="shared" si="682"/>
        <v/>
      </c>
      <c r="CM213" s="57" t="str">
        <f t="shared" si="658"/>
        <v/>
      </c>
      <c r="CN213" s="57">
        <f t="shared" si="683"/>
        <v>157283</v>
      </c>
      <c r="CO213" s="58" t="e">
        <f t="shared" si="684"/>
        <v>#VALUE!</v>
      </c>
      <c r="CP213" s="58" t="e">
        <f t="shared" si="685"/>
        <v>#VALUE!</v>
      </c>
      <c r="CQ213" s="58" t="e">
        <f t="shared" si="686"/>
        <v>#VALUE!</v>
      </c>
      <c r="CR213" s="58">
        <f t="shared" si="687"/>
        <v>500</v>
      </c>
      <c r="CS213" s="58" t="e">
        <f t="shared" si="695"/>
        <v>#VALUE!</v>
      </c>
      <c r="CT213" s="58" t="e">
        <f t="shared" si="689"/>
        <v>#VALUE!</v>
      </c>
      <c r="CU213" s="62" t="e">
        <f t="shared" si="690"/>
        <v>#VALUE!</v>
      </c>
      <c r="CV213" s="58" t="e">
        <f t="shared" si="691"/>
        <v>#VALUE!</v>
      </c>
      <c r="CW213" s="58" t="e">
        <f t="shared" si="692"/>
        <v>#VALUE!</v>
      </c>
      <c r="CX213" s="56" t="s">
        <v>554</v>
      </c>
      <c r="CY213" s="91"/>
    </row>
    <row r="214" spans="1:103" s="59" customFormat="1" ht="47.25" x14ac:dyDescent="0.2">
      <c r="A214" s="122">
        <f t="shared" si="650"/>
        <v>204</v>
      </c>
      <c r="B214" s="123" t="s">
        <v>451</v>
      </c>
      <c r="C214" s="124" t="s">
        <v>452</v>
      </c>
      <c r="D214" s="123" t="s">
        <v>46</v>
      </c>
      <c r="E214" s="126">
        <v>1</v>
      </c>
      <c r="F214" s="122">
        <v>1</v>
      </c>
      <c r="G214" s="123" t="s">
        <v>31</v>
      </c>
      <c r="H214" s="53">
        <v>205489.2</v>
      </c>
      <c r="I214" s="53">
        <f t="shared" si="651"/>
        <v>205489.2</v>
      </c>
      <c r="J214" s="136"/>
      <c r="K214" s="136">
        <v>0</v>
      </c>
      <c r="L214" s="43">
        <f t="shared" si="659"/>
        <v>0</v>
      </c>
      <c r="M214" s="52">
        <f t="shared" si="652"/>
        <v>0</v>
      </c>
      <c r="N214" s="42" t="str">
        <f t="shared" si="696"/>
        <v>NO OFERTADO</v>
      </c>
      <c r="O214" s="42" t="s">
        <v>568</v>
      </c>
      <c r="P214" s="42" t="s">
        <v>33</v>
      </c>
      <c r="Q214" s="42" t="str">
        <f t="shared" si="661"/>
        <v>NO</v>
      </c>
      <c r="R214" s="144">
        <v>0</v>
      </c>
      <c r="S214" s="144">
        <v>0</v>
      </c>
      <c r="T214" s="144">
        <f t="shared" si="428"/>
        <v>0</v>
      </c>
      <c r="U214" s="145">
        <f t="shared" si="653"/>
        <v>0</v>
      </c>
      <c r="V214" s="42" t="str">
        <f t="shared" si="693"/>
        <v>NO OFERTADO</v>
      </c>
      <c r="W214" s="42" t="str">
        <f>+IFERROR(VLOOKUP(A214,'[1]ASSUT MEDICAL LTDA'!$A$11:$L$124,7,0)," ")</f>
        <v xml:space="preserve"> </v>
      </c>
      <c r="X214" s="42" t="s">
        <v>33</v>
      </c>
      <c r="Y214" s="42" t="str">
        <f t="shared" si="694"/>
        <v>NO</v>
      </c>
      <c r="Z214" s="43">
        <v>0</v>
      </c>
      <c r="AA214" s="43">
        <v>0</v>
      </c>
      <c r="AB214" s="43">
        <f t="shared" si="642"/>
        <v>0</v>
      </c>
      <c r="AC214" s="41">
        <f t="shared" si="654"/>
        <v>0</v>
      </c>
      <c r="AD214" s="42" t="str">
        <f t="shared" si="664"/>
        <v>NO OFERTADO</v>
      </c>
      <c r="AE214" s="42" t="str">
        <f>+IFERROR(VLOOKUP(A214,'[1]COLOMBIANA DE MEDICAMENTOS Y TE'!$A$33:$H$178,8,0)," ")</f>
        <v xml:space="preserve"> </v>
      </c>
      <c r="AF214" s="42" t="s">
        <v>33</v>
      </c>
      <c r="AG214" s="42" t="str">
        <f t="shared" si="665"/>
        <v>NO</v>
      </c>
      <c r="AH214" s="60">
        <v>149741</v>
      </c>
      <c r="AI214" s="60">
        <v>0</v>
      </c>
      <c r="AJ214" s="51">
        <f t="shared" si="666"/>
        <v>149741</v>
      </c>
      <c r="AK214" s="41">
        <f t="shared" si="655"/>
        <v>149741</v>
      </c>
      <c r="AL214" s="42" t="str">
        <f t="shared" si="667"/>
        <v>ARTIFICIALIDAD</v>
      </c>
      <c r="AM214" s="42" t="str">
        <f>+IFERROR(VLOOKUP(A214,'[1]JOHNSON &amp; JOHNSON MEDTECH COLOM'!$A$11:$J$240,7,0)," ")</f>
        <v>Cumple</v>
      </c>
      <c r="AN214" s="42" t="s">
        <v>10</v>
      </c>
      <c r="AO214" s="42" t="str">
        <f t="shared" si="668"/>
        <v>SI</v>
      </c>
      <c r="AP214" s="60"/>
      <c r="AQ214" s="60"/>
      <c r="AR214" s="40">
        <f t="shared" si="669"/>
        <v>0</v>
      </c>
      <c r="AS214" s="41">
        <f t="shared" si="656"/>
        <v>0</v>
      </c>
      <c r="AT214" s="42" t="str">
        <f t="shared" si="670"/>
        <v>NO OFERTADO</v>
      </c>
      <c r="AU214" s="42"/>
      <c r="AV214" s="42" t="s">
        <v>33</v>
      </c>
      <c r="AW214" s="42" t="str">
        <f t="shared" si="671"/>
        <v>NO</v>
      </c>
      <c r="AX214" s="167"/>
      <c r="AY214" s="167"/>
      <c r="AZ214" s="144">
        <f t="shared" si="430"/>
        <v>0</v>
      </c>
      <c r="BA214" s="41">
        <f t="shared" si="657"/>
        <v>0</v>
      </c>
      <c r="BB214" s="42" t="str">
        <f t="shared" si="672"/>
        <v>NO OFERTADO</v>
      </c>
      <c r="BC214" s="42" t="str">
        <f>+IFERROR(VLOOKUP(A214,'[1]LIFE SUMINISTROS MEDICOS S.A.S.'!$A$32:$O$78,8,0)," ")</f>
        <v xml:space="preserve"> </v>
      </c>
      <c r="BD214" s="42" t="s">
        <v>33</v>
      </c>
      <c r="BE214" s="42" t="str">
        <f t="shared" si="673"/>
        <v>NO</v>
      </c>
      <c r="BF214" s="214">
        <f>+IFERROR(VLOOKUP(A214,[2]PriceList!$A$2:$I$252,8,0)," ")</f>
        <v>0</v>
      </c>
      <c r="BG214" s="218">
        <f>+IFERROR(VLOOKUP(A214,[2]PriceList!$A$2:$I$252,9,0)," ")</f>
        <v>0</v>
      </c>
      <c r="BH214" s="43">
        <f t="shared" si="643"/>
        <v>0</v>
      </c>
      <c r="BI214" s="52">
        <f t="shared" si="674"/>
        <v>0</v>
      </c>
      <c r="BJ214" s="42" t="str">
        <f t="shared" si="675"/>
        <v>NO OFERTADO</v>
      </c>
      <c r="BK214" s="42" t="str">
        <f>+IFERROR(VLOOKUP(A214,'[1]MEDTRONIC COLOMBIA S.A.'!$A$11:$O$73,8,0)," ")</f>
        <v xml:space="preserve"> </v>
      </c>
      <c r="BL214" s="42" t="s">
        <v>33</v>
      </c>
      <c r="BM214" s="42" t="str">
        <f t="shared" si="676"/>
        <v>NO</v>
      </c>
      <c r="BN214" s="196">
        <v>0</v>
      </c>
      <c r="BO214" s="196">
        <v>0</v>
      </c>
      <c r="BP214" s="144">
        <f t="shared" si="432"/>
        <v>0</v>
      </c>
      <c r="BQ214" s="145">
        <f t="shared" si="433"/>
        <v>0</v>
      </c>
      <c r="BR214" s="42" t="str">
        <f t="shared" si="677"/>
        <v>NO OFERTADO</v>
      </c>
      <c r="BS214" s="42" t="str">
        <f>+IFERROR(VLOOKUP(A214,'[1]PROMED QUIRURGICOS EU'!$A$11:$O$26,8,0)," ")</f>
        <v xml:space="preserve"> </v>
      </c>
      <c r="BT214" s="42" t="s">
        <v>33</v>
      </c>
      <c r="BU214" s="42" t="str">
        <f t="shared" si="678"/>
        <v>NO</v>
      </c>
      <c r="BV214" s="191"/>
      <c r="BW214" s="191"/>
      <c r="BX214" s="43">
        <f t="shared" si="434"/>
        <v>0</v>
      </c>
      <c r="BY214" s="52">
        <f t="shared" si="435"/>
        <v>0</v>
      </c>
      <c r="BZ214" s="42" t="str">
        <f t="shared" si="679"/>
        <v>NO OFERTADO</v>
      </c>
      <c r="CA214" s="42" t="str">
        <f>+IFERROR(VLOOKUP(A214,'[1]UCIPHARMA S. A'!$A$11:$N$28,8,0)," ")</f>
        <v xml:space="preserve"> </v>
      </c>
      <c r="CB214" s="42" t="s">
        <v>33</v>
      </c>
      <c r="CC214" s="42" t="str">
        <f t="shared" si="680"/>
        <v>NO</v>
      </c>
      <c r="CD214" s="56"/>
      <c r="CE214" s="57" t="str">
        <f t="shared" si="644"/>
        <v/>
      </c>
      <c r="CF214" s="57" t="str">
        <f t="shared" si="645"/>
        <v/>
      </c>
      <c r="CG214" s="57" t="str">
        <f t="shared" si="646"/>
        <v/>
      </c>
      <c r="CH214" s="65">
        <f t="shared" si="647"/>
        <v>149741</v>
      </c>
      <c r="CI214" s="65" t="str">
        <f t="shared" si="648"/>
        <v/>
      </c>
      <c r="CJ214" s="65" t="str">
        <f t="shared" si="649"/>
        <v/>
      </c>
      <c r="CK214" s="65" t="str">
        <f t="shared" si="681"/>
        <v/>
      </c>
      <c r="CL214" s="65" t="str">
        <f t="shared" si="682"/>
        <v/>
      </c>
      <c r="CM214" s="57" t="str">
        <f t="shared" si="658"/>
        <v/>
      </c>
      <c r="CN214" s="57">
        <f t="shared" si="683"/>
        <v>149741</v>
      </c>
      <c r="CO214" s="58" t="e">
        <f t="shared" si="684"/>
        <v>#VALUE!</v>
      </c>
      <c r="CP214" s="58" t="e">
        <f t="shared" si="685"/>
        <v>#VALUE!</v>
      </c>
      <c r="CQ214" s="58" t="e">
        <f t="shared" si="686"/>
        <v>#VALUE!</v>
      </c>
      <c r="CR214" s="58">
        <f t="shared" si="687"/>
        <v>500</v>
      </c>
      <c r="CS214" s="58" t="e">
        <f t="shared" si="695"/>
        <v>#VALUE!</v>
      </c>
      <c r="CT214" s="58" t="e">
        <f t="shared" si="689"/>
        <v>#VALUE!</v>
      </c>
      <c r="CU214" s="62" t="e">
        <f t="shared" si="690"/>
        <v>#VALUE!</v>
      </c>
      <c r="CV214" s="58" t="e">
        <f t="shared" si="691"/>
        <v>#VALUE!</v>
      </c>
      <c r="CW214" s="58" t="e">
        <f t="shared" si="692"/>
        <v>#VALUE!</v>
      </c>
      <c r="CX214" s="56" t="s">
        <v>554</v>
      </c>
      <c r="CY214" s="91"/>
    </row>
    <row r="215" spans="1:103" s="59" customFormat="1" ht="47.25" x14ac:dyDescent="0.2">
      <c r="A215" s="122">
        <f t="shared" si="650"/>
        <v>205</v>
      </c>
      <c r="B215" s="123" t="s">
        <v>453</v>
      </c>
      <c r="C215" s="124" t="s">
        <v>454</v>
      </c>
      <c r="D215" s="123" t="s">
        <v>46</v>
      </c>
      <c r="E215" s="126">
        <v>1</v>
      </c>
      <c r="F215" s="122">
        <v>1</v>
      </c>
      <c r="G215" s="123" t="s">
        <v>31</v>
      </c>
      <c r="H215" s="53">
        <v>205489.2</v>
      </c>
      <c r="I215" s="53">
        <f t="shared" si="651"/>
        <v>205489.2</v>
      </c>
      <c r="J215" s="136"/>
      <c r="K215" s="136">
        <v>0</v>
      </c>
      <c r="L215" s="43">
        <f t="shared" si="659"/>
        <v>0</v>
      </c>
      <c r="M215" s="52">
        <f t="shared" si="652"/>
        <v>0</v>
      </c>
      <c r="N215" s="42" t="str">
        <f t="shared" si="696"/>
        <v>NO OFERTADO</v>
      </c>
      <c r="O215" s="42" t="s">
        <v>568</v>
      </c>
      <c r="P215" s="42" t="s">
        <v>33</v>
      </c>
      <c r="Q215" s="42" t="str">
        <f t="shared" si="661"/>
        <v>NO</v>
      </c>
      <c r="R215" s="144">
        <v>0</v>
      </c>
      <c r="S215" s="144">
        <v>0</v>
      </c>
      <c r="T215" s="144">
        <f t="shared" si="428"/>
        <v>0</v>
      </c>
      <c r="U215" s="145">
        <f t="shared" si="653"/>
        <v>0</v>
      </c>
      <c r="V215" s="42" t="str">
        <f t="shared" si="693"/>
        <v>NO OFERTADO</v>
      </c>
      <c r="W215" s="42" t="str">
        <f>+IFERROR(VLOOKUP(A215,'[1]ASSUT MEDICAL LTDA'!$A$11:$L$124,7,0)," ")</f>
        <v xml:space="preserve"> </v>
      </c>
      <c r="X215" s="42" t="s">
        <v>33</v>
      </c>
      <c r="Y215" s="42" t="str">
        <f t="shared" si="694"/>
        <v>NO</v>
      </c>
      <c r="Z215" s="43">
        <v>0</v>
      </c>
      <c r="AA215" s="43">
        <v>0</v>
      </c>
      <c r="AB215" s="43">
        <f t="shared" si="642"/>
        <v>0</v>
      </c>
      <c r="AC215" s="41">
        <f t="shared" si="654"/>
        <v>0</v>
      </c>
      <c r="AD215" s="42" t="str">
        <f t="shared" si="664"/>
        <v>NO OFERTADO</v>
      </c>
      <c r="AE215" s="42" t="str">
        <f>+IFERROR(VLOOKUP(A215,'[1]COLOMBIANA DE MEDICAMENTOS Y TE'!$A$33:$H$178,8,0)," ")</f>
        <v xml:space="preserve"> </v>
      </c>
      <c r="AF215" s="42" t="s">
        <v>33</v>
      </c>
      <c r="AG215" s="42" t="str">
        <f t="shared" si="665"/>
        <v>NO</v>
      </c>
      <c r="AH215" s="60">
        <v>157283</v>
      </c>
      <c r="AI215" s="60">
        <v>0</v>
      </c>
      <c r="AJ215" s="51">
        <f t="shared" si="666"/>
        <v>157283</v>
      </c>
      <c r="AK215" s="41">
        <f t="shared" si="655"/>
        <v>157283</v>
      </c>
      <c r="AL215" s="42" t="str">
        <f t="shared" si="667"/>
        <v>ARTIFICIALIDAD</v>
      </c>
      <c r="AM215" s="42" t="str">
        <f>+IFERROR(VLOOKUP(A215,'[1]JOHNSON &amp; JOHNSON MEDTECH COLOM'!$A$11:$J$240,7,0)," ")</f>
        <v>Cumple</v>
      </c>
      <c r="AN215" s="42" t="s">
        <v>10</v>
      </c>
      <c r="AO215" s="42" t="str">
        <f t="shared" si="668"/>
        <v>SI</v>
      </c>
      <c r="AP215" s="60"/>
      <c r="AQ215" s="60"/>
      <c r="AR215" s="40">
        <f t="shared" si="669"/>
        <v>0</v>
      </c>
      <c r="AS215" s="41">
        <f t="shared" si="656"/>
        <v>0</v>
      </c>
      <c r="AT215" s="42" t="str">
        <f t="shared" si="670"/>
        <v>NO OFERTADO</v>
      </c>
      <c r="AU215" s="42"/>
      <c r="AV215" s="42" t="s">
        <v>33</v>
      </c>
      <c r="AW215" s="42" t="str">
        <f t="shared" si="671"/>
        <v>NO</v>
      </c>
      <c r="AX215" s="167"/>
      <c r="AY215" s="167"/>
      <c r="AZ215" s="144">
        <f t="shared" si="430"/>
        <v>0</v>
      </c>
      <c r="BA215" s="41">
        <f t="shared" si="657"/>
        <v>0</v>
      </c>
      <c r="BB215" s="42" t="str">
        <f t="shared" si="672"/>
        <v>NO OFERTADO</v>
      </c>
      <c r="BC215" s="42" t="str">
        <f>+IFERROR(VLOOKUP(A215,'[1]LIFE SUMINISTROS MEDICOS S.A.S.'!$A$32:$O$78,8,0)," ")</f>
        <v xml:space="preserve"> </v>
      </c>
      <c r="BD215" s="42" t="s">
        <v>33</v>
      </c>
      <c r="BE215" s="42" t="str">
        <f t="shared" si="673"/>
        <v>NO</v>
      </c>
      <c r="BF215" s="214">
        <f>+IFERROR(VLOOKUP(A215,[2]PriceList!$A$2:$I$252,8,0)," ")</f>
        <v>0</v>
      </c>
      <c r="BG215" s="218">
        <f>+IFERROR(VLOOKUP(A215,[2]PriceList!$A$2:$I$252,9,0)," ")</f>
        <v>0</v>
      </c>
      <c r="BH215" s="43">
        <f t="shared" si="643"/>
        <v>0</v>
      </c>
      <c r="BI215" s="52">
        <f t="shared" si="674"/>
        <v>0</v>
      </c>
      <c r="BJ215" s="42" t="str">
        <f t="shared" si="675"/>
        <v>NO OFERTADO</v>
      </c>
      <c r="BK215" s="42" t="str">
        <f>+IFERROR(VLOOKUP(A215,'[1]MEDTRONIC COLOMBIA S.A.'!$A$11:$O$73,8,0)," ")</f>
        <v xml:space="preserve"> </v>
      </c>
      <c r="BL215" s="42" t="s">
        <v>33</v>
      </c>
      <c r="BM215" s="42" t="str">
        <f t="shared" si="676"/>
        <v>NO</v>
      </c>
      <c r="BN215" s="196">
        <v>0</v>
      </c>
      <c r="BO215" s="196">
        <v>0</v>
      </c>
      <c r="BP215" s="144">
        <f t="shared" si="432"/>
        <v>0</v>
      </c>
      <c r="BQ215" s="145">
        <f t="shared" si="433"/>
        <v>0</v>
      </c>
      <c r="BR215" s="42" t="str">
        <f t="shared" si="677"/>
        <v>NO OFERTADO</v>
      </c>
      <c r="BS215" s="42" t="str">
        <f>+IFERROR(VLOOKUP(A215,'[1]PROMED QUIRURGICOS EU'!$A$11:$O$26,8,0)," ")</f>
        <v xml:space="preserve"> </v>
      </c>
      <c r="BT215" s="42" t="s">
        <v>33</v>
      </c>
      <c r="BU215" s="42" t="str">
        <f t="shared" si="678"/>
        <v>NO</v>
      </c>
      <c r="BV215" s="191"/>
      <c r="BW215" s="191"/>
      <c r="BX215" s="43">
        <f t="shared" si="434"/>
        <v>0</v>
      </c>
      <c r="BY215" s="52">
        <f t="shared" si="435"/>
        <v>0</v>
      </c>
      <c r="BZ215" s="42" t="str">
        <f t="shared" si="679"/>
        <v>NO OFERTADO</v>
      </c>
      <c r="CA215" s="42" t="str">
        <f>+IFERROR(VLOOKUP(A215,'[1]UCIPHARMA S. A'!$A$11:$N$28,8,0)," ")</f>
        <v xml:space="preserve"> </v>
      </c>
      <c r="CB215" s="42" t="s">
        <v>33</v>
      </c>
      <c r="CC215" s="42" t="str">
        <f t="shared" si="680"/>
        <v>NO</v>
      </c>
      <c r="CD215" s="56"/>
      <c r="CE215" s="57" t="str">
        <f t="shared" si="644"/>
        <v/>
      </c>
      <c r="CF215" s="57" t="str">
        <f t="shared" si="645"/>
        <v/>
      </c>
      <c r="CG215" s="57" t="str">
        <f t="shared" si="646"/>
        <v/>
      </c>
      <c r="CH215" s="65">
        <f t="shared" si="647"/>
        <v>157283</v>
      </c>
      <c r="CI215" s="65" t="str">
        <f t="shared" si="648"/>
        <v/>
      </c>
      <c r="CJ215" s="65" t="str">
        <f t="shared" si="649"/>
        <v/>
      </c>
      <c r="CK215" s="65" t="str">
        <f t="shared" si="681"/>
        <v/>
      </c>
      <c r="CL215" s="65" t="str">
        <f t="shared" si="682"/>
        <v/>
      </c>
      <c r="CM215" s="57" t="str">
        <f t="shared" si="658"/>
        <v/>
      </c>
      <c r="CN215" s="57">
        <f t="shared" si="683"/>
        <v>157283</v>
      </c>
      <c r="CO215" s="58" t="e">
        <f t="shared" si="684"/>
        <v>#VALUE!</v>
      </c>
      <c r="CP215" s="58" t="e">
        <f t="shared" si="685"/>
        <v>#VALUE!</v>
      </c>
      <c r="CQ215" s="58" t="e">
        <f t="shared" si="686"/>
        <v>#VALUE!</v>
      </c>
      <c r="CR215" s="58">
        <f t="shared" si="687"/>
        <v>500</v>
      </c>
      <c r="CS215" s="58" t="e">
        <f t="shared" si="695"/>
        <v>#VALUE!</v>
      </c>
      <c r="CT215" s="58" t="e">
        <f t="shared" si="689"/>
        <v>#VALUE!</v>
      </c>
      <c r="CU215" s="62" t="e">
        <f t="shared" si="690"/>
        <v>#VALUE!</v>
      </c>
      <c r="CV215" s="58" t="e">
        <f t="shared" si="691"/>
        <v>#VALUE!</v>
      </c>
      <c r="CW215" s="58" t="e">
        <f t="shared" si="692"/>
        <v>#VALUE!</v>
      </c>
      <c r="CX215" s="56" t="s">
        <v>554</v>
      </c>
      <c r="CY215" s="91"/>
    </row>
    <row r="216" spans="1:103" s="59" customFormat="1" ht="48" x14ac:dyDescent="0.2">
      <c r="A216" s="122">
        <f t="shared" si="650"/>
        <v>206</v>
      </c>
      <c r="B216" s="123" t="s">
        <v>455</v>
      </c>
      <c r="C216" s="124" t="s">
        <v>456</v>
      </c>
      <c r="D216" s="123" t="s">
        <v>46</v>
      </c>
      <c r="E216" s="126">
        <v>1</v>
      </c>
      <c r="F216" s="122">
        <v>1</v>
      </c>
      <c r="G216" s="123" t="s">
        <v>31</v>
      </c>
      <c r="H216" s="53">
        <v>455659.092</v>
      </c>
      <c r="I216" s="53">
        <f t="shared" si="651"/>
        <v>455659.092</v>
      </c>
      <c r="J216" s="136"/>
      <c r="K216" s="136">
        <v>0</v>
      </c>
      <c r="L216" s="43">
        <f t="shared" si="659"/>
        <v>0</v>
      </c>
      <c r="M216" s="52">
        <f t="shared" si="652"/>
        <v>0</v>
      </c>
      <c r="N216" s="42" t="str">
        <f t="shared" si="696"/>
        <v>NO OFERTADO</v>
      </c>
      <c r="O216" s="42" t="s">
        <v>568</v>
      </c>
      <c r="P216" s="42" t="s">
        <v>33</v>
      </c>
      <c r="Q216" s="42" t="str">
        <f t="shared" si="661"/>
        <v>NO</v>
      </c>
      <c r="R216" s="144">
        <v>0</v>
      </c>
      <c r="S216" s="144">
        <v>0</v>
      </c>
      <c r="T216" s="144">
        <f t="shared" si="428"/>
        <v>0</v>
      </c>
      <c r="U216" s="145">
        <f t="shared" si="653"/>
        <v>0</v>
      </c>
      <c r="V216" s="42" t="str">
        <f t="shared" si="693"/>
        <v>NO OFERTADO</v>
      </c>
      <c r="W216" s="42" t="str">
        <f>+IFERROR(VLOOKUP(A216,'[1]ASSUT MEDICAL LTDA'!$A$11:$L$124,7,0)," ")</f>
        <v xml:space="preserve"> </v>
      </c>
      <c r="X216" s="42" t="s">
        <v>33</v>
      </c>
      <c r="Y216" s="42" t="str">
        <f t="shared" si="694"/>
        <v>NO</v>
      </c>
      <c r="Z216" s="43">
        <v>0</v>
      </c>
      <c r="AA216" s="43">
        <v>0</v>
      </c>
      <c r="AB216" s="43">
        <f t="shared" si="642"/>
        <v>0</v>
      </c>
      <c r="AC216" s="41">
        <f t="shared" si="654"/>
        <v>0</v>
      </c>
      <c r="AD216" s="42" t="str">
        <f t="shared" si="664"/>
        <v>NO OFERTADO</v>
      </c>
      <c r="AE216" s="42" t="str">
        <f>+IFERROR(VLOOKUP(A216,'[1]COLOMBIANA DE MEDICAMENTOS Y TE'!$A$33:$H$178,8,0)," ")</f>
        <v xml:space="preserve"> </v>
      </c>
      <c r="AF216" s="42" t="s">
        <v>33</v>
      </c>
      <c r="AG216" s="42" t="str">
        <f t="shared" si="665"/>
        <v>NO</v>
      </c>
      <c r="AH216" s="60">
        <v>382906</v>
      </c>
      <c r="AI216" s="60">
        <v>0</v>
      </c>
      <c r="AJ216" s="51">
        <f t="shared" si="666"/>
        <v>382906</v>
      </c>
      <c r="AK216" s="41">
        <f t="shared" si="655"/>
        <v>382906</v>
      </c>
      <c r="AL216" s="42" t="str">
        <f t="shared" si="667"/>
        <v>CUMPLE</v>
      </c>
      <c r="AM216" s="42" t="str">
        <f>+IFERROR(VLOOKUP(A216,'[1]JOHNSON &amp; JOHNSON MEDTECH COLOM'!$A$11:$J$240,7,0)," ")</f>
        <v>Cumple</v>
      </c>
      <c r="AN216" s="42" t="s">
        <v>10</v>
      </c>
      <c r="AO216" s="42" t="str">
        <f t="shared" si="668"/>
        <v>SI</v>
      </c>
      <c r="AP216" s="60"/>
      <c r="AQ216" s="60"/>
      <c r="AR216" s="40">
        <f t="shared" si="669"/>
        <v>0</v>
      </c>
      <c r="AS216" s="41">
        <f t="shared" si="656"/>
        <v>0</v>
      </c>
      <c r="AT216" s="42" t="str">
        <f t="shared" si="670"/>
        <v>NO OFERTADO</v>
      </c>
      <c r="AU216" s="42"/>
      <c r="AV216" s="42" t="s">
        <v>33</v>
      </c>
      <c r="AW216" s="42" t="str">
        <f t="shared" si="671"/>
        <v>NO</v>
      </c>
      <c r="AX216" s="167"/>
      <c r="AY216" s="167"/>
      <c r="AZ216" s="144">
        <f t="shared" si="430"/>
        <v>0</v>
      </c>
      <c r="BA216" s="41">
        <f t="shared" si="657"/>
        <v>0</v>
      </c>
      <c r="BB216" s="42" t="str">
        <f t="shared" si="672"/>
        <v>NO OFERTADO</v>
      </c>
      <c r="BC216" s="42" t="str">
        <f>+IFERROR(VLOOKUP(A216,'[1]LIFE SUMINISTROS MEDICOS S.A.S.'!$A$32:$O$78,8,0)," ")</f>
        <v xml:space="preserve"> </v>
      </c>
      <c r="BD216" s="42" t="s">
        <v>33</v>
      </c>
      <c r="BE216" s="42" t="str">
        <f t="shared" si="673"/>
        <v>NO</v>
      </c>
      <c r="BF216" s="214">
        <f>+IFERROR(VLOOKUP(A216,[2]PriceList!$A$2:$I$252,8,0)," ")</f>
        <v>0</v>
      </c>
      <c r="BG216" s="218">
        <f>+IFERROR(VLOOKUP(A216,[2]PriceList!$A$2:$I$252,9,0)," ")</f>
        <v>0</v>
      </c>
      <c r="BH216" s="43">
        <f t="shared" si="643"/>
        <v>0</v>
      </c>
      <c r="BI216" s="52">
        <f t="shared" si="674"/>
        <v>0</v>
      </c>
      <c r="BJ216" s="42" t="str">
        <f t="shared" si="675"/>
        <v>NO OFERTADO</v>
      </c>
      <c r="BK216" s="42" t="str">
        <f>+IFERROR(VLOOKUP(A216,'[1]MEDTRONIC COLOMBIA S.A.'!$A$11:$O$73,8,0)," ")</f>
        <v xml:space="preserve"> </v>
      </c>
      <c r="BL216" s="42" t="s">
        <v>33</v>
      </c>
      <c r="BM216" s="42" t="str">
        <f t="shared" si="676"/>
        <v>NO</v>
      </c>
      <c r="BN216" s="196">
        <v>0</v>
      </c>
      <c r="BO216" s="196">
        <v>0</v>
      </c>
      <c r="BP216" s="144">
        <f t="shared" si="432"/>
        <v>0</v>
      </c>
      <c r="BQ216" s="145">
        <f t="shared" si="433"/>
        <v>0</v>
      </c>
      <c r="BR216" s="42" t="str">
        <f t="shared" si="677"/>
        <v>NO OFERTADO</v>
      </c>
      <c r="BS216" s="42" t="str">
        <f>+IFERROR(VLOOKUP(A216,'[1]PROMED QUIRURGICOS EU'!$A$11:$O$26,8,0)," ")</f>
        <v xml:space="preserve"> </v>
      </c>
      <c r="BT216" s="42" t="s">
        <v>33</v>
      </c>
      <c r="BU216" s="42" t="str">
        <f t="shared" si="678"/>
        <v>NO</v>
      </c>
      <c r="BV216" s="191"/>
      <c r="BW216" s="191"/>
      <c r="BX216" s="43">
        <f t="shared" si="434"/>
        <v>0</v>
      </c>
      <c r="BY216" s="52">
        <f t="shared" si="435"/>
        <v>0</v>
      </c>
      <c r="BZ216" s="42" t="str">
        <f t="shared" si="679"/>
        <v>NO OFERTADO</v>
      </c>
      <c r="CA216" s="42" t="str">
        <f>+IFERROR(VLOOKUP(A216,'[1]UCIPHARMA S. A'!$A$11:$N$28,8,0)," ")</f>
        <v xml:space="preserve"> </v>
      </c>
      <c r="CB216" s="42" t="s">
        <v>33</v>
      </c>
      <c r="CC216" s="42" t="str">
        <f t="shared" si="680"/>
        <v>NO</v>
      </c>
      <c r="CD216" s="56"/>
      <c r="CE216" s="57" t="str">
        <f t="shared" si="644"/>
        <v/>
      </c>
      <c r="CF216" s="57" t="str">
        <f t="shared" si="645"/>
        <v/>
      </c>
      <c r="CG216" s="57" t="str">
        <f t="shared" si="646"/>
        <v/>
      </c>
      <c r="CH216" s="65">
        <f t="shared" si="647"/>
        <v>382906</v>
      </c>
      <c r="CI216" s="65" t="str">
        <f t="shared" si="648"/>
        <v/>
      </c>
      <c r="CJ216" s="65" t="str">
        <f t="shared" si="649"/>
        <v/>
      </c>
      <c r="CK216" s="65" t="str">
        <f t="shared" si="681"/>
        <v/>
      </c>
      <c r="CL216" s="65" t="str">
        <f t="shared" si="682"/>
        <v/>
      </c>
      <c r="CM216" s="57" t="str">
        <f t="shared" si="658"/>
        <v/>
      </c>
      <c r="CN216" s="57">
        <f t="shared" si="683"/>
        <v>382906</v>
      </c>
      <c r="CO216" s="58" t="e">
        <f t="shared" si="684"/>
        <v>#VALUE!</v>
      </c>
      <c r="CP216" s="58" t="e">
        <f t="shared" si="685"/>
        <v>#VALUE!</v>
      </c>
      <c r="CQ216" s="58" t="e">
        <f t="shared" si="686"/>
        <v>#VALUE!</v>
      </c>
      <c r="CR216" s="58">
        <f t="shared" si="687"/>
        <v>500</v>
      </c>
      <c r="CS216" s="58" t="e">
        <f t="shared" si="695"/>
        <v>#VALUE!</v>
      </c>
      <c r="CT216" s="58" t="e">
        <f t="shared" si="689"/>
        <v>#VALUE!</v>
      </c>
      <c r="CU216" s="62" t="e">
        <f t="shared" si="690"/>
        <v>#VALUE!</v>
      </c>
      <c r="CV216" s="58" t="e">
        <f t="shared" si="691"/>
        <v>#VALUE!</v>
      </c>
      <c r="CW216" s="58" t="e">
        <f t="shared" si="692"/>
        <v>#VALUE!</v>
      </c>
      <c r="CX216" s="56" t="s">
        <v>554</v>
      </c>
      <c r="CY216" s="91"/>
    </row>
    <row r="217" spans="1:103" s="59" customFormat="1" ht="48" x14ac:dyDescent="0.2">
      <c r="A217" s="122">
        <f t="shared" si="650"/>
        <v>207</v>
      </c>
      <c r="B217" s="123" t="s">
        <v>457</v>
      </c>
      <c r="C217" s="124" t="s">
        <v>458</v>
      </c>
      <c r="D217" s="123" t="s">
        <v>46</v>
      </c>
      <c r="E217" s="126">
        <v>1</v>
      </c>
      <c r="F217" s="122">
        <v>1</v>
      </c>
      <c r="G217" s="123" t="s">
        <v>31</v>
      </c>
      <c r="H217" s="53">
        <v>455659.092</v>
      </c>
      <c r="I217" s="53">
        <f t="shared" si="651"/>
        <v>455659.092</v>
      </c>
      <c r="J217" s="136"/>
      <c r="K217" s="136">
        <v>0</v>
      </c>
      <c r="L217" s="43">
        <f t="shared" si="659"/>
        <v>0</v>
      </c>
      <c r="M217" s="52">
        <f t="shared" si="652"/>
        <v>0</v>
      </c>
      <c r="N217" s="42" t="str">
        <f t="shared" si="696"/>
        <v>NO OFERTADO</v>
      </c>
      <c r="O217" s="42" t="s">
        <v>568</v>
      </c>
      <c r="P217" s="42" t="s">
        <v>33</v>
      </c>
      <c r="Q217" s="42" t="str">
        <f t="shared" si="661"/>
        <v>NO</v>
      </c>
      <c r="R217" s="144">
        <v>0</v>
      </c>
      <c r="S217" s="144">
        <v>0</v>
      </c>
      <c r="T217" s="144">
        <f t="shared" si="428"/>
        <v>0</v>
      </c>
      <c r="U217" s="145">
        <f t="shared" si="653"/>
        <v>0</v>
      </c>
      <c r="V217" s="42" t="str">
        <f t="shared" si="693"/>
        <v>NO OFERTADO</v>
      </c>
      <c r="W217" s="42" t="str">
        <f>+IFERROR(VLOOKUP(A217,'[1]ASSUT MEDICAL LTDA'!$A$11:$L$124,7,0)," ")</f>
        <v xml:space="preserve"> </v>
      </c>
      <c r="X217" s="42" t="s">
        <v>33</v>
      </c>
      <c r="Y217" s="42" t="str">
        <f t="shared" si="694"/>
        <v>NO</v>
      </c>
      <c r="Z217" s="43">
        <v>0</v>
      </c>
      <c r="AA217" s="43">
        <v>0</v>
      </c>
      <c r="AB217" s="43">
        <f t="shared" si="642"/>
        <v>0</v>
      </c>
      <c r="AC217" s="41">
        <f t="shared" si="654"/>
        <v>0</v>
      </c>
      <c r="AD217" s="42" t="str">
        <f t="shared" si="664"/>
        <v>NO OFERTADO</v>
      </c>
      <c r="AE217" s="42" t="str">
        <f>+IFERROR(VLOOKUP(A217,'[1]COLOMBIANA DE MEDICAMENTOS Y TE'!$A$33:$H$178,8,0)," ")</f>
        <v xml:space="preserve"> </v>
      </c>
      <c r="AF217" s="42" t="s">
        <v>33</v>
      </c>
      <c r="AG217" s="42" t="str">
        <f t="shared" si="665"/>
        <v>NO</v>
      </c>
      <c r="AH217" s="60">
        <v>348764</v>
      </c>
      <c r="AI217" s="60">
        <v>0</v>
      </c>
      <c r="AJ217" s="51">
        <f t="shared" si="666"/>
        <v>348764</v>
      </c>
      <c r="AK217" s="41">
        <f t="shared" si="655"/>
        <v>348764</v>
      </c>
      <c r="AL217" s="42" t="str">
        <f t="shared" si="667"/>
        <v>ARTIFICIALIDAD</v>
      </c>
      <c r="AM217" s="42" t="str">
        <f>+IFERROR(VLOOKUP(A217,'[1]JOHNSON &amp; JOHNSON MEDTECH COLOM'!$A$11:$J$240,7,0)," ")</f>
        <v>Cumple</v>
      </c>
      <c r="AN217" s="42" t="s">
        <v>10</v>
      </c>
      <c r="AO217" s="42" t="str">
        <f t="shared" si="668"/>
        <v>SI</v>
      </c>
      <c r="AP217" s="60"/>
      <c r="AQ217" s="60"/>
      <c r="AR217" s="40">
        <f t="shared" si="669"/>
        <v>0</v>
      </c>
      <c r="AS217" s="41">
        <f t="shared" si="656"/>
        <v>0</v>
      </c>
      <c r="AT217" s="42" t="str">
        <f t="shared" si="670"/>
        <v>NO OFERTADO</v>
      </c>
      <c r="AU217" s="42"/>
      <c r="AV217" s="42" t="s">
        <v>33</v>
      </c>
      <c r="AW217" s="42" t="str">
        <f t="shared" si="671"/>
        <v>NO</v>
      </c>
      <c r="AX217" s="167"/>
      <c r="AY217" s="167"/>
      <c r="AZ217" s="144">
        <f t="shared" si="430"/>
        <v>0</v>
      </c>
      <c r="BA217" s="41">
        <f t="shared" si="657"/>
        <v>0</v>
      </c>
      <c r="BB217" s="42" t="str">
        <f t="shared" si="672"/>
        <v>NO OFERTADO</v>
      </c>
      <c r="BC217" s="42" t="str">
        <f>+IFERROR(VLOOKUP(A217,'[1]LIFE SUMINISTROS MEDICOS S.A.S.'!$A$32:$O$78,8,0)," ")</f>
        <v xml:space="preserve"> </v>
      </c>
      <c r="BD217" s="42" t="s">
        <v>33</v>
      </c>
      <c r="BE217" s="42" t="str">
        <f t="shared" si="673"/>
        <v>NO</v>
      </c>
      <c r="BF217" s="214">
        <f>+IFERROR(VLOOKUP(A217,[2]PriceList!$A$2:$I$252,8,0)," ")</f>
        <v>0</v>
      </c>
      <c r="BG217" s="218">
        <f>+IFERROR(VLOOKUP(A217,[2]PriceList!$A$2:$I$252,9,0)," ")</f>
        <v>0</v>
      </c>
      <c r="BH217" s="43">
        <f t="shared" si="643"/>
        <v>0</v>
      </c>
      <c r="BI217" s="52">
        <f t="shared" si="674"/>
        <v>0</v>
      </c>
      <c r="BJ217" s="42" t="str">
        <f t="shared" si="675"/>
        <v>NO OFERTADO</v>
      </c>
      <c r="BK217" s="42" t="str">
        <f>+IFERROR(VLOOKUP(A217,'[1]MEDTRONIC COLOMBIA S.A.'!$A$11:$O$73,8,0)," ")</f>
        <v xml:space="preserve"> </v>
      </c>
      <c r="BL217" s="42" t="s">
        <v>33</v>
      </c>
      <c r="BM217" s="42" t="str">
        <f t="shared" si="676"/>
        <v>NO</v>
      </c>
      <c r="BN217" s="196">
        <v>0</v>
      </c>
      <c r="BO217" s="196">
        <v>0</v>
      </c>
      <c r="BP217" s="144">
        <f t="shared" si="432"/>
        <v>0</v>
      </c>
      <c r="BQ217" s="145">
        <f t="shared" si="433"/>
        <v>0</v>
      </c>
      <c r="BR217" s="42" t="str">
        <f t="shared" si="677"/>
        <v>NO OFERTADO</v>
      </c>
      <c r="BS217" s="42" t="str">
        <f>+IFERROR(VLOOKUP(A217,'[1]PROMED QUIRURGICOS EU'!$A$11:$O$26,8,0)," ")</f>
        <v xml:space="preserve"> </v>
      </c>
      <c r="BT217" s="42" t="s">
        <v>33</v>
      </c>
      <c r="BU217" s="42" t="str">
        <f t="shared" si="678"/>
        <v>NO</v>
      </c>
      <c r="BV217" s="191"/>
      <c r="BW217" s="191"/>
      <c r="BX217" s="43">
        <f t="shared" si="434"/>
        <v>0</v>
      </c>
      <c r="BY217" s="52">
        <f t="shared" si="435"/>
        <v>0</v>
      </c>
      <c r="BZ217" s="42" t="str">
        <f t="shared" si="679"/>
        <v>NO OFERTADO</v>
      </c>
      <c r="CA217" s="42" t="str">
        <f>+IFERROR(VLOOKUP(A217,'[1]UCIPHARMA S. A'!$A$11:$N$28,8,0)," ")</f>
        <v xml:space="preserve"> </v>
      </c>
      <c r="CB217" s="42" t="s">
        <v>33</v>
      </c>
      <c r="CC217" s="42" t="str">
        <f t="shared" si="680"/>
        <v>NO</v>
      </c>
      <c r="CD217" s="56"/>
      <c r="CE217" s="57" t="str">
        <f t="shared" si="644"/>
        <v/>
      </c>
      <c r="CF217" s="57" t="str">
        <f t="shared" si="645"/>
        <v/>
      </c>
      <c r="CG217" s="57" t="str">
        <f t="shared" si="646"/>
        <v/>
      </c>
      <c r="CH217" s="65">
        <f t="shared" si="647"/>
        <v>348764</v>
      </c>
      <c r="CI217" s="65" t="str">
        <f t="shared" si="648"/>
        <v/>
      </c>
      <c r="CJ217" s="65" t="str">
        <f t="shared" si="649"/>
        <v/>
      </c>
      <c r="CK217" s="65" t="str">
        <f t="shared" si="681"/>
        <v/>
      </c>
      <c r="CL217" s="65" t="str">
        <f t="shared" si="682"/>
        <v/>
      </c>
      <c r="CM217" s="57" t="str">
        <f t="shared" si="658"/>
        <v/>
      </c>
      <c r="CN217" s="57">
        <f t="shared" si="683"/>
        <v>348764</v>
      </c>
      <c r="CO217" s="58" t="e">
        <f t="shared" si="684"/>
        <v>#VALUE!</v>
      </c>
      <c r="CP217" s="58" t="e">
        <f t="shared" si="685"/>
        <v>#VALUE!</v>
      </c>
      <c r="CQ217" s="58" t="e">
        <f t="shared" si="686"/>
        <v>#VALUE!</v>
      </c>
      <c r="CR217" s="58">
        <f t="shared" si="687"/>
        <v>500</v>
      </c>
      <c r="CS217" s="58" t="e">
        <f t="shared" si="695"/>
        <v>#VALUE!</v>
      </c>
      <c r="CT217" s="58" t="e">
        <f t="shared" si="689"/>
        <v>#VALUE!</v>
      </c>
      <c r="CU217" s="62" t="e">
        <f t="shared" si="690"/>
        <v>#VALUE!</v>
      </c>
      <c r="CV217" s="58" t="e">
        <f t="shared" si="691"/>
        <v>#VALUE!</v>
      </c>
      <c r="CW217" s="58" t="e">
        <f t="shared" si="692"/>
        <v>#VALUE!</v>
      </c>
      <c r="CX217" s="56" t="s">
        <v>554</v>
      </c>
      <c r="CY217" s="91"/>
    </row>
    <row r="218" spans="1:103" s="59" customFormat="1" ht="72" x14ac:dyDescent="0.2">
      <c r="A218" s="122">
        <f t="shared" si="650"/>
        <v>208</v>
      </c>
      <c r="B218" s="123" t="s">
        <v>459</v>
      </c>
      <c r="C218" s="124" t="s">
        <v>460</v>
      </c>
      <c r="D218" s="123" t="s">
        <v>46</v>
      </c>
      <c r="E218" s="126">
        <v>1</v>
      </c>
      <c r="F218" s="122">
        <v>1</v>
      </c>
      <c r="G218" s="123" t="s">
        <v>31</v>
      </c>
      <c r="H218" s="53">
        <v>539798.28</v>
      </c>
      <c r="I218" s="53">
        <f t="shared" si="651"/>
        <v>539798.28</v>
      </c>
      <c r="J218" s="136"/>
      <c r="K218" s="136">
        <v>0</v>
      </c>
      <c r="L218" s="43">
        <f t="shared" si="659"/>
        <v>0</v>
      </c>
      <c r="M218" s="52">
        <f t="shared" si="652"/>
        <v>0</v>
      </c>
      <c r="N218" s="42" t="str">
        <f t="shared" si="696"/>
        <v>NO OFERTADO</v>
      </c>
      <c r="O218" s="42" t="s">
        <v>568</v>
      </c>
      <c r="P218" s="42" t="s">
        <v>33</v>
      </c>
      <c r="Q218" s="42" t="str">
        <f t="shared" si="661"/>
        <v>NO</v>
      </c>
      <c r="R218" s="144">
        <v>0</v>
      </c>
      <c r="S218" s="144">
        <v>0</v>
      </c>
      <c r="T218" s="144">
        <f t="shared" si="428"/>
        <v>0</v>
      </c>
      <c r="U218" s="145">
        <f t="shared" si="653"/>
        <v>0</v>
      </c>
      <c r="V218" s="42" t="str">
        <f t="shared" si="693"/>
        <v>NO OFERTADO</v>
      </c>
      <c r="W218" s="42" t="str">
        <f>+IFERROR(VLOOKUP(A218,'[1]ASSUT MEDICAL LTDA'!$A$11:$L$124,7,0)," ")</f>
        <v xml:space="preserve"> </v>
      </c>
      <c r="X218" s="42" t="s">
        <v>33</v>
      </c>
      <c r="Y218" s="42" t="str">
        <f t="shared" si="694"/>
        <v>NO</v>
      </c>
      <c r="Z218" s="43">
        <v>0</v>
      </c>
      <c r="AA218" s="43">
        <v>0</v>
      </c>
      <c r="AB218" s="43">
        <f t="shared" si="642"/>
        <v>0</v>
      </c>
      <c r="AC218" s="41">
        <f t="shared" si="654"/>
        <v>0</v>
      </c>
      <c r="AD218" s="42" t="str">
        <f t="shared" si="664"/>
        <v>NO OFERTADO</v>
      </c>
      <c r="AE218" s="42" t="str">
        <f>+IFERROR(VLOOKUP(A218,'[1]COLOMBIANA DE MEDICAMENTOS Y TE'!$A$33:$H$178,8,0)," ")</f>
        <v xml:space="preserve"> </v>
      </c>
      <c r="AF218" s="42" t="s">
        <v>33</v>
      </c>
      <c r="AG218" s="42" t="str">
        <f t="shared" si="665"/>
        <v>NO</v>
      </c>
      <c r="AH218" s="60">
        <v>382906</v>
      </c>
      <c r="AI218" s="60">
        <v>0</v>
      </c>
      <c r="AJ218" s="51">
        <f t="shared" si="666"/>
        <v>382906</v>
      </c>
      <c r="AK218" s="41">
        <f t="shared" si="655"/>
        <v>382906</v>
      </c>
      <c r="AL218" s="42" t="str">
        <f t="shared" si="667"/>
        <v>ARTIFICIALIDAD</v>
      </c>
      <c r="AM218" s="42" t="str">
        <f>+IFERROR(VLOOKUP(A218,'[1]JOHNSON &amp; JOHNSON MEDTECH COLOM'!$A$11:$J$240,7,0)," ")</f>
        <v>Cumple</v>
      </c>
      <c r="AN218" s="42" t="s">
        <v>10</v>
      </c>
      <c r="AO218" s="42" t="str">
        <f t="shared" si="668"/>
        <v>SI</v>
      </c>
      <c r="AP218" s="60"/>
      <c r="AQ218" s="60"/>
      <c r="AR218" s="40">
        <f t="shared" si="669"/>
        <v>0</v>
      </c>
      <c r="AS218" s="41">
        <f t="shared" si="656"/>
        <v>0</v>
      </c>
      <c r="AT218" s="42" t="str">
        <f t="shared" si="670"/>
        <v>NO OFERTADO</v>
      </c>
      <c r="AU218" s="42"/>
      <c r="AV218" s="42" t="s">
        <v>33</v>
      </c>
      <c r="AW218" s="42" t="str">
        <f t="shared" si="671"/>
        <v>NO</v>
      </c>
      <c r="AX218" s="167"/>
      <c r="AY218" s="167"/>
      <c r="AZ218" s="144">
        <f t="shared" si="430"/>
        <v>0</v>
      </c>
      <c r="BA218" s="41">
        <f t="shared" si="657"/>
        <v>0</v>
      </c>
      <c r="BB218" s="42" t="str">
        <f t="shared" si="672"/>
        <v>NO OFERTADO</v>
      </c>
      <c r="BC218" s="42" t="str">
        <f>+IFERROR(VLOOKUP(A218,'[1]LIFE SUMINISTROS MEDICOS S.A.S.'!$A$32:$O$78,8,0)," ")</f>
        <v xml:space="preserve"> </v>
      </c>
      <c r="BD218" s="42" t="s">
        <v>33</v>
      </c>
      <c r="BE218" s="42" t="str">
        <f t="shared" si="673"/>
        <v>NO</v>
      </c>
      <c r="BF218" s="214">
        <f>+IFERROR(VLOOKUP(A218,[2]PriceList!$A$2:$I$252,8,0)," ")</f>
        <v>0</v>
      </c>
      <c r="BG218" s="218">
        <f>+IFERROR(VLOOKUP(A218,[2]PriceList!$A$2:$I$252,9,0)," ")</f>
        <v>0</v>
      </c>
      <c r="BH218" s="43">
        <f t="shared" si="643"/>
        <v>0</v>
      </c>
      <c r="BI218" s="52">
        <f t="shared" si="674"/>
        <v>0</v>
      </c>
      <c r="BJ218" s="42" t="str">
        <f t="shared" si="675"/>
        <v>NO OFERTADO</v>
      </c>
      <c r="BK218" s="42" t="str">
        <f>+IFERROR(VLOOKUP(A218,'[1]MEDTRONIC COLOMBIA S.A.'!$A$11:$O$73,8,0)," ")</f>
        <v xml:space="preserve"> </v>
      </c>
      <c r="BL218" s="42" t="s">
        <v>33</v>
      </c>
      <c r="BM218" s="42" t="str">
        <f t="shared" si="676"/>
        <v>NO</v>
      </c>
      <c r="BN218" s="196">
        <v>0</v>
      </c>
      <c r="BO218" s="196">
        <v>0</v>
      </c>
      <c r="BP218" s="144">
        <f t="shared" si="432"/>
        <v>0</v>
      </c>
      <c r="BQ218" s="145">
        <f t="shared" si="433"/>
        <v>0</v>
      </c>
      <c r="BR218" s="42" t="str">
        <f t="shared" si="677"/>
        <v>NO OFERTADO</v>
      </c>
      <c r="BS218" s="42" t="str">
        <f>+IFERROR(VLOOKUP(A218,'[1]PROMED QUIRURGICOS EU'!$A$11:$O$26,8,0)," ")</f>
        <v xml:space="preserve"> </v>
      </c>
      <c r="BT218" s="42" t="s">
        <v>33</v>
      </c>
      <c r="BU218" s="42" t="str">
        <f t="shared" si="678"/>
        <v>NO</v>
      </c>
      <c r="BV218" s="191"/>
      <c r="BW218" s="191"/>
      <c r="BX218" s="43">
        <f t="shared" si="434"/>
        <v>0</v>
      </c>
      <c r="BY218" s="52">
        <f t="shared" si="435"/>
        <v>0</v>
      </c>
      <c r="BZ218" s="42" t="str">
        <f t="shared" si="679"/>
        <v>NO OFERTADO</v>
      </c>
      <c r="CA218" s="42" t="str">
        <f>+IFERROR(VLOOKUP(A218,'[1]UCIPHARMA S. A'!$A$11:$N$28,8,0)," ")</f>
        <v xml:space="preserve"> </v>
      </c>
      <c r="CB218" s="42" t="s">
        <v>33</v>
      </c>
      <c r="CC218" s="42" t="str">
        <f t="shared" si="680"/>
        <v>NO</v>
      </c>
      <c r="CD218" s="56"/>
      <c r="CE218" s="57" t="str">
        <f t="shared" si="644"/>
        <v/>
      </c>
      <c r="CF218" s="57" t="str">
        <f t="shared" si="645"/>
        <v/>
      </c>
      <c r="CG218" s="57" t="str">
        <f t="shared" si="646"/>
        <v/>
      </c>
      <c r="CH218" s="65">
        <f t="shared" si="647"/>
        <v>382906</v>
      </c>
      <c r="CI218" s="65" t="str">
        <f t="shared" si="648"/>
        <v/>
      </c>
      <c r="CJ218" s="65" t="str">
        <f t="shared" si="649"/>
        <v/>
      </c>
      <c r="CK218" s="65" t="str">
        <f t="shared" si="681"/>
        <v/>
      </c>
      <c r="CL218" s="65" t="str">
        <f t="shared" si="682"/>
        <v/>
      </c>
      <c r="CM218" s="57" t="str">
        <f t="shared" si="658"/>
        <v/>
      </c>
      <c r="CN218" s="57">
        <f t="shared" si="683"/>
        <v>382906</v>
      </c>
      <c r="CO218" s="58" t="e">
        <f t="shared" si="684"/>
        <v>#VALUE!</v>
      </c>
      <c r="CP218" s="58" t="e">
        <f t="shared" si="685"/>
        <v>#VALUE!</v>
      </c>
      <c r="CQ218" s="58" t="e">
        <f t="shared" si="686"/>
        <v>#VALUE!</v>
      </c>
      <c r="CR218" s="58">
        <f t="shared" si="687"/>
        <v>500</v>
      </c>
      <c r="CS218" s="58" t="e">
        <f t="shared" si="695"/>
        <v>#VALUE!</v>
      </c>
      <c r="CT218" s="58" t="e">
        <f t="shared" si="689"/>
        <v>#VALUE!</v>
      </c>
      <c r="CU218" s="62" t="e">
        <f t="shared" si="690"/>
        <v>#VALUE!</v>
      </c>
      <c r="CV218" s="58" t="e">
        <f t="shared" si="691"/>
        <v>#VALUE!</v>
      </c>
      <c r="CW218" s="58" t="e">
        <f t="shared" si="692"/>
        <v>#VALUE!</v>
      </c>
      <c r="CX218" s="56" t="s">
        <v>554</v>
      </c>
      <c r="CY218" s="91"/>
    </row>
    <row r="219" spans="1:103" s="59" customFormat="1" ht="47.25" x14ac:dyDescent="0.2">
      <c r="A219" s="122">
        <f t="shared" si="650"/>
        <v>209</v>
      </c>
      <c r="B219" s="123" t="s">
        <v>461</v>
      </c>
      <c r="C219" s="124" t="s">
        <v>462</v>
      </c>
      <c r="D219" s="123" t="s">
        <v>46</v>
      </c>
      <c r="E219" s="126">
        <v>1</v>
      </c>
      <c r="F219" s="122">
        <v>1</v>
      </c>
      <c r="G219" s="123" t="s">
        <v>31</v>
      </c>
      <c r="H219" s="53">
        <v>281880</v>
      </c>
      <c r="I219" s="53">
        <f t="shared" si="651"/>
        <v>281880</v>
      </c>
      <c r="J219" s="136"/>
      <c r="K219" s="136">
        <v>0</v>
      </c>
      <c r="L219" s="43">
        <f t="shared" si="352"/>
        <v>0</v>
      </c>
      <c r="M219" s="52">
        <f t="shared" si="652"/>
        <v>0</v>
      </c>
      <c r="N219" s="42" t="str">
        <f t="shared" si="389"/>
        <v>NO OFERTADO</v>
      </c>
      <c r="O219" s="42" t="s">
        <v>568</v>
      </c>
      <c r="P219" s="42" t="s">
        <v>33</v>
      </c>
      <c r="Q219" s="42" t="str">
        <f t="shared" si="354"/>
        <v>NO</v>
      </c>
      <c r="R219" s="144">
        <v>44800</v>
      </c>
      <c r="S219" s="144">
        <v>0</v>
      </c>
      <c r="T219" s="144">
        <f t="shared" si="428"/>
        <v>44800</v>
      </c>
      <c r="U219" s="145">
        <f t="shared" si="653"/>
        <v>44800</v>
      </c>
      <c r="V219" s="42" t="str">
        <f t="shared" si="386"/>
        <v>ARTIFICIALIDAD</v>
      </c>
      <c r="W219" s="42" t="str">
        <f>+IFERROR(VLOOKUP(A219,'[1]ASSUT MEDICAL LTDA'!$A$11:$L$124,7,0)," ")</f>
        <v>No cumple</v>
      </c>
      <c r="X219" s="42" t="s">
        <v>10</v>
      </c>
      <c r="Y219" s="42" t="str">
        <f t="shared" si="387"/>
        <v>SI</v>
      </c>
      <c r="Z219" s="43">
        <v>0</v>
      </c>
      <c r="AA219" s="43">
        <v>0</v>
      </c>
      <c r="AB219" s="43">
        <f t="shared" si="642"/>
        <v>0</v>
      </c>
      <c r="AC219" s="41">
        <f t="shared" si="654"/>
        <v>0</v>
      </c>
      <c r="AD219" s="42" t="str">
        <f t="shared" si="357"/>
        <v>NO OFERTADO</v>
      </c>
      <c r="AE219" s="42" t="str">
        <f>+IFERROR(VLOOKUP(A219,'[1]COLOMBIANA DE MEDICAMENTOS Y TE'!$A$33:$H$178,8,0)," ")</f>
        <v xml:space="preserve"> </v>
      </c>
      <c r="AF219" s="42" t="s">
        <v>33</v>
      </c>
      <c r="AG219" s="42" t="str">
        <f t="shared" si="358"/>
        <v>NO</v>
      </c>
      <c r="AH219" s="60">
        <v>58585</v>
      </c>
      <c r="AI219" s="60">
        <v>0</v>
      </c>
      <c r="AJ219" s="51">
        <f t="shared" si="359"/>
        <v>58585</v>
      </c>
      <c r="AK219" s="41">
        <f t="shared" si="655"/>
        <v>58585</v>
      </c>
      <c r="AL219" s="42" t="str">
        <f t="shared" si="360"/>
        <v>ARTIFICIALIDAD</v>
      </c>
      <c r="AM219" s="42" t="str">
        <f>+IFERROR(VLOOKUP(A219,'[1]JOHNSON &amp; JOHNSON MEDTECH COLOM'!$A$11:$J$240,7,0)," ")</f>
        <v>Cumple</v>
      </c>
      <c r="AN219" s="42" t="s">
        <v>10</v>
      </c>
      <c r="AO219" s="42" t="str">
        <f t="shared" si="361"/>
        <v>SI</v>
      </c>
      <c r="AP219" s="60"/>
      <c r="AQ219" s="60"/>
      <c r="AR219" s="40">
        <f t="shared" si="362"/>
        <v>0</v>
      </c>
      <c r="AS219" s="41">
        <f t="shared" si="656"/>
        <v>0</v>
      </c>
      <c r="AT219" s="42" t="str">
        <f t="shared" si="363"/>
        <v>NO OFERTADO</v>
      </c>
      <c r="AU219" s="42"/>
      <c r="AV219" s="42" t="s">
        <v>33</v>
      </c>
      <c r="AW219" s="42" t="str">
        <f t="shared" si="364"/>
        <v>NO</v>
      </c>
      <c r="AX219" s="167">
        <v>55454</v>
      </c>
      <c r="AY219" s="167">
        <v>0</v>
      </c>
      <c r="AZ219" s="144">
        <f t="shared" si="430"/>
        <v>55454</v>
      </c>
      <c r="BA219" s="41">
        <f t="shared" si="657"/>
        <v>55454</v>
      </c>
      <c r="BB219" s="42" t="str">
        <f t="shared" si="365"/>
        <v>ARTIFICIALIDAD</v>
      </c>
      <c r="BC219" s="42" t="str">
        <f>+IFERROR(VLOOKUP(A219,'[1]LIFE SUMINISTROS MEDICOS S.A.S.'!$A$32:$O$78,8,0)," ")</f>
        <v>No cumple</v>
      </c>
      <c r="BD219" s="42" t="s">
        <v>10</v>
      </c>
      <c r="BE219" s="42" t="str">
        <f t="shared" si="366"/>
        <v>SI</v>
      </c>
      <c r="BF219" s="214">
        <f>+IFERROR(VLOOKUP(A219,[2]PriceList!$A$2:$I$252,8,0)," ")</f>
        <v>0</v>
      </c>
      <c r="BG219" s="218">
        <f>+IFERROR(VLOOKUP(A219,[2]PriceList!$A$2:$I$252,9,0)," ")</f>
        <v>0</v>
      </c>
      <c r="BH219" s="43">
        <f t="shared" si="643"/>
        <v>0</v>
      </c>
      <c r="BI219" s="52">
        <f t="shared" si="367"/>
        <v>0</v>
      </c>
      <c r="BJ219" s="42" t="str">
        <f t="shared" si="368"/>
        <v>NO OFERTADO</v>
      </c>
      <c r="BK219" s="42" t="str">
        <f>+IFERROR(VLOOKUP(A219,'[1]MEDTRONIC COLOMBIA S.A.'!$A$11:$O$73,8,0)," ")</f>
        <v xml:space="preserve"> </v>
      </c>
      <c r="BL219" s="42" t="s">
        <v>33</v>
      </c>
      <c r="BM219" s="42" t="str">
        <f t="shared" si="369"/>
        <v>NO</v>
      </c>
      <c r="BN219" s="196">
        <v>0</v>
      </c>
      <c r="BO219" s="196">
        <v>0</v>
      </c>
      <c r="BP219" s="144">
        <f t="shared" si="432"/>
        <v>0</v>
      </c>
      <c r="BQ219" s="145">
        <f t="shared" si="433"/>
        <v>0</v>
      </c>
      <c r="BR219" s="42" t="str">
        <f t="shared" si="370"/>
        <v>NO OFERTADO</v>
      </c>
      <c r="BS219" s="42" t="str">
        <f>+IFERROR(VLOOKUP(A219,'[1]PROMED QUIRURGICOS EU'!$A$11:$O$26,8,0)," ")</f>
        <v xml:space="preserve"> </v>
      </c>
      <c r="BT219" s="42" t="s">
        <v>33</v>
      </c>
      <c r="BU219" s="42" t="str">
        <f t="shared" si="371"/>
        <v>NO</v>
      </c>
      <c r="BV219" s="191"/>
      <c r="BW219" s="191"/>
      <c r="BX219" s="43">
        <f t="shared" si="434"/>
        <v>0</v>
      </c>
      <c r="BY219" s="52">
        <f t="shared" si="435"/>
        <v>0</v>
      </c>
      <c r="BZ219" s="42" t="str">
        <f t="shared" si="372"/>
        <v>NO OFERTADO</v>
      </c>
      <c r="CA219" s="42" t="str">
        <f>+IFERROR(VLOOKUP(A219,'[1]UCIPHARMA S. A'!$A$11:$N$28,8,0)," ")</f>
        <v xml:space="preserve"> </v>
      </c>
      <c r="CB219" s="42" t="s">
        <v>33</v>
      </c>
      <c r="CC219" s="42" t="str">
        <f t="shared" si="373"/>
        <v>NO</v>
      </c>
      <c r="CD219" s="56"/>
      <c r="CE219" s="57" t="str">
        <f t="shared" si="644"/>
        <v/>
      </c>
      <c r="CF219" s="57">
        <f t="shared" si="645"/>
        <v>44800</v>
      </c>
      <c r="CG219" s="57" t="str">
        <f t="shared" si="646"/>
        <v/>
      </c>
      <c r="CH219" s="65">
        <f t="shared" si="647"/>
        <v>58585</v>
      </c>
      <c r="CI219" s="65" t="str">
        <f t="shared" si="648"/>
        <v/>
      </c>
      <c r="CJ219" s="65">
        <f t="shared" si="649"/>
        <v>55454</v>
      </c>
      <c r="CK219" s="65" t="str">
        <f t="shared" si="374"/>
        <v/>
      </c>
      <c r="CL219" s="65" t="str">
        <f t="shared" si="375"/>
        <v/>
      </c>
      <c r="CM219" s="57" t="str">
        <f t="shared" si="658"/>
        <v/>
      </c>
      <c r="CN219" s="57">
        <f t="shared" si="376"/>
        <v>44800</v>
      </c>
      <c r="CO219" s="58" t="e">
        <f t="shared" si="377"/>
        <v>#VALUE!</v>
      </c>
      <c r="CP219" s="58">
        <f t="shared" si="378"/>
        <v>500</v>
      </c>
      <c r="CQ219" s="58" t="e">
        <f t="shared" si="379"/>
        <v>#VALUE!</v>
      </c>
      <c r="CR219" s="58">
        <f t="shared" si="380"/>
        <v>382.35043099769564</v>
      </c>
      <c r="CS219" s="58" t="e">
        <f t="shared" si="388"/>
        <v>#VALUE!</v>
      </c>
      <c r="CT219" s="58">
        <f t="shared" si="382"/>
        <v>403.93839939409236</v>
      </c>
      <c r="CU219" s="62" t="e">
        <f t="shared" si="383"/>
        <v>#VALUE!</v>
      </c>
      <c r="CV219" s="58" t="e">
        <f t="shared" si="384"/>
        <v>#VALUE!</v>
      </c>
      <c r="CW219" s="58" t="e">
        <f t="shared" si="385"/>
        <v>#VALUE!</v>
      </c>
      <c r="CX219" s="56" t="s">
        <v>552</v>
      </c>
      <c r="CY219" s="91"/>
    </row>
    <row r="220" spans="1:103" s="59" customFormat="1" ht="48" x14ac:dyDescent="0.2">
      <c r="A220" s="122">
        <f t="shared" si="650"/>
        <v>210</v>
      </c>
      <c r="B220" s="123" t="s">
        <v>463</v>
      </c>
      <c r="C220" s="124" t="s">
        <v>464</v>
      </c>
      <c r="D220" s="123" t="s">
        <v>46</v>
      </c>
      <c r="E220" s="126">
        <v>1</v>
      </c>
      <c r="F220" s="122">
        <v>1</v>
      </c>
      <c r="G220" s="123" t="s">
        <v>31</v>
      </c>
      <c r="H220" s="53">
        <v>1340479.8687538945</v>
      </c>
      <c r="I220" s="53">
        <f t="shared" si="651"/>
        <v>1340479.8687538945</v>
      </c>
      <c r="J220" s="136"/>
      <c r="K220" s="136">
        <v>0</v>
      </c>
      <c r="L220" s="43">
        <f t="shared" si="352"/>
        <v>0</v>
      </c>
      <c r="M220" s="52">
        <f t="shared" si="652"/>
        <v>0</v>
      </c>
      <c r="N220" s="42" t="str">
        <f t="shared" si="389"/>
        <v>NO OFERTADO</v>
      </c>
      <c r="O220" s="42" t="s">
        <v>568</v>
      </c>
      <c r="P220" s="42" t="s">
        <v>33</v>
      </c>
      <c r="Q220" s="42" t="str">
        <f t="shared" si="354"/>
        <v>NO</v>
      </c>
      <c r="R220" s="144">
        <v>0</v>
      </c>
      <c r="S220" s="144">
        <v>0</v>
      </c>
      <c r="T220" s="144">
        <f t="shared" si="428"/>
        <v>0</v>
      </c>
      <c r="U220" s="145">
        <f t="shared" si="653"/>
        <v>0</v>
      </c>
      <c r="V220" s="42" t="str">
        <f t="shared" si="386"/>
        <v>NO OFERTADO</v>
      </c>
      <c r="W220" s="42" t="str">
        <f>+IFERROR(VLOOKUP(A220,'[1]ASSUT MEDICAL LTDA'!$A$11:$L$124,7,0)," ")</f>
        <v xml:space="preserve"> </v>
      </c>
      <c r="X220" s="42" t="s">
        <v>33</v>
      </c>
      <c r="Y220" s="42" t="str">
        <f t="shared" si="387"/>
        <v>NO</v>
      </c>
      <c r="Z220" s="43">
        <v>0</v>
      </c>
      <c r="AA220" s="43">
        <v>0</v>
      </c>
      <c r="AB220" s="43">
        <f t="shared" si="642"/>
        <v>0</v>
      </c>
      <c r="AC220" s="41">
        <f t="shared" si="654"/>
        <v>0</v>
      </c>
      <c r="AD220" s="42" t="str">
        <f t="shared" si="357"/>
        <v>NO OFERTADO</v>
      </c>
      <c r="AE220" s="42" t="str">
        <f>+IFERROR(VLOOKUP(A220,'[1]COLOMBIANA DE MEDICAMENTOS Y TE'!$A$33:$H$178,8,0)," ")</f>
        <v xml:space="preserve"> </v>
      </c>
      <c r="AF220" s="42" t="s">
        <v>33</v>
      </c>
      <c r="AG220" s="42" t="str">
        <f t="shared" si="358"/>
        <v>NO</v>
      </c>
      <c r="AH220" s="60"/>
      <c r="AI220" s="60"/>
      <c r="AJ220" s="51">
        <f t="shared" si="359"/>
        <v>0</v>
      </c>
      <c r="AK220" s="41">
        <f t="shared" si="655"/>
        <v>0</v>
      </c>
      <c r="AL220" s="42" t="str">
        <f t="shared" si="360"/>
        <v>NO OFERTADO</v>
      </c>
      <c r="AM220" s="42" t="str">
        <f>+IFERROR(VLOOKUP(A220,'[1]JOHNSON &amp; JOHNSON MEDTECH COLOM'!$A$11:$J$240,7,0)," ")</f>
        <v xml:space="preserve"> </v>
      </c>
      <c r="AN220" s="42" t="s">
        <v>33</v>
      </c>
      <c r="AO220" s="42" t="str">
        <f t="shared" si="361"/>
        <v>NO</v>
      </c>
      <c r="AP220" s="60"/>
      <c r="AQ220" s="60"/>
      <c r="AR220" s="40">
        <f t="shared" si="362"/>
        <v>0</v>
      </c>
      <c r="AS220" s="41">
        <f t="shared" si="656"/>
        <v>0</v>
      </c>
      <c r="AT220" s="42" t="str">
        <f t="shared" si="363"/>
        <v>NO OFERTADO</v>
      </c>
      <c r="AU220" s="42"/>
      <c r="AV220" s="42" t="s">
        <v>33</v>
      </c>
      <c r="AW220" s="42" t="str">
        <f t="shared" si="364"/>
        <v>NO</v>
      </c>
      <c r="AX220" s="167"/>
      <c r="AY220" s="167"/>
      <c r="AZ220" s="144">
        <f t="shared" si="430"/>
        <v>0</v>
      </c>
      <c r="BA220" s="41">
        <f t="shared" si="657"/>
        <v>0</v>
      </c>
      <c r="BB220" s="42" t="str">
        <f t="shared" si="365"/>
        <v>NO OFERTADO</v>
      </c>
      <c r="BC220" s="42" t="str">
        <f>+IFERROR(VLOOKUP(A220,'[1]LIFE SUMINISTROS MEDICOS S.A.S.'!$A$32:$O$78,8,0)," ")</f>
        <v xml:space="preserve"> </v>
      </c>
      <c r="BD220" s="42" t="s">
        <v>33</v>
      </c>
      <c r="BE220" s="42" t="str">
        <f t="shared" si="366"/>
        <v>NO</v>
      </c>
      <c r="BF220" s="214">
        <f>+IFERROR(VLOOKUP(A220,[2]PriceList!$A$2:$I$252,8,0)," ")</f>
        <v>0</v>
      </c>
      <c r="BG220" s="218">
        <f>+IFERROR(VLOOKUP(A220,[2]PriceList!$A$2:$I$252,9,0)," ")</f>
        <v>0</v>
      </c>
      <c r="BH220" s="43">
        <f t="shared" si="643"/>
        <v>0</v>
      </c>
      <c r="BI220" s="52">
        <f t="shared" si="367"/>
        <v>0</v>
      </c>
      <c r="BJ220" s="42" t="str">
        <f t="shared" si="368"/>
        <v>NO OFERTADO</v>
      </c>
      <c r="BK220" s="42" t="str">
        <f>+IFERROR(VLOOKUP(A220,'[1]MEDTRONIC COLOMBIA S.A.'!$A$11:$O$73,8,0)," ")</f>
        <v xml:space="preserve"> </v>
      </c>
      <c r="BL220" s="42" t="s">
        <v>33</v>
      </c>
      <c r="BM220" s="42" t="str">
        <f t="shared" si="369"/>
        <v>NO</v>
      </c>
      <c r="BN220" s="196">
        <v>0</v>
      </c>
      <c r="BO220" s="196">
        <v>0</v>
      </c>
      <c r="BP220" s="144">
        <f t="shared" si="432"/>
        <v>0</v>
      </c>
      <c r="BQ220" s="145">
        <f t="shared" si="433"/>
        <v>0</v>
      </c>
      <c r="BR220" s="42" t="str">
        <f t="shared" si="370"/>
        <v>NO OFERTADO</v>
      </c>
      <c r="BS220" s="42" t="str">
        <f>+IFERROR(VLOOKUP(A220,'[1]PROMED QUIRURGICOS EU'!$A$11:$O$26,8,0)," ")</f>
        <v xml:space="preserve"> </v>
      </c>
      <c r="BT220" s="42" t="s">
        <v>33</v>
      </c>
      <c r="BU220" s="42" t="str">
        <f t="shared" si="371"/>
        <v>NO</v>
      </c>
      <c r="BV220" s="191"/>
      <c r="BW220" s="191"/>
      <c r="BX220" s="43">
        <f t="shared" si="434"/>
        <v>0</v>
      </c>
      <c r="BY220" s="52">
        <f t="shared" si="435"/>
        <v>0</v>
      </c>
      <c r="BZ220" s="42" t="str">
        <f t="shared" si="372"/>
        <v>NO OFERTADO</v>
      </c>
      <c r="CA220" s="42" t="str">
        <f>+IFERROR(VLOOKUP(A220,'[1]UCIPHARMA S. A'!$A$11:$N$28,8,0)," ")</f>
        <v xml:space="preserve"> </v>
      </c>
      <c r="CB220" s="42" t="s">
        <v>33</v>
      </c>
      <c r="CC220" s="42" t="str">
        <f t="shared" si="373"/>
        <v>NO</v>
      </c>
      <c r="CD220" s="56"/>
      <c r="CE220" s="57" t="str">
        <f t="shared" si="644"/>
        <v/>
      </c>
      <c r="CF220" s="57" t="str">
        <f t="shared" si="645"/>
        <v/>
      </c>
      <c r="CG220" s="57" t="str">
        <f t="shared" si="646"/>
        <v/>
      </c>
      <c r="CH220" s="65" t="str">
        <f t="shared" si="647"/>
        <v/>
      </c>
      <c r="CI220" s="65" t="str">
        <f t="shared" si="648"/>
        <v/>
      </c>
      <c r="CJ220" s="65" t="str">
        <f t="shared" si="649"/>
        <v/>
      </c>
      <c r="CK220" s="65" t="str">
        <f t="shared" si="374"/>
        <v/>
      </c>
      <c r="CL220" s="65" t="str">
        <f t="shared" si="375"/>
        <v/>
      </c>
      <c r="CM220" s="57" t="str">
        <f t="shared" si="658"/>
        <v/>
      </c>
      <c r="CN220" s="57">
        <f t="shared" si="376"/>
        <v>0</v>
      </c>
      <c r="CO220" s="58" t="e">
        <f t="shared" si="377"/>
        <v>#VALUE!</v>
      </c>
      <c r="CP220" s="58" t="e">
        <f t="shared" si="378"/>
        <v>#VALUE!</v>
      </c>
      <c r="CQ220" s="58" t="e">
        <f t="shared" si="379"/>
        <v>#VALUE!</v>
      </c>
      <c r="CR220" s="58" t="e">
        <f t="shared" si="380"/>
        <v>#VALUE!</v>
      </c>
      <c r="CS220" s="58" t="e">
        <f t="shared" si="388"/>
        <v>#VALUE!</v>
      </c>
      <c r="CT220" s="58" t="e">
        <f t="shared" si="382"/>
        <v>#VALUE!</v>
      </c>
      <c r="CU220" s="62" t="e">
        <f t="shared" si="383"/>
        <v>#VALUE!</v>
      </c>
      <c r="CV220" s="58" t="e">
        <f t="shared" si="384"/>
        <v>#VALUE!</v>
      </c>
      <c r="CW220" s="58" t="e">
        <f t="shared" si="385"/>
        <v>#VALUE!</v>
      </c>
      <c r="CX220" s="49" t="s">
        <v>564</v>
      </c>
      <c r="CY220" s="91"/>
    </row>
    <row r="221" spans="1:103" s="59" customFormat="1" ht="72" x14ac:dyDescent="0.2">
      <c r="A221" s="122">
        <f t="shared" si="650"/>
        <v>211</v>
      </c>
      <c r="B221" s="123" t="s">
        <v>465</v>
      </c>
      <c r="C221" s="124" t="s">
        <v>466</v>
      </c>
      <c r="D221" s="123" t="s">
        <v>46</v>
      </c>
      <c r="E221" s="126">
        <v>2</v>
      </c>
      <c r="F221" s="122">
        <v>1</v>
      </c>
      <c r="G221" s="123" t="s">
        <v>31</v>
      </c>
      <c r="H221" s="53">
        <v>455659.092</v>
      </c>
      <c r="I221" s="53">
        <f t="shared" si="651"/>
        <v>911318.18400000001</v>
      </c>
      <c r="J221" s="136"/>
      <c r="K221" s="136">
        <v>0</v>
      </c>
      <c r="L221" s="43">
        <f t="shared" si="352"/>
        <v>0</v>
      </c>
      <c r="M221" s="52">
        <f t="shared" si="652"/>
        <v>0</v>
      </c>
      <c r="N221" s="42" t="str">
        <f t="shared" si="389"/>
        <v>NO OFERTADO</v>
      </c>
      <c r="O221" s="42" t="s">
        <v>568</v>
      </c>
      <c r="P221" s="42" t="s">
        <v>33</v>
      </c>
      <c r="Q221" s="42" t="str">
        <f t="shared" si="354"/>
        <v>NO</v>
      </c>
      <c r="R221" s="144">
        <v>0</v>
      </c>
      <c r="S221" s="144">
        <v>0</v>
      </c>
      <c r="T221" s="144">
        <f t="shared" si="428"/>
        <v>0</v>
      </c>
      <c r="U221" s="145">
        <f t="shared" si="653"/>
        <v>0</v>
      </c>
      <c r="V221" s="42" t="str">
        <f t="shared" si="386"/>
        <v>NO OFERTADO</v>
      </c>
      <c r="W221" s="42" t="str">
        <f>+IFERROR(VLOOKUP(A221,'[1]ASSUT MEDICAL LTDA'!$A$11:$L$124,7,0)," ")</f>
        <v xml:space="preserve"> </v>
      </c>
      <c r="X221" s="42" t="s">
        <v>33</v>
      </c>
      <c r="Y221" s="42" t="str">
        <f t="shared" si="387"/>
        <v>NO</v>
      </c>
      <c r="Z221" s="43">
        <v>0</v>
      </c>
      <c r="AA221" s="43">
        <v>0</v>
      </c>
      <c r="AB221" s="43">
        <f t="shared" si="642"/>
        <v>0</v>
      </c>
      <c r="AC221" s="41">
        <f t="shared" si="654"/>
        <v>0</v>
      </c>
      <c r="AD221" s="42" t="str">
        <f t="shared" si="357"/>
        <v>NO OFERTADO</v>
      </c>
      <c r="AE221" s="42" t="str">
        <f>+IFERROR(VLOOKUP(A221,'[1]COLOMBIANA DE MEDICAMENTOS Y TE'!$A$33:$H$178,8,0)," ")</f>
        <v xml:space="preserve"> </v>
      </c>
      <c r="AF221" s="42" t="s">
        <v>33</v>
      </c>
      <c r="AG221" s="42" t="str">
        <f t="shared" si="358"/>
        <v>NO</v>
      </c>
      <c r="AH221" s="60">
        <v>348764</v>
      </c>
      <c r="AI221" s="60">
        <v>0</v>
      </c>
      <c r="AJ221" s="51">
        <f t="shared" si="359"/>
        <v>348764</v>
      </c>
      <c r="AK221" s="41">
        <f t="shared" si="655"/>
        <v>697528</v>
      </c>
      <c r="AL221" s="42" t="str">
        <f t="shared" si="360"/>
        <v>ARTIFICIALIDAD</v>
      </c>
      <c r="AM221" s="42" t="str">
        <f>+IFERROR(VLOOKUP(A221,'[1]JOHNSON &amp; JOHNSON MEDTECH COLOM'!$A$11:$J$240,7,0)," ")</f>
        <v>Cumple</v>
      </c>
      <c r="AN221" s="42" t="s">
        <v>10</v>
      </c>
      <c r="AO221" s="42" t="str">
        <f t="shared" si="361"/>
        <v>SI</v>
      </c>
      <c r="AP221" s="60"/>
      <c r="AQ221" s="60"/>
      <c r="AR221" s="40">
        <f t="shared" si="362"/>
        <v>0</v>
      </c>
      <c r="AS221" s="41">
        <f t="shared" si="656"/>
        <v>0</v>
      </c>
      <c r="AT221" s="42" t="str">
        <f t="shared" si="363"/>
        <v>NO OFERTADO</v>
      </c>
      <c r="AU221" s="42"/>
      <c r="AV221" s="42" t="s">
        <v>33</v>
      </c>
      <c r="AW221" s="42" t="str">
        <f t="shared" si="364"/>
        <v>NO</v>
      </c>
      <c r="AX221" s="167"/>
      <c r="AY221" s="167"/>
      <c r="AZ221" s="144">
        <f t="shared" si="430"/>
        <v>0</v>
      </c>
      <c r="BA221" s="41">
        <f t="shared" si="657"/>
        <v>0</v>
      </c>
      <c r="BB221" s="42" t="str">
        <f t="shared" si="365"/>
        <v>NO OFERTADO</v>
      </c>
      <c r="BC221" s="42" t="str">
        <f>+IFERROR(VLOOKUP(A221,'[1]LIFE SUMINISTROS MEDICOS S.A.S.'!$A$32:$O$78,8,0)," ")</f>
        <v xml:space="preserve"> </v>
      </c>
      <c r="BD221" s="42" t="s">
        <v>33</v>
      </c>
      <c r="BE221" s="42" t="str">
        <f t="shared" si="366"/>
        <v>NO</v>
      </c>
      <c r="BF221" s="214">
        <f>+IFERROR(VLOOKUP(A221,[2]PriceList!$A$2:$I$252,8,0)," ")</f>
        <v>0</v>
      </c>
      <c r="BG221" s="218">
        <f>+IFERROR(VLOOKUP(A221,[2]PriceList!$A$2:$I$252,9,0)," ")</f>
        <v>0</v>
      </c>
      <c r="BH221" s="43">
        <f t="shared" si="643"/>
        <v>0</v>
      </c>
      <c r="BI221" s="52">
        <f t="shared" si="367"/>
        <v>0</v>
      </c>
      <c r="BJ221" s="42" t="str">
        <f t="shared" si="368"/>
        <v>NO OFERTADO</v>
      </c>
      <c r="BK221" s="42" t="str">
        <f>+IFERROR(VLOOKUP(A221,'[1]MEDTRONIC COLOMBIA S.A.'!$A$11:$O$73,8,0)," ")</f>
        <v xml:space="preserve"> </v>
      </c>
      <c r="BL221" s="42" t="s">
        <v>33</v>
      </c>
      <c r="BM221" s="42" t="str">
        <f t="shared" si="369"/>
        <v>NO</v>
      </c>
      <c r="BN221" s="196">
        <v>0</v>
      </c>
      <c r="BO221" s="196">
        <v>0</v>
      </c>
      <c r="BP221" s="144">
        <f t="shared" si="432"/>
        <v>0</v>
      </c>
      <c r="BQ221" s="145">
        <f t="shared" si="433"/>
        <v>0</v>
      </c>
      <c r="BR221" s="42" t="str">
        <f t="shared" si="370"/>
        <v>NO OFERTADO</v>
      </c>
      <c r="BS221" s="42" t="str">
        <f>+IFERROR(VLOOKUP(A221,'[1]PROMED QUIRURGICOS EU'!$A$11:$O$26,8,0)," ")</f>
        <v xml:space="preserve"> </v>
      </c>
      <c r="BT221" s="42" t="s">
        <v>33</v>
      </c>
      <c r="BU221" s="42" t="str">
        <f t="shared" si="371"/>
        <v>NO</v>
      </c>
      <c r="BV221" s="191"/>
      <c r="BW221" s="191"/>
      <c r="BX221" s="43">
        <f t="shared" si="434"/>
        <v>0</v>
      </c>
      <c r="BY221" s="52">
        <f t="shared" si="435"/>
        <v>0</v>
      </c>
      <c r="BZ221" s="42" t="str">
        <f t="shared" si="372"/>
        <v>NO OFERTADO</v>
      </c>
      <c r="CA221" s="42" t="str">
        <f>+IFERROR(VLOOKUP(A221,'[1]UCIPHARMA S. A'!$A$11:$N$28,8,0)," ")</f>
        <v xml:space="preserve"> </v>
      </c>
      <c r="CB221" s="42" t="s">
        <v>33</v>
      </c>
      <c r="CC221" s="42" t="str">
        <f t="shared" si="373"/>
        <v>NO</v>
      </c>
      <c r="CD221" s="56"/>
      <c r="CE221" s="57" t="str">
        <f t="shared" si="644"/>
        <v/>
      </c>
      <c r="CF221" s="57" t="str">
        <f t="shared" si="645"/>
        <v/>
      </c>
      <c r="CG221" s="57" t="str">
        <f t="shared" si="646"/>
        <v/>
      </c>
      <c r="CH221" s="65">
        <f t="shared" si="647"/>
        <v>348764</v>
      </c>
      <c r="CI221" s="65" t="str">
        <f t="shared" si="648"/>
        <v/>
      </c>
      <c r="CJ221" s="65" t="str">
        <f t="shared" si="649"/>
        <v/>
      </c>
      <c r="CK221" s="65" t="str">
        <f t="shared" si="374"/>
        <v/>
      </c>
      <c r="CL221" s="65" t="str">
        <f t="shared" si="375"/>
        <v/>
      </c>
      <c r="CM221" s="57" t="str">
        <f t="shared" si="658"/>
        <v/>
      </c>
      <c r="CN221" s="57">
        <f t="shared" si="376"/>
        <v>348764</v>
      </c>
      <c r="CO221" s="58" t="e">
        <f t="shared" si="377"/>
        <v>#VALUE!</v>
      </c>
      <c r="CP221" s="58" t="e">
        <f t="shared" si="378"/>
        <v>#VALUE!</v>
      </c>
      <c r="CQ221" s="58" t="e">
        <f t="shared" si="379"/>
        <v>#VALUE!</v>
      </c>
      <c r="CR221" s="58">
        <f t="shared" si="380"/>
        <v>500</v>
      </c>
      <c r="CS221" s="58" t="e">
        <f t="shared" si="388"/>
        <v>#VALUE!</v>
      </c>
      <c r="CT221" s="58" t="e">
        <f t="shared" si="382"/>
        <v>#VALUE!</v>
      </c>
      <c r="CU221" s="62" t="e">
        <f t="shared" si="383"/>
        <v>#VALUE!</v>
      </c>
      <c r="CV221" s="58" t="e">
        <f t="shared" si="384"/>
        <v>#VALUE!</v>
      </c>
      <c r="CW221" s="58" t="e">
        <f t="shared" si="385"/>
        <v>#VALUE!</v>
      </c>
      <c r="CX221" s="56" t="s">
        <v>554</v>
      </c>
      <c r="CY221" s="91"/>
    </row>
    <row r="222" spans="1:103" s="59" customFormat="1" ht="72" x14ac:dyDescent="0.2">
      <c r="A222" s="122">
        <f t="shared" si="650"/>
        <v>212</v>
      </c>
      <c r="B222" s="123" t="s">
        <v>467</v>
      </c>
      <c r="C222" s="124" t="s">
        <v>468</v>
      </c>
      <c r="D222" s="123" t="s">
        <v>46</v>
      </c>
      <c r="E222" s="126">
        <v>7</v>
      </c>
      <c r="F222" s="122">
        <v>1</v>
      </c>
      <c r="G222" s="123" t="s">
        <v>31</v>
      </c>
      <c r="H222" s="53">
        <v>539798.28</v>
      </c>
      <c r="I222" s="53">
        <f t="shared" si="651"/>
        <v>3778587.96</v>
      </c>
      <c r="J222" s="136"/>
      <c r="K222" s="136">
        <v>0</v>
      </c>
      <c r="L222" s="43">
        <f t="shared" si="352"/>
        <v>0</v>
      </c>
      <c r="M222" s="52">
        <f t="shared" si="652"/>
        <v>0</v>
      </c>
      <c r="N222" s="42" t="str">
        <f t="shared" si="389"/>
        <v>NO OFERTADO</v>
      </c>
      <c r="O222" s="42" t="s">
        <v>568</v>
      </c>
      <c r="P222" s="42" t="s">
        <v>33</v>
      </c>
      <c r="Q222" s="42" t="str">
        <f t="shared" si="354"/>
        <v>NO</v>
      </c>
      <c r="R222" s="144">
        <v>0</v>
      </c>
      <c r="S222" s="144">
        <v>0</v>
      </c>
      <c r="T222" s="144">
        <f t="shared" si="428"/>
        <v>0</v>
      </c>
      <c r="U222" s="145">
        <f t="shared" si="653"/>
        <v>0</v>
      </c>
      <c r="V222" s="42" t="str">
        <f t="shared" si="386"/>
        <v>NO OFERTADO</v>
      </c>
      <c r="W222" s="42" t="str">
        <f>+IFERROR(VLOOKUP(A222,'[1]ASSUT MEDICAL LTDA'!$A$11:$L$124,7,0)," ")</f>
        <v xml:space="preserve"> </v>
      </c>
      <c r="X222" s="42" t="s">
        <v>33</v>
      </c>
      <c r="Y222" s="42" t="str">
        <f t="shared" si="387"/>
        <v>NO</v>
      </c>
      <c r="Z222" s="43">
        <v>0</v>
      </c>
      <c r="AA222" s="43">
        <v>0</v>
      </c>
      <c r="AB222" s="43">
        <f t="shared" si="642"/>
        <v>0</v>
      </c>
      <c r="AC222" s="41">
        <f t="shared" si="654"/>
        <v>0</v>
      </c>
      <c r="AD222" s="42" t="str">
        <f t="shared" si="357"/>
        <v>NO OFERTADO</v>
      </c>
      <c r="AE222" s="42" t="str">
        <f>+IFERROR(VLOOKUP(A222,'[1]COLOMBIANA DE MEDICAMENTOS Y TE'!$A$33:$H$178,8,0)," ")</f>
        <v xml:space="preserve"> </v>
      </c>
      <c r="AF222" s="42" t="s">
        <v>33</v>
      </c>
      <c r="AG222" s="42" t="str">
        <f t="shared" si="358"/>
        <v>NO</v>
      </c>
      <c r="AH222" s="60">
        <v>382906</v>
      </c>
      <c r="AI222" s="60">
        <v>0</v>
      </c>
      <c r="AJ222" s="51">
        <f t="shared" si="359"/>
        <v>382906</v>
      </c>
      <c r="AK222" s="41">
        <f t="shared" si="655"/>
        <v>2680342</v>
      </c>
      <c r="AL222" s="42" t="str">
        <f t="shared" si="360"/>
        <v>ARTIFICIALIDAD</v>
      </c>
      <c r="AM222" s="42" t="str">
        <f>+IFERROR(VLOOKUP(A222,'[1]JOHNSON &amp; JOHNSON MEDTECH COLOM'!$A$11:$J$240,7,0)," ")</f>
        <v>Cumple</v>
      </c>
      <c r="AN222" s="42" t="s">
        <v>10</v>
      </c>
      <c r="AO222" s="42" t="str">
        <f t="shared" si="361"/>
        <v>SI</v>
      </c>
      <c r="AP222" s="60"/>
      <c r="AQ222" s="60"/>
      <c r="AR222" s="40">
        <f t="shared" si="362"/>
        <v>0</v>
      </c>
      <c r="AS222" s="41">
        <f t="shared" si="656"/>
        <v>0</v>
      </c>
      <c r="AT222" s="42" t="str">
        <f t="shared" si="363"/>
        <v>NO OFERTADO</v>
      </c>
      <c r="AU222" s="42"/>
      <c r="AV222" s="42" t="s">
        <v>33</v>
      </c>
      <c r="AW222" s="42" t="str">
        <f t="shared" si="364"/>
        <v>NO</v>
      </c>
      <c r="AX222" s="167"/>
      <c r="AY222" s="167"/>
      <c r="AZ222" s="144">
        <f t="shared" si="430"/>
        <v>0</v>
      </c>
      <c r="BA222" s="41">
        <f t="shared" si="657"/>
        <v>0</v>
      </c>
      <c r="BB222" s="42" t="str">
        <f t="shared" si="365"/>
        <v>NO OFERTADO</v>
      </c>
      <c r="BC222" s="42" t="str">
        <f>+IFERROR(VLOOKUP(A222,'[1]LIFE SUMINISTROS MEDICOS S.A.S.'!$A$32:$O$78,8,0)," ")</f>
        <v xml:space="preserve"> </v>
      </c>
      <c r="BD222" s="42" t="s">
        <v>33</v>
      </c>
      <c r="BE222" s="42" t="str">
        <f t="shared" si="366"/>
        <v>NO</v>
      </c>
      <c r="BF222" s="214">
        <f>+IFERROR(VLOOKUP(A222,[2]PriceList!$A$2:$I$252,8,0)," ")</f>
        <v>0</v>
      </c>
      <c r="BG222" s="218">
        <f>+IFERROR(VLOOKUP(A222,[2]PriceList!$A$2:$I$252,9,0)," ")</f>
        <v>0</v>
      </c>
      <c r="BH222" s="43">
        <f t="shared" si="643"/>
        <v>0</v>
      </c>
      <c r="BI222" s="52">
        <f t="shared" si="367"/>
        <v>0</v>
      </c>
      <c r="BJ222" s="42" t="str">
        <f t="shared" si="368"/>
        <v>NO OFERTADO</v>
      </c>
      <c r="BK222" s="42" t="str">
        <f>+IFERROR(VLOOKUP(A222,'[1]MEDTRONIC COLOMBIA S.A.'!$A$11:$O$73,8,0)," ")</f>
        <v xml:space="preserve"> </v>
      </c>
      <c r="BL222" s="42" t="s">
        <v>33</v>
      </c>
      <c r="BM222" s="42" t="str">
        <f t="shared" si="369"/>
        <v>NO</v>
      </c>
      <c r="BN222" s="196">
        <v>0</v>
      </c>
      <c r="BO222" s="196">
        <v>0</v>
      </c>
      <c r="BP222" s="144">
        <f t="shared" si="432"/>
        <v>0</v>
      </c>
      <c r="BQ222" s="145">
        <f t="shared" si="433"/>
        <v>0</v>
      </c>
      <c r="BR222" s="42" t="str">
        <f t="shared" si="370"/>
        <v>NO OFERTADO</v>
      </c>
      <c r="BS222" s="42" t="str">
        <f>+IFERROR(VLOOKUP(A222,'[1]PROMED QUIRURGICOS EU'!$A$11:$O$26,8,0)," ")</f>
        <v xml:space="preserve"> </v>
      </c>
      <c r="BT222" s="42" t="s">
        <v>33</v>
      </c>
      <c r="BU222" s="42" t="str">
        <f t="shared" si="371"/>
        <v>NO</v>
      </c>
      <c r="BV222" s="191"/>
      <c r="BW222" s="191"/>
      <c r="BX222" s="43">
        <f t="shared" si="434"/>
        <v>0</v>
      </c>
      <c r="BY222" s="52">
        <f t="shared" si="435"/>
        <v>0</v>
      </c>
      <c r="BZ222" s="42" t="str">
        <f t="shared" si="372"/>
        <v>NO OFERTADO</v>
      </c>
      <c r="CA222" s="42" t="str">
        <f>+IFERROR(VLOOKUP(A222,'[1]UCIPHARMA S. A'!$A$11:$N$28,8,0)," ")</f>
        <v xml:space="preserve"> </v>
      </c>
      <c r="CB222" s="42" t="s">
        <v>33</v>
      </c>
      <c r="CC222" s="42" t="str">
        <f t="shared" si="373"/>
        <v>NO</v>
      </c>
      <c r="CD222" s="56"/>
      <c r="CE222" s="57" t="str">
        <f t="shared" si="644"/>
        <v/>
      </c>
      <c r="CF222" s="57" t="str">
        <f t="shared" si="645"/>
        <v/>
      </c>
      <c r="CG222" s="57" t="str">
        <f t="shared" si="646"/>
        <v/>
      </c>
      <c r="CH222" s="65">
        <f t="shared" si="647"/>
        <v>382906</v>
      </c>
      <c r="CI222" s="65" t="str">
        <f t="shared" si="648"/>
        <v/>
      </c>
      <c r="CJ222" s="65" t="str">
        <f t="shared" si="649"/>
        <v/>
      </c>
      <c r="CK222" s="65" t="str">
        <f t="shared" si="374"/>
        <v/>
      </c>
      <c r="CL222" s="65" t="str">
        <f t="shared" si="375"/>
        <v/>
      </c>
      <c r="CM222" s="57" t="str">
        <f t="shared" si="658"/>
        <v/>
      </c>
      <c r="CN222" s="57">
        <f t="shared" si="376"/>
        <v>382906</v>
      </c>
      <c r="CO222" s="58" t="e">
        <f t="shared" si="377"/>
        <v>#VALUE!</v>
      </c>
      <c r="CP222" s="58" t="e">
        <f t="shared" si="378"/>
        <v>#VALUE!</v>
      </c>
      <c r="CQ222" s="58" t="e">
        <f t="shared" si="379"/>
        <v>#VALUE!</v>
      </c>
      <c r="CR222" s="58">
        <f t="shared" si="380"/>
        <v>500</v>
      </c>
      <c r="CS222" s="58" t="e">
        <f t="shared" si="388"/>
        <v>#VALUE!</v>
      </c>
      <c r="CT222" s="58" t="e">
        <f t="shared" si="382"/>
        <v>#VALUE!</v>
      </c>
      <c r="CU222" s="62" t="e">
        <f t="shared" si="383"/>
        <v>#VALUE!</v>
      </c>
      <c r="CV222" s="58" t="e">
        <f t="shared" si="384"/>
        <v>#VALUE!</v>
      </c>
      <c r="CW222" s="58" t="e">
        <f t="shared" si="385"/>
        <v>#VALUE!</v>
      </c>
      <c r="CX222" s="56" t="s">
        <v>554</v>
      </c>
      <c r="CY222" s="91"/>
    </row>
    <row r="223" spans="1:103" s="59" customFormat="1" ht="72" x14ac:dyDescent="0.2">
      <c r="A223" s="122">
        <f t="shared" si="650"/>
        <v>213</v>
      </c>
      <c r="B223" s="123" t="s">
        <v>469</v>
      </c>
      <c r="C223" s="124" t="s">
        <v>470</v>
      </c>
      <c r="D223" s="123" t="s">
        <v>46</v>
      </c>
      <c r="E223" s="126">
        <v>1</v>
      </c>
      <c r="F223" s="122">
        <v>1</v>
      </c>
      <c r="G223" s="123" t="s">
        <v>31</v>
      </c>
      <c r="H223" s="53">
        <v>455659.092</v>
      </c>
      <c r="I223" s="53">
        <f t="shared" si="651"/>
        <v>455659.092</v>
      </c>
      <c r="J223" s="136"/>
      <c r="K223" s="136">
        <v>0</v>
      </c>
      <c r="L223" s="43">
        <f>J223+K223</f>
        <v>0</v>
      </c>
      <c r="M223" s="52">
        <f t="shared" si="652"/>
        <v>0</v>
      </c>
      <c r="N223" s="42" t="str">
        <f>+IF(L223=0,"NO OFERTADO",IF(L223&gt;$H223,"NO CUMPLE",IF(((L223-$H223)/$H223)&lt;=-20%,"ARTIFICIALIDAD",IF(AND($H223=$H223,((L223-$H223)/$H223)&gt;-20%),"CUMPLE"))))</f>
        <v>NO OFERTADO</v>
      </c>
      <c r="O223" s="42" t="s">
        <v>568</v>
      </c>
      <c r="P223" s="42" t="s">
        <v>33</v>
      </c>
      <c r="Q223" s="42" t="str">
        <f>+IF(P223="CUMPLE","SI",IF(P223="NO CUMPLE","NO"))</f>
        <v>NO</v>
      </c>
      <c r="R223" s="144">
        <v>0</v>
      </c>
      <c r="S223" s="144">
        <v>0</v>
      </c>
      <c r="T223" s="144">
        <f t="shared" si="428"/>
        <v>0</v>
      </c>
      <c r="U223" s="145">
        <f t="shared" si="653"/>
        <v>0</v>
      </c>
      <c r="V223" s="42" t="str">
        <f>+IF(T223=0,"NO OFERTADO",IF(T223&gt;$H223,"NO CUMPLE",IF(((T223-$H223)/$H223)&lt;=-20%,"ARTIFICIALIDAD",IF(AND($H223=$H223,((T223-$H223)/$H223)&gt;-20%),"CUMPLE"))))</f>
        <v>NO OFERTADO</v>
      </c>
      <c r="W223" s="42" t="str">
        <f>+IFERROR(VLOOKUP(A223,'[1]ASSUT MEDICAL LTDA'!$A$11:$L$124,7,0)," ")</f>
        <v xml:space="preserve"> </v>
      </c>
      <c r="X223" s="42" t="s">
        <v>33</v>
      </c>
      <c r="Y223" s="42" t="str">
        <f>+IF(X223="CUMPLE","SI",IF(X223="NO CUMPLE","NO"))</f>
        <v>NO</v>
      </c>
      <c r="Z223" s="43">
        <v>0</v>
      </c>
      <c r="AA223" s="43">
        <v>0</v>
      </c>
      <c r="AB223" s="43">
        <f t="shared" si="642"/>
        <v>0</v>
      </c>
      <c r="AC223" s="41">
        <f t="shared" si="654"/>
        <v>0</v>
      </c>
      <c r="AD223" s="42" t="str">
        <f>+IF(AB223=0,"NO OFERTADO",IF(AB223&gt;$H223,"NO CUMPLE",IF(((AB223-$H223)/$H223)&lt;=-20%,"ARTIFICIALIDAD",IF(AND($H223=$H223,((AB223-$H223)/$H223)&gt;-20%),"CUMPLE"))))</f>
        <v>NO OFERTADO</v>
      </c>
      <c r="AE223" s="42" t="str">
        <f>+IFERROR(VLOOKUP(A223,'[1]COLOMBIANA DE MEDICAMENTOS Y TE'!$A$33:$H$178,8,0)," ")</f>
        <v xml:space="preserve"> </v>
      </c>
      <c r="AF223" s="42" t="s">
        <v>33</v>
      </c>
      <c r="AG223" s="42" t="str">
        <f>+IF(AF223="CUMPLE","SI",IF(AF223="NO CUMPLE","NO"))</f>
        <v>NO</v>
      </c>
      <c r="AH223" s="43">
        <v>348764</v>
      </c>
      <c r="AI223" s="144">
        <f>+AH223*19%</f>
        <v>66265.16</v>
      </c>
      <c r="AJ223" s="51">
        <f>+AH223+AI223</f>
        <v>415029.16000000003</v>
      </c>
      <c r="AK223" s="41">
        <f t="shared" si="655"/>
        <v>415029.16000000003</v>
      </c>
      <c r="AL223" s="42" t="str">
        <f>+IF(AJ223=0,"NO OFERTADO",IF(AJ223&gt;$H223,"NO CUMPLE",IF(((AJ223-$H223)/$H223)&lt;=-20%,"ARTIFICIALIDAD",IF(AND($H223=$H223,((AJ223-$H223)/$H223)&gt;-20%),"CUMPLE"))))</f>
        <v>CUMPLE</v>
      </c>
      <c r="AM223" s="42" t="str">
        <f>+IFERROR(VLOOKUP(A223,'[1]JOHNSON &amp; JOHNSON MEDTECH COLOM'!$A$11:$J$240,7,0)," ")</f>
        <v>Cumple</v>
      </c>
      <c r="AN223" s="42" t="s">
        <v>10</v>
      </c>
      <c r="AO223" s="42" t="str">
        <f>+IF(AN223="CUMPLE","SI",IF(AN223="NO CUMPLE","NO"))</f>
        <v>SI</v>
      </c>
      <c r="AP223" s="43"/>
      <c r="AQ223" s="43"/>
      <c r="AR223" s="40">
        <f>+AP223+AQ223</f>
        <v>0</v>
      </c>
      <c r="AS223" s="41">
        <f t="shared" si="656"/>
        <v>0</v>
      </c>
      <c r="AT223" s="42" t="str">
        <f>+IF(AR223=0,"NO OFERTADO",IF(AR223&gt;$H223,"NO CUMPLE",IF(((AR223-$H223)/$H223)&lt;=-20%,"ARTIFICIALIDAD",IF(AND($H223=$H223,((AR223-$H223)/$H223)&gt;-20%),"CUMPLE"))))</f>
        <v>NO OFERTADO</v>
      </c>
      <c r="AU223" s="42"/>
      <c r="AV223" s="42" t="s">
        <v>33</v>
      </c>
      <c r="AW223" s="42" t="str">
        <f>+IF(AV223="CUMPLE","SI",IF(AV223="NO CUMPLE","NO"))</f>
        <v>NO</v>
      </c>
      <c r="AX223" s="43"/>
      <c r="AY223" s="43"/>
      <c r="AZ223" s="144">
        <f t="shared" si="430"/>
        <v>0</v>
      </c>
      <c r="BA223" s="41">
        <f t="shared" si="657"/>
        <v>0</v>
      </c>
      <c r="BB223" s="42" t="str">
        <f>+IF(AZ223=0,"NO OFERTADO",IF(AZ223&gt;$H223,"NO CUMPLE",IF(((AZ223-$H223)/$H223)&lt;=-20%,"ARTIFICIALIDAD",IF(AND($H223=$H223,((AZ223-$H223)/$H223)&gt;-20%),"CUMPLE"))))</f>
        <v>NO OFERTADO</v>
      </c>
      <c r="BC223" s="42" t="str">
        <f>+IFERROR(VLOOKUP(A223,'[1]LIFE SUMINISTROS MEDICOS S.A.S.'!$A$32:$O$78,8,0)," ")</f>
        <v xml:space="preserve"> </v>
      </c>
      <c r="BD223" s="42" t="s">
        <v>33</v>
      </c>
      <c r="BE223" s="42" t="str">
        <f>+IF(BD223="CUMPLE","SI",IF(BD223="NO CUMPLE","NO"))</f>
        <v>NO</v>
      </c>
      <c r="BF223" s="214">
        <f>+IFERROR(VLOOKUP(A223,[2]PriceList!$A$2:$I$252,8,0)," ")</f>
        <v>0</v>
      </c>
      <c r="BG223" s="218">
        <f>+IFERROR(VLOOKUP(A223,[2]PriceList!$A$2:$I$252,9,0)," ")</f>
        <v>0</v>
      </c>
      <c r="BH223" s="43">
        <f t="shared" si="643"/>
        <v>0</v>
      </c>
      <c r="BI223" s="52">
        <f>BH223*$F223</f>
        <v>0</v>
      </c>
      <c r="BJ223" s="42" t="str">
        <f>+IF(BH223=0,"NO OFERTADO",IF(BH223&gt;$H223,"NO CUMPLE",IF(((BH223-$H223)/$H223)&lt;=-20%,"ARTIFICIALIDAD",IF(AND($H223=$H223,((BH223-$H223)/$H223)&gt;-20%),"CUMPLE"))))</f>
        <v>NO OFERTADO</v>
      </c>
      <c r="BK223" s="42" t="str">
        <f>+IFERROR(VLOOKUP(A223,'[1]MEDTRONIC COLOMBIA S.A.'!$A$11:$O$73,8,0)," ")</f>
        <v xml:space="preserve"> </v>
      </c>
      <c r="BL223" s="42" t="s">
        <v>33</v>
      </c>
      <c r="BM223" s="42" t="str">
        <f>+IF(BL223="CUMPLE","SI",IF(BL223="NO CUMPLE","NO"))</f>
        <v>NO</v>
      </c>
      <c r="BN223" s="196">
        <v>0</v>
      </c>
      <c r="BO223" s="196">
        <v>0</v>
      </c>
      <c r="BP223" s="144">
        <f t="shared" si="432"/>
        <v>0</v>
      </c>
      <c r="BQ223" s="145">
        <f t="shared" si="433"/>
        <v>0</v>
      </c>
      <c r="BR223" s="42" t="str">
        <f>+IF(BP223=0,"NO OFERTADO",IF(BP223&gt;$H223,"NO CUMPLE",IF(((BP223-$H223)/$H223)&lt;=-20%,"ARTIFICIALIDAD",IF(AND($H223=$H223,((BP223-$H223)/$H223)&gt;-20%),"CUMPLE"))))</f>
        <v>NO OFERTADO</v>
      </c>
      <c r="BS223" s="42" t="str">
        <f>+IFERROR(VLOOKUP(A223,'[1]PROMED QUIRURGICOS EU'!$A$11:$O$26,8,0)," ")</f>
        <v xml:space="preserve"> </v>
      </c>
      <c r="BT223" s="42" t="s">
        <v>33</v>
      </c>
      <c r="BU223" s="42" t="str">
        <f>+IF(BT223="CUMPLE","SI",IF(BT223="NO CUMPLE","NO"))</f>
        <v>NO</v>
      </c>
      <c r="BV223" s="191"/>
      <c r="BW223" s="191"/>
      <c r="BX223" s="43">
        <f t="shared" si="434"/>
        <v>0</v>
      </c>
      <c r="BY223" s="52">
        <f t="shared" si="435"/>
        <v>0</v>
      </c>
      <c r="BZ223" s="42" t="str">
        <f>+IF(BX223=0,"NO OFERTADO",IF(BX223&gt;$H223,"NO CUMPLE",IF(((BX223-$H223)/$H223)&lt;=-20%,"ARTIFICIALIDAD",IF(AND($H223=$H223,((BX223-$H223)/$H223)&gt;-20%),"CUMPLE"))))</f>
        <v>NO OFERTADO</v>
      </c>
      <c r="CA223" s="42" t="str">
        <f>+IFERROR(VLOOKUP(A223,'[1]UCIPHARMA S. A'!$A$11:$N$28,8,0)," ")</f>
        <v xml:space="preserve"> </v>
      </c>
      <c r="CB223" s="42" t="s">
        <v>33</v>
      </c>
      <c r="CC223" s="42" t="str">
        <f>+IF(CB223="CUMPLE","SI",IF(CB223="NO CUMPLE","NO"))</f>
        <v>NO</v>
      </c>
      <c r="CD223" s="56"/>
      <c r="CE223" s="57" t="str">
        <f t="shared" si="644"/>
        <v/>
      </c>
      <c r="CF223" s="57" t="str">
        <f t="shared" si="645"/>
        <v/>
      </c>
      <c r="CG223" s="57" t="str">
        <f t="shared" si="646"/>
        <v/>
      </c>
      <c r="CH223" s="65">
        <f t="shared" si="647"/>
        <v>415029.16000000003</v>
      </c>
      <c r="CI223" s="65" t="str">
        <f t="shared" si="648"/>
        <v/>
      </c>
      <c r="CJ223" s="65" t="str">
        <f t="shared" si="649"/>
        <v/>
      </c>
      <c r="CK223" s="65" t="str">
        <f>IF(BH223=0,"",IF(BM223="NO","",BH223))</f>
        <v/>
      </c>
      <c r="CL223" s="65" t="str">
        <f>IF(BQ223=0,"",IF(BU223="NO","",BQ223))</f>
        <v/>
      </c>
      <c r="CM223" s="57" t="str">
        <f t="shared" si="658"/>
        <v/>
      </c>
      <c r="CN223" s="57">
        <f>MIN(CE223,CF223,CG223,CH223,CI223,CJ223,CK223,CL223,CM223)</f>
        <v>415029.16000000003</v>
      </c>
      <c r="CO223" s="58" t="e">
        <f>500*(CN223/CE223)</f>
        <v>#VALUE!</v>
      </c>
      <c r="CP223" s="58" t="e">
        <f>500*(CN223/CF223)</f>
        <v>#VALUE!</v>
      </c>
      <c r="CQ223" s="58" t="e">
        <f>500*(CN223/CG223)</f>
        <v>#VALUE!</v>
      </c>
      <c r="CR223" s="58">
        <f>500*(CN223/CH223)</f>
        <v>500</v>
      </c>
      <c r="CS223" s="58" t="e">
        <f>500*(CN223/CI223)</f>
        <v>#VALUE!</v>
      </c>
      <c r="CT223" s="58" t="e">
        <f>500*(CN223/CJ223)</f>
        <v>#VALUE!</v>
      </c>
      <c r="CU223" s="62" t="e">
        <f>500*(CN223/CK223)</f>
        <v>#VALUE!</v>
      </c>
      <c r="CV223" s="58" t="e">
        <f>500*(CN223/CL223)</f>
        <v>#VALUE!</v>
      </c>
      <c r="CW223" s="58" t="e">
        <f>500*(CN223/CM223)</f>
        <v>#VALUE!</v>
      </c>
      <c r="CX223" s="56" t="s">
        <v>554</v>
      </c>
      <c r="CY223" s="91"/>
    </row>
    <row r="224" spans="1:103" s="59" customFormat="1" ht="72" x14ac:dyDescent="0.2">
      <c r="A224" s="122">
        <f t="shared" si="650"/>
        <v>214</v>
      </c>
      <c r="B224" s="123" t="s">
        <v>471</v>
      </c>
      <c r="C224" s="124" t="s">
        <v>472</v>
      </c>
      <c r="D224" s="123" t="s">
        <v>46</v>
      </c>
      <c r="E224" s="126">
        <v>1</v>
      </c>
      <c r="F224" s="122">
        <v>1</v>
      </c>
      <c r="G224" s="123" t="s">
        <v>31</v>
      </c>
      <c r="H224" s="53">
        <v>455659.092</v>
      </c>
      <c r="I224" s="53">
        <f t="shared" si="651"/>
        <v>455659.092</v>
      </c>
      <c r="J224" s="136"/>
      <c r="K224" s="136">
        <v>0</v>
      </c>
      <c r="L224" s="43">
        <f t="shared" ref="L224:L235" si="697">J224+K224</f>
        <v>0</v>
      </c>
      <c r="M224" s="52">
        <f t="shared" si="652"/>
        <v>0</v>
      </c>
      <c r="N224" s="42" t="str">
        <f t="shared" ref="N224:N228" si="698">+IF(L224=0,"NO OFERTADO",IF(L224&gt;$H224,"NO CUMPLE",IF(((L224-$H224)/$H224)&lt;=-20%,"ARTIFICIALIDAD",IF(AND($H224=$H224,((L224-$H224)/$H224)&gt;-20%),"CUMPLE"))))</f>
        <v>NO OFERTADO</v>
      </c>
      <c r="O224" s="42" t="s">
        <v>568</v>
      </c>
      <c r="P224" s="42" t="s">
        <v>33</v>
      </c>
      <c r="Q224" s="42" t="str">
        <f t="shared" ref="Q224:Q235" si="699">+IF(P224="CUMPLE","SI",IF(P224="NO CUMPLE","NO"))</f>
        <v>NO</v>
      </c>
      <c r="R224" s="144">
        <v>0</v>
      </c>
      <c r="S224" s="144">
        <v>0</v>
      </c>
      <c r="T224" s="144">
        <f t="shared" si="428"/>
        <v>0</v>
      </c>
      <c r="U224" s="145">
        <f t="shared" si="653"/>
        <v>0</v>
      </c>
      <c r="V224" s="42" t="str">
        <f t="shared" ref="V224:V225" si="700">+IF(T224=0,"NO OFERTADO",IF(T224&gt;$H224,"NO CUMPLE",IF(((T224-$H224)/$H224)&lt;=-20%,"ARTIFICIALIDAD",IF(AND($H224=$H224,((T224-$H224)/$H224)&gt;-20%),"CUMPLE"))))</f>
        <v>NO OFERTADO</v>
      </c>
      <c r="W224" s="42" t="str">
        <f>+IFERROR(VLOOKUP(A224,'[1]ASSUT MEDICAL LTDA'!$A$11:$L$124,7,0)," ")</f>
        <v xml:space="preserve"> </v>
      </c>
      <c r="X224" s="42" t="s">
        <v>33</v>
      </c>
      <c r="Y224" s="42" t="str">
        <f t="shared" ref="Y224:Y225" si="701">+IF(X224="CUMPLE","SI",IF(X224="NO CUMPLE","NO"))</f>
        <v>NO</v>
      </c>
      <c r="Z224" s="43">
        <v>0</v>
      </c>
      <c r="AA224" s="43">
        <v>0</v>
      </c>
      <c r="AB224" s="43">
        <f t="shared" si="642"/>
        <v>0</v>
      </c>
      <c r="AC224" s="41">
        <f t="shared" si="654"/>
        <v>0</v>
      </c>
      <c r="AD224" s="42" t="str">
        <f t="shared" ref="AD224:AD235" si="702">+IF(AB224=0,"NO OFERTADO",IF(AB224&gt;$H224,"NO CUMPLE",IF(((AB224-$H224)/$H224)&lt;=-20%,"ARTIFICIALIDAD",IF(AND($H224=$H224,((AB224-$H224)/$H224)&gt;-20%),"CUMPLE"))))</f>
        <v>NO OFERTADO</v>
      </c>
      <c r="AE224" s="42" t="str">
        <f>+IFERROR(VLOOKUP(A224,'[1]COLOMBIANA DE MEDICAMENTOS Y TE'!$A$33:$H$178,8,0)," ")</f>
        <v xml:space="preserve"> </v>
      </c>
      <c r="AF224" s="42" t="s">
        <v>33</v>
      </c>
      <c r="AG224" s="42" t="str">
        <f t="shared" ref="AG224:AG235" si="703">+IF(AF224="CUMPLE","SI",IF(AF224="NO CUMPLE","NO"))</f>
        <v>NO</v>
      </c>
      <c r="AH224" s="60">
        <v>348764</v>
      </c>
      <c r="AI224" s="60">
        <v>0</v>
      </c>
      <c r="AJ224" s="51">
        <f t="shared" ref="AJ224:AJ235" si="704">+AH224+AI224</f>
        <v>348764</v>
      </c>
      <c r="AK224" s="41">
        <f t="shared" si="655"/>
        <v>348764</v>
      </c>
      <c r="AL224" s="42" t="str">
        <f t="shared" ref="AL224:AL235" si="705">+IF(AJ224=0,"NO OFERTADO",IF(AJ224&gt;$H224,"NO CUMPLE",IF(((AJ224-$H224)/$H224)&lt;=-20%,"ARTIFICIALIDAD",IF(AND($H224=$H224,((AJ224-$H224)/$H224)&gt;-20%),"CUMPLE"))))</f>
        <v>ARTIFICIALIDAD</v>
      </c>
      <c r="AM224" s="42" t="str">
        <f>+IFERROR(VLOOKUP(A224,'[1]JOHNSON &amp; JOHNSON MEDTECH COLOM'!$A$11:$J$240,7,0)," ")</f>
        <v>Cumple</v>
      </c>
      <c r="AN224" s="42" t="s">
        <v>10</v>
      </c>
      <c r="AO224" s="42" t="str">
        <f t="shared" ref="AO224:AO235" si="706">+IF(AN224="CUMPLE","SI",IF(AN224="NO CUMPLE","NO"))</f>
        <v>SI</v>
      </c>
      <c r="AP224" s="60"/>
      <c r="AQ224" s="60"/>
      <c r="AR224" s="40">
        <f t="shared" ref="AR224:AR235" si="707">+AP224+AQ224</f>
        <v>0</v>
      </c>
      <c r="AS224" s="41">
        <f t="shared" si="656"/>
        <v>0</v>
      </c>
      <c r="AT224" s="42" t="str">
        <f t="shared" ref="AT224:AT235" si="708">+IF(AR224=0,"NO OFERTADO",IF(AR224&gt;$H224,"NO CUMPLE",IF(((AR224-$H224)/$H224)&lt;=-20%,"ARTIFICIALIDAD",IF(AND($H224=$H224,((AR224-$H224)/$H224)&gt;-20%),"CUMPLE"))))</f>
        <v>NO OFERTADO</v>
      </c>
      <c r="AU224" s="42"/>
      <c r="AV224" s="42" t="s">
        <v>33</v>
      </c>
      <c r="AW224" s="42" t="str">
        <f t="shared" ref="AW224:AW235" si="709">+IF(AV224="CUMPLE","SI",IF(AV224="NO CUMPLE","NO"))</f>
        <v>NO</v>
      </c>
      <c r="AX224" s="167"/>
      <c r="AY224" s="167"/>
      <c r="AZ224" s="144">
        <f t="shared" si="430"/>
        <v>0</v>
      </c>
      <c r="BA224" s="41">
        <f t="shared" si="657"/>
        <v>0</v>
      </c>
      <c r="BB224" s="42" t="str">
        <f t="shared" ref="BB224:BB235" si="710">+IF(AZ224=0,"NO OFERTADO",IF(AZ224&gt;$H224,"NO CUMPLE",IF(((AZ224-$H224)/$H224)&lt;=-20%,"ARTIFICIALIDAD",IF(AND($H224=$H224,((AZ224-$H224)/$H224)&gt;-20%),"CUMPLE"))))</f>
        <v>NO OFERTADO</v>
      </c>
      <c r="BC224" s="42" t="str">
        <f>+IFERROR(VLOOKUP(A224,'[1]LIFE SUMINISTROS MEDICOS S.A.S.'!$A$32:$O$78,8,0)," ")</f>
        <v xml:space="preserve"> </v>
      </c>
      <c r="BD224" s="42" t="s">
        <v>33</v>
      </c>
      <c r="BE224" s="42" t="str">
        <f t="shared" ref="BE224:BE235" si="711">+IF(BD224="CUMPLE","SI",IF(BD224="NO CUMPLE","NO"))</f>
        <v>NO</v>
      </c>
      <c r="BF224" s="214">
        <f>+IFERROR(VLOOKUP(A224,[2]PriceList!$A$2:$I$252,8,0)," ")</f>
        <v>0</v>
      </c>
      <c r="BG224" s="218">
        <f>+IFERROR(VLOOKUP(A224,[2]PriceList!$A$2:$I$252,9,0)," ")</f>
        <v>0</v>
      </c>
      <c r="BH224" s="43">
        <f t="shared" si="643"/>
        <v>0</v>
      </c>
      <c r="BI224" s="52">
        <f t="shared" ref="BI224:BI235" si="712">BH224*$F224</f>
        <v>0</v>
      </c>
      <c r="BJ224" s="42" t="str">
        <f t="shared" ref="BJ224:BJ235" si="713">+IF(BH224=0,"NO OFERTADO",IF(BH224&gt;$H224,"NO CUMPLE",IF(((BH224-$H224)/$H224)&lt;=-20%,"ARTIFICIALIDAD",IF(AND($H224=$H224,((BH224-$H224)/$H224)&gt;-20%),"CUMPLE"))))</f>
        <v>NO OFERTADO</v>
      </c>
      <c r="BK224" s="42" t="str">
        <f>+IFERROR(VLOOKUP(A224,'[1]MEDTRONIC COLOMBIA S.A.'!$A$11:$O$73,8,0)," ")</f>
        <v xml:space="preserve"> </v>
      </c>
      <c r="BL224" s="42" t="s">
        <v>33</v>
      </c>
      <c r="BM224" s="42" t="str">
        <f t="shared" ref="BM224:BM235" si="714">+IF(BL224="CUMPLE","SI",IF(BL224="NO CUMPLE","NO"))</f>
        <v>NO</v>
      </c>
      <c r="BN224" s="196">
        <v>0</v>
      </c>
      <c r="BO224" s="196">
        <v>0</v>
      </c>
      <c r="BP224" s="144">
        <f t="shared" si="432"/>
        <v>0</v>
      </c>
      <c r="BQ224" s="145">
        <f t="shared" si="433"/>
        <v>0</v>
      </c>
      <c r="BR224" s="42" t="str">
        <f t="shared" ref="BR224:BR235" si="715">+IF(BP224=0,"NO OFERTADO",IF(BP224&gt;$H224,"NO CUMPLE",IF(((BP224-$H224)/$H224)&lt;=-20%,"ARTIFICIALIDAD",IF(AND($H224=$H224,((BP224-$H224)/$H224)&gt;-20%),"CUMPLE"))))</f>
        <v>NO OFERTADO</v>
      </c>
      <c r="BS224" s="42" t="str">
        <f>+IFERROR(VLOOKUP(A224,'[1]PROMED QUIRURGICOS EU'!$A$11:$O$26,8,0)," ")</f>
        <v xml:space="preserve"> </v>
      </c>
      <c r="BT224" s="42" t="s">
        <v>33</v>
      </c>
      <c r="BU224" s="42" t="str">
        <f t="shared" ref="BU224:BU235" si="716">+IF(BT224="CUMPLE","SI",IF(BT224="NO CUMPLE","NO"))</f>
        <v>NO</v>
      </c>
      <c r="BV224" s="191"/>
      <c r="BW224" s="191"/>
      <c r="BX224" s="43">
        <f t="shared" si="434"/>
        <v>0</v>
      </c>
      <c r="BY224" s="52">
        <f t="shared" si="435"/>
        <v>0</v>
      </c>
      <c r="BZ224" s="42" t="str">
        <f t="shared" ref="BZ224:BZ235" si="717">+IF(BX224=0,"NO OFERTADO",IF(BX224&gt;$H224,"NO CUMPLE",IF(((BX224-$H224)/$H224)&lt;=-20%,"ARTIFICIALIDAD",IF(AND($H224=$H224,((BX224-$H224)/$H224)&gt;-20%),"CUMPLE"))))</f>
        <v>NO OFERTADO</v>
      </c>
      <c r="CA224" s="42" t="str">
        <f>+IFERROR(VLOOKUP(A224,'[1]UCIPHARMA S. A'!$A$11:$N$28,8,0)," ")</f>
        <v xml:space="preserve"> </v>
      </c>
      <c r="CB224" s="42" t="s">
        <v>33</v>
      </c>
      <c r="CC224" s="42" t="str">
        <f t="shared" ref="CC224:CC235" si="718">+IF(CB224="CUMPLE","SI",IF(CB224="NO CUMPLE","NO"))</f>
        <v>NO</v>
      </c>
      <c r="CD224" s="56"/>
      <c r="CE224" s="57" t="str">
        <f t="shared" si="644"/>
        <v/>
      </c>
      <c r="CF224" s="57" t="str">
        <f t="shared" si="645"/>
        <v/>
      </c>
      <c r="CG224" s="57" t="str">
        <f t="shared" si="646"/>
        <v/>
      </c>
      <c r="CH224" s="65">
        <f t="shared" si="647"/>
        <v>348764</v>
      </c>
      <c r="CI224" s="65" t="str">
        <f t="shared" si="648"/>
        <v/>
      </c>
      <c r="CJ224" s="65" t="str">
        <f t="shared" si="649"/>
        <v/>
      </c>
      <c r="CK224" s="65" t="str">
        <f t="shared" ref="CK224:CK235" si="719">IF(BH224=0,"",IF(BM224="NO","",BH224))</f>
        <v/>
      </c>
      <c r="CL224" s="65" t="str">
        <f t="shared" ref="CL224:CL235" si="720">IF(BQ224=0,"",IF(BU224="NO","",BQ224))</f>
        <v/>
      </c>
      <c r="CM224" s="57" t="str">
        <f t="shared" si="658"/>
        <v/>
      </c>
      <c r="CN224" s="57">
        <f t="shared" ref="CN224:CN235" si="721">MIN(CE224,CF224,CG224,CH224,CI224,CJ224,CK224,CL224,CM224)</f>
        <v>348764</v>
      </c>
      <c r="CO224" s="58" t="e">
        <f t="shared" ref="CO224:CO235" si="722">500*(CN224/CE224)</f>
        <v>#VALUE!</v>
      </c>
      <c r="CP224" s="58" t="e">
        <f t="shared" ref="CP224:CP235" si="723">500*(CN224/CF224)</f>
        <v>#VALUE!</v>
      </c>
      <c r="CQ224" s="58" t="e">
        <f t="shared" ref="CQ224:CQ235" si="724">500*(CN224/CG224)</f>
        <v>#VALUE!</v>
      </c>
      <c r="CR224" s="58">
        <f t="shared" ref="CR224:CR235" si="725">500*(CN224/CH224)</f>
        <v>500</v>
      </c>
      <c r="CS224" s="58" t="e">
        <f t="shared" ref="CS224:CS227" si="726">500*(CN224/CI224)</f>
        <v>#VALUE!</v>
      </c>
      <c r="CT224" s="58" t="e">
        <f t="shared" ref="CT224:CT235" si="727">500*(CN224/CJ224)</f>
        <v>#VALUE!</v>
      </c>
      <c r="CU224" s="62" t="e">
        <f t="shared" ref="CU224:CU235" si="728">500*(CN224/CK224)</f>
        <v>#VALUE!</v>
      </c>
      <c r="CV224" s="58" t="e">
        <f t="shared" ref="CV224:CV235" si="729">500*(CN224/CL224)</f>
        <v>#VALUE!</v>
      </c>
      <c r="CW224" s="58" t="e">
        <f t="shared" ref="CW224:CW235" si="730">500*(CN224/CM224)</f>
        <v>#VALUE!</v>
      </c>
      <c r="CX224" s="56" t="s">
        <v>554</v>
      </c>
      <c r="CY224" s="91"/>
    </row>
    <row r="225" spans="1:103" s="59" customFormat="1" ht="72" x14ac:dyDescent="0.2">
      <c r="A225" s="122">
        <f t="shared" si="650"/>
        <v>215</v>
      </c>
      <c r="B225" s="123" t="s">
        <v>473</v>
      </c>
      <c r="C225" s="124" t="s">
        <v>474</v>
      </c>
      <c r="D225" s="123" t="s">
        <v>46</v>
      </c>
      <c r="E225" s="126">
        <v>1</v>
      </c>
      <c r="F225" s="122">
        <v>1</v>
      </c>
      <c r="G225" s="123" t="s">
        <v>31</v>
      </c>
      <c r="H225" s="53">
        <v>539798.28</v>
      </c>
      <c r="I225" s="53">
        <f t="shared" si="651"/>
        <v>539798.28</v>
      </c>
      <c r="J225" s="136"/>
      <c r="K225" s="136">
        <v>0</v>
      </c>
      <c r="L225" s="43">
        <f t="shared" si="697"/>
        <v>0</v>
      </c>
      <c r="M225" s="52">
        <f t="shared" si="652"/>
        <v>0</v>
      </c>
      <c r="N225" s="42" t="str">
        <f t="shared" si="698"/>
        <v>NO OFERTADO</v>
      </c>
      <c r="O225" s="42" t="s">
        <v>568</v>
      </c>
      <c r="P225" s="42" t="s">
        <v>33</v>
      </c>
      <c r="Q225" s="42" t="str">
        <f t="shared" si="699"/>
        <v>NO</v>
      </c>
      <c r="R225" s="144">
        <v>0</v>
      </c>
      <c r="S225" s="144">
        <v>0</v>
      </c>
      <c r="T225" s="144">
        <f t="shared" si="428"/>
        <v>0</v>
      </c>
      <c r="U225" s="145">
        <f t="shared" si="653"/>
        <v>0</v>
      </c>
      <c r="V225" s="42" t="str">
        <f t="shared" si="700"/>
        <v>NO OFERTADO</v>
      </c>
      <c r="W225" s="42" t="str">
        <f>+IFERROR(VLOOKUP(A225,'[1]ASSUT MEDICAL LTDA'!$A$11:$L$124,7,0)," ")</f>
        <v xml:space="preserve"> </v>
      </c>
      <c r="X225" s="42" t="s">
        <v>33</v>
      </c>
      <c r="Y225" s="42" t="str">
        <f t="shared" si="701"/>
        <v>NO</v>
      </c>
      <c r="Z225" s="43">
        <v>0</v>
      </c>
      <c r="AA225" s="43">
        <v>0</v>
      </c>
      <c r="AB225" s="43">
        <f t="shared" si="642"/>
        <v>0</v>
      </c>
      <c r="AC225" s="41">
        <f t="shared" si="654"/>
        <v>0</v>
      </c>
      <c r="AD225" s="42" t="str">
        <f t="shared" si="702"/>
        <v>NO OFERTADO</v>
      </c>
      <c r="AE225" s="42" t="str">
        <f>+IFERROR(VLOOKUP(A225,'[1]COLOMBIANA DE MEDICAMENTOS Y TE'!$A$33:$H$178,8,0)," ")</f>
        <v xml:space="preserve"> </v>
      </c>
      <c r="AF225" s="42" t="s">
        <v>33</v>
      </c>
      <c r="AG225" s="42" t="str">
        <f t="shared" si="703"/>
        <v>NO</v>
      </c>
      <c r="AH225" s="60">
        <v>382906</v>
      </c>
      <c r="AI225" s="60">
        <v>0</v>
      </c>
      <c r="AJ225" s="51">
        <f t="shared" si="704"/>
        <v>382906</v>
      </c>
      <c r="AK225" s="41">
        <f t="shared" si="655"/>
        <v>382906</v>
      </c>
      <c r="AL225" s="42" t="str">
        <f t="shared" si="705"/>
        <v>ARTIFICIALIDAD</v>
      </c>
      <c r="AM225" s="42" t="str">
        <f>+IFERROR(VLOOKUP(A225,'[1]JOHNSON &amp; JOHNSON MEDTECH COLOM'!$A$11:$J$240,7,0)," ")</f>
        <v>Cumple</v>
      </c>
      <c r="AN225" s="42" t="s">
        <v>10</v>
      </c>
      <c r="AO225" s="42" t="str">
        <f t="shared" si="706"/>
        <v>SI</v>
      </c>
      <c r="AP225" s="60"/>
      <c r="AQ225" s="60"/>
      <c r="AR225" s="40">
        <f t="shared" si="707"/>
        <v>0</v>
      </c>
      <c r="AS225" s="41">
        <f t="shared" si="656"/>
        <v>0</v>
      </c>
      <c r="AT225" s="42" t="str">
        <f t="shared" si="708"/>
        <v>NO OFERTADO</v>
      </c>
      <c r="AU225" s="42"/>
      <c r="AV225" s="42" t="s">
        <v>33</v>
      </c>
      <c r="AW225" s="42" t="str">
        <f t="shared" si="709"/>
        <v>NO</v>
      </c>
      <c r="AX225" s="167"/>
      <c r="AY225" s="167"/>
      <c r="AZ225" s="144">
        <f t="shared" si="430"/>
        <v>0</v>
      </c>
      <c r="BA225" s="41">
        <f t="shared" si="657"/>
        <v>0</v>
      </c>
      <c r="BB225" s="42" t="str">
        <f t="shared" si="710"/>
        <v>NO OFERTADO</v>
      </c>
      <c r="BC225" s="42" t="str">
        <f>+IFERROR(VLOOKUP(A225,'[1]LIFE SUMINISTROS MEDICOS S.A.S.'!$A$32:$O$78,8,0)," ")</f>
        <v xml:space="preserve"> </v>
      </c>
      <c r="BD225" s="42" t="s">
        <v>33</v>
      </c>
      <c r="BE225" s="42" t="str">
        <f t="shared" si="711"/>
        <v>NO</v>
      </c>
      <c r="BF225" s="214">
        <f>+IFERROR(VLOOKUP(A225,[2]PriceList!$A$2:$I$252,8,0)," ")</f>
        <v>0</v>
      </c>
      <c r="BG225" s="218">
        <f>+IFERROR(VLOOKUP(A225,[2]PriceList!$A$2:$I$252,9,0)," ")</f>
        <v>0</v>
      </c>
      <c r="BH225" s="43">
        <f t="shared" si="643"/>
        <v>0</v>
      </c>
      <c r="BI225" s="52">
        <f t="shared" si="712"/>
        <v>0</v>
      </c>
      <c r="BJ225" s="42" t="str">
        <f t="shared" si="713"/>
        <v>NO OFERTADO</v>
      </c>
      <c r="BK225" s="42" t="str">
        <f>+IFERROR(VLOOKUP(A225,'[1]MEDTRONIC COLOMBIA S.A.'!$A$11:$O$73,8,0)," ")</f>
        <v xml:space="preserve"> </v>
      </c>
      <c r="BL225" s="42" t="s">
        <v>33</v>
      </c>
      <c r="BM225" s="42" t="str">
        <f t="shared" si="714"/>
        <v>NO</v>
      </c>
      <c r="BN225" s="196">
        <v>0</v>
      </c>
      <c r="BO225" s="196">
        <v>0</v>
      </c>
      <c r="BP225" s="144">
        <f t="shared" si="432"/>
        <v>0</v>
      </c>
      <c r="BQ225" s="145">
        <f t="shared" si="433"/>
        <v>0</v>
      </c>
      <c r="BR225" s="42" t="str">
        <f t="shared" si="715"/>
        <v>NO OFERTADO</v>
      </c>
      <c r="BS225" s="42" t="str">
        <f>+IFERROR(VLOOKUP(A225,'[1]PROMED QUIRURGICOS EU'!$A$11:$O$26,8,0)," ")</f>
        <v xml:space="preserve"> </v>
      </c>
      <c r="BT225" s="42" t="s">
        <v>33</v>
      </c>
      <c r="BU225" s="42" t="str">
        <f t="shared" si="716"/>
        <v>NO</v>
      </c>
      <c r="BV225" s="191"/>
      <c r="BW225" s="191"/>
      <c r="BX225" s="43">
        <f t="shared" si="434"/>
        <v>0</v>
      </c>
      <c r="BY225" s="52">
        <f t="shared" si="435"/>
        <v>0</v>
      </c>
      <c r="BZ225" s="42" t="str">
        <f t="shared" si="717"/>
        <v>NO OFERTADO</v>
      </c>
      <c r="CA225" s="42" t="str">
        <f>+IFERROR(VLOOKUP(A225,'[1]UCIPHARMA S. A'!$A$11:$N$28,8,0)," ")</f>
        <v xml:space="preserve"> </v>
      </c>
      <c r="CB225" s="42" t="s">
        <v>33</v>
      </c>
      <c r="CC225" s="42" t="str">
        <f t="shared" si="718"/>
        <v>NO</v>
      </c>
      <c r="CD225" s="56"/>
      <c r="CE225" s="57" t="str">
        <f t="shared" si="644"/>
        <v/>
      </c>
      <c r="CF225" s="57" t="str">
        <f t="shared" si="645"/>
        <v/>
      </c>
      <c r="CG225" s="57" t="str">
        <f t="shared" si="646"/>
        <v/>
      </c>
      <c r="CH225" s="65">
        <f t="shared" si="647"/>
        <v>382906</v>
      </c>
      <c r="CI225" s="65" t="str">
        <f t="shared" si="648"/>
        <v/>
      </c>
      <c r="CJ225" s="65" t="str">
        <f t="shared" si="649"/>
        <v/>
      </c>
      <c r="CK225" s="65" t="str">
        <f t="shared" si="719"/>
        <v/>
      </c>
      <c r="CL225" s="65" t="str">
        <f t="shared" si="720"/>
        <v/>
      </c>
      <c r="CM225" s="57" t="str">
        <f t="shared" si="658"/>
        <v/>
      </c>
      <c r="CN225" s="57">
        <f t="shared" si="721"/>
        <v>382906</v>
      </c>
      <c r="CO225" s="58" t="e">
        <f t="shared" si="722"/>
        <v>#VALUE!</v>
      </c>
      <c r="CP225" s="58" t="e">
        <f t="shared" si="723"/>
        <v>#VALUE!</v>
      </c>
      <c r="CQ225" s="58" t="e">
        <f t="shared" si="724"/>
        <v>#VALUE!</v>
      </c>
      <c r="CR225" s="58">
        <f t="shared" si="725"/>
        <v>500</v>
      </c>
      <c r="CS225" s="58" t="e">
        <f t="shared" si="726"/>
        <v>#VALUE!</v>
      </c>
      <c r="CT225" s="58" t="e">
        <f t="shared" si="727"/>
        <v>#VALUE!</v>
      </c>
      <c r="CU225" s="62" t="e">
        <f t="shared" si="728"/>
        <v>#VALUE!</v>
      </c>
      <c r="CV225" s="58" t="e">
        <f t="shared" si="729"/>
        <v>#VALUE!</v>
      </c>
      <c r="CW225" s="58" t="e">
        <f t="shared" si="730"/>
        <v>#VALUE!</v>
      </c>
      <c r="CX225" s="56" t="s">
        <v>554</v>
      </c>
      <c r="CY225" s="91"/>
    </row>
    <row r="226" spans="1:103" s="59" customFormat="1" ht="72" x14ac:dyDescent="0.2">
      <c r="A226" s="122">
        <f t="shared" si="650"/>
        <v>216</v>
      </c>
      <c r="B226" s="123" t="s">
        <v>475</v>
      </c>
      <c r="C226" s="124" t="s">
        <v>476</v>
      </c>
      <c r="D226" s="123" t="s">
        <v>46</v>
      </c>
      <c r="E226" s="126">
        <v>0.66666666666666663</v>
      </c>
      <c r="F226" s="122">
        <v>1</v>
      </c>
      <c r="G226" s="123" t="s">
        <v>31</v>
      </c>
      <c r="H226" s="53">
        <v>455659.092</v>
      </c>
      <c r="I226" s="53">
        <f t="shared" si="651"/>
        <v>303772.728</v>
      </c>
      <c r="J226" s="136"/>
      <c r="K226" s="136">
        <v>0</v>
      </c>
      <c r="L226" s="43">
        <f t="shared" si="697"/>
        <v>0</v>
      </c>
      <c r="M226" s="52">
        <f t="shared" si="652"/>
        <v>0</v>
      </c>
      <c r="N226" s="42" t="str">
        <f t="shared" si="698"/>
        <v>NO OFERTADO</v>
      </c>
      <c r="O226" s="42" t="s">
        <v>568</v>
      </c>
      <c r="P226" s="42" t="s">
        <v>33</v>
      </c>
      <c r="Q226" s="42" t="str">
        <f t="shared" si="699"/>
        <v>NO</v>
      </c>
      <c r="R226" s="144">
        <v>0</v>
      </c>
      <c r="S226" s="144">
        <v>0</v>
      </c>
      <c r="T226" s="144">
        <f t="shared" si="428"/>
        <v>0</v>
      </c>
      <c r="U226" s="145">
        <f t="shared" si="653"/>
        <v>0</v>
      </c>
      <c r="V226" s="42" t="str">
        <f>+IF(T226=0,"NO OFERTADO",IF(T226&gt;$H226,"NO CUMPLE",IF(((T226-$H226)/$H226)&lt;=-20%,"ARTIFICIALIDAD",IF(AND($H226=$H226,((T226-$H226)/$H226)&gt;-20%),"CUMPLE"))))</f>
        <v>NO OFERTADO</v>
      </c>
      <c r="W226" s="42" t="str">
        <f>+IFERROR(VLOOKUP(A226,'[1]ASSUT MEDICAL LTDA'!$A$11:$L$124,7,0)," ")</f>
        <v xml:space="preserve"> </v>
      </c>
      <c r="X226" s="42" t="s">
        <v>33</v>
      </c>
      <c r="Y226" s="42" t="str">
        <f>+IF(X226="CUMPLE","SI",IF(X226="NO CUMPLE","NO"))</f>
        <v>NO</v>
      </c>
      <c r="Z226" s="43">
        <v>0</v>
      </c>
      <c r="AA226" s="43">
        <v>0</v>
      </c>
      <c r="AB226" s="43">
        <f t="shared" si="642"/>
        <v>0</v>
      </c>
      <c r="AC226" s="41">
        <f t="shared" si="654"/>
        <v>0</v>
      </c>
      <c r="AD226" s="42" t="str">
        <f t="shared" si="702"/>
        <v>NO OFERTADO</v>
      </c>
      <c r="AE226" s="42" t="str">
        <f>+IFERROR(VLOOKUP(A226,'[1]COLOMBIANA DE MEDICAMENTOS Y TE'!$A$33:$H$178,8,0)," ")</f>
        <v xml:space="preserve"> </v>
      </c>
      <c r="AF226" s="42" t="s">
        <v>33</v>
      </c>
      <c r="AG226" s="42" t="str">
        <f t="shared" si="703"/>
        <v>NO</v>
      </c>
      <c r="AH226" s="60">
        <v>348764</v>
      </c>
      <c r="AI226" s="60">
        <v>0</v>
      </c>
      <c r="AJ226" s="51">
        <f t="shared" si="704"/>
        <v>348764</v>
      </c>
      <c r="AK226" s="41">
        <f t="shared" si="655"/>
        <v>232509.33333333331</v>
      </c>
      <c r="AL226" s="42" t="str">
        <f t="shared" si="705"/>
        <v>ARTIFICIALIDAD</v>
      </c>
      <c r="AM226" s="42" t="str">
        <f>+IFERROR(VLOOKUP(A226,'[1]JOHNSON &amp; JOHNSON MEDTECH COLOM'!$A$11:$J$240,7,0)," ")</f>
        <v>Cumple</v>
      </c>
      <c r="AN226" s="42" t="s">
        <v>10</v>
      </c>
      <c r="AO226" s="42" t="str">
        <f t="shared" si="706"/>
        <v>SI</v>
      </c>
      <c r="AP226" s="60"/>
      <c r="AQ226" s="60"/>
      <c r="AR226" s="40">
        <f t="shared" si="707"/>
        <v>0</v>
      </c>
      <c r="AS226" s="41">
        <f t="shared" si="656"/>
        <v>0</v>
      </c>
      <c r="AT226" s="42" t="str">
        <f t="shared" si="708"/>
        <v>NO OFERTADO</v>
      </c>
      <c r="AU226" s="42"/>
      <c r="AV226" s="42" t="s">
        <v>33</v>
      </c>
      <c r="AW226" s="42" t="str">
        <f t="shared" si="709"/>
        <v>NO</v>
      </c>
      <c r="AX226" s="167"/>
      <c r="AY226" s="167"/>
      <c r="AZ226" s="144">
        <f t="shared" si="430"/>
        <v>0</v>
      </c>
      <c r="BA226" s="41">
        <f t="shared" si="657"/>
        <v>0</v>
      </c>
      <c r="BB226" s="42" t="str">
        <f t="shared" si="710"/>
        <v>NO OFERTADO</v>
      </c>
      <c r="BC226" s="42" t="str">
        <f>+IFERROR(VLOOKUP(A226,'[1]LIFE SUMINISTROS MEDICOS S.A.S.'!$A$32:$O$78,8,0)," ")</f>
        <v xml:space="preserve"> </v>
      </c>
      <c r="BD226" s="42" t="s">
        <v>33</v>
      </c>
      <c r="BE226" s="42" t="str">
        <f t="shared" si="711"/>
        <v>NO</v>
      </c>
      <c r="BF226" s="214">
        <f>+IFERROR(VLOOKUP(A226,[2]PriceList!$A$2:$I$252,8,0)," ")</f>
        <v>0</v>
      </c>
      <c r="BG226" s="218">
        <f>+IFERROR(VLOOKUP(A226,[2]PriceList!$A$2:$I$252,9,0)," ")</f>
        <v>0</v>
      </c>
      <c r="BH226" s="43">
        <f t="shared" si="643"/>
        <v>0</v>
      </c>
      <c r="BI226" s="52">
        <f t="shared" si="712"/>
        <v>0</v>
      </c>
      <c r="BJ226" s="42" t="str">
        <f t="shared" si="713"/>
        <v>NO OFERTADO</v>
      </c>
      <c r="BK226" s="42" t="str">
        <f>+IFERROR(VLOOKUP(A226,'[1]MEDTRONIC COLOMBIA S.A.'!$A$11:$O$73,8,0)," ")</f>
        <v xml:space="preserve"> </v>
      </c>
      <c r="BL226" s="42" t="s">
        <v>33</v>
      </c>
      <c r="BM226" s="42" t="str">
        <f t="shared" si="714"/>
        <v>NO</v>
      </c>
      <c r="BN226" s="196">
        <v>0</v>
      </c>
      <c r="BO226" s="196">
        <v>0</v>
      </c>
      <c r="BP226" s="144">
        <f t="shared" si="432"/>
        <v>0</v>
      </c>
      <c r="BQ226" s="145">
        <f t="shared" si="433"/>
        <v>0</v>
      </c>
      <c r="BR226" s="42" t="str">
        <f t="shared" si="715"/>
        <v>NO OFERTADO</v>
      </c>
      <c r="BS226" s="42" t="str">
        <f>+IFERROR(VLOOKUP(A226,'[1]PROMED QUIRURGICOS EU'!$A$11:$O$26,8,0)," ")</f>
        <v xml:space="preserve"> </v>
      </c>
      <c r="BT226" s="42" t="s">
        <v>33</v>
      </c>
      <c r="BU226" s="42" t="str">
        <f t="shared" si="716"/>
        <v>NO</v>
      </c>
      <c r="BV226" s="191"/>
      <c r="BW226" s="191"/>
      <c r="BX226" s="43">
        <f t="shared" si="434"/>
        <v>0</v>
      </c>
      <c r="BY226" s="52">
        <f t="shared" si="435"/>
        <v>0</v>
      </c>
      <c r="BZ226" s="42" t="str">
        <f t="shared" si="717"/>
        <v>NO OFERTADO</v>
      </c>
      <c r="CA226" s="42" t="str">
        <f>+IFERROR(VLOOKUP(A226,'[1]UCIPHARMA S. A'!$A$11:$N$28,8,0)," ")</f>
        <v xml:space="preserve"> </v>
      </c>
      <c r="CB226" s="42" t="s">
        <v>33</v>
      </c>
      <c r="CC226" s="42" t="str">
        <f t="shared" si="718"/>
        <v>NO</v>
      </c>
      <c r="CD226" s="56"/>
      <c r="CE226" s="57" t="str">
        <f t="shared" si="644"/>
        <v/>
      </c>
      <c r="CF226" s="57" t="str">
        <f t="shared" si="645"/>
        <v/>
      </c>
      <c r="CG226" s="57" t="str">
        <f t="shared" si="646"/>
        <v/>
      </c>
      <c r="CH226" s="65">
        <f t="shared" si="647"/>
        <v>348764</v>
      </c>
      <c r="CI226" s="65" t="str">
        <f t="shared" si="648"/>
        <v/>
      </c>
      <c r="CJ226" s="65" t="str">
        <f t="shared" si="649"/>
        <v/>
      </c>
      <c r="CK226" s="65" t="str">
        <f t="shared" si="719"/>
        <v/>
      </c>
      <c r="CL226" s="65" t="str">
        <f t="shared" si="720"/>
        <v/>
      </c>
      <c r="CM226" s="57" t="str">
        <f t="shared" si="658"/>
        <v/>
      </c>
      <c r="CN226" s="57">
        <f t="shared" si="721"/>
        <v>348764</v>
      </c>
      <c r="CO226" s="58" t="e">
        <f t="shared" si="722"/>
        <v>#VALUE!</v>
      </c>
      <c r="CP226" s="58" t="e">
        <f t="shared" si="723"/>
        <v>#VALUE!</v>
      </c>
      <c r="CQ226" s="58" t="e">
        <f t="shared" si="724"/>
        <v>#VALUE!</v>
      </c>
      <c r="CR226" s="58">
        <f t="shared" si="725"/>
        <v>500</v>
      </c>
      <c r="CS226" s="58" t="e">
        <f t="shared" si="726"/>
        <v>#VALUE!</v>
      </c>
      <c r="CT226" s="58" t="e">
        <f t="shared" si="727"/>
        <v>#VALUE!</v>
      </c>
      <c r="CU226" s="62" t="e">
        <f t="shared" si="728"/>
        <v>#VALUE!</v>
      </c>
      <c r="CV226" s="58" t="e">
        <f t="shared" si="729"/>
        <v>#VALUE!</v>
      </c>
      <c r="CW226" s="58" t="e">
        <f t="shared" si="730"/>
        <v>#VALUE!</v>
      </c>
      <c r="CX226" s="56" t="s">
        <v>554</v>
      </c>
      <c r="CY226" s="91"/>
    </row>
    <row r="227" spans="1:103" s="59" customFormat="1" ht="47.25" x14ac:dyDescent="0.2">
      <c r="A227" s="122">
        <f t="shared" si="650"/>
        <v>217</v>
      </c>
      <c r="B227" s="123" t="s">
        <v>477</v>
      </c>
      <c r="C227" s="124" t="s">
        <v>478</v>
      </c>
      <c r="D227" s="123" t="s">
        <v>46</v>
      </c>
      <c r="E227" s="126">
        <v>5</v>
      </c>
      <c r="F227" s="122">
        <v>1</v>
      </c>
      <c r="G227" s="123" t="s">
        <v>31</v>
      </c>
      <c r="H227" s="53">
        <v>455659.092</v>
      </c>
      <c r="I227" s="53">
        <f t="shared" si="651"/>
        <v>2278295.46</v>
      </c>
      <c r="J227" s="136"/>
      <c r="K227" s="136">
        <v>0</v>
      </c>
      <c r="L227" s="43">
        <f t="shared" si="697"/>
        <v>0</v>
      </c>
      <c r="M227" s="52">
        <f t="shared" si="652"/>
        <v>0</v>
      </c>
      <c r="N227" s="42" t="str">
        <f t="shared" si="698"/>
        <v>NO OFERTADO</v>
      </c>
      <c r="O227" s="42" t="s">
        <v>568</v>
      </c>
      <c r="P227" s="42" t="s">
        <v>33</v>
      </c>
      <c r="Q227" s="42" t="str">
        <f t="shared" si="699"/>
        <v>NO</v>
      </c>
      <c r="R227" s="144">
        <v>0</v>
      </c>
      <c r="S227" s="144">
        <v>0</v>
      </c>
      <c r="T227" s="144">
        <f t="shared" si="428"/>
        <v>0</v>
      </c>
      <c r="U227" s="145">
        <f t="shared" si="653"/>
        <v>0</v>
      </c>
      <c r="V227" s="42" t="str">
        <f t="shared" ref="V227:V235" si="731">+IF(T227=0,"NO OFERTADO",IF(T227&gt;$H227,"NO CUMPLE",IF(((T227-$H227)/$H227)&lt;=-20%,"ARTIFICIALIDAD",IF(AND($H227=$H227,((T227-$H227)/$H227)&gt;-20%),"CUMPLE"))))</f>
        <v>NO OFERTADO</v>
      </c>
      <c r="W227" s="42" t="str">
        <f>+IFERROR(VLOOKUP(A227,'[1]ASSUT MEDICAL LTDA'!$A$11:$L$124,7,0)," ")</f>
        <v xml:space="preserve"> </v>
      </c>
      <c r="X227" s="42" t="s">
        <v>33</v>
      </c>
      <c r="Y227" s="42" t="str">
        <f t="shared" ref="Y227:Y235" si="732">+IF(X227="CUMPLE","SI",IF(X227="NO CUMPLE","NO"))</f>
        <v>NO</v>
      </c>
      <c r="Z227" s="43">
        <v>0</v>
      </c>
      <c r="AA227" s="43">
        <v>0</v>
      </c>
      <c r="AB227" s="43">
        <f t="shared" si="642"/>
        <v>0</v>
      </c>
      <c r="AC227" s="41">
        <f t="shared" si="654"/>
        <v>0</v>
      </c>
      <c r="AD227" s="42" t="str">
        <f t="shared" si="702"/>
        <v>NO OFERTADO</v>
      </c>
      <c r="AE227" s="42" t="str">
        <f>+IFERROR(VLOOKUP(A227,'[1]COLOMBIANA DE MEDICAMENTOS Y TE'!$A$33:$H$178,8,0)," ")</f>
        <v xml:space="preserve"> </v>
      </c>
      <c r="AF227" s="42" t="s">
        <v>33</v>
      </c>
      <c r="AG227" s="42" t="str">
        <f t="shared" si="703"/>
        <v>NO</v>
      </c>
      <c r="AH227" s="60">
        <v>348764</v>
      </c>
      <c r="AI227" s="60">
        <v>0</v>
      </c>
      <c r="AJ227" s="51">
        <f t="shared" si="704"/>
        <v>348764</v>
      </c>
      <c r="AK227" s="41">
        <f t="shared" si="655"/>
        <v>1743820</v>
      </c>
      <c r="AL227" s="42" t="str">
        <f t="shared" si="705"/>
        <v>ARTIFICIALIDAD</v>
      </c>
      <c r="AM227" s="42" t="str">
        <f>+IFERROR(VLOOKUP(A227,'[1]JOHNSON &amp; JOHNSON MEDTECH COLOM'!$A$11:$J$240,7,0)," ")</f>
        <v>Cumple</v>
      </c>
      <c r="AN227" s="42" t="s">
        <v>10</v>
      </c>
      <c r="AO227" s="42" t="str">
        <f t="shared" si="706"/>
        <v>SI</v>
      </c>
      <c r="AP227" s="60"/>
      <c r="AQ227" s="60"/>
      <c r="AR227" s="40">
        <f t="shared" si="707"/>
        <v>0</v>
      </c>
      <c r="AS227" s="41">
        <f t="shared" si="656"/>
        <v>0</v>
      </c>
      <c r="AT227" s="42" t="str">
        <f t="shared" si="708"/>
        <v>NO OFERTADO</v>
      </c>
      <c r="AU227" s="42"/>
      <c r="AV227" s="42" t="s">
        <v>33</v>
      </c>
      <c r="AW227" s="42" t="str">
        <f t="shared" si="709"/>
        <v>NO</v>
      </c>
      <c r="AX227" s="167"/>
      <c r="AY227" s="167"/>
      <c r="AZ227" s="144">
        <f t="shared" si="430"/>
        <v>0</v>
      </c>
      <c r="BA227" s="41">
        <f t="shared" si="657"/>
        <v>0</v>
      </c>
      <c r="BB227" s="42" t="str">
        <f t="shared" si="710"/>
        <v>NO OFERTADO</v>
      </c>
      <c r="BC227" s="42" t="str">
        <f>+IFERROR(VLOOKUP(A227,'[1]LIFE SUMINISTROS MEDICOS S.A.S.'!$A$32:$O$78,8,0)," ")</f>
        <v xml:space="preserve"> </v>
      </c>
      <c r="BD227" s="42" t="s">
        <v>33</v>
      </c>
      <c r="BE227" s="42" t="str">
        <f t="shared" si="711"/>
        <v>NO</v>
      </c>
      <c r="BF227" s="214">
        <f>+IFERROR(VLOOKUP(A227,[2]PriceList!$A$2:$I$252,8,0)," ")</f>
        <v>0</v>
      </c>
      <c r="BG227" s="218">
        <f>+IFERROR(VLOOKUP(A227,[2]PriceList!$A$2:$I$252,9,0)," ")</f>
        <v>0</v>
      </c>
      <c r="BH227" s="43">
        <f t="shared" si="643"/>
        <v>0</v>
      </c>
      <c r="BI227" s="52">
        <f t="shared" si="712"/>
        <v>0</v>
      </c>
      <c r="BJ227" s="42" t="str">
        <f t="shared" si="713"/>
        <v>NO OFERTADO</v>
      </c>
      <c r="BK227" s="42" t="str">
        <f>+IFERROR(VLOOKUP(A227,'[1]MEDTRONIC COLOMBIA S.A.'!$A$11:$O$73,8,0)," ")</f>
        <v xml:space="preserve"> </v>
      </c>
      <c r="BL227" s="42" t="s">
        <v>33</v>
      </c>
      <c r="BM227" s="42" t="str">
        <f t="shared" si="714"/>
        <v>NO</v>
      </c>
      <c r="BN227" s="196">
        <v>0</v>
      </c>
      <c r="BO227" s="196">
        <v>0</v>
      </c>
      <c r="BP227" s="144">
        <f t="shared" si="432"/>
        <v>0</v>
      </c>
      <c r="BQ227" s="145">
        <f t="shared" si="433"/>
        <v>0</v>
      </c>
      <c r="BR227" s="42" t="str">
        <f t="shared" si="715"/>
        <v>NO OFERTADO</v>
      </c>
      <c r="BS227" s="42" t="str">
        <f>+IFERROR(VLOOKUP(A227,'[1]PROMED QUIRURGICOS EU'!$A$11:$O$26,8,0)," ")</f>
        <v xml:space="preserve"> </v>
      </c>
      <c r="BT227" s="42" t="s">
        <v>33</v>
      </c>
      <c r="BU227" s="42" t="str">
        <f t="shared" si="716"/>
        <v>NO</v>
      </c>
      <c r="BV227" s="191"/>
      <c r="BW227" s="191"/>
      <c r="BX227" s="43">
        <f t="shared" si="434"/>
        <v>0</v>
      </c>
      <c r="BY227" s="52">
        <f t="shared" si="435"/>
        <v>0</v>
      </c>
      <c r="BZ227" s="42" t="str">
        <f t="shared" si="717"/>
        <v>NO OFERTADO</v>
      </c>
      <c r="CA227" s="42" t="str">
        <f>+IFERROR(VLOOKUP(A227,'[1]UCIPHARMA S. A'!$A$11:$N$28,8,0)," ")</f>
        <v xml:space="preserve"> </v>
      </c>
      <c r="CB227" s="42" t="s">
        <v>33</v>
      </c>
      <c r="CC227" s="42" t="str">
        <f t="shared" si="718"/>
        <v>NO</v>
      </c>
      <c r="CD227" s="56"/>
      <c r="CE227" s="57" t="str">
        <f t="shared" si="644"/>
        <v/>
      </c>
      <c r="CF227" s="57" t="str">
        <f t="shared" si="645"/>
        <v/>
      </c>
      <c r="CG227" s="57" t="str">
        <f t="shared" si="646"/>
        <v/>
      </c>
      <c r="CH227" s="65">
        <f t="shared" si="647"/>
        <v>348764</v>
      </c>
      <c r="CI227" s="65" t="str">
        <f t="shared" si="648"/>
        <v/>
      </c>
      <c r="CJ227" s="65" t="str">
        <f t="shared" si="649"/>
        <v/>
      </c>
      <c r="CK227" s="65" t="str">
        <f t="shared" si="719"/>
        <v/>
      </c>
      <c r="CL227" s="65" t="str">
        <f t="shared" si="720"/>
        <v/>
      </c>
      <c r="CM227" s="57" t="str">
        <f t="shared" si="658"/>
        <v/>
      </c>
      <c r="CN227" s="57">
        <f t="shared" si="721"/>
        <v>348764</v>
      </c>
      <c r="CO227" s="58" t="e">
        <f t="shared" si="722"/>
        <v>#VALUE!</v>
      </c>
      <c r="CP227" s="58" t="e">
        <f t="shared" si="723"/>
        <v>#VALUE!</v>
      </c>
      <c r="CQ227" s="58" t="e">
        <f t="shared" si="724"/>
        <v>#VALUE!</v>
      </c>
      <c r="CR227" s="58">
        <f t="shared" si="725"/>
        <v>500</v>
      </c>
      <c r="CS227" s="58" t="e">
        <f t="shared" si="726"/>
        <v>#VALUE!</v>
      </c>
      <c r="CT227" s="58" t="e">
        <f t="shared" si="727"/>
        <v>#VALUE!</v>
      </c>
      <c r="CU227" s="62" t="e">
        <f t="shared" si="728"/>
        <v>#VALUE!</v>
      </c>
      <c r="CV227" s="58" t="e">
        <f t="shared" si="729"/>
        <v>#VALUE!</v>
      </c>
      <c r="CW227" s="58" t="e">
        <f t="shared" si="730"/>
        <v>#VALUE!</v>
      </c>
      <c r="CX227" s="56" t="s">
        <v>554</v>
      </c>
      <c r="CY227" s="91"/>
    </row>
    <row r="228" spans="1:103" s="59" customFormat="1" ht="60" x14ac:dyDescent="0.2">
      <c r="A228" s="122">
        <f t="shared" si="650"/>
        <v>218</v>
      </c>
      <c r="B228" s="123" t="s">
        <v>479</v>
      </c>
      <c r="C228" s="124" t="s">
        <v>480</v>
      </c>
      <c r="D228" s="123" t="s">
        <v>46</v>
      </c>
      <c r="E228" s="126">
        <v>1</v>
      </c>
      <c r="F228" s="122">
        <v>1</v>
      </c>
      <c r="G228" s="123" t="s">
        <v>31</v>
      </c>
      <c r="H228" s="53">
        <v>847280</v>
      </c>
      <c r="I228" s="53">
        <f t="shared" si="651"/>
        <v>847280</v>
      </c>
      <c r="J228" s="136"/>
      <c r="K228" s="136">
        <v>0</v>
      </c>
      <c r="L228" s="43">
        <f t="shared" si="697"/>
        <v>0</v>
      </c>
      <c r="M228" s="52">
        <f t="shared" si="652"/>
        <v>0</v>
      </c>
      <c r="N228" s="42" t="str">
        <f t="shared" si="698"/>
        <v>NO OFERTADO</v>
      </c>
      <c r="O228" s="42" t="s">
        <v>568</v>
      </c>
      <c r="P228" s="42" t="s">
        <v>33</v>
      </c>
      <c r="Q228" s="42" t="str">
        <f t="shared" si="699"/>
        <v>NO</v>
      </c>
      <c r="R228" s="144">
        <v>0</v>
      </c>
      <c r="S228" s="144">
        <v>0</v>
      </c>
      <c r="T228" s="144">
        <f t="shared" si="428"/>
        <v>0</v>
      </c>
      <c r="U228" s="145">
        <f t="shared" si="653"/>
        <v>0</v>
      </c>
      <c r="V228" s="42" t="str">
        <f t="shared" si="731"/>
        <v>NO OFERTADO</v>
      </c>
      <c r="W228" s="42" t="str">
        <f>+IFERROR(VLOOKUP(A228,'[1]ASSUT MEDICAL LTDA'!$A$11:$L$124,7,0)," ")</f>
        <v xml:space="preserve"> </v>
      </c>
      <c r="X228" s="42" t="s">
        <v>33</v>
      </c>
      <c r="Y228" s="42" t="str">
        <f t="shared" si="732"/>
        <v>NO</v>
      </c>
      <c r="Z228" s="43">
        <v>0</v>
      </c>
      <c r="AA228" s="43">
        <v>0</v>
      </c>
      <c r="AB228" s="43">
        <f t="shared" si="642"/>
        <v>0</v>
      </c>
      <c r="AC228" s="41">
        <f t="shared" si="654"/>
        <v>0</v>
      </c>
      <c r="AD228" s="42" t="str">
        <f t="shared" si="702"/>
        <v>NO OFERTADO</v>
      </c>
      <c r="AE228" s="42" t="str">
        <f>+IFERROR(VLOOKUP(A228,'[1]COLOMBIANA DE MEDICAMENTOS Y TE'!$A$33:$H$178,8,0)," ")</f>
        <v xml:space="preserve"> </v>
      </c>
      <c r="AF228" s="42" t="s">
        <v>33</v>
      </c>
      <c r="AG228" s="42" t="str">
        <f t="shared" si="703"/>
        <v>NO</v>
      </c>
      <c r="AH228" s="60">
        <v>383206</v>
      </c>
      <c r="AI228" s="60">
        <v>0</v>
      </c>
      <c r="AJ228" s="51">
        <f t="shared" si="704"/>
        <v>383206</v>
      </c>
      <c r="AK228" s="41">
        <f t="shared" si="655"/>
        <v>383206</v>
      </c>
      <c r="AL228" s="42" t="str">
        <f t="shared" si="705"/>
        <v>ARTIFICIALIDAD</v>
      </c>
      <c r="AM228" s="42" t="str">
        <f>+IFERROR(VLOOKUP(A228,'[1]JOHNSON &amp; JOHNSON MEDTECH COLOM'!$A$11:$J$240,7,0)," ")</f>
        <v>Cumple</v>
      </c>
      <c r="AN228" s="42" t="s">
        <v>10</v>
      </c>
      <c r="AO228" s="42" t="str">
        <f t="shared" si="706"/>
        <v>SI</v>
      </c>
      <c r="AP228" s="60"/>
      <c r="AQ228" s="60"/>
      <c r="AR228" s="40">
        <f t="shared" si="707"/>
        <v>0</v>
      </c>
      <c r="AS228" s="41">
        <f t="shared" si="656"/>
        <v>0</v>
      </c>
      <c r="AT228" s="42" t="str">
        <f t="shared" si="708"/>
        <v>NO OFERTADO</v>
      </c>
      <c r="AU228" s="42"/>
      <c r="AV228" s="42" t="s">
        <v>33</v>
      </c>
      <c r="AW228" s="42" t="str">
        <f t="shared" si="709"/>
        <v>NO</v>
      </c>
      <c r="AX228" s="167"/>
      <c r="AY228" s="167"/>
      <c r="AZ228" s="144">
        <f t="shared" si="430"/>
        <v>0</v>
      </c>
      <c r="BA228" s="41">
        <f t="shared" si="657"/>
        <v>0</v>
      </c>
      <c r="BB228" s="42" t="str">
        <f t="shared" si="710"/>
        <v>NO OFERTADO</v>
      </c>
      <c r="BC228" s="42" t="str">
        <f>+IFERROR(VLOOKUP(A228,'[1]LIFE SUMINISTROS MEDICOS S.A.S.'!$A$32:$O$78,8,0)," ")</f>
        <v xml:space="preserve"> </v>
      </c>
      <c r="BD228" s="42" t="s">
        <v>33</v>
      </c>
      <c r="BE228" s="42" t="str">
        <f t="shared" si="711"/>
        <v>NO</v>
      </c>
      <c r="BF228" s="214">
        <f>+IFERROR(VLOOKUP(A228,[2]PriceList!$A$2:$I$252,8,0)," ")</f>
        <v>0</v>
      </c>
      <c r="BG228" s="218">
        <f>+IFERROR(VLOOKUP(A228,[2]PriceList!$A$2:$I$252,9,0)," ")</f>
        <v>0</v>
      </c>
      <c r="BH228" s="43">
        <f t="shared" si="643"/>
        <v>0</v>
      </c>
      <c r="BI228" s="52">
        <f t="shared" si="712"/>
        <v>0</v>
      </c>
      <c r="BJ228" s="42" t="str">
        <f t="shared" si="713"/>
        <v>NO OFERTADO</v>
      </c>
      <c r="BK228" s="42" t="str">
        <f>+IFERROR(VLOOKUP(A228,'[1]MEDTRONIC COLOMBIA S.A.'!$A$11:$O$73,8,0)," ")</f>
        <v xml:space="preserve"> </v>
      </c>
      <c r="BL228" s="42" t="s">
        <v>10</v>
      </c>
      <c r="BM228" s="42" t="str">
        <f t="shared" si="714"/>
        <v>SI</v>
      </c>
      <c r="BN228" s="196">
        <v>0</v>
      </c>
      <c r="BO228" s="196">
        <v>0</v>
      </c>
      <c r="BP228" s="144">
        <f t="shared" si="432"/>
        <v>0</v>
      </c>
      <c r="BQ228" s="145">
        <f t="shared" si="433"/>
        <v>0</v>
      </c>
      <c r="BR228" s="42" t="str">
        <f t="shared" si="715"/>
        <v>NO OFERTADO</v>
      </c>
      <c r="BS228" s="42" t="str">
        <f>+IFERROR(VLOOKUP(A228,'[1]PROMED QUIRURGICOS EU'!$A$11:$O$26,8,0)," ")</f>
        <v xml:space="preserve"> </v>
      </c>
      <c r="BT228" s="42" t="s">
        <v>33</v>
      </c>
      <c r="BU228" s="42" t="str">
        <f t="shared" si="716"/>
        <v>NO</v>
      </c>
      <c r="BV228" s="191"/>
      <c r="BW228" s="191"/>
      <c r="BX228" s="43">
        <f t="shared" si="434"/>
        <v>0</v>
      </c>
      <c r="BY228" s="52">
        <f t="shared" si="435"/>
        <v>0</v>
      </c>
      <c r="BZ228" s="42" t="str">
        <f t="shared" si="717"/>
        <v>NO OFERTADO</v>
      </c>
      <c r="CA228" s="42" t="str">
        <f>+IFERROR(VLOOKUP(A228,'[1]UCIPHARMA S. A'!$A$11:$N$28,8,0)," ")</f>
        <v xml:space="preserve"> </v>
      </c>
      <c r="CB228" s="42" t="s">
        <v>33</v>
      </c>
      <c r="CC228" s="42" t="str">
        <f t="shared" si="718"/>
        <v>NO</v>
      </c>
      <c r="CD228" s="56"/>
      <c r="CE228" s="57" t="str">
        <f t="shared" si="644"/>
        <v/>
      </c>
      <c r="CF228" s="57" t="str">
        <f t="shared" si="645"/>
        <v/>
      </c>
      <c r="CG228" s="57" t="str">
        <f t="shared" si="646"/>
        <v/>
      </c>
      <c r="CH228" s="65">
        <f t="shared" si="647"/>
        <v>383206</v>
      </c>
      <c r="CI228" s="65" t="str">
        <f t="shared" si="648"/>
        <v/>
      </c>
      <c r="CJ228" s="65" t="str">
        <f t="shared" si="649"/>
        <v/>
      </c>
      <c r="CK228" s="65" t="str">
        <f t="shared" si="719"/>
        <v/>
      </c>
      <c r="CL228" s="65" t="str">
        <f t="shared" si="720"/>
        <v/>
      </c>
      <c r="CM228" s="57" t="str">
        <f t="shared" si="658"/>
        <v/>
      </c>
      <c r="CN228" s="57">
        <f t="shared" si="721"/>
        <v>383206</v>
      </c>
      <c r="CO228" s="58" t="e">
        <f t="shared" si="722"/>
        <v>#VALUE!</v>
      </c>
      <c r="CP228" s="58" t="e">
        <f t="shared" si="723"/>
        <v>#VALUE!</v>
      </c>
      <c r="CQ228" s="58" t="e">
        <f t="shared" si="724"/>
        <v>#VALUE!</v>
      </c>
      <c r="CR228" s="58">
        <f t="shared" si="725"/>
        <v>500</v>
      </c>
      <c r="CS228" s="58" t="e">
        <f>500*(CN228/CI228)</f>
        <v>#VALUE!</v>
      </c>
      <c r="CT228" s="58" t="e">
        <f t="shared" si="727"/>
        <v>#VALUE!</v>
      </c>
      <c r="CU228" s="62" t="e">
        <f t="shared" si="728"/>
        <v>#VALUE!</v>
      </c>
      <c r="CV228" s="58" t="e">
        <f t="shared" si="729"/>
        <v>#VALUE!</v>
      </c>
      <c r="CW228" s="58" t="e">
        <f t="shared" si="730"/>
        <v>#VALUE!</v>
      </c>
      <c r="CX228" s="208" t="s">
        <v>558</v>
      </c>
      <c r="CY228" s="91"/>
    </row>
    <row r="229" spans="1:103" s="59" customFormat="1" ht="60" x14ac:dyDescent="0.2">
      <c r="A229" s="122">
        <f t="shared" si="650"/>
        <v>219</v>
      </c>
      <c r="B229" s="123" t="s">
        <v>481</v>
      </c>
      <c r="C229" s="124" t="s">
        <v>482</v>
      </c>
      <c r="D229" s="123" t="s">
        <v>46</v>
      </c>
      <c r="E229" s="126">
        <v>1</v>
      </c>
      <c r="F229" s="122">
        <v>1</v>
      </c>
      <c r="G229" s="123" t="s">
        <v>31</v>
      </c>
      <c r="H229" s="53">
        <v>924915.6</v>
      </c>
      <c r="I229" s="53">
        <f t="shared" si="651"/>
        <v>924915.6</v>
      </c>
      <c r="J229" s="136"/>
      <c r="K229" s="136">
        <v>0</v>
      </c>
      <c r="L229" s="43">
        <f t="shared" si="697"/>
        <v>0</v>
      </c>
      <c r="M229" s="52">
        <f t="shared" si="652"/>
        <v>0</v>
      </c>
      <c r="N229" s="42" t="str">
        <f>+IF(L229=0,"NO OFERTADO",IF(L229&gt;$H229,"NO CUMPLE",IF(((L229-$H229)/$H229)&lt;=-20%,"ARTIFICIALIDAD",IF(AND($H229=$H229,((L229-$H229)/$H229)&gt;-20%),"CUMPLE"))))</f>
        <v>NO OFERTADO</v>
      </c>
      <c r="O229" s="42" t="s">
        <v>568</v>
      </c>
      <c r="P229" s="42" t="s">
        <v>33</v>
      </c>
      <c r="Q229" s="42" t="str">
        <f t="shared" si="699"/>
        <v>NO</v>
      </c>
      <c r="R229" s="144">
        <v>0</v>
      </c>
      <c r="S229" s="144">
        <v>0</v>
      </c>
      <c r="T229" s="144">
        <f t="shared" si="428"/>
        <v>0</v>
      </c>
      <c r="U229" s="145">
        <f t="shared" si="653"/>
        <v>0</v>
      </c>
      <c r="V229" s="42" t="str">
        <f t="shared" si="731"/>
        <v>NO OFERTADO</v>
      </c>
      <c r="W229" s="42" t="str">
        <f>+IFERROR(VLOOKUP(A229,'[1]ASSUT MEDICAL LTDA'!$A$11:$L$124,7,0)," ")</f>
        <v xml:space="preserve"> </v>
      </c>
      <c r="X229" s="42" t="s">
        <v>33</v>
      </c>
      <c r="Y229" s="42" t="str">
        <f t="shared" si="732"/>
        <v>NO</v>
      </c>
      <c r="Z229" s="43">
        <v>0</v>
      </c>
      <c r="AA229" s="43">
        <v>0</v>
      </c>
      <c r="AB229" s="43">
        <f t="shared" si="642"/>
        <v>0</v>
      </c>
      <c r="AC229" s="41">
        <f t="shared" si="654"/>
        <v>0</v>
      </c>
      <c r="AD229" s="42" t="str">
        <f t="shared" si="702"/>
        <v>NO OFERTADO</v>
      </c>
      <c r="AE229" s="42" t="str">
        <f>+IFERROR(VLOOKUP(A229,'[1]COLOMBIANA DE MEDICAMENTOS Y TE'!$A$33:$H$178,8,0)," ")</f>
        <v xml:space="preserve"> </v>
      </c>
      <c r="AF229" s="42" t="s">
        <v>33</v>
      </c>
      <c r="AG229" s="42" t="str">
        <f t="shared" si="703"/>
        <v>NO</v>
      </c>
      <c r="AH229" s="60">
        <v>707936</v>
      </c>
      <c r="AI229" s="60">
        <v>0</v>
      </c>
      <c r="AJ229" s="51">
        <f t="shared" si="704"/>
        <v>707936</v>
      </c>
      <c r="AK229" s="41">
        <f t="shared" si="655"/>
        <v>707936</v>
      </c>
      <c r="AL229" s="42" t="str">
        <f t="shared" si="705"/>
        <v>ARTIFICIALIDAD</v>
      </c>
      <c r="AM229" s="42" t="str">
        <f>+IFERROR(VLOOKUP(A229,'[1]JOHNSON &amp; JOHNSON MEDTECH COLOM'!$A$11:$J$240,7,0)," ")</f>
        <v>Cumple</v>
      </c>
      <c r="AN229" s="42" t="s">
        <v>10</v>
      </c>
      <c r="AO229" s="42" t="str">
        <f t="shared" si="706"/>
        <v>SI</v>
      </c>
      <c r="AP229" s="60"/>
      <c r="AQ229" s="60"/>
      <c r="AR229" s="40">
        <f t="shared" si="707"/>
        <v>0</v>
      </c>
      <c r="AS229" s="41">
        <f t="shared" si="656"/>
        <v>0</v>
      </c>
      <c r="AT229" s="42" t="str">
        <f t="shared" si="708"/>
        <v>NO OFERTADO</v>
      </c>
      <c r="AU229" s="42"/>
      <c r="AV229" s="42" t="s">
        <v>33</v>
      </c>
      <c r="AW229" s="42" t="str">
        <f t="shared" si="709"/>
        <v>NO</v>
      </c>
      <c r="AX229" s="167"/>
      <c r="AY229" s="167"/>
      <c r="AZ229" s="144">
        <f t="shared" si="430"/>
        <v>0</v>
      </c>
      <c r="BA229" s="41">
        <f t="shared" si="657"/>
        <v>0</v>
      </c>
      <c r="BB229" s="42" t="str">
        <f t="shared" si="710"/>
        <v>NO OFERTADO</v>
      </c>
      <c r="BC229" s="42" t="str">
        <f>+IFERROR(VLOOKUP(A229,'[1]LIFE SUMINISTROS MEDICOS S.A.S.'!$A$32:$O$78,8,0)," ")</f>
        <v xml:space="preserve"> </v>
      </c>
      <c r="BD229" s="42" t="s">
        <v>33</v>
      </c>
      <c r="BE229" s="42" t="str">
        <f t="shared" si="711"/>
        <v>NO</v>
      </c>
      <c r="BF229" s="214">
        <f>+IFERROR(VLOOKUP(A229,[2]PriceList!$A$2:$I$252,8,0)," ")</f>
        <v>0</v>
      </c>
      <c r="BG229" s="218">
        <f>+IFERROR(VLOOKUP(A229,[2]PriceList!$A$2:$I$252,9,0)," ")</f>
        <v>0</v>
      </c>
      <c r="BH229" s="43">
        <f t="shared" si="643"/>
        <v>0</v>
      </c>
      <c r="BI229" s="52">
        <f t="shared" si="712"/>
        <v>0</v>
      </c>
      <c r="BJ229" s="42" t="str">
        <f t="shared" si="713"/>
        <v>NO OFERTADO</v>
      </c>
      <c r="BK229" s="42" t="str">
        <f>+IFERROR(VLOOKUP(A229,'[1]MEDTRONIC COLOMBIA S.A.'!$A$11:$O$73,8,0)," ")</f>
        <v xml:space="preserve"> </v>
      </c>
      <c r="BL229" s="42" t="s">
        <v>10</v>
      </c>
      <c r="BM229" s="42" t="str">
        <f t="shared" si="714"/>
        <v>SI</v>
      </c>
      <c r="BN229" s="196">
        <v>0</v>
      </c>
      <c r="BO229" s="196">
        <v>0</v>
      </c>
      <c r="BP229" s="144">
        <f t="shared" si="432"/>
        <v>0</v>
      </c>
      <c r="BQ229" s="145">
        <f t="shared" si="433"/>
        <v>0</v>
      </c>
      <c r="BR229" s="42" t="str">
        <f t="shared" si="715"/>
        <v>NO OFERTADO</v>
      </c>
      <c r="BS229" s="42" t="str">
        <f>+IFERROR(VLOOKUP(A229,'[1]PROMED QUIRURGICOS EU'!$A$11:$O$26,8,0)," ")</f>
        <v xml:space="preserve"> </v>
      </c>
      <c r="BT229" s="42" t="s">
        <v>33</v>
      </c>
      <c r="BU229" s="42" t="str">
        <f t="shared" si="716"/>
        <v>NO</v>
      </c>
      <c r="BV229" s="191"/>
      <c r="BW229" s="191"/>
      <c r="BX229" s="43">
        <f t="shared" si="434"/>
        <v>0</v>
      </c>
      <c r="BY229" s="52">
        <f t="shared" si="435"/>
        <v>0</v>
      </c>
      <c r="BZ229" s="42" t="str">
        <f t="shared" si="717"/>
        <v>NO OFERTADO</v>
      </c>
      <c r="CA229" s="42" t="str">
        <f>+IFERROR(VLOOKUP(A229,'[1]UCIPHARMA S. A'!$A$11:$N$28,8,0)," ")</f>
        <v xml:space="preserve"> </v>
      </c>
      <c r="CB229" s="42" t="s">
        <v>33</v>
      </c>
      <c r="CC229" s="42" t="str">
        <f t="shared" si="718"/>
        <v>NO</v>
      </c>
      <c r="CD229" s="56"/>
      <c r="CE229" s="57" t="str">
        <f t="shared" si="644"/>
        <v/>
      </c>
      <c r="CF229" s="57" t="str">
        <f t="shared" si="645"/>
        <v/>
      </c>
      <c r="CG229" s="57" t="str">
        <f t="shared" si="646"/>
        <v/>
      </c>
      <c r="CH229" s="65">
        <f t="shared" si="647"/>
        <v>707936</v>
      </c>
      <c r="CI229" s="65" t="str">
        <f t="shared" si="648"/>
        <v/>
      </c>
      <c r="CJ229" s="65" t="str">
        <f t="shared" si="649"/>
        <v/>
      </c>
      <c r="CK229" s="65" t="str">
        <f t="shared" si="719"/>
        <v/>
      </c>
      <c r="CL229" s="65" t="str">
        <f t="shared" si="720"/>
        <v/>
      </c>
      <c r="CM229" s="57" t="str">
        <f t="shared" si="658"/>
        <v/>
      </c>
      <c r="CN229" s="57">
        <f t="shared" si="721"/>
        <v>707936</v>
      </c>
      <c r="CO229" s="58" t="e">
        <f t="shared" si="722"/>
        <v>#VALUE!</v>
      </c>
      <c r="CP229" s="58" t="e">
        <f t="shared" si="723"/>
        <v>#VALUE!</v>
      </c>
      <c r="CQ229" s="58" t="e">
        <f t="shared" si="724"/>
        <v>#VALUE!</v>
      </c>
      <c r="CR229" s="58">
        <f t="shared" si="725"/>
        <v>500</v>
      </c>
      <c r="CS229" s="58" t="e">
        <f t="shared" ref="CS229:CS235" si="733">500*(CN229/CI229)</f>
        <v>#VALUE!</v>
      </c>
      <c r="CT229" s="58" t="e">
        <f t="shared" si="727"/>
        <v>#VALUE!</v>
      </c>
      <c r="CU229" s="62" t="e">
        <f t="shared" si="728"/>
        <v>#VALUE!</v>
      </c>
      <c r="CV229" s="58" t="e">
        <f t="shared" si="729"/>
        <v>#VALUE!</v>
      </c>
      <c r="CW229" s="58" t="e">
        <f t="shared" si="730"/>
        <v>#VALUE!</v>
      </c>
      <c r="CX229" s="208" t="s">
        <v>558</v>
      </c>
      <c r="CY229" s="91"/>
    </row>
    <row r="230" spans="1:103" s="59" customFormat="1" ht="72" x14ac:dyDescent="0.2">
      <c r="A230" s="122">
        <f t="shared" si="650"/>
        <v>220</v>
      </c>
      <c r="B230" s="123" t="s">
        <v>483</v>
      </c>
      <c r="C230" s="124" t="s">
        <v>484</v>
      </c>
      <c r="D230" s="123" t="s">
        <v>46</v>
      </c>
      <c r="E230" s="126">
        <v>189</v>
      </c>
      <c r="F230" s="122">
        <v>1</v>
      </c>
      <c r="G230" s="123" t="s">
        <v>31</v>
      </c>
      <c r="H230" s="53">
        <v>6631.2</v>
      </c>
      <c r="I230" s="53">
        <f t="shared" si="651"/>
        <v>1253296.8</v>
      </c>
      <c r="J230" s="136"/>
      <c r="K230" s="136">
        <v>0</v>
      </c>
      <c r="L230" s="43">
        <f t="shared" si="697"/>
        <v>0</v>
      </c>
      <c r="M230" s="52">
        <f t="shared" si="652"/>
        <v>0</v>
      </c>
      <c r="N230" s="42" t="str">
        <f t="shared" ref="N230:N235" si="734">+IF(L230=0,"NO OFERTADO",IF(L230&gt;$H230,"NO CUMPLE",IF(((L230-$H230)/$H230)&lt;=-20%,"ARTIFICIALIDAD",IF(AND($H230=$H230,((L230-$H230)/$H230)&gt;-20%),"CUMPLE"))))</f>
        <v>NO OFERTADO</v>
      </c>
      <c r="O230" s="42" t="s">
        <v>568</v>
      </c>
      <c r="P230" s="42" t="s">
        <v>33</v>
      </c>
      <c r="Q230" s="42" t="str">
        <f t="shared" si="699"/>
        <v>NO</v>
      </c>
      <c r="R230" s="144">
        <v>4950</v>
      </c>
      <c r="S230" s="144">
        <v>0</v>
      </c>
      <c r="T230" s="144">
        <f t="shared" si="428"/>
        <v>4950</v>
      </c>
      <c r="U230" s="145">
        <f t="shared" si="653"/>
        <v>935550</v>
      </c>
      <c r="V230" s="42" t="str">
        <f t="shared" si="731"/>
        <v>ARTIFICIALIDAD</v>
      </c>
      <c r="W230" s="42" t="str">
        <f>+IFERROR(VLOOKUP(A230,'[1]ASSUT MEDICAL LTDA'!$A$11:$L$124,7,0)," ")</f>
        <v>Cumple</v>
      </c>
      <c r="X230" s="42" t="s">
        <v>10</v>
      </c>
      <c r="Y230" s="42" t="str">
        <f t="shared" si="732"/>
        <v>SI</v>
      </c>
      <c r="Z230" s="43">
        <v>5422</v>
      </c>
      <c r="AA230" s="43">
        <v>0</v>
      </c>
      <c r="AB230" s="43">
        <f t="shared" si="642"/>
        <v>5422</v>
      </c>
      <c r="AC230" s="41">
        <f t="shared" si="654"/>
        <v>1024758</v>
      </c>
      <c r="AD230" s="42" t="str">
        <f t="shared" si="702"/>
        <v>CUMPLE</v>
      </c>
      <c r="AE230" s="42" t="str">
        <f>+IFERROR(VLOOKUP(A230,'[1]COLOMBIANA DE MEDICAMENTOS Y TE'!$A$33:$H$178,8,0)," ")</f>
        <v>No cumple</v>
      </c>
      <c r="AF230" s="42" t="s">
        <v>10</v>
      </c>
      <c r="AG230" s="42" t="str">
        <f t="shared" si="703"/>
        <v>SI</v>
      </c>
      <c r="AH230" s="60">
        <v>3388</v>
      </c>
      <c r="AI230" s="60">
        <v>0</v>
      </c>
      <c r="AJ230" s="51">
        <f t="shared" si="704"/>
        <v>3388</v>
      </c>
      <c r="AK230" s="41">
        <f t="shared" si="655"/>
        <v>640332</v>
      </c>
      <c r="AL230" s="42" t="str">
        <f t="shared" si="705"/>
        <v>ARTIFICIALIDAD</v>
      </c>
      <c r="AM230" s="42" t="str">
        <f>+IFERROR(VLOOKUP(A230,'[1]JOHNSON &amp; JOHNSON MEDTECH COLOM'!$A$11:$J$240,7,0)," ")</f>
        <v>Cumple</v>
      </c>
      <c r="AN230" s="42" t="s">
        <v>10</v>
      </c>
      <c r="AO230" s="42" t="str">
        <f t="shared" si="706"/>
        <v>SI</v>
      </c>
      <c r="AP230" s="60"/>
      <c r="AQ230" s="60"/>
      <c r="AR230" s="40">
        <f t="shared" si="707"/>
        <v>0</v>
      </c>
      <c r="AS230" s="41">
        <f t="shared" si="656"/>
        <v>0</v>
      </c>
      <c r="AT230" s="42" t="str">
        <f t="shared" si="708"/>
        <v>NO OFERTADO</v>
      </c>
      <c r="AU230" s="42"/>
      <c r="AV230" s="42" t="s">
        <v>33</v>
      </c>
      <c r="AW230" s="42" t="str">
        <f t="shared" si="709"/>
        <v>NO</v>
      </c>
      <c r="AX230" s="167">
        <v>6103</v>
      </c>
      <c r="AY230" s="167">
        <v>0</v>
      </c>
      <c r="AZ230" s="144">
        <f t="shared" si="430"/>
        <v>6103</v>
      </c>
      <c r="BA230" s="41">
        <f t="shared" si="657"/>
        <v>1153467</v>
      </c>
      <c r="BB230" s="42" t="str">
        <f t="shared" si="710"/>
        <v>CUMPLE</v>
      </c>
      <c r="BC230" s="42" t="str">
        <f>+IFERROR(VLOOKUP(A230,'[1]LIFE SUMINISTROS MEDICOS S.A.S.'!$A$32:$O$78,8,0)," ")</f>
        <v>No cumple</v>
      </c>
      <c r="BD230" s="42" t="s">
        <v>10</v>
      </c>
      <c r="BE230" s="42" t="str">
        <f t="shared" si="711"/>
        <v>SI</v>
      </c>
      <c r="BF230" s="214">
        <f>+IFERROR(VLOOKUP(A230,[2]PriceList!$A$2:$I$252,8,0)," ")</f>
        <v>6120</v>
      </c>
      <c r="BG230" s="218">
        <f>+IFERROR(VLOOKUP(A230,[2]PriceList!$A$2:$I$252,9,0)," ")</f>
        <v>0</v>
      </c>
      <c r="BH230" s="43">
        <f t="shared" si="643"/>
        <v>6120</v>
      </c>
      <c r="BI230" s="52">
        <f t="shared" si="712"/>
        <v>6120</v>
      </c>
      <c r="BJ230" s="42" t="str">
        <f t="shared" si="713"/>
        <v>CUMPLE</v>
      </c>
      <c r="BK230" s="42" t="str">
        <f>+IFERROR(VLOOKUP(A230,'[1]MEDTRONIC COLOMBIA S.A.'!$A$11:$O$73,8,0)," ")</f>
        <v>No cumple</v>
      </c>
      <c r="BL230" s="42" t="s">
        <v>10</v>
      </c>
      <c r="BM230" s="42" t="str">
        <f t="shared" si="714"/>
        <v>SI</v>
      </c>
      <c r="BN230" s="196">
        <v>0</v>
      </c>
      <c r="BO230" s="196">
        <v>0</v>
      </c>
      <c r="BP230" s="144">
        <f t="shared" si="432"/>
        <v>0</v>
      </c>
      <c r="BQ230" s="145">
        <f t="shared" si="433"/>
        <v>0</v>
      </c>
      <c r="BR230" s="42" t="str">
        <f t="shared" si="715"/>
        <v>NO OFERTADO</v>
      </c>
      <c r="BS230" s="42" t="str">
        <f>+IFERROR(VLOOKUP(A230,'[1]PROMED QUIRURGICOS EU'!$A$11:$O$26,8,0)," ")</f>
        <v xml:space="preserve"> </v>
      </c>
      <c r="BT230" s="42" t="s">
        <v>33</v>
      </c>
      <c r="BU230" s="42" t="str">
        <f t="shared" si="716"/>
        <v>NO</v>
      </c>
      <c r="BV230" s="191"/>
      <c r="BW230" s="191"/>
      <c r="BX230" s="43">
        <f t="shared" si="434"/>
        <v>0</v>
      </c>
      <c r="BY230" s="52">
        <f t="shared" si="435"/>
        <v>0</v>
      </c>
      <c r="BZ230" s="42" t="str">
        <f t="shared" si="717"/>
        <v>NO OFERTADO</v>
      </c>
      <c r="CA230" s="42" t="str">
        <f>+IFERROR(VLOOKUP(A230,'[1]UCIPHARMA S. A'!$A$11:$N$28,8,0)," ")</f>
        <v xml:space="preserve"> </v>
      </c>
      <c r="CB230" s="42" t="s">
        <v>33</v>
      </c>
      <c r="CC230" s="42" t="str">
        <f t="shared" si="718"/>
        <v>NO</v>
      </c>
      <c r="CD230" s="56"/>
      <c r="CE230" s="57" t="str">
        <f t="shared" si="644"/>
        <v/>
      </c>
      <c r="CF230" s="57">
        <f t="shared" si="645"/>
        <v>4950</v>
      </c>
      <c r="CG230" s="57">
        <f t="shared" si="646"/>
        <v>5422</v>
      </c>
      <c r="CH230" s="65">
        <f t="shared" si="647"/>
        <v>3388</v>
      </c>
      <c r="CI230" s="65" t="str">
        <f t="shared" si="648"/>
        <v/>
      </c>
      <c r="CJ230" s="65">
        <f t="shared" si="649"/>
        <v>6103</v>
      </c>
      <c r="CK230" s="65">
        <f t="shared" si="719"/>
        <v>6120</v>
      </c>
      <c r="CL230" s="65" t="str">
        <f t="shared" si="720"/>
        <v/>
      </c>
      <c r="CM230" s="57" t="str">
        <f t="shared" si="658"/>
        <v/>
      </c>
      <c r="CN230" s="57">
        <f t="shared" si="721"/>
        <v>3388</v>
      </c>
      <c r="CO230" s="58" t="e">
        <f t="shared" si="722"/>
        <v>#VALUE!</v>
      </c>
      <c r="CP230" s="58">
        <f t="shared" si="723"/>
        <v>342.22222222222223</v>
      </c>
      <c r="CQ230" s="58">
        <f t="shared" si="724"/>
        <v>312.43083732939874</v>
      </c>
      <c r="CR230" s="58">
        <f t="shared" si="725"/>
        <v>500</v>
      </c>
      <c r="CS230" s="58" t="e">
        <f t="shared" si="733"/>
        <v>#VALUE!</v>
      </c>
      <c r="CT230" s="58">
        <f t="shared" si="727"/>
        <v>277.56840897919056</v>
      </c>
      <c r="CU230" s="62">
        <f t="shared" si="728"/>
        <v>276.79738562091507</v>
      </c>
      <c r="CV230" s="58" t="e">
        <f t="shared" si="729"/>
        <v>#VALUE!</v>
      </c>
      <c r="CW230" s="58" t="e">
        <f t="shared" si="730"/>
        <v>#VALUE!</v>
      </c>
      <c r="CX230" s="56" t="s">
        <v>554</v>
      </c>
      <c r="CY230" s="91"/>
    </row>
    <row r="231" spans="1:103" s="59" customFormat="1" ht="72" x14ac:dyDescent="0.2">
      <c r="A231" s="122">
        <f t="shared" si="650"/>
        <v>221</v>
      </c>
      <c r="B231" s="123" t="s">
        <v>485</v>
      </c>
      <c r="C231" s="124" t="s">
        <v>486</v>
      </c>
      <c r="D231" s="123" t="s">
        <v>46</v>
      </c>
      <c r="E231" s="126">
        <v>24</v>
      </c>
      <c r="F231" s="122">
        <v>1</v>
      </c>
      <c r="G231" s="123" t="s">
        <v>31</v>
      </c>
      <c r="H231" s="53">
        <v>6631.2</v>
      </c>
      <c r="I231" s="53">
        <f t="shared" si="651"/>
        <v>159148.79999999999</v>
      </c>
      <c r="J231" s="136"/>
      <c r="K231" s="136">
        <v>0</v>
      </c>
      <c r="L231" s="43">
        <f t="shared" si="697"/>
        <v>0</v>
      </c>
      <c r="M231" s="52">
        <f t="shared" si="652"/>
        <v>0</v>
      </c>
      <c r="N231" s="42" t="str">
        <f t="shared" si="734"/>
        <v>NO OFERTADO</v>
      </c>
      <c r="O231" s="42" t="s">
        <v>568</v>
      </c>
      <c r="P231" s="42" t="s">
        <v>33</v>
      </c>
      <c r="Q231" s="42" t="str">
        <f t="shared" si="699"/>
        <v>NO</v>
      </c>
      <c r="R231" s="144">
        <v>5000</v>
      </c>
      <c r="S231" s="144">
        <v>0</v>
      </c>
      <c r="T231" s="144">
        <f t="shared" si="428"/>
        <v>5000</v>
      </c>
      <c r="U231" s="145">
        <f t="shared" si="653"/>
        <v>120000</v>
      </c>
      <c r="V231" s="42" t="str">
        <f t="shared" si="731"/>
        <v>ARTIFICIALIDAD</v>
      </c>
      <c r="W231" s="42" t="str">
        <f>+IFERROR(VLOOKUP(A231,'[1]ASSUT MEDICAL LTDA'!$A$11:$L$124,7,0)," ")</f>
        <v>Cumple</v>
      </c>
      <c r="X231" s="42" t="s">
        <v>10</v>
      </c>
      <c r="Y231" s="42" t="str">
        <f t="shared" si="732"/>
        <v>SI</v>
      </c>
      <c r="Z231" s="43">
        <v>5614</v>
      </c>
      <c r="AA231" s="43">
        <v>0</v>
      </c>
      <c r="AB231" s="43">
        <f t="shared" si="642"/>
        <v>5614</v>
      </c>
      <c r="AC231" s="41">
        <f t="shared" si="654"/>
        <v>134736</v>
      </c>
      <c r="AD231" s="42" t="str">
        <f t="shared" si="702"/>
        <v>CUMPLE</v>
      </c>
      <c r="AE231" s="42" t="str">
        <f>+IFERROR(VLOOKUP(A231,'[1]COLOMBIANA DE MEDICAMENTOS Y TE'!$A$33:$H$178,8,0)," ")</f>
        <v>No cumple</v>
      </c>
      <c r="AF231" s="42" t="s">
        <v>10</v>
      </c>
      <c r="AG231" s="42" t="str">
        <f t="shared" si="703"/>
        <v>SI</v>
      </c>
      <c r="AH231" s="60">
        <v>3600</v>
      </c>
      <c r="AI231" s="60">
        <v>0</v>
      </c>
      <c r="AJ231" s="51">
        <f t="shared" si="704"/>
        <v>3600</v>
      </c>
      <c r="AK231" s="41">
        <f t="shared" si="655"/>
        <v>86400</v>
      </c>
      <c r="AL231" s="42" t="str">
        <f t="shared" si="705"/>
        <v>ARTIFICIALIDAD</v>
      </c>
      <c r="AM231" s="42" t="str">
        <f>+IFERROR(VLOOKUP(A231,'[1]JOHNSON &amp; JOHNSON MEDTECH COLOM'!$A$11:$J$240,7,0)," ")</f>
        <v>Cumple</v>
      </c>
      <c r="AN231" s="42" t="s">
        <v>10</v>
      </c>
      <c r="AO231" s="42" t="str">
        <f t="shared" si="706"/>
        <v>SI</v>
      </c>
      <c r="AP231" s="60"/>
      <c r="AQ231" s="60"/>
      <c r="AR231" s="40">
        <f t="shared" si="707"/>
        <v>0</v>
      </c>
      <c r="AS231" s="41">
        <f t="shared" si="656"/>
        <v>0</v>
      </c>
      <c r="AT231" s="42" t="str">
        <f t="shared" si="708"/>
        <v>NO OFERTADO</v>
      </c>
      <c r="AU231" s="42"/>
      <c r="AV231" s="42" t="s">
        <v>33</v>
      </c>
      <c r="AW231" s="42" t="str">
        <f t="shared" si="709"/>
        <v>NO</v>
      </c>
      <c r="AX231" s="167">
        <v>6168</v>
      </c>
      <c r="AY231" s="167">
        <v>0</v>
      </c>
      <c r="AZ231" s="144">
        <f t="shared" si="430"/>
        <v>6168</v>
      </c>
      <c r="BA231" s="41">
        <f t="shared" si="657"/>
        <v>148032</v>
      </c>
      <c r="BB231" s="42" t="str">
        <f t="shared" si="710"/>
        <v>CUMPLE</v>
      </c>
      <c r="BC231" s="42" t="str">
        <f>+IFERROR(VLOOKUP(A231,'[1]LIFE SUMINISTROS MEDICOS S.A.S.'!$A$32:$O$78,8,0)," ")</f>
        <v>No cumple</v>
      </c>
      <c r="BD231" s="42" t="s">
        <v>10</v>
      </c>
      <c r="BE231" s="42" t="str">
        <f t="shared" si="711"/>
        <v>SI</v>
      </c>
      <c r="BF231" s="214">
        <f>+IFERROR(VLOOKUP(A231,[2]PriceList!$A$2:$I$252,8,0)," ")</f>
        <v>6450</v>
      </c>
      <c r="BG231" s="218">
        <f>+IFERROR(VLOOKUP(A231,[2]PriceList!$A$2:$I$252,9,0)," ")</f>
        <v>0</v>
      </c>
      <c r="BH231" s="43">
        <f t="shared" si="643"/>
        <v>6450</v>
      </c>
      <c r="BI231" s="52">
        <f t="shared" si="712"/>
        <v>6450</v>
      </c>
      <c r="BJ231" s="42" t="str">
        <f t="shared" si="713"/>
        <v>CUMPLE</v>
      </c>
      <c r="BK231" s="42" t="str">
        <f>+IFERROR(VLOOKUP(A231,'[1]MEDTRONIC COLOMBIA S.A.'!$A$11:$O$73,8,0)," ")</f>
        <v>Cumple</v>
      </c>
      <c r="BL231" s="42" t="s">
        <v>10</v>
      </c>
      <c r="BM231" s="42" t="str">
        <f t="shared" si="714"/>
        <v>SI</v>
      </c>
      <c r="BN231" s="196">
        <v>0</v>
      </c>
      <c r="BO231" s="196">
        <v>0</v>
      </c>
      <c r="BP231" s="144">
        <f t="shared" si="432"/>
        <v>0</v>
      </c>
      <c r="BQ231" s="145">
        <f t="shared" si="433"/>
        <v>0</v>
      </c>
      <c r="BR231" s="42" t="str">
        <f t="shared" si="715"/>
        <v>NO OFERTADO</v>
      </c>
      <c r="BS231" s="42" t="str">
        <f>+IFERROR(VLOOKUP(A231,'[1]PROMED QUIRURGICOS EU'!$A$11:$O$26,8,0)," ")</f>
        <v xml:space="preserve"> </v>
      </c>
      <c r="BT231" s="42" t="s">
        <v>33</v>
      </c>
      <c r="BU231" s="42" t="str">
        <f t="shared" si="716"/>
        <v>NO</v>
      </c>
      <c r="BV231" s="191"/>
      <c r="BW231" s="191"/>
      <c r="BX231" s="43">
        <f t="shared" si="434"/>
        <v>0</v>
      </c>
      <c r="BY231" s="52">
        <f t="shared" si="435"/>
        <v>0</v>
      </c>
      <c r="BZ231" s="42" t="str">
        <f t="shared" si="717"/>
        <v>NO OFERTADO</v>
      </c>
      <c r="CA231" s="42" t="str">
        <f>+IFERROR(VLOOKUP(A231,'[1]UCIPHARMA S. A'!$A$11:$N$28,8,0)," ")</f>
        <v xml:space="preserve"> </v>
      </c>
      <c r="CB231" s="42" t="s">
        <v>33</v>
      </c>
      <c r="CC231" s="42" t="str">
        <f t="shared" si="718"/>
        <v>NO</v>
      </c>
      <c r="CD231" s="56"/>
      <c r="CE231" s="57" t="str">
        <f t="shared" si="644"/>
        <v/>
      </c>
      <c r="CF231" s="57">
        <f t="shared" si="645"/>
        <v>5000</v>
      </c>
      <c r="CG231" s="57">
        <f t="shared" si="646"/>
        <v>5614</v>
      </c>
      <c r="CH231" s="65">
        <f t="shared" si="647"/>
        <v>3600</v>
      </c>
      <c r="CI231" s="65" t="str">
        <f t="shared" si="648"/>
        <v/>
      </c>
      <c r="CJ231" s="65">
        <f t="shared" si="649"/>
        <v>6168</v>
      </c>
      <c r="CK231" s="65">
        <f t="shared" si="719"/>
        <v>6450</v>
      </c>
      <c r="CL231" s="65" t="str">
        <f t="shared" si="720"/>
        <v/>
      </c>
      <c r="CM231" s="57" t="str">
        <f t="shared" si="658"/>
        <v/>
      </c>
      <c r="CN231" s="57">
        <f t="shared" si="721"/>
        <v>3600</v>
      </c>
      <c r="CO231" s="58" t="e">
        <f t="shared" si="722"/>
        <v>#VALUE!</v>
      </c>
      <c r="CP231" s="58">
        <f t="shared" si="723"/>
        <v>360</v>
      </c>
      <c r="CQ231" s="58">
        <f t="shared" si="724"/>
        <v>320.62700391877445</v>
      </c>
      <c r="CR231" s="58">
        <f t="shared" si="725"/>
        <v>500</v>
      </c>
      <c r="CS231" s="58" t="e">
        <f t="shared" si="733"/>
        <v>#VALUE!</v>
      </c>
      <c r="CT231" s="58">
        <f t="shared" si="727"/>
        <v>291.82879377431908</v>
      </c>
      <c r="CU231" s="62">
        <f t="shared" si="728"/>
        <v>279.06976744186045</v>
      </c>
      <c r="CV231" s="58" t="e">
        <f t="shared" si="729"/>
        <v>#VALUE!</v>
      </c>
      <c r="CW231" s="58" t="e">
        <f t="shared" si="730"/>
        <v>#VALUE!</v>
      </c>
      <c r="CX231" s="56" t="s">
        <v>554</v>
      </c>
      <c r="CY231" s="91"/>
    </row>
    <row r="232" spans="1:103" s="59" customFormat="1" ht="60" x14ac:dyDescent="0.2">
      <c r="A232" s="122">
        <f t="shared" si="650"/>
        <v>222</v>
      </c>
      <c r="B232" s="123" t="s">
        <v>487</v>
      </c>
      <c r="C232" s="124" t="s">
        <v>488</v>
      </c>
      <c r="D232" s="123" t="s">
        <v>46</v>
      </c>
      <c r="E232" s="126">
        <v>1</v>
      </c>
      <c r="F232" s="122">
        <v>1</v>
      </c>
      <c r="G232" s="123" t="s">
        <v>31</v>
      </c>
      <c r="H232" s="53">
        <v>11536</v>
      </c>
      <c r="I232" s="53">
        <f t="shared" si="651"/>
        <v>11536</v>
      </c>
      <c r="J232" s="136"/>
      <c r="K232" s="136">
        <v>0</v>
      </c>
      <c r="L232" s="43">
        <f t="shared" si="697"/>
        <v>0</v>
      </c>
      <c r="M232" s="52">
        <f t="shared" si="652"/>
        <v>0</v>
      </c>
      <c r="N232" s="42" t="str">
        <f t="shared" si="734"/>
        <v>NO OFERTADO</v>
      </c>
      <c r="O232" s="42" t="s">
        <v>568</v>
      </c>
      <c r="P232" s="42" t="s">
        <v>33</v>
      </c>
      <c r="Q232" s="42" t="str">
        <f t="shared" si="699"/>
        <v>NO</v>
      </c>
      <c r="R232" s="144">
        <v>9000</v>
      </c>
      <c r="S232" s="144">
        <v>0</v>
      </c>
      <c r="T232" s="144">
        <f t="shared" si="428"/>
        <v>9000</v>
      </c>
      <c r="U232" s="145">
        <f t="shared" si="653"/>
        <v>9000</v>
      </c>
      <c r="V232" s="42" t="str">
        <f t="shared" si="731"/>
        <v>ARTIFICIALIDAD</v>
      </c>
      <c r="W232" s="42" t="str">
        <f>+IFERROR(VLOOKUP(A232,'[1]ASSUT MEDICAL LTDA'!$A$11:$L$124,7,0)," ")</f>
        <v>Cumple</v>
      </c>
      <c r="X232" s="42" t="s">
        <v>10</v>
      </c>
      <c r="Y232" s="42" t="str">
        <f t="shared" si="732"/>
        <v>SI</v>
      </c>
      <c r="Z232" s="43">
        <v>13614</v>
      </c>
      <c r="AA232" s="43">
        <v>0</v>
      </c>
      <c r="AB232" s="43">
        <f t="shared" si="642"/>
        <v>13614</v>
      </c>
      <c r="AC232" s="41">
        <f t="shared" si="654"/>
        <v>13614</v>
      </c>
      <c r="AD232" s="42" t="str">
        <f t="shared" si="702"/>
        <v>NO CUMPLE</v>
      </c>
      <c r="AE232" s="42" t="str">
        <f>+IFERROR(VLOOKUP(A232,'[1]COLOMBIANA DE MEDICAMENTOS 2'!$A$1:$H$16,5,0)," ")</f>
        <v>No cumple</v>
      </c>
      <c r="AF232" s="42" t="s">
        <v>33</v>
      </c>
      <c r="AG232" s="42" t="str">
        <f t="shared" si="703"/>
        <v>NO</v>
      </c>
      <c r="AH232" s="60">
        <v>5028</v>
      </c>
      <c r="AI232" s="60">
        <v>0</v>
      </c>
      <c r="AJ232" s="51">
        <f t="shared" si="704"/>
        <v>5028</v>
      </c>
      <c r="AK232" s="41">
        <f t="shared" si="655"/>
        <v>5028</v>
      </c>
      <c r="AL232" s="42" t="str">
        <f t="shared" si="705"/>
        <v>ARTIFICIALIDAD</v>
      </c>
      <c r="AM232" s="42" t="str">
        <f>+IFERROR(VLOOKUP(A232,'[1]JOHNSON &amp; JOHNSON MEDTECH COLOM'!$A$11:$J$240,7,0)," ")</f>
        <v>Cumple</v>
      </c>
      <c r="AN232" s="42" t="s">
        <v>10</v>
      </c>
      <c r="AO232" s="42" t="str">
        <f t="shared" si="706"/>
        <v>SI</v>
      </c>
      <c r="AP232" s="60"/>
      <c r="AQ232" s="60"/>
      <c r="AR232" s="40">
        <f t="shared" si="707"/>
        <v>0</v>
      </c>
      <c r="AS232" s="41">
        <f t="shared" si="656"/>
        <v>0</v>
      </c>
      <c r="AT232" s="42" t="str">
        <f t="shared" si="708"/>
        <v>NO OFERTADO</v>
      </c>
      <c r="AU232" s="42"/>
      <c r="AV232" s="42" t="s">
        <v>33</v>
      </c>
      <c r="AW232" s="42" t="str">
        <f t="shared" si="709"/>
        <v>NO</v>
      </c>
      <c r="AX232" s="167">
        <v>11168</v>
      </c>
      <c r="AY232" s="167">
        <v>0</v>
      </c>
      <c r="AZ232" s="144">
        <f t="shared" si="430"/>
        <v>11168</v>
      </c>
      <c r="BA232" s="41">
        <f t="shared" si="657"/>
        <v>11168</v>
      </c>
      <c r="BB232" s="42" t="str">
        <f t="shared" si="710"/>
        <v>CUMPLE</v>
      </c>
      <c r="BC232" s="42" t="str">
        <f>+IFERROR(VLOOKUP(A232,'[1]LIFE SUMINISTROS MEDICOS S.A.S.'!$A$32:$O$78,8,0)," ")</f>
        <v>No cumple</v>
      </c>
      <c r="BD232" s="42" t="s">
        <v>10</v>
      </c>
      <c r="BE232" s="42" t="str">
        <f t="shared" si="711"/>
        <v>SI</v>
      </c>
      <c r="BF232" s="214">
        <f>+IFERROR(VLOOKUP(A232,[2]PriceList!$A$2:$I$252,8,0)," ")</f>
        <v>5120</v>
      </c>
      <c r="BG232" s="218">
        <f>+IFERROR(VLOOKUP(A232,[2]PriceList!$A$2:$I$252,9,0)," ")</f>
        <v>0</v>
      </c>
      <c r="BH232" s="43">
        <f t="shared" si="643"/>
        <v>5120</v>
      </c>
      <c r="BI232" s="52">
        <f t="shared" si="712"/>
        <v>5120</v>
      </c>
      <c r="BJ232" s="42" t="str">
        <f t="shared" si="713"/>
        <v>ARTIFICIALIDAD</v>
      </c>
      <c r="BK232" s="42" t="str">
        <f>+IFERROR(VLOOKUP(A232,'[1]MEDTRONIC COLOMBIA S.A.'!$A$11:$O$73,8,0)," ")</f>
        <v>No cumple</v>
      </c>
      <c r="BL232" s="42" t="s">
        <v>33</v>
      </c>
      <c r="BM232" s="42" t="str">
        <f t="shared" si="714"/>
        <v>NO</v>
      </c>
      <c r="BN232" s="196">
        <v>0</v>
      </c>
      <c r="BO232" s="196">
        <v>0</v>
      </c>
      <c r="BP232" s="144">
        <f t="shared" si="432"/>
        <v>0</v>
      </c>
      <c r="BQ232" s="145">
        <f t="shared" si="433"/>
        <v>0</v>
      </c>
      <c r="BR232" s="42" t="str">
        <f t="shared" si="715"/>
        <v>NO OFERTADO</v>
      </c>
      <c r="BS232" s="42" t="str">
        <f>+IFERROR(VLOOKUP(A232,'[1]PROMED QUIRURGICOS EU'!$A$11:$O$26,8,0)," ")</f>
        <v xml:space="preserve"> </v>
      </c>
      <c r="BT232" s="42" t="s">
        <v>33</v>
      </c>
      <c r="BU232" s="42" t="str">
        <f t="shared" si="716"/>
        <v>NO</v>
      </c>
      <c r="BV232" s="191"/>
      <c r="BW232" s="191"/>
      <c r="BX232" s="43">
        <f t="shared" si="434"/>
        <v>0</v>
      </c>
      <c r="BY232" s="52">
        <f t="shared" si="435"/>
        <v>0</v>
      </c>
      <c r="BZ232" s="42" t="str">
        <f t="shared" si="717"/>
        <v>NO OFERTADO</v>
      </c>
      <c r="CA232" s="42" t="str">
        <f>+IFERROR(VLOOKUP(A232,'[1]UCIPHARMA S. A'!$A$11:$N$28,8,0)," ")</f>
        <v xml:space="preserve"> </v>
      </c>
      <c r="CB232" s="42" t="s">
        <v>33</v>
      </c>
      <c r="CC232" s="42" t="str">
        <f t="shared" si="718"/>
        <v>NO</v>
      </c>
      <c r="CD232" s="56"/>
      <c r="CE232" s="57" t="str">
        <f t="shared" si="644"/>
        <v/>
      </c>
      <c r="CF232" s="57">
        <f t="shared" si="645"/>
        <v>9000</v>
      </c>
      <c r="CG232" s="57" t="str">
        <f t="shared" si="646"/>
        <v/>
      </c>
      <c r="CH232" s="65">
        <f t="shared" si="647"/>
        <v>5028</v>
      </c>
      <c r="CI232" s="65" t="str">
        <f t="shared" si="648"/>
        <v/>
      </c>
      <c r="CJ232" s="65">
        <f t="shared" si="649"/>
        <v>11168</v>
      </c>
      <c r="CK232" s="65" t="str">
        <f t="shared" si="719"/>
        <v/>
      </c>
      <c r="CL232" s="65" t="str">
        <f t="shared" si="720"/>
        <v/>
      </c>
      <c r="CM232" s="57" t="str">
        <f t="shared" si="658"/>
        <v/>
      </c>
      <c r="CN232" s="57">
        <f t="shared" si="721"/>
        <v>5028</v>
      </c>
      <c r="CO232" s="58" t="e">
        <f t="shared" si="722"/>
        <v>#VALUE!</v>
      </c>
      <c r="CP232" s="58">
        <f t="shared" si="723"/>
        <v>279.33333333333331</v>
      </c>
      <c r="CQ232" s="58" t="e">
        <f t="shared" si="724"/>
        <v>#VALUE!</v>
      </c>
      <c r="CR232" s="58">
        <f t="shared" si="725"/>
        <v>500</v>
      </c>
      <c r="CS232" s="58" t="e">
        <f t="shared" si="733"/>
        <v>#VALUE!</v>
      </c>
      <c r="CT232" s="58">
        <f t="shared" si="727"/>
        <v>225.10744985673352</v>
      </c>
      <c r="CU232" s="62" t="e">
        <f t="shared" si="728"/>
        <v>#VALUE!</v>
      </c>
      <c r="CV232" s="58" t="e">
        <f t="shared" si="729"/>
        <v>#VALUE!</v>
      </c>
      <c r="CW232" s="58" t="e">
        <f t="shared" si="730"/>
        <v>#VALUE!</v>
      </c>
      <c r="CX232" s="56" t="s">
        <v>554</v>
      </c>
      <c r="CY232" s="91"/>
    </row>
    <row r="233" spans="1:103" s="59" customFormat="1" ht="60" x14ac:dyDescent="0.2">
      <c r="A233" s="122">
        <f t="shared" si="650"/>
        <v>223</v>
      </c>
      <c r="B233" s="123" t="s">
        <v>489</v>
      </c>
      <c r="C233" s="124" t="s">
        <v>490</v>
      </c>
      <c r="D233" s="123" t="s">
        <v>46</v>
      </c>
      <c r="E233" s="126">
        <v>190</v>
      </c>
      <c r="F233" s="122">
        <v>1</v>
      </c>
      <c r="G233" s="123" t="s">
        <v>31</v>
      </c>
      <c r="H233" s="53">
        <v>10192</v>
      </c>
      <c r="I233" s="53">
        <f t="shared" si="651"/>
        <v>1936480</v>
      </c>
      <c r="J233" s="136"/>
      <c r="K233" s="136">
        <v>0</v>
      </c>
      <c r="L233" s="43">
        <f t="shared" si="697"/>
        <v>0</v>
      </c>
      <c r="M233" s="52">
        <f t="shared" si="652"/>
        <v>0</v>
      </c>
      <c r="N233" s="42" t="str">
        <f t="shared" si="734"/>
        <v>NO OFERTADO</v>
      </c>
      <c r="O233" s="42" t="s">
        <v>568</v>
      </c>
      <c r="P233" s="42" t="s">
        <v>33</v>
      </c>
      <c r="Q233" s="42" t="str">
        <f t="shared" si="699"/>
        <v>NO</v>
      </c>
      <c r="R233" s="144">
        <v>6700</v>
      </c>
      <c r="S233" s="144">
        <v>0</v>
      </c>
      <c r="T233" s="144">
        <f t="shared" si="428"/>
        <v>6700</v>
      </c>
      <c r="U233" s="145">
        <f t="shared" si="653"/>
        <v>1273000</v>
      </c>
      <c r="V233" s="42" t="str">
        <f t="shared" si="731"/>
        <v>ARTIFICIALIDAD</v>
      </c>
      <c r="W233" s="42" t="str">
        <f>+IFERROR(VLOOKUP(A233,'[1]ASSUT MEDICAL LTDA'!$A$11:$L$124,7,0)," ")</f>
        <v>Cumple</v>
      </c>
      <c r="X233" s="42" t="s">
        <v>10</v>
      </c>
      <c r="Y233" s="42" t="str">
        <f t="shared" si="732"/>
        <v>SI</v>
      </c>
      <c r="Z233" s="43">
        <v>10265</v>
      </c>
      <c r="AA233" s="43">
        <v>0</v>
      </c>
      <c r="AB233" s="43">
        <f t="shared" si="642"/>
        <v>10265</v>
      </c>
      <c r="AC233" s="41">
        <f t="shared" si="654"/>
        <v>1950350</v>
      </c>
      <c r="AD233" s="42" t="str">
        <f t="shared" si="702"/>
        <v>NO CUMPLE</v>
      </c>
      <c r="AE233" s="42" t="str">
        <f>+IFERROR(VLOOKUP(A233,'[1]COLOMBIANA DE MEDICAMENTOS 2'!$A$1:$H$16,5,0)," ")</f>
        <v>No cumple</v>
      </c>
      <c r="AF233" s="42" t="s">
        <v>33</v>
      </c>
      <c r="AG233" s="42" t="str">
        <f t="shared" si="703"/>
        <v>NO</v>
      </c>
      <c r="AH233" s="60">
        <v>4044</v>
      </c>
      <c r="AI233" s="60">
        <v>0</v>
      </c>
      <c r="AJ233" s="51">
        <f t="shared" si="704"/>
        <v>4044</v>
      </c>
      <c r="AK233" s="41">
        <f t="shared" si="655"/>
        <v>768360</v>
      </c>
      <c r="AL233" s="42" t="str">
        <f t="shared" si="705"/>
        <v>ARTIFICIALIDAD</v>
      </c>
      <c r="AM233" s="42" t="str">
        <f>+IFERROR(VLOOKUP(A233,'[1]JOHNSON &amp; JOHNSON MEDTECH COLOM'!$A$11:$J$240,7,0)," ")</f>
        <v>Cumple</v>
      </c>
      <c r="AN233" s="42" t="s">
        <v>10</v>
      </c>
      <c r="AO233" s="42" t="str">
        <f t="shared" si="706"/>
        <v>SI</v>
      </c>
      <c r="AP233" s="60"/>
      <c r="AQ233" s="60"/>
      <c r="AR233" s="40">
        <f t="shared" si="707"/>
        <v>0</v>
      </c>
      <c r="AS233" s="41">
        <f t="shared" si="656"/>
        <v>0</v>
      </c>
      <c r="AT233" s="42" t="str">
        <f t="shared" si="708"/>
        <v>NO OFERTADO</v>
      </c>
      <c r="AU233" s="42"/>
      <c r="AV233" s="42" t="s">
        <v>33</v>
      </c>
      <c r="AW233" s="42" t="str">
        <f t="shared" si="709"/>
        <v>NO</v>
      </c>
      <c r="AX233" s="167">
        <v>8246</v>
      </c>
      <c r="AY233" s="167">
        <v>0</v>
      </c>
      <c r="AZ233" s="144">
        <f t="shared" si="430"/>
        <v>8246</v>
      </c>
      <c r="BA233" s="41">
        <f t="shared" si="657"/>
        <v>1566740</v>
      </c>
      <c r="BB233" s="42" t="str">
        <f t="shared" si="710"/>
        <v>CUMPLE</v>
      </c>
      <c r="BC233" s="42" t="str">
        <f>+IFERROR(VLOOKUP(A233,'[1]LIFE SUMINISTROS MEDICOS S.A.S.'!$A$32:$O$78,8,0)," ")</f>
        <v>No cumple</v>
      </c>
      <c r="BD233" s="42" t="s">
        <v>10</v>
      </c>
      <c r="BE233" s="42" t="str">
        <f t="shared" si="711"/>
        <v>SI</v>
      </c>
      <c r="BF233" s="214">
        <f>+IFERROR(VLOOKUP(A233,[2]PriceList!$A$2:$I$252,8,0)," ")</f>
        <v>5120</v>
      </c>
      <c r="BG233" s="218">
        <f>+IFERROR(VLOOKUP(A233,[2]PriceList!$A$2:$I$252,9,0)," ")</f>
        <v>0</v>
      </c>
      <c r="BH233" s="43">
        <f t="shared" si="643"/>
        <v>5120</v>
      </c>
      <c r="BI233" s="52">
        <f t="shared" si="712"/>
        <v>5120</v>
      </c>
      <c r="BJ233" s="42" t="str">
        <f t="shared" si="713"/>
        <v>ARTIFICIALIDAD</v>
      </c>
      <c r="BK233" s="42" t="str">
        <f>+IFERROR(VLOOKUP(A233,'[1]MEDTRONIC COLOMBIA S.A.'!$A$11:$O$73,8,0)," ")</f>
        <v>No cumple</v>
      </c>
      <c r="BL233" s="42" t="s">
        <v>33</v>
      </c>
      <c r="BM233" s="42" t="str">
        <f t="shared" si="714"/>
        <v>NO</v>
      </c>
      <c r="BN233" s="196">
        <v>0</v>
      </c>
      <c r="BO233" s="196">
        <v>0</v>
      </c>
      <c r="BP233" s="144">
        <f t="shared" si="432"/>
        <v>0</v>
      </c>
      <c r="BQ233" s="145">
        <f t="shared" si="433"/>
        <v>0</v>
      </c>
      <c r="BR233" s="42" t="str">
        <f t="shared" si="715"/>
        <v>NO OFERTADO</v>
      </c>
      <c r="BS233" s="42" t="str">
        <f>+IFERROR(VLOOKUP(A233,'[1]PROMED QUIRURGICOS EU'!$A$11:$O$26,8,0)," ")</f>
        <v xml:space="preserve"> </v>
      </c>
      <c r="BT233" s="42" t="s">
        <v>33</v>
      </c>
      <c r="BU233" s="42" t="str">
        <f t="shared" si="716"/>
        <v>NO</v>
      </c>
      <c r="BV233" s="191"/>
      <c r="BW233" s="191"/>
      <c r="BX233" s="43">
        <f t="shared" si="434"/>
        <v>0</v>
      </c>
      <c r="BY233" s="52">
        <f t="shared" si="435"/>
        <v>0</v>
      </c>
      <c r="BZ233" s="42" t="str">
        <f t="shared" si="717"/>
        <v>NO OFERTADO</v>
      </c>
      <c r="CA233" s="42" t="str">
        <f>+IFERROR(VLOOKUP(A233,'[1]UCIPHARMA S. A'!$A$11:$N$28,8,0)," ")</f>
        <v xml:space="preserve"> </v>
      </c>
      <c r="CB233" s="42" t="s">
        <v>33</v>
      </c>
      <c r="CC233" s="42" t="str">
        <f t="shared" si="718"/>
        <v>NO</v>
      </c>
      <c r="CD233" s="56"/>
      <c r="CE233" s="57" t="str">
        <f t="shared" si="644"/>
        <v/>
      </c>
      <c r="CF233" s="57">
        <f t="shared" si="645"/>
        <v>6700</v>
      </c>
      <c r="CG233" s="57" t="str">
        <f t="shared" si="646"/>
        <v/>
      </c>
      <c r="CH233" s="65">
        <f t="shared" si="647"/>
        <v>4044</v>
      </c>
      <c r="CI233" s="65" t="str">
        <f t="shared" si="648"/>
        <v/>
      </c>
      <c r="CJ233" s="65">
        <f t="shared" si="649"/>
        <v>8246</v>
      </c>
      <c r="CK233" s="65" t="str">
        <f t="shared" si="719"/>
        <v/>
      </c>
      <c r="CL233" s="65" t="str">
        <f t="shared" si="720"/>
        <v/>
      </c>
      <c r="CM233" s="57" t="str">
        <f t="shared" si="658"/>
        <v/>
      </c>
      <c r="CN233" s="57">
        <f t="shared" si="721"/>
        <v>4044</v>
      </c>
      <c r="CO233" s="58" t="e">
        <f t="shared" si="722"/>
        <v>#VALUE!</v>
      </c>
      <c r="CP233" s="58">
        <f t="shared" si="723"/>
        <v>301.79104477611941</v>
      </c>
      <c r="CQ233" s="58" t="e">
        <f t="shared" si="724"/>
        <v>#VALUE!</v>
      </c>
      <c r="CR233" s="58">
        <f t="shared" si="725"/>
        <v>500</v>
      </c>
      <c r="CS233" s="58" t="e">
        <f t="shared" si="733"/>
        <v>#VALUE!</v>
      </c>
      <c r="CT233" s="58">
        <f t="shared" si="727"/>
        <v>245.20979869027406</v>
      </c>
      <c r="CU233" s="62" t="e">
        <f t="shared" si="728"/>
        <v>#VALUE!</v>
      </c>
      <c r="CV233" s="58" t="e">
        <f t="shared" si="729"/>
        <v>#VALUE!</v>
      </c>
      <c r="CW233" s="58" t="e">
        <f t="shared" si="730"/>
        <v>#VALUE!</v>
      </c>
      <c r="CX233" s="56" t="s">
        <v>554</v>
      </c>
      <c r="CY233" s="91"/>
    </row>
    <row r="234" spans="1:103" s="59" customFormat="1" ht="108" x14ac:dyDescent="0.2">
      <c r="A234" s="122">
        <f t="shared" si="650"/>
        <v>224</v>
      </c>
      <c r="B234" s="123" t="s">
        <v>491</v>
      </c>
      <c r="C234" s="124" t="s">
        <v>492</v>
      </c>
      <c r="D234" s="123" t="s">
        <v>46</v>
      </c>
      <c r="E234" s="126">
        <v>1</v>
      </c>
      <c r="F234" s="122">
        <v>1</v>
      </c>
      <c r="G234" s="123" t="s">
        <v>31</v>
      </c>
      <c r="H234" s="53">
        <v>76380</v>
      </c>
      <c r="I234" s="53">
        <f t="shared" si="651"/>
        <v>76380</v>
      </c>
      <c r="J234" s="136"/>
      <c r="K234" s="136">
        <v>0</v>
      </c>
      <c r="L234" s="43">
        <f t="shared" si="697"/>
        <v>0</v>
      </c>
      <c r="M234" s="52">
        <f t="shared" si="652"/>
        <v>0</v>
      </c>
      <c r="N234" s="42" t="str">
        <f t="shared" si="734"/>
        <v>NO OFERTADO</v>
      </c>
      <c r="O234" s="42" t="s">
        <v>568</v>
      </c>
      <c r="P234" s="42" t="s">
        <v>33</v>
      </c>
      <c r="Q234" s="42" t="str">
        <f t="shared" si="699"/>
        <v>NO</v>
      </c>
      <c r="R234" s="144">
        <v>11700</v>
      </c>
      <c r="S234" s="144">
        <v>0</v>
      </c>
      <c r="T234" s="144">
        <f t="shared" ref="T234:T262" si="735">R234+S234</f>
        <v>11700</v>
      </c>
      <c r="U234" s="145">
        <f t="shared" si="653"/>
        <v>11700</v>
      </c>
      <c r="V234" s="42" t="str">
        <f t="shared" si="731"/>
        <v>ARTIFICIALIDAD</v>
      </c>
      <c r="W234" s="42" t="str">
        <f>+IFERROR(VLOOKUP(A234,'[1]ASSUT MEDICAL LTDA'!$A$11:$L$124,7,0)," ")</f>
        <v>No cumple</v>
      </c>
      <c r="X234" s="42" t="s">
        <v>10</v>
      </c>
      <c r="Y234" s="42" t="str">
        <f t="shared" si="732"/>
        <v>SI</v>
      </c>
      <c r="Z234" s="43">
        <v>0</v>
      </c>
      <c r="AA234" s="43">
        <v>0</v>
      </c>
      <c r="AB234" s="43">
        <f t="shared" si="642"/>
        <v>0</v>
      </c>
      <c r="AC234" s="41">
        <f t="shared" si="654"/>
        <v>0</v>
      </c>
      <c r="AD234" s="42" t="str">
        <f t="shared" si="702"/>
        <v>NO OFERTADO</v>
      </c>
      <c r="AE234" s="42" t="str">
        <f>+IFERROR(VLOOKUP(A234,'[1]COLOMBIANA DE MEDICAMENTOS 2'!$A$1:$H$16,5,0)," ")</f>
        <v xml:space="preserve"> </v>
      </c>
      <c r="AF234" s="42" t="s">
        <v>33</v>
      </c>
      <c r="AG234" s="42" t="str">
        <f t="shared" si="703"/>
        <v>NO</v>
      </c>
      <c r="AH234" s="60">
        <v>61427</v>
      </c>
      <c r="AI234" s="60">
        <v>0</v>
      </c>
      <c r="AJ234" s="51">
        <f t="shared" si="704"/>
        <v>61427</v>
      </c>
      <c r="AK234" s="41">
        <f t="shared" si="655"/>
        <v>61427</v>
      </c>
      <c r="AL234" s="42" t="str">
        <f t="shared" si="705"/>
        <v>CUMPLE</v>
      </c>
      <c r="AM234" s="42" t="str">
        <f>+IFERROR(VLOOKUP(A234,'[1]JOHNSON &amp; JOHNSON MEDTECH COLOM'!$A$11:$J$240,7,0)," ")</f>
        <v>Cumple</v>
      </c>
      <c r="AN234" s="42" t="s">
        <v>10</v>
      </c>
      <c r="AO234" s="42" t="str">
        <f t="shared" si="706"/>
        <v>SI</v>
      </c>
      <c r="AP234" s="60"/>
      <c r="AQ234" s="60"/>
      <c r="AR234" s="40">
        <f t="shared" si="707"/>
        <v>0</v>
      </c>
      <c r="AS234" s="41">
        <f t="shared" si="656"/>
        <v>0</v>
      </c>
      <c r="AT234" s="42" t="str">
        <f t="shared" si="708"/>
        <v>NO OFERTADO</v>
      </c>
      <c r="AU234" s="42"/>
      <c r="AV234" s="42" t="s">
        <v>33</v>
      </c>
      <c r="AW234" s="42" t="str">
        <f t="shared" si="709"/>
        <v>NO</v>
      </c>
      <c r="AX234" s="167"/>
      <c r="AY234" s="167"/>
      <c r="AZ234" s="144">
        <f t="shared" ref="AZ234:AZ262" si="736">AX234+AY234</f>
        <v>0</v>
      </c>
      <c r="BA234" s="41">
        <f t="shared" si="657"/>
        <v>0</v>
      </c>
      <c r="BB234" s="42" t="str">
        <f t="shared" si="710"/>
        <v>NO OFERTADO</v>
      </c>
      <c r="BC234" s="42" t="str">
        <f>+IFERROR(VLOOKUP(A234,'[1]LIFE SUMINISTROS MEDICOS S.A.S.'!$A$32:$O$78,8,0)," ")</f>
        <v xml:space="preserve"> </v>
      </c>
      <c r="BD234" s="42" t="s">
        <v>33</v>
      </c>
      <c r="BE234" s="42" t="str">
        <f t="shared" si="711"/>
        <v>NO</v>
      </c>
      <c r="BF234" s="214">
        <f>+IFERROR(VLOOKUP(A234,[2]PriceList!$A$2:$I$252,8,0)," ")</f>
        <v>0</v>
      </c>
      <c r="BG234" s="218">
        <f>+IFERROR(VLOOKUP(A234,[2]PriceList!$A$2:$I$252,9,0)," ")</f>
        <v>0</v>
      </c>
      <c r="BH234" s="43">
        <f t="shared" si="643"/>
        <v>0</v>
      </c>
      <c r="BI234" s="52">
        <f t="shared" si="712"/>
        <v>0</v>
      </c>
      <c r="BJ234" s="42" t="str">
        <f t="shared" si="713"/>
        <v>NO OFERTADO</v>
      </c>
      <c r="BK234" s="42" t="str">
        <f>+IFERROR(VLOOKUP(A234,'[1]MEDTRONIC COLOMBIA S.A.'!$A$11:$O$73,8,0)," ")</f>
        <v xml:space="preserve"> </v>
      </c>
      <c r="BL234" s="42" t="s">
        <v>33</v>
      </c>
      <c r="BM234" s="42" t="str">
        <f t="shared" si="714"/>
        <v>NO</v>
      </c>
      <c r="BN234" s="196">
        <v>0</v>
      </c>
      <c r="BO234" s="196">
        <v>0</v>
      </c>
      <c r="BP234" s="144">
        <f t="shared" ref="BP234:BP262" si="737">BN234+BO234</f>
        <v>0</v>
      </c>
      <c r="BQ234" s="145">
        <f t="shared" ref="BQ234:BQ262" si="738">BP234*$F234</f>
        <v>0</v>
      </c>
      <c r="BR234" s="42" t="str">
        <f t="shared" si="715"/>
        <v>NO OFERTADO</v>
      </c>
      <c r="BS234" s="42" t="str">
        <f>+IFERROR(VLOOKUP(A234,'[1]PROMED QUIRURGICOS EU'!$A$11:$O$26,8,0)," ")</f>
        <v xml:space="preserve"> </v>
      </c>
      <c r="BT234" s="42" t="s">
        <v>33</v>
      </c>
      <c r="BU234" s="42" t="str">
        <f t="shared" si="716"/>
        <v>NO</v>
      </c>
      <c r="BV234" s="191"/>
      <c r="BW234" s="191"/>
      <c r="BX234" s="43">
        <f t="shared" ref="BX234:BX262" si="739">BV234+BW234</f>
        <v>0</v>
      </c>
      <c r="BY234" s="52">
        <f t="shared" ref="BY234:BY262" si="740">BX234*$F234</f>
        <v>0</v>
      </c>
      <c r="BZ234" s="42" t="str">
        <f t="shared" si="717"/>
        <v>NO OFERTADO</v>
      </c>
      <c r="CA234" s="42" t="str">
        <f>+IFERROR(VLOOKUP(A234,'[1]UCIPHARMA S. A'!$A$11:$N$28,8,0)," ")</f>
        <v xml:space="preserve"> </v>
      </c>
      <c r="CB234" s="42" t="s">
        <v>33</v>
      </c>
      <c r="CC234" s="42" t="str">
        <f t="shared" si="718"/>
        <v>NO</v>
      </c>
      <c r="CD234" s="56"/>
      <c r="CE234" s="57" t="str">
        <f t="shared" si="644"/>
        <v/>
      </c>
      <c r="CF234" s="57">
        <f t="shared" si="645"/>
        <v>11700</v>
      </c>
      <c r="CG234" s="57" t="str">
        <f t="shared" si="646"/>
        <v/>
      </c>
      <c r="CH234" s="65">
        <f t="shared" si="647"/>
        <v>61427</v>
      </c>
      <c r="CI234" s="65" t="str">
        <f t="shared" si="648"/>
        <v/>
      </c>
      <c r="CJ234" s="65" t="str">
        <f t="shared" si="649"/>
        <v/>
      </c>
      <c r="CK234" s="65" t="str">
        <f t="shared" si="719"/>
        <v/>
      </c>
      <c r="CL234" s="65" t="str">
        <f t="shared" si="720"/>
        <v/>
      </c>
      <c r="CM234" s="57" t="str">
        <f t="shared" si="658"/>
        <v/>
      </c>
      <c r="CN234" s="57">
        <f t="shared" si="721"/>
        <v>11700</v>
      </c>
      <c r="CO234" s="58" t="e">
        <f t="shared" si="722"/>
        <v>#VALUE!</v>
      </c>
      <c r="CP234" s="58">
        <f t="shared" si="723"/>
        <v>500</v>
      </c>
      <c r="CQ234" s="58" t="e">
        <f t="shared" si="724"/>
        <v>#VALUE!</v>
      </c>
      <c r="CR234" s="58">
        <f t="shared" si="725"/>
        <v>95.234994383577259</v>
      </c>
      <c r="CS234" s="58" t="e">
        <f t="shared" si="733"/>
        <v>#VALUE!</v>
      </c>
      <c r="CT234" s="58" t="e">
        <f t="shared" si="727"/>
        <v>#VALUE!</v>
      </c>
      <c r="CU234" s="62" t="e">
        <f t="shared" si="728"/>
        <v>#VALUE!</v>
      </c>
      <c r="CV234" s="58" t="e">
        <f t="shared" si="729"/>
        <v>#VALUE!</v>
      </c>
      <c r="CW234" s="58" t="e">
        <f t="shared" si="730"/>
        <v>#VALUE!</v>
      </c>
      <c r="CX234" s="56" t="s">
        <v>552</v>
      </c>
      <c r="CY234" s="91"/>
    </row>
    <row r="235" spans="1:103" s="59" customFormat="1" ht="120" x14ac:dyDescent="0.2">
      <c r="A235" s="122">
        <f t="shared" si="650"/>
        <v>225</v>
      </c>
      <c r="B235" s="123" t="s">
        <v>493</v>
      </c>
      <c r="C235" s="124" t="s">
        <v>494</v>
      </c>
      <c r="D235" s="123" t="s">
        <v>46</v>
      </c>
      <c r="E235" s="126">
        <v>2.6666666666666665</v>
      </c>
      <c r="F235" s="122">
        <v>1</v>
      </c>
      <c r="G235" s="123" t="s">
        <v>31</v>
      </c>
      <c r="H235" s="53">
        <v>76380</v>
      </c>
      <c r="I235" s="53">
        <f t="shared" si="651"/>
        <v>203680</v>
      </c>
      <c r="J235" s="136"/>
      <c r="K235" s="136">
        <v>0</v>
      </c>
      <c r="L235" s="43">
        <f t="shared" si="697"/>
        <v>0</v>
      </c>
      <c r="M235" s="52">
        <f t="shared" si="652"/>
        <v>0</v>
      </c>
      <c r="N235" s="42" t="str">
        <f t="shared" si="734"/>
        <v>NO OFERTADO</v>
      </c>
      <c r="O235" s="42" t="s">
        <v>568</v>
      </c>
      <c r="P235" s="42" t="s">
        <v>33</v>
      </c>
      <c r="Q235" s="42" t="str">
        <f t="shared" si="699"/>
        <v>NO</v>
      </c>
      <c r="R235" s="144">
        <v>0</v>
      </c>
      <c r="S235" s="144">
        <v>0</v>
      </c>
      <c r="T235" s="144">
        <f t="shared" si="735"/>
        <v>0</v>
      </c>
      <c r="U235" s="145">
        <f t="shared" si="653"/>
        <v>0</v>
      </c>
      <c r="V235" s="42" t="str">
        <f t="shared" si="731"/>
        <v>NO OFERTADO</v>
      </c>
      <c r="W235" s="42" t="str">
        <f>+IFERROR(VLOOKUP(A235,'[1]ASSUT MEDICAL LTDA'!$A$11:$L$124,7,0)," ")</f>
        <v>No cumple</v>
      </c>
      <c r="X235" s="42" t="s">
        <v>33</v>
      </c>
      <c r="Y235" s="42" t="str">
        <f t="shared" si="732"/>
        <v>NO</v>
      </c>
      <c r="Z235" s="43">
        <v>0</v>
      </c>
      <c r="AA235" s="43">
        <v>0</v>
      </c>
      <c r="AB235" s="43">
        <f t="shared" si="642"/>
        <v>0</v>
      </c>
      <c r="AC235" s="41">
        <f t="shared" si="654"/>
        <v>0</v>
      </c>
      <c r="AD235" s="42" t="str">
        <f t="shared" si="702"/>
        <v>NO OFERTADO</v>
      </c>
      <c r="AE235" s="42" t="str">
        <f>+IFERROR(VLOOKUP(A235,'[1]COLOMBIANA DE MEDICAMENTOS 2'!$A$1:$H$16,5,0)," ")</f>
        <v xml:space="preserve"> </v>
      </c>
      <c r="AF235" s="42" t="s">
        <v>33</v>
      </c>
      <c r="AG235" s="42" t="str">
        <f t="shared" si="703"/>
        <v>NO</v>
      </c>
      <c r="AH235" s="60">
        <v>69795</v>
      </c>
      <c r="AI235" s="60">
        <v>0</v>
      </c>
      <c r="AJ235" s="51">
        <f t="shared" si="704"/>
        <v>69795</v>
      </c>
      <c r="AK235" s="41">
        <f t="shared" si="655"/>
        <v>186120</v>
      </c>
      <c r="AL235" s="42" t="str">
        <f t="shared" si="705"/>
        <v>CUMPLE</v>
      </c>
      <c r="AM235" s="42" t="str">
        <f>+IFERROR(VLOOKUP(A235,'[1]JOHNSON &amp; JOHNSON MEDTECH COLOM'!$A$11:$J$240,7,0)," ")</f>
        <v>Cumple</v>
      </c>
      <c r="AN235" s="42" t="s">
        <v>10</v>
      </c>
      <c r="AO235" s="42" t="str">
        <f t="shared" si="706"/>
        <v>SI</v>
      </c>
      <c r="AP235" s="60"/>
      <c r="AQ235" s="60"/>
      <c r="AR235" s="40">
        <f t="shared" si="707"/>
        <v>0</v>
      </c>
      <c r="AS235" s="41">
        <f t="shared" si="656"/>
        <v>0</v>
      </c>
      <c r="AT235" s="42" t="str">
        <f t="shared" si="708"/>
        <v>NO OFERTADO</v>
      </c>
      <c r="AU235" s="42"/>
      <c r="AV235" s="42" t="s">
        <v>33</v>
      </c>
      <c r="AW235" s="42" t="str">
        <f t="shared" si="709"/>
        <v>NO</v>
      </c>
      <c r="AX235" s="167"/>
      <c r="AY235" s="167"/>
      <c r="AZ235" s="144">
        <f t="shared" si="736"/>
        <v>0</v>
      </c>
      <c r="BA235" s="41">
        <f t="shared" si="657"/>
        <v>0</v>
      </c>
      <c r="BB235" s="42" t="str">
        <f t="shared" si="710"/>
        <v>NO OFERTADO</v>
      </c>
      <c r="BC235" s="42" t="str">
        <f>+IFERROR(VLOOKUP(A235,'[1]LIFE SUMINISTROS MEDICOS S.A.S.'!$A$32:$O$78,8,0)," ")</f>
        <v xml:space="preserve"> </v>
      </c>
      <c r="BD235" s="42" t="s">
        <v>33</v>
      </c>
      <c r="BE235" s="42" t="str">
        <f t="shared" si="711"/>
        <v>NO</v>
      </c>
      <c r="BF235" s="214">
        <f>+IFERROR(VLOOKUP(A235,[2]PriceList!$A$2:$I$252,8,0)," ")</f>
        <v>0</v>
      </c>
      <c r="BG235" s="218">
        <f>+IFERROR(VLOOKUP(A235,[2]PriceList!$A$2:$I$252,9,0)," ")</f>
        <v>0</v>
      </c>
      <c r="BH235" s="43">
        <f t="shared" si="643"/>
        <v>0</v>
      </c>
      <c r="BI235" s="52">
        <f t="shared" si="712"/>
        <v>0</v>
      </c>
      <c r="BJ235" s="42" t="str">
        <f t="shared" si="713"/>
        <v>NO OFERTADO</v>
      </c>
      <c r="BK235" s="42" t="str">
        <f>+IFERROR(VLOOKUP(A235,'[1]MEDTRONIC COLOMBIA S.A.'!$A$11:$O$73,8,0)," ")</f>
        <v xml:space="preserve"> </v>
      </c>
      <c r="BL235" s="42" t="s">
        <v>33</v>
      </c>
      <c r="BM235" s="42" t="str">
        <f t="shared" si="714"/>
        <v>NO</v>
      </c>
      <c r="BN235" s="196">
        <v>0</v>
      </c>
      <c r="BO235" s="196">
        <v>0</v>
      </c>
      <c r="BP235" s="144">
        <f t="shared" si="737"/>
        <v>0</v>
      </c>
      <c r="BQ235" s="145">
        <f t="shared" si="738"/>
        <v>0</v>
      </c>
      <c r="BR235" s="42" t="str">
        <f t="shared" si="715"/>
        <v>NO OFERTADO</v>
      </c>
      <c r="BS235" s="42" t="str">
        <f>+IFERROR(VLOOKUP(A235,'[1]PROMED QUIRURGICOS EU'!$A$11:$O$26,8,0)," ")</f>
        <v xml:space="preserve"> </v>
      </c>
      <c r="BT235" s="42" t="s">
        <v>33</v>
      </c>
      <c r="BU235" s="42" t="str">
        <f t="shared" si="716"/>
        <v>NO</v>
      </c>
      <c r="BV235" s="191"/>
      <c r="BW235" s="191"/>
      <c r="BX235" s="43">
        <f t="shared" si="739"/>
        <v>0</v>
      </c>
      <c r="BY235" s="52">
        <f t="shared" si="740"/>
        <v>0</v>
      </c>
      <c r="BZ235" s="42" t="str">
        <f t="shared" si="717"/>
        <v>NO OFERTADO</v>
      </c>
      <c r="CA235" s="42" t="str">
        <f>+IFERROR(VLOOKUP(A235,'[1]UCIPHARMA S. A'!$A$11:$N$28,8,0)," ")</f>
        <v xml:space="preserve"> </v>
      </c>
      <c r="CB235" s="42" t="s">
        <v>33</v>
      </c>
      <c r="CC235" s="42" t="str">
        <f t="shared" si="718"/>
        <v>NO</v>
      </c>
      <c r="CD235" s="56"/>
      <c r="CE235" s="57" t="str">
        <f t="shared" si="644"/>
        <v/>
      </c>
      <c r="CF235" s="57" t="str">
        <f t="shared" si="645"/>
        <v/>
      </c>
      <c r="CG235" s="57" t="str">
        <f t="shared" si="646"/>
        <v/>
      </c>
      <c r="CH235" s="65">
        <f t="shared" si="647"/>
        <v>69795</v>
      </c>
      <c r="CI235" s="65" t="str">
        <f t="shared" si="648"/>
        <v/>
      </c>
      <c r="CJ235" s="65" t="str">
        <f t="shared" si="649"/>
        <v/>
      </c>
      <c r="CK235" s="65" t="str">
        <f t="shared" si="719"/>
        <v/>
      </c>
      <c r="CL235" s="65" t="str">
        <f t="shared" si="720"/>
        <v/>
      </c>
      <c r="CM235" s="57" t="str">
        <f t="shared" si="658"/>
        <v/>
      </c>
      <c r="CN235" s="57">
        <f t="shared" si="721"/>
        <v>69795</v>
      </c>
      <c r="CO235" s="58" t="e">
        <f t="shared" si="722"/>
        <v>#VALUE!</v>
      </c>
      <c r="CP235" s="58" t="e">
        <f t="shared" si="723"/>
        <v>#VALUE!</v>
      </c>
      <c r="CQ235" s="58" t="e">
        <f t="shared" si="724"/>
        <v>#VALUE!</v>
      </c>
      <c r="CR235" s="58">
        <f t="shared" si="725"/>
        <v>500</v>
      </c>
      <c r="CS235" s="58" t="e">
        <f t="shared" si="733"/>
        <v>#VALUE!</v>
      </c>
      <c r="CT235" s="58" t="e">
        <f t="shared" si="727"/>
        <v>#VALUE!</v>
      </c>
      <c r="CU235" s="62" t="e">
        <f t="shared" si="728"/>
        <v>#VALUE!</v>
      </c>
      <c r="CV235" s="58" t="e">
        <f t="shared" si="729"/>
        <v>#VALUE!</v>
      </c>
      <c r="CW235" s="58" t="e">
        <f t="shared" si="730"/>
        <v>#VALUE!</v>
      </c>
      <c r="CX235" s="56" t="s">
        <v>554</v>
      </c>
      <c r="CY235" s="91"/>
    </row>
    <row r="236" spans="1:103" s="59" customFormat="1" ht="72" x14ac:dyDescent="0.2">
      <c r="A236" s="122">
        <f t="shared" si="650"/>
        <v>226</v>
      </c>
      <c r="B236" s="123" t="s">
        <v>495</v>
      </c>
      <c r="C236" s="124" t="s">
        <v>496</v>
      </c>
      <c r="D236" s="123" t="s">
        <v>46</v>
      </c>
      <c r="E236" s="126">
        <v>8</v>
      </c>
      <c r="F236" s="122">
        <v>1</v>
      </c>
      <c r="G236" s="123" t="s">
        <v>31</v>
      </c>
      <c r="H236" s="53">
        <v>15008</v>
      </c>
      <c r="I236" s="53">
        <f t="shared" si="651"/>
        <v>120064</v>
      </c>
      <c r="J236" s="136">
        <v>13100</v>
      </c>
      <c r="K236" s="136">
        <v>0</v>
      </c>
      <c r="L236" s="43">
        <f>J236+K236</f>
        <v>13100</v>
      </c>
      <c r="M236" s="52">
        <f t="shared" si="652"/>
        <v>104800</v>
      </c>
      <c r="N236" s="42" t="str">
        <f>+IF(L236=0,"NO OFERTADO",IF(L236&gt;$H236,"NO CUMPLE",IF(((L236-$H236)/$H236)&lt;=-20%,"ARTIFICIALIDAD",IF(AND($H236=$H236,((L236-$H236)/$H236)&gt;-20%),"CUMPLE"))))</f>
        <v>CUMPLE</v>
      </c>
      <c r="O236" s="42" t="s">
        <v>567</v>
      </c>
      <c r="P236" s="42" t="s">
        <v>10</v>
      </c>
      <c r="Q236" s="42" t="str">
        <f>+IF(P236="CUMPLE","SI",IF(P236="NO CUMPLE","NO"))</f>
        <v>SI</v>
      </c>
      <c r="R236" s="144">
        <v>10300</v>
      </c>
      <c r="S236" s="144">
        <v>0</v>
      </c>
      <c r="T236" s="144">
        <f t="shared" si="735"/>
        <v>10300</v>
      </c>
      <c r="U236" s="145">
        <f t="shared" si="653"/>
        <v>82400</v>
      </c>
      <c r="V236" s="42" t="str">
        <f>+IF(T236=0,"NO OFERTADO",IF(T236&gt;$H236,"NO CUMPLE",IF(((T236-$H236)/$H236)&lt;=-20%,"ARTIFICIALIDAD",IF(AND($H236=$H236,((T236-$H236)/$H236)&gt;-20%),"CUMPLE"))))</f>
        <v>ARTIFICIALIDAD</v>
      </c>
      <c r="W236" s="42" t="str">
        <f>+IFERROR(VLOOKUP(A236,'[1]ASSUT MEDICAL LTDA'!$A$11:$L$124,7,0)," ")</f>
        <v>No cumple</v>
      </c>
      <c r="X236" s="42" t="s">
        <v>10</v>
      </c>
      <c r="Y236" s="42" t="str">
        <f>+IF(X236="CUMPLE","SI",IF(X236="NO CUMPLE","NO"))</f>
        <v>SI</v>
      </c>
      <c r="Z236" s="43">
        <v>21036</v>
      </c>
      <c r="AA236" s="43">
        <v>0</v>
      </c>
      <c r="AB236" s="43">
        <f t="shared" si="642"/>
        <v>21036</v>
      </c>
      <c r="AC236" s="41">
        <f t="shared" si="654"/>
        <v>168288</v>
      </c>
      <c r="AD236" s="42" t="str">
        <f>+IF(AB236=0,"NO OFERTADO",IF(AB236&gt;$H236,"NO CUMPLE",IF(((AB236-$H236)/$H236)&lt;=-20%,"ARTIFICIALIDAD",IF(AND($H236=$H236,((AB236-$H236)/$H236)&gt;-20%),"CUMPLE"))))</f>
        <v>NO CUMPLE</v>
      </c>
      <c r="AE236" s="42" t="str">
        <f>+IFERROR(VLOOKUP(A236,'[1]COLOMBIANA DE MEDICAMENTOS 2'!$A$1:$H$16,5,0)," ")</f>
        <v>No cumple</v>
      </c>
      <c r="AF236" s="42" t="s">
        <v>33</v>
      </c>
      <c r="AG236" s="42" t="str">
        <f>+IF(AF236="CUMPLE","SI",IF(AF236="NO CUMPLE","NO"))</f>
        <v>NO</v>
      </c>
      <c r="AH236" s="43">
        <v>10930</v>
      </c>
      <c r="AI236" s="43">
        <v>0</v>
      </c>
      <c r="AJ236" s="51">
        <f>+AH236+AI236</f>
        <v>10930</v>
      </c>
      <c r="AK236" s="41">
        <f t="shared" si="655"/>
        <v>87440</v>
      </c>
      <c r="AL236" s="42" t="str">
        <f>+IF(AJ236=0,"NO OFERTADO",IF(AJ236&gt;$H236,"NO CUMPLE",IF(((AJ236-$H236)/$H236)&lt;=-20%,"ARTIFICIALIDAD",IF(AND($H236=$H236,((AJ236-$H236)/$H236)&gt;-20%),"CUMPLE"))))</f>
        <v>ARTIFICIALIDAD</v>
      </c>
      <c r="AM236" s="42" t="str">
        <f>+IFERROR(VLOOKUP(A236,'[1]JOHNSON &amp; JOHNSON MEDTECH COLOM'!$A$11:$J$240,7,0)," ")</f>
        <v>Cumple</v>
      </c>
      <c r="AN236" s="42" t="s">
        <v>10</v>
      </c>
      <c r="AO236" s="42" t="str">
        <f>+IF(AN236="CUMPLE","SI",IF(AN236="NO CUMPLE","NO"))</f>
        <v>SI</v>
      </c>
      <c r="AP236" s="43"/>
      <c r="AQ236" s="43"/>
      <c r="AR236" s="40">
        <f>+AP236+AQ236</f>
        <v>0</v>
      </c>
      <c r="AS236" s="41">
        <f t="shared" si="656"/>
        <v>0</v>
      </c>
      <c r="AT236" s="42" t="str">
        <f>+IF(AR236=0,"NO OFERTADO",IF(AR236&gt;$H236,"NO CUMPLE",IF(((AR236-$H236)/$H236)&lt;=-20%,"ARTIFICIALIDAD",IF(AND($H236=$H236,((AR236-$H236)/$H236)&gt;-20%),"CUMPLE"))))</f>
        <v>NO OFERTADO</v>
      </c>
      <c r="AU236" s="42"/>
      <c r="AV236" s="42" t="s">
        <v>33</v>
      </c>
      <c r="AW236" s="42" t="str">
        <f>+IF(AV236="CUMPLE","SI",IF(AV236="NO CUMPLE","NO"))</f>
        <v>NO</v>
      </c>
      <c r="AX236" s="43"/>
      <c r="AY236" s="43"/>
      <c r="AZ236" s="144">
        <f t="shared" si="736"/>
        <v>0</v>
      </c>
      <c r="BA236" s="41">
        <f t="shared" si="657"/>
        <v>0</v>
      </c>
      <c r="BB236" s="42" t="str">
        <f>+IF(AZ236=0,"NO OFERTADO",IF(AZ236&gt;$H236,"NO CUMPLE",IF(((AZ236-$H236)/$H236)&lt;=-20%,"ARTIFICIALIDAD",IF(AND($H236=$H236,((AZ236-$H236)/$H236)&gt;-20%),"CUMPLE"))))</f>
        <v>NO OFERTADO</v>
      </c>
      <c r="BC236" s="42" t="str">
        <f>+IFERROR(VLOOKUP(A236,'[1]LIFE SUMINISTROS MEDICOS S.A.S.'!$A$32:$O$78,8,0)," ")</f>
        <v xml:space="preserve"> </v>
      </c>
      <c r="BD236" s="42" t="s">
        <v>33</v>
      </c>
      <c r="BE236" s="42" t="str">
        <f>+IF(BD236="CUMPLE","SI",IF(BD236="NO CUMPLE","NO"))</f>
        <v>NO</v>
      </c>
      <c r="BF236" s="214">
        <f>+IFERROR(VLOOKUP(A236,[2]PriceList!$A$2:$I$252,8,0)," ")</f>
        <v>0</v>
      </c>
      <c r="BG236" s="218">
        <f>+IFERROR(VLOOKUP(A236,[2]PriceList!$A$2:$I$252,9,0)," ")</f>
        <v>0</v>
      </c>
      <c r="BH236" s="43">
        <f t="shared" si="643"/>
        <v>0</v>
      </c>
      <c r="BI236" s="52">
        <f>BH236*$F236</f>
        <v>0</v>
      </c>
      <c r="BJ236" s="42" t="str">
        <f>+IF(BH236=0,"NO OFERTADO",IF(BH236&gt;$H236,"NO CUMPLE",IF(((BH236-$H236)/$H236)&lt;=-20%,"ARTIFICIALIDAD",IF(AND($H236=$H236,((BH236-$H236)/$H236)&gt;-20%),"CUMPLE"))))</f>
        <v>NO OFERTADO</v>
      </c>
      <c r="BK236" s="42" t="str">
        <f>+IFERROR(VLOOKUP(A236,'[1]MEDTRONIC COLOMBIA S.A.'!$A$11:$O$73,8,0)," ")</f>
        <v xml:space="preserve"> </v>
      </c>
      <c r="BL236" s="42" t="s">
        <v>33</v>
      </c>
      <c r="BM236" s="42" t="str">
        <f>+IF(BL236="CUMPLE","SI",IF(BL236="NO CUMPLE","NO"))</f>
        <v>NO</v>
      </c>
      <c r="BN236" s="196">
        <v>0</v>
      </c>
      <c r="BO236" s="196">
        <v>0</v>
      </c>
      <c r="BP236" s="144">
        <f t="shared" si="737"/>
        <v>0</v>
      </c>
      <c r="BQ236" s="145">
        <f t="shared" si="738"/>
        <v>0</v>
      </c>
      <c r="BR236" s="42" t="str">
        <f>+IF(BP236=0,"NO OFERTADO",IF(BP236&gt;$H236,"NO CUMPLE",IF(((BP236-$H236)/$H236)&lt;=-20%,"ARTIFICIALIDAD",IF(AND($H236=$H236,((BP236-$H236)/$H236)&gt;-20%),"CUMPLE"))))</f>
        <v>NO OFERTADO</v>
      </c>
      <c r="BS236" s="42" t="str">
        <f>+IFERROR(VLOOKUP(A236,'[1]PROMED QUIRURGICOS EU'!$A$11:$O$26,8,0)," ")</f>
        <v xml:space="preserve"> </v>
      </c>
      <c r="BT236" s="42" t="s">
        <v>33</v>
      </c>
      <c r="BU236" s="42" t="str">
        <f>+IF(BT236="CUMPLE","SI",IF(BT236="NO CUMPLE","NO"))</f>
        <v>NO</v>
      </c>
      <c r="BV236" s="191"/>
      <c r="BW236" s="191"/>
      <c r="BX236" s="43">
        <f t="shared" si="739"/>
        <v>0</v>
      </c>
      <c r="BY236" s="52">
        <f t="shared" si="740"/>
        <v>0</v>
      </c>
      <c r="BZ236" s="42" t="str">
        <f>+IF(BX236=0,"NO OFERTADO",IF(BX236&gt;$H236,"NO CUMPLE",IF(((BX236-$H236)/$H236)&lt;=-20%,"ARTIFICIALIDAD",IF(AND($H236=$H236,((BX236-$H236)/$H236)&gt;-20%),"CUMPLE"))))</f>
        <v>NO OFERTADO</v>
      </c>
      <c r="CA236" s="42" t="str">
        <f>+IFERROR(VLOOKUP(A236,'[1]UCIPHARMA S. A'!$A$11:$N$28,8,0)," ")</f>
        <v xml:space="preserve"> </v>
      </c>
      <c r="CB236" s="42" t="s">
        <v>33</v>
      </c>
      <c r="CC236" s="42" t="str">
        <f>+IF(CB236="CUMPLE","SI",IF(CB236="NO CUMPLE","NO"))</f>
        <v>NO</v>
      </c>
      <c r="CD236" s="56"/>
      <c r="CE236" s="57">
        <f t="shared" si="644"/>
        <v>13100</v>
      </c>
      <c r="CF236" s="57">
        <f t="shared" si="645"/>
        <v>10300</v>
      </c>
      <c r="CG236" s="57" t="str">
        <f t="shared" si="646"/>
        <v/>
      </c>
      <c r="CH236" s="65">
        <f t="shared" si="647"/>
        <v>10930</v>
      </c>
      <c r="CI236" s="65" t="str">
        <f t="shared" si="648"/>
        <v/>
      </c>
      <c r="CJ236" s="65" t="str">
        <f t="shared" si="649"/>
        <v/>
      </c>
      <c r="CK236" s="65" t="str">
        <f>IF(BH236=0,"",IF(BM236="NO","",BH236))</f>
        <v/>
      </c>
      <c r="CL236" s="65" t="str">
        <f>IF(BQ236=0,"",IF(BU236="NO","",BQ236))</f>
        <v/>
      </c>
      <c r="CM236" s="57" t="str">
        <f t="shared" si="658"/>
        <v/>
      </c>
      <c r="CN236" s="57">
        <f>MIN(CE236,CF236,CG236,CH236,CI236,CJ236,CK236,CL236,CM236)</f>
        <v>10300</v>
      </c>
      <c r="CO236" s="58">
        <f>500*(CN236/CE236)</f>
        <v>393.12977099236639</v>
      </c>
      <c r="CP236" s="58">
        <f>500*(CN236/CF236)</f>
        <v>500</v>
      </c>
      <c r="CQ236" s="58" t="e">
        <f>500*(CN236/CG236)</f>
        <v>#VALUE!</v>
      </c>
      <c r="CR236" s="58">
        <f>500*(CN236/CH236)</f>
        <v>471.18023787740168</v>
      </c>
      <c r="CS236" s="58" t="e">
        <f>500*(CN236/CI236)</f>
        <v>#VALUE!</v>
      </c>
      <c r="CT236" s="58" t="e">
        <f>500*(CN236/CJ236)</f>
        <v>#VALUE!</v>
      </c>
      <c r="CU236" s="62" t="e">
        <f>500*(CN236/CK236)</f>
        <v>#VALUE!</v>
      </c>
      <c r="CV236" s="58" t="e">
        <f>500*(CN236/CL236)</f>
        <v>#VALUE!</v>
      </c>
      <c r="CW236" s="58" t="e">
        <f>500*(CN236/CM236)</f>
        <v>#VALUE!</v>
      </c>
      <c r="CX236" s="56" t="s">
        <v>552</v>
      </c>
      <c r="CY236" s="91"/>
    </row>
    <row r="237" spans="1:103" s="59" customFormat="1" ht="47.25" x14ac:dyDescent="0.2">
      <c r="A237" s="122">
        <f t="shared" si="650"/>
        <v>227</v>
      </c>
      <c r="B237" s="123" t="s">
        <v>497</v>
      </c>
      <c r="C237" s="124" t="s">
        <v>498</v>
      </c>
      <c r="D237" s="123" t="s">
        <v>46</v>
      </c>
      <c r="E237" s="126">
        <v>1</v>
      </c>
      <c r="F237" s="122">
        <v>1</v>
      </c>
      <c r="G237" s="123" t="s">
        <v>31</v>
      </c>
      <c r="H237" s="53">
        <v>21200</v>
      </c>
      <c r="I237" s="53">
        <f t="shared" si="651"/>
        <v>21200</v>
      </c>
      <c r="J237" s="136">
        <v>21000</v>
      </c>
      <c r="K237" s="136">
        <v>0</v>
      </c>
      <c r="L237" s="43">
        <f t="shared" ref="L237:L248" si="741">J237+K237</f>
        <v>21000</v>
      </c>
      <c r="M237" s="52">
        <f t="shared" si="652"/>
        <v>21000</v>
      </c>
      <c r="N237" s="42" t="str">
        <f t="shared" ref="N237:N241" si="742">+IF(L237=0,"NO OFERTADO",IF(L237&gt;$H237,"NO CUMPLE",IF(((L237-$H237)/$H237)&lt;=-20%,"ARTIFICIALIDAD",IF(AND($H237=$H237,((L237-$H237)/$H237)&gt;-20%),"CUMPLE"))))</f>
        <v>CUMPLE</v>
      </c>
      <c r="O237" s="42" t="s">
        <v>566</v>
      </c>
      <c r="P237" s="42" t="s">
        <v>10</v>
      </c>
      <c r="Q237" s="42" t="str">
        <f t="shared" ref="Q237:Q248" si="743">+IF(P237="CUMPLE","SI",IF(P237="NO CUMPLE","NO"))</f>
        <v>SI</v>
      </c>
      <c r="R237" s="144">
        <v>0</v>
      </c>
      <c r="S237" s="144">
        <v>0</v>
      </c>
      <c r="T237" s="144">
        <f t="shared" si="735"/>
        <v>0</v>
      </c>
      <c r="U237" s="145">
        <f t="shared" si="653"/>
        <v>0</v>
      </c>
      <c r="V237" s="42" t="str">
        <f t="shared" ref="V237:V238" si="744">+IF(T237=0,"NO OFERTADO",IF(T237&gt;$H237,"NO CUMPLE",IF(((T237-$H237)/$H237)&lt;=-20%,"ARTIFICIALIDAD",IF(AND($H237=$H237,((T237-$H237)/$H237)&gt;-20%),"CUMPLE"))))</f>
        <v>NO OFERTADO</v>
      </c>
      <c r="W237" s="42" t="str">
        <f>+IFERROR(VLOOKUP(A237,'[1]ASSUT MEDICAL LTDA'!$A$11:$L$124,7,0)," ")</f>
        <v xml:space="preserve"> </v>
      </c>
      <c r="X237" s="42" t="s">
        <v>33</v>
      </c>
      <c r="Y237" s="42" t="str">
        <f t="shared" ref="Y237:Y238" si="745">+IF(X237="CUMPLE","SI",IF(X237="NO CUMPLE","NO"))</f>
        <v>NO</v>
      </c>
      <c r="Z237" s="43">
        <v>30120</v>
      </c>
      <c r="AA237" s="43">
        <v>0</v>
      </c>
      <c r="AB237" s="43">
        <f t="shared" si="642"/>
        <v>30120</v>
      </c>
      <c r="AC237" s="41">
        <f t="shared" si="654"/>
        <v>30120</v>
      </c>
      <c r="AD237" s="42" t="str">
        <f t="shared" ref="AD237:AD248" si="746">+IF(AB237=0,"NO OFERTADO",IF(AB237&gt;$H237,"NO CUMPLE",IF(((AB237-$H237)/$H237)&lt;=-20%,"ARTIFICIALIDAD",IF(AND($H237=$H237,((AB237-$H237)/$H237)&gt;-20%),"CUMPLE"))))</f>
        <v>NO CUMPLE</v>
      </c>
      <c r="AE237" s="42" t="str">
        <f>+IFERROR(VLOOKUP(A237,'[1]COLOMBIANA DE MEDICAMENTOS 2'!$A$1:$H$16,5,0)," ")</f>
        <v>No cumple</v>
      </c>
      <c r="AF237" s="42" t="s">
        <v>33</v>
      </c>
      <c r="AG237" s="42" t="str">
        <f t="shared" ref="AG237:AG248" si="747">+IF(AF237="CUMPLE","SI",IF(AF237="NO CUMPLE","NO"))</f>
        <v>NO</v>
      </c>
      <c r="AH237" s="60">
        <v>19674</v>
      </c>
      <c r="AI237" s="60">
        <v>0</v>
      </c>
      <c r="AJ237" s="51">
        <f t="shared" ref="AJ237:AJ248" si="748">+AH237+AI237</f>
        <v>19674</v>
      </c>
      <c r="AK237" s="41">
        <f t="shared" si="655"/>
        <v>19674</v>
      </c>
      <c r="AL237" s="42" t="str">
        <f t="shared" ref="AL237:AL248" si="749">+IF(AJ237=0,"NO OFERTADO",IF(AJ237&gt;$H237,"NO CUMPLE",IF(((AJ237-$H237)/$H237)&lt;=-20%,"ARTIFICIALIDAD",IF(AND($H237=$H237,((AJ237-$H237)/$H237)&gt;-20%),"CUMPLE"))))</f>
        <v>CUMPLE</v>
      </c>
      <c r="AM237" s="42" t="str">
        <f>+IFERROR(VLOOKUP(A237,'[1]JOHNSON &amp; JOHNSON MEDTECH COLOM'!$A$11:$J$240,7,0)," ")</f>
        <v>Cumple</v>
      </c>
      <c r="AN237" s="42" t="s">
        <v>10</v>
      </c>
      <c r="AO237" s="42" t="str">
        <f t="shared" ref="AO237:AO248" si="750">+IF(AN237="CUMPLE","SI",IF(AN237="NO CUMPLE","NO"))</f>
        <v>SI</v>
      </c>
      <c r="AP237" s="60"/>
      <c r="AQ237" s="60"/>
      <c r="AR237" s="40">
        <f t="shared" ref="AR237:AR248" si="751">+AP237+AQ237</f>
        <v>0</v>
      </c>
      <c r="AS237" s="41">
        <f t="shared" si="656"/>
        <v>0</v>
      </c>
      <c r="AT237" s="42" t="str">
        <f t="shared" ref="AT237:AT248" si="752">+IF(AR237=0,"NO OFERTADO",IF(AR237&gt;$H237,"NO CUMPLE",IF(((AR237-$H237)/$H237)&lt;=-20%,"ARTIFICIALIDAD",IF(AND($H237=$H237,((AR237-$H237)/$H237)&gt;-20%),"CUMPLE"))))</f>
        <v>NO OFERTADO</v>
      </c>
      <c r="AU237" s="42"/>
      <c r="AV237" s="42" t="s">
        <v>33</v>
      </c>
      <c r="AW237" s="42" t="str">
        <f t="shared" ref="AW237:AW248" si="753">+IF(AV237="CUMPLE","SI",IF(AV237="NO CUMPLE","NO"))</f>
        <v>NO</v>
      </c>
      <c r="AX237" s="167"/>
      <c r="AY237" s="167"/>
      <c r="AZ237" s="144">
        <f t="shared" si="736"/>
        <v>0</v>
      </c>
      <c r="BA237" s="41">
        <f t="shared" si="657"/>
        <v>0</v>
      </c>
      <c r="BB237" s="42" t="str">
        <f t="shared" ref="BB237:BB248" si="754">+IF(AZ237=0,"NO OFERTADO",IF(AZ237&gt;$H237,"NO CUMPLE",IF(((AZ237-$H237)/$H237)&lt;=-20%,"ARTIFICIALIDAD",IF(AND($H237=$H237,((AZ237-$H237)/$H237)&gt;-20%),"CUMPLE"))))</f>
        <v>NO OFERTADO</v>
      </c>
      <c r="BC237" s="42" t="str">
        <f>+IFERROR(VLOOKUP(A237,'[1]LIFE SUMINISTROS MEDICOS S.A.S.'!$A$32:$O$78,8,0)," ")</f>
        <v xml:space="preserve"> </v>
      </c>
      <c r="BD237" s="42" t="s">
        <v>33</v>
      </c>
      <c r="BE237" s="42" t="str">
        <f t="shared" ref="BE237:BE248" si="755">+IF(BD237="CUMPLE","SI",IF(BD237="NO CUMPLE","NO"))</f>
        <v>NO</v>
      </c>
      <c r="BF237" s="214">
        <f>+IFERROR(VLOOKUP(A237,[2]PriceList!$A$2:$I$252,8,0)," ")</f>
        <v>0</v>
      </c>
      <c r="BG237" s="218">
        <f>+IFERROR(VLOOKUP(A237,[2]PriceList!$A$2:$I$252,9,0)," ")</f>
        <v>0</v>
      </c>
      <c r="BH237" s="43">
        <f t="shared" si="643"/>
        <v>0</v>
      </c>
      <c r="BI237" s="52">
        <f t="shared" ref="BI237:BI248" si="756">BH237*$F237</f>
        <v>0</v>
      </c>
      <c r="BJ237" s="42" t="str">
        <f t="shared" ref="BJ237:BJ248" si="757">+IF(BH237=0,"NO OFERTADO",IF(BH237&gt;$H237,"NO CUMPLE",IF(((BH237-$H237)/$H237)&lt;=-20%,"ARTIFICIALIDAD",IF(AND($H237=$H237,((BH237-$H237)/$H237)&gt;-20%),"CUMPLE"))))</f>
        <v>NO OFERTADO</v>
      </c>
      <c r="BK237" s="42" t="str">
        <f>+IFERROR(VLOOKUP(A237,'[1]MEDTRONIC COLOMBIA S.A.'!$A$11:$O$73,8,0)," ")</f>
        <v xml:space="preserve"> </v>
      </c>
      <c r="BL237" s="42" t="s">
        <v>33</v>
      </c>
      <c r="BM237" s="42" t="str">
        <f t="shared" ref="BM237:BM248" si="758">+IF(BL237="CUMPLE","SI",IF(BL237="NO CUMPLE","NO"))</f>
        <v>NO</v>
      </c>
      <c r="BN237" s="196">
        <v>0</v>
      </c>
      <c r="BO237" s="196">
        <v>0</v>
      </c>
      <c r="BP237" s="144">
        <f t="shared" si="737"/>
        <v>0</v>
      </c>
      <c r="BQ237" s="145">
        <f t="shared" si="738"/>
        <v>0</v>
      </c>
      <c r="BR237" s="42" t="str">
        <f t="shared" ref="BR237:BR248" si="759">+IF(BP237=0,"NO OFERTADO",IF(BP237&gt;$H237,"NO CUMPLE",IF(((BP237-$H237)/$H237)&lt;=-20%,"ARTIFICIALIDAD",IF(AND($H237=$H237,((BP237-$H237)/$H237)&gt;-20%),"CUMPLE"))))</f>
        <v>NO OFERTADO</v>
      </c>
      <c r="BS237" s="42" t="str">
        <f>+IFERROR(VLOOKUP(A237,'[1]PROMED QUIRURGICOS EU'!$A$11:$O$26,8,0)," ")</f>
        <v xml:space="preserve"> </v>
      </c>
      <c r="BT237" s="42" t="s">
        <v>33</v>
      </c>
      <c r="BU237" s="42" t="str">
        <f t="shared" ref="BU237:BU248" si="760">+IF(BT237="CUMPLE","SI",IF(BT237="NO CUMPLE","NO"))</f>
        <v>NO</v>
      </c>
      <c r="BV237" s="191"/>
      <c r="BW237" s="191"/>
      <c r="BX237" s="43">
        <f t="shared" si="739"/>
        <v>0</v>
      </c>
      <c r="BY237" s="52">
        <f t="shared" si="740"/>
        <v>0</v>
      </c>
      <c r="BZ237" s="42" t="str">
        <f t="shared" ref="BZ237:BZ248" si="761">+IF(BX237=0,"NO OFERTADO",IF(BX237&gt;$H237,"NO CUMPLE",IF(((BX237-$H237)/$H237)&lt;=-20%,"ARTIFICIALIDAD",IF(AND($H237=$H237,((BX237-$H237)/$H237)&gt;-20%),"CUMPLE"))))</f>
        <v>NO OFERTADO</v>
      </c>
      <c r="CA237" s="42" t="str">
        <f>+IFERROR(VLOOKUP(A237,'[1]UCIPHARMA S. A'!$A$11:$N$28,8,0)," ")</f>
        <v xml:space="preserve"> </v>
      </c>
      <c r="CB237" s="42" t="s">
        <v>33</v>
      </c>
      <c r="CC237" s="42" t="str">
        <f t="shared" ref="CC237:CC248" si="762">+IF(CB237="CUMPLE","SI",IF(CB237="NO CUMPLE","NO"))</f>
        <v>NO</v>
      </c>
      <c r="CD237" s="56"/>
      <c r="CE237" s="57">
        <f t="shared" si="644"/>
        <v>21000</v>
      </c>
      <c r="CF237" s="57" t="str">
        <f t="shared" si="645"/>
        <v/>
      </c>
      <c r="CG237" s="57" t="str">
        <f t="shared" si="646"/>
        <v/>
      </c>
      <c r="CH237" s="65">
        <f t="shared" si="647"/>
        <v>19674</v>
      </c>
      <c r="CI237" s="65" t="str">
        <f t="shared" si="648"/>
        <v/>
      </c>
      <c r="CJ237" s="65" t="str">
        <f t="shared" si="649"/>
        <v/>
      </c>
      <c r="CK237" s="65" t="str">
        <f t="shared" ref="CK237:CK248" si="763">IF(BH237=0,"",IF(BM237="NO","",BH237))</f>
        <v/>
      </c>
      <c r="CL237" s="65" t="str">
        <f t="shared" ref="CL237:CL248" si="764">IF(BQ237=0,"",IF(BU237="NO","",BQ237))</f>
        <v/>
      </c>
      <c r="CM237" s="57" t="str">
        <f t="shared" si="658"/>
        <v/>
      </c>
      <c r="CN237" s="57">
        <f t="shared" ref="CN237:CN248" si="765">MIN(CE237,CF237,CG237,CH237,CI237,CJ237,CK237,CL237,CM237)</f>
        <v>19674</v>
      </c>
      <c r="CO237" s="58">
        <f t="shared" ref="CO237:CO248" si="766">500*(CN237/CE237)</f>
        <v>468.42857142857144</v>
      </c>
      <c r="CP237" s="58" t="e">
        <f t="shared" ref="CP237:CP248" si="767">500*(CN237/CF237)</f>
        <v>#VALUE!</v>
      </c>
      <c r="CQ237" s="58" t="e">
        <f t="shared" ref="CQ237:CQ248" si="768">500*(CN237/CG237)</f>
        <v>#VALUE!</v>
      </c>
      <c r="CR237" s="58">
        <f t="shared" ref="CR237:CR248" si="769">500*(CN237/CH237)</f>
        <v>500</v>
      </c>
      <c r="CS237" s="58" t="e">
        <f t="shared" ref="CS237:CS240" si="770">500*(CN237/CI237)</f>
        <v>#VALUE!</v>
      </c>
      <c r="CT237" s="58" t="e">
        <f t="shared" ref="CT237:CT248" si="771">500*(CN237/CJ237)</f>
        <v>#VALUE!</v>
      </c>
      <c r="CU237" s="62" t="e">
        <f t="shared" ref="CU237:CU248" si="772">500*(CN237/CK237)</f>
        <v>#VALUE!</v>
      </c>
      <c r="CV237" s="58" t="e">
        <f t="shared" ref="CV237:CV248" si="773">500*(CN237/CL237)</f>
        <v>#VALUE!</v>
      </c>
      <c r="CW237" s="58" t="e">
        <f t="shared" ref="CW237:CW248" si="774">500*(CN237/CM237)</f>
        <v>#VALUE!</v>
      </c>
      <c r="CX237" s="56" t="s">
        <v>554</v>
      </c>
      <c r="CY237" s="91"/>
    </row>
    <row r="238" spans="1:103" s="59" customFormat="1" ht="72" x14ac:dyDescent="0.2">
      <c r="A238" s="122">
        <f t="shared" si="650"/>
        <v>228</v>
      </c>
      <c r="B238" s="123" t="s">
        <v>499</v>
      </c>
      <c r="C238" s="124" t="s">
        <v>500</v>
      </c>
      <c r="D238" s="123" t="s">
        <v>46</v>
      </c>
      <c r="E238" s="126">
        <v>1</v>
      </c>
      <c r="F238" s="122">
        <v>1</v>
      </c>
      <c r="G238" s="123" t="s">
        <v>31</v>
      </c>
      <c r="H238" s="53">
        <v>4500</v>
      </c>
      <c r="I238" s="53">
        <f t="shared" si="651"/>
        <v>4500</v>
      </c>
      <c r="J238" s="136"/>
      <c r="K238" s="136">
        <v>0</v>
      </c>
      <c r="L238" s="43">
        <f t="shared" si="741"/>
        <v>0</v>
      </c>
      <c r="M238" s="52">
        <f t="shared" si="652"/>
        <v>0</v>
      </c>
      <c r="N238" s="42" t="str">
        <f t="shared" si="742"/>
        <v>NO OFERTADO</v>
      </c>
      <c r="O238" s="42" t="s">
        <v>568</v>
      </c>
      <c r="P238" s="42" t="s">
        <v>33</v>
      </c>
      <c r="Q238" s="42" t="str">
        <f t="shared" si="743"/>
        <v>NO</v>
      </c>
      <c r="R238" s="144">
        <v>5000</v>
      </c>
      <c r="S238" s="144">
        <v>0</v>
      </c>
      <c r="T238" s="144">
        <f t="shared" si="735"/>
        <v>5000</v>
      </c>
      <c r="U238" s="145">
        <f t="shared" si="653"/>
        <v>5000</v>
      </c>
      <c r="V238" s="42" t="str">
        <f t="shared" si="744"/>
        <v>NO CUMPLE</v>
      </c>
      <c r="W238" s="42" t="str">
        <f>+IFERROR(VLOOKUP(A238,'[1]ASSUT MEDICAL LTDA'!$A$11:$L$124,7,0)," ")</f>
        <v>Cumple</v>
      </c>
      <c r="X238" s="42" t="s">
        <v>33</v>
      </c>
      <c r="Y238" s="42" t="str">
        <f t="shared" si="745"/>
        <v>NO</v>
      </c>
      <c r="Z238" s="43">
        <v>8717</v>
      </c>
      <c r="AA238" s="43">
        <v>0</v>
      </c>
      <c r="AB238" s="43">
        <f t="shared" si="642"/>
        <v>8717</v>
      </c>
      <c r="AC238" s="41">
        <f t="shared" si="654"/>
        <v>8717</v>
      </c>
      <c r="AD238" s="42" t="str">
        <f t="shared" si="746"/>
        <v>NO CUMPLE</v>
      </c>
      <c r="AE238" s="42" t="str">
        <f>+IFERROR(VLOOKUP(A238,'[1]COLOMBIANA DE MEDICAMENTOS 2'!$A$1:$H$16,5,0)," ")</f>
        <v>Cumple</v>
      </c>
      <c r="AF238" s="42" t="s">
        <v>33</v>
      </c>
      <c r="AG238" s="42" t="str">
        <f t="shared" si="747"/>
        <v>NO</v>
      </c>
      <c r="AH238" s="60">
        <v>4099</v>
      </c>
      <c r="AI238" s="60">
        <v>0</v>
      </c>
      <c r="AJ238" s="51">
        <f t="shared" si="748"/>
        <v>4099</v>
      </c>
      <c r="AK238" s="41">
        <f t="shared" si="655"/>
        <v>4099</v>
      </c>
      <c r="AL238" s="42" t="str">
        <f t="shared" si="749"/>
        <v>CUMPLE</v>
      </c>
      <c r="AM238" s="42" t="str">
        <f>+IFERROR(VLOOKUP(A238,'[1]JOHNSON &amp; JOHNSON MEDTECH COLOM'!$A$11:$J$240,7,0)," ")</f>
        <v>Cumple</v>
      </c>
      <c r="AN238" s="42" t="s">
        <v>10</v>
      </c>
      <c r="AO238" s="42" t="str">
        <f t="shared" si="750"/>
        <v>SI</v>
      </c>
      <c r="AP238" s="60"/>
      <c r="AQ238" s="60"/>
      <c r="AR238" s="40">
        <f t="shared" si="751"/>
        <v>0</v>
      </c>
      <c r="AS238" s="41">
        <f t="shared" si="656"/>
        <v>0</v>
      </c>
      <c r="AT238" s="42" t="str">
        <f t="shared" si="752"/>
        <v>NO OFERTADO</v>
      </c>
      <c r="AU238" s="42"/>
      <c r="AV238" s="42" t="s">
        <v>33</v>
      </c>
      <c r="AW238" s="42" t="str">
        <f t="shared" si="753"/>
        <v>NO</v>
      </c>
      <c r="AX238" s="167"/>
      <c r="AY238" s="167"/>
      <c r="AZ238" s="144">
        <f t="shared" si="736"/>
        <v>0</v>
      </c>
      <c r="BA238" s="41">
        <f t="shared" si="657"/>
        <v>0</v>
      </c>
      <c r="BB238" s="42" t="str">
        <f t="shared" si="754"/>
        <v>NO OFERTADO</v>
      </c>
      <c r="BC238" s="42" t="str">
        <f>+IFERROR(VLOOKUP(A238,'[1]LIFE SUMINISTROS MEDICOS S.A.S.'!$A$32:$O$78,8,0)," ")</f>
        <v xml:space="preserve"> </v>
      </c>
      <c r="BD238" s="42" t="s">
        <v>33</v>
      </c>
      <c r="BE238" s="42" t="str">
        <f t="shared" si="755"/>
        <v>NO</v>
      </c>
      <c r="BF238" s="214">
        <f>+IFERROR(VLOOKUP(A238,[2]PriceList!$A$2:$I$252,8,0)," ")</f>
        <v>0</v>
      </c>
      <c r="BG238" s="218">
        <f>+IFERROR(VLOOKUP(A238,[2]PriceList!$A$2:$I$252,9,0)," ")</f>
        <v>0</v>
      </c>
      <c r="BH238" s="43">
        <f t="shared" si="643"/>
        <v>0</v>
      </c>
      <c r="BI238" s="52">
        <f t="shared" si="756"/>
        <v>0</v>
      </c>
      <c r="BJ238" s="42" t="str">
        <f t="shared" si="757"/>
        <v>NO OFERTADO</v>
      </c>
      <c r="BK238" s="42" t="str">
        <f>+IFERROR(VLOOKUP(A238,'[1]MEDTRONIC COLOMBIA S.A.'!$A$11:$O$73,8,0)," ")</f>
        <v xml:space="preserve"> </v>
      </c>
      <c r="BL238" s="42" t="s">
        <v>33</v>
      </c>
      <c r="BM238" s="42" t="str">
        <f t="shared" si="758"/>
        <v>NO</v>
      </c>
      <c r="BN238" s="196">
        <v>0</v>
      </c>
      <c r="BO238" s="196">
        <v>0</v>
      </c>
      <c r="BP238" s="144">
        <f t="shared" si="737"/>
        <v>0</v>
      </c>
      <c r="BQ238" s="145">
        <f t="shared" si="738"/>
        <v>0</v>
      </c>
      <c r="BR238" s="42" t="str">
        <f t="shared" si="759"/>
        <v>NO OFERTADO</v>
      </c>
      <c r="BS238" s="42" t="str">
        <f>+IFERROR(VLOOKUP(A238,'[1]PROMED QUIRURGICOS EU'!$A$11:$O$26,8,0)," ")</f>
        <v xml:space="preserve"> </v>
      </c>
      <c r="BT238" s="42" t="s">
        <v>33</v>
      </c>
      <c r="BU238" s="42" t="str">
        <f t="shared" si="760"/>
        <v>NO</v>
      </c>
      <c r="BV238" s="191"/>
      <c r="BW238" s="191"/>
      <c r="BX238" s="43">
        <f t="shared" si="739"/>
        <v>0</v>
      </c>
      <c r="BY238" s="52">
        <f t="shared" si="740"/>
        <v>0</v>
      </c>
      <c r="BZ238" s="42" t="str">
        <f t="shared" si="761"/>
        <v>NO OFERTADO</v>
      </c>
      <c r="CA238" s="42" t="str">
        <f>+IFERROR(VLOOKUP(A238,'[1]UCIPHARMA S. A'!$A$11:$N$28,8,0)," ")</f>
        <v xml:space="preserve"> </v>
      </c>
      <c r="CB238" s="42" t="s">
        <v>33</v>
      </c>
      <c r="CC238" s="42" t="str">
        <f t="shared" si="762"/>
        <v>NO</v>
      </c>
      <c r="CD238" s="56"/>
      <c r="CE238" s="57" t="str">
        <f t="shared" si="644"/>
        <v/>
      </c>
      <c r="CF238" s="57" t="str">
        <f t="shared" si="645"/>
        <v/>
      </c>
      <c r="CG238" s="57" t="str">
        <f t="shared" si="646"/>
        <v/>
      </c>
      <c r="CH238" s="65">
        <f t="shared" si="647"/>
        <v>4099</v>
      </c>
      <c r="CI238" s="65" t="str">
        <f t="shared" si="648"/>
        <v/>
      </c>
      <c r="CJ238" s="65" t="str">
        <f t="shared" si="649"/>
        <v/>
      </c>
      <c r="CK238" s="65" t="str">
        <f t="shared" si="763"/>
        <v/>
      </c>
      <c r="CL238" s="65" t="str">
        <f t="shared" si="764"/>
        <v/>
      </c>
      <c r="CM238" s="57" t="str">
        <f t="shared" si="658"/>
        <v/>
      </c>
      <c r="CN238" s="57">
        <f t="shared" si="765"/>
        <v>4099</v>
      </c>
      <c r="CO238" s="58" t="e">
        <f t="shared" si="766"/>
        <v>#VALUE!</v>
      </c>
      <c r="CP238" s="58" t="e">
        <f t="shared" si="767"/>
        <v>#VALUE!</v>
      </c>
      <c r="CQ238" s="58" t="e">
        <f t="shared" si="768"/>
        <v>#VALUE!</v>
      </c>
      <c r="CR238" s="58">
        <f t="shared" si="769"/>
        <v>500</v>
      </c>
      <c r="CS238" s="58" t="e">
        <f t="shared" si="770"/>
        <v>#VALUE!</v>
      </c>
      <c r="CT238" s="58" t="e">
        <f t="shared" si="771"/>
        <v>#VALUE!</v>
      </c>
      <c r="CU238" s="62" t="e">
        <f t="shared" si="772"/>
        <v>#VALUE!</v>
      </c>
      <c r="CV238" s="58" t="e">
        <f t="shared" si="773"/>
        <v>#VALUE!</v>
      </c>
      <c r="CW238" s="58" t="e">
        <f t="shared" si="774"/>
        <v>#VALUE!</v>
      </c>
      <c r="CX238" s="56" t="s">
        <v>554</v>
      </c>
      <c r="CY238" s="91"/>
    </row>
    <row r="239" spans="1:103" s="59" customFormat="1" ht="84" x14ac:dyDescent="0.2">
      <c r="A239" s="122">
        <f t="shared" si="650"/>
        <v>229</v>
      </c>
      <c r="B239" s="123" t="s">
        <v>501</v>
      </c>
      <c r="C239" s="124" t="s">
        <v>502</v>
      </c>
      <c r="D239" s="123" t="s">
        <v>46</v>
      </c>
      <c r="E239" s="126">
        <v>1</v>
      </c>
      <c r="F239" s="122">
        <v>1</v>
      </c>
      <c r="G239" s="123" t="s">
        <v>31</v>
      </c>
      <c r="H239" s="53">
        <v>1642045.7759999998</v>
      </c>
      <c r="I239" s="53">
        <f t="shared" si="651"/>
        <v>1642045.7759999998</v>
      </c>
      <c r="J239" s="136"/>
      <c r="K239" s="136">
        <v>0</v>
      </c>
      <c r="L239" s="43">
        <f t="shared" si="741"/>
        <v>0</v>
      </c>
      <c r="M239" s="52">
        <f t="shared" si="652"/>
        <v>0</v>
      </c>
      <c r="N239" s="42" t="str">
        <f t="shared" si="742"/>
        <v>NO OFERTADO</v>
      </c>
      <c r="O239" s="42" t="s">
        <v>568</v>
      </c>
      <c r="P239" s="42" t="s">
        <v>33</v>
      </c>
      <c r="Q239" s="42" t="str">
        <f t="shared" si="743"/>
        <v>NO</v>
      </c>
      <c r="R239" s="144">
        <v>0</v>
      </c>
      <c r="S239" s="144">
        <v>0</v>
      </c>
      <c r="T239" s="144">
        <f t="shared" si="735"/>
        <v>0</v>
      </c>
      <c r="U239" s="145">
        <f t="shared" si="653"/>
        <v>0</v>
      </c>
      <c r="V239" s="42" t="str">
        <f>+IF(T239=0,"NO OFERTADO",IF(T239&gt;$H239,"NO CUMPLE",IF(((T239-$H239)/$H239)&lt;=-20%,"ARTIFICIALIDAD",IF(AND($H239=$H239,((T239-$H239)/$H239)&gt;-20%),"CUMPLE"))))</f>
        <v>NO OFERTADO</v>
      </c>
      <c r="W239" s="42" t="str">
        <f>+IFERROR(VLOOKUP(A239,'[1]ASSUT MEDICAL LTDA'!$A$11:$L$124,7,0)," ")</f>
        <v xml:space="preserve"> </v>
      </c>
      <c r="X239" s="42" t="s">
        <v>33</v>
      </c>
      <c r="Y239" s="42" t="str">
        <f>+IF(X239="CUMPLE","SI",IF(X239="NO CUMPLE","NO"))</f>
        <v>NO</v>
      </c>
      <c r="Z239" s="43">
        <v>0</v>
      </c>
      <c r="AA239" s="43">
        <v>0</v>
      </c>
      <c r="AB239" s="43">
        <f t="shared" si="642"/>
        <v>0</v>
      </c>
      <c r="AC239" s="41">
        <f t="shared" si="654"/>
        <v>0</v>
      </c>
      <c r="AD239" s="42" t="str">
        <f t="shared" si="746"/>
        <v>NO OFERTADO</v>
      </c>
      <c r="AE239" s="42" t="str">
        <f>+IFERROR(VLOOKUP(A239,'[1]COLOMBIANA DE MEDICAMENTOS 2'!$A$1:$H$16,5,0)," ")</f>
        <v xml:space="preserve"> </v>
      </c>
      <c r="AF239" s="42" t="s">
        <v>33</v>
      </c>
      <c r="AG239" s="42" t="str">
        <f t="shared" si="747"/>
        <v>NO</v>
      </c>
      <c r="AH239" s="60">
        <v>1256832</v>
      </c>
      <c r="AI239" s="60">
        <v>0</v>
      </c>
      <c r="AJ239" s="51">
        <f t="shared" si="748"/>
        <v>1256832</v>
      </c>
      <c r="AK239" s="41">
        <f t="shared" si="655"/>
        <v>1256832</v>
      </c>
      <c r="AL239" s="42" t="str">
        <f t="shared" si="749"/>
        <v>ARTIFICIALIDAD</v>
      </c>
      <c r="AM239" s="42" t="str">
        <f>+IFERROR(VLOOKUP(A239,'[1]JOHNSON &amp; JOHNSON MEDTECH COLOM'!$A$11:$J$240,7,0)," ")</f>
        <v>Cumple</v>
      </c>
      <c r="AN239" s="42" t="s">
        <v>10</v>
      </c>
      <c r="AO239" s="42" t="str">
        <f t="shared" si="750"/>
        <v>SI</v>
      </c>
      <c r="AP239" s="60"/>
      <c r="AQ239" s="60"/>
      <c r="AR239" s="40">
        <f t="shared" si="751"/>
        <v>0</v>
      </c>
      <c r="AS239" s="41">
        <f t="shared" si="656"/>
        <v>0</v>
      </c>
      <c r="AT239" s="42" t="str">
        <f t="shared" si="752"/>
        <v>NO OFERTADO</v>
      </c>
      <c r="AU239" s="42"/>
      <c r="AV239" s="42" t="s">
        <v>33</v>
      </c>
      <c r="AW239" s="42" t="str">
        <f t="shared" si="753"/>
        <v>NO</v>
      </c>
      <c r="AX239" s="167"/>
      <c r="AY239" s="167"/>
      <c r="AZ239" s="144">
        <f t="shared" si="736"/>
        <v>0</v>
      </c>
      <c r="BA239" s="41">
        <f t="shared" si="657"/>
        <v>0</v>
      </c>
      <c r="BB239" s="42" t="str">
        <f t="shared" si="754"/>
        <v>NO OFERTADO</v>
      </c>
      <c r="BC239" s="42" t="str">
        <f>+IFERROR(VLOOKUP(A239,'[1]LIFE SUMINISTROS MEDICOS S.A.S.'!$A$32:$O$78,8,0)," ")</f>
        <v xml:space="preserve"> </v>
      </c>
      <c r="BD239" s="42" t="s">
        <v>33</v>
      </c>
      <c r="BE239" s="42" t="str">
        <f t="shared" si="755"/>
        <v>NO</v>
      </c>
      <c r="BF239" s="214">
        <f>+IFERROR(VLOOKUP(A239,[2]PriceList!$A$2:$I$252,8,0)," ")</f>
        <v>0</v>
      </c>
      <c r="BG239" s="218">
        <f>+IFERROR(VLOOKUP(A239,[2]PriceList!$A$2:$I$252,9,0)," ")</f>
        <v>0</v>
      </c>
      <c r="BH239" s="43">
        <f t="shared" si="643"/>
        <v>0</v>
      </c>
      <c r="BI239" s="52">
        <f t="shared" si="756"/>
        <v>0</v>
      </c>
      <c r="BJ239" s="42" t="str">
        <f t="shared" si="757"/>
        <v>NO OFERTADO</v>
      </c>
      <c r="BK239" s="42" t="str">
        <f>+IFERROR(VLOOKUP(A239,'[1]MEDTRONIC COLOMBIA S.A.'!$A$11:$O$73,8,0)," ")</f>
        <v xml:space="preserve"> </v>
      </c>
      <c r="BL239" s="42" t="s">
        <v>33</v>
      </c>
      <c r="BM239" s="42" t="str">
        <f t="shared" si="758"/>
        <v>NO</v>
      </c>
      <c r="BN239" s="196">
        <v>0</v>
      </c>
      <c r="BO239" s="196">
        <v>0</v>
      </c>
      <c r="BP239" s="144">
        <f t="shared" si="737"/>
        <v>0</v>
      </c>
      <c r="BQ239" s="145">
        <f t="shared" si="738"/>
        <v>0</v>
      </c>
      <c r="BR239" s="42" t="str">
        <f t="shared" si="759"/>
        <v>NO OFERTADO</v>
      </c>
      <c r="BS239" s="42" t="str">
        <f>+IFERROR(VLOOKUP(A239,'[1]PROMED QUIRURGICOS EU'!$A$11:$O$26,8,0)," ")</f>
        <v xml:space="preserve"> </v>
      </c>
      <c r="BT239" s="42" t="s">
        <v>33</v>
      </c>
      <c r="BU239" s="42" t="str">
        <f t="shared" si="760"/>
        <v>NO</v>
      </c>
      <c r="BV239" s="191"/>
      <c r="BW239" s="191"/>
      <c r="BX239" s="43">
        <f t="shared" si="739"/>
        <v>0</v>
      </c>
      <c r="BY239" s="52">
        <f t="shared" si="740"/>
        <v>0</v>
      </c>
      <c r="BZ239" s="42" t="str">
        <f t="shared" si="761"/>
        <v>NO OFERTADO</v>
      </c>
      <c r="CA239" s="42" t="str">
        <f>+IFERROR(VLOOKUP(A239,'[1]UCIPHARMA S. A'!$A$11:$N$28,8,0)," ")</f>
        <v xml:space="preserve"> </v>
      </c>
      <c r="CB239" s="42" t="s">
        <v>33</v>
      </c>
      <c r="CC239" s="42" t="str">
        <f t="shared" si="762"/>
        <v>NO</v>
      </c>
      <c r="CD239" s="56"/>
      <c r="CE239" s="57" t="str">
        <f t="shared" si="644"/>
        <v/>
      </c>
      <c r="CF239" s="57" t="str">
        <f t="shared" si="645"/>
        <v/>
      </c>
      <c r="CG239" s="57" t="str">
        <f t="shared" si="646"/>
        <v/>
      </c>
      <c r="CH239" s="65">
        <f t="shared" si="647"/>
        <v>1256832</v>
      </c>
      <c r="CI239" s="65" t="str">
        <f t="shared" si="648"/>
        <v/>
      </c>
      <c r="CJ239" s="65" t="str">
        <f t="shared" si="649"/>
        <v/>
      </c>
      <c r="CK239" s="65" t="str">
        <f t="shared" si="763"/>
        <v/>
      </c>
      <c r="CL239" s="65" t="str">
        <f t="shared" si="764"/>
        <v/>
      </c>
      <c r="CM239" s="57" t="str">
        <f t="shared" si="658"/>
        <v/>
      </c>
      <c r="CN239" s="57">
        <f t="shared" si="765"/>
        <v>1256832</v>
      </c>
      <c r="CO239" s="58" t="e">
        <f t="shared" si="766"/>
        <v>#VALUE!</v>
      </c>
      <c r="CP239" s="58" t="e">
        <f t="shared" si="767"/>
        <v>#VALUE!</v>
      </c>
      <c r="CQ239" s="58" t="e">
        <f t="shared" si="768"/>
        <v>#VALUE!</v>
      </c>
      <c r="CR239" s="58">
        <f t="shared" si="769"/>
        <v>500</v>
      </c>
      <c r="CS239" s="58" t="e">
        <f t="shared" si="770"/>
        <v>#VALUE!</v>
      </c>
      <c r="CT239" s="58" t="e">
        <f t="shared" si="771"/>
        <v>#VALUE!</v>
      </c>
      <c r="CU239" s="62" t="e">
        <f t="shared" si="772"/>
        <v>#VALUE!</v>
      </c>
      <c r="CV239" s="58" t="e">
        <f t="shared" si="773"/>
        <v>#VALUE!</v>
      </c>
      <c r="CW239" s="58" t="e">
        <f t="shared" si="774"/>
        <v>#VALUE!</v>
      </c>
      <c r="CX239" s="56" t="s">
        <v>554</v>
      </c>
      <c r="CY239" s="91"/>
    </row>
    <row r="240" spans="1:103" s="59" customFormat="1" ht="96" x14ac:dyDescent="0.2">
      <c r="A240" s="122">
        <f t="shared" si="650"/>
        <v>230</v>
      </c>
      <c r="B240" s="123" t="s">
        <v>503</v>
      </c>
      <c r="C240" s="124" t="s">
        <v>504</v>
      </c>
      <c r="D240" s="123" t="s">
        <v>46</v>
      </c>
      <c r="E240" s="126">
        <v>6</v>
      </c>
      <c r="F240" s="122">
        <v>1</v>
      </c>
      <c r="G240" s="123" t="s">
        <v>31</v>
      </c>
      <c r="H240" s="53">
        <v>1649340</v>
      </c>
      <c r="I240" s="53">
        <f t="shared" si="651"/>
        <v>9896040</v>
      </c>
      <c r="J240" s="136"/>
      <c r="K240" s="136">
        <v>0</v>
      </c>
      <c r="L240" s="43">
        <f t="shared" si="741"/>
        <v>0</v>
      </c>
      <c r="M240" s="52">
        <f t="shared" si="652"/>
        <v>0</v>
      </c>
      <c r="N240" s="42" t="str">
        <f t="shared" si="742"/>
        <v>NO OFERTADO</v>
      </c>
      <c r="O240" s="42" t="s">
        <v>568</v>
      </c>
      <c r="P240" s="42" t="s">
        <v>33</v>
      </c>
      <c r="Q240" s="42" t="str">
        <f t="shared" si="743"/>
        <v>NO</v>
      </c>
      <c r="R240" s="144">
        <v>0</v>
      </c>
      <c r="S240" s="144">
        <v>0</v>
      </c>
      <c r="T240" s="144">
        <f t="shared" si="735"/>
        <v>0</v>
      </c>
      <c r="U240" s="145">
        <f t="shared" si="653"/>
        <v>0</v>
      </c>
      <c r="V240" s="42" t="str">
        <f t="shared" ref="V240:V248" si="775">+IF(T240=0,"NO OFERTADO",IF(T240&gt;$H240,"NO CUMPLE",IF(((T240-$H240)/$H240)&lt;=-20%,"ARTIFICIALIDAD",IF(AND($H240=$H240,((T240-$H240)/$H240)&gt;-20%),"CUMPLE"))))</f>
        <v>NO OFERTADO</v>
      </c>
      <c r="W240" s="42" t="str">
        <f>+IFERROR(VLOOKUP(A240,'[1]ASSUT MEDICAL LTDA'!$A$11:$L$124,7,0)," ")</f>
        <v xml:space="preserve"> </v>
      </c>
      <c r="X240" s="42" t="s">
        <v>33</v>
      </c>
      <c r="Y240" s="42" t="str">
        <f t="shared" ref="Y240:Y248" si="776">+IF(X240="CUMPLE","SI",IF(X240="NO CUMPLE","NO"))</f>
        <v>NO</v>
      </c>
      <c r="Z240" s="43">
        <v>0</v>
      </c>
      <c r="AA240" s="43">
        <v>0</v>
      </c>
      <c r="AB240" s="43">
        <f t="shared" si="642"/>
        <v>0</v>
      </c>
      <c r="AC240" s="41">
        <f t="shared" si="654"/>
        <v>0</v>
      </c>
      <c r="AD240" s="42" t="str">
        <f t="shared" si="746"/>
        <v>NO OFERTADO</v>
      </c>
      <c r="AE240" s="42" t="str">
        <f>+IFERROR(VLOOKUP(A240,'[1]COLOMBIANA DE MEDICAMENTOS 2'!$A$1:$H$16,5,0)," ")</f>
        <v xml:space="preserve"> </v>
      </c>
      <c r="AF240" s="42" t="s">
        <v>33</v>
      </c>
      <c r="AG240" s="42" t="str">
        <f t="shared" si="747"/>
        <v>NO</v>
      </c>
      <c r="AH240" s="60">
        <v>1262415</v>
      </c>
      <c r="AI240" s="60">
        <v>0</v>
      </c>
      <c r="AJ240" s="51">
        <f t="shared" si="748"/>
        <v>1262415</v>
      </c>
      <c r="AK240" s="41">
        <f t="shared" si="655"/>
        <v>7574490</v>
      </c>
      <c r="AL240" s="42" t="str">
        <f t="shared" si="749"/>
        <v>ARTIFICIALIDAD</v>
      </c>
      <c r="AM240" s="42" t="str">
        <f>+IFERROR(VLOOKUP(A240,'[1]JOHNSON &amp; JOHNSON MEDTECH COLOM'!$A$11:$J$240,7,0)," ")</f>
        <v>Cumple</v>
      </c>
      <c r="AN240" s="42" t="s">
        <v>10</v>
      </c>
      <c r="AO240" s="42" t="str">
        <f t="shared" si="750"/>
        <v>SI</v>
      </c>
      <c r="AP240" s="60"/>
      <c r="AQ240" s="60"/>
      <c r="AR240" s="40">
        <f t="shared" si="751"/>
        <v>0</v>
      </c>
      <c r="AS240" s="41">
        <f t="shared" si="656"/>
        <v>0</v>
      </c>
      <c r="AT240" s="42" t="str">
        <f t="shared" si="752"/>
        <v>NO OFERTADO</v>
      </c>
      <c r="AU240" s="42"/>
      <c r="AV240" s="42" t="s">
        <v>33</v>
      </c>
      <c r="AW240" s="42" t="str">
        <f t="shared" si="753"/>
        <v>NO</v>
      </c>
      <c r="AX240" s="167"/>
      <c r="AY240" s="167"/>
      <c r="AZ240" s="144">
        <f t="shared" si="736"/>
        <v>0</v>
      </c>
      <c r="BA240" s="41">
        <f t="shared" si="657"/>
        <v>0</v>
      </c>
      <c r="BB240" s="42" t="str">
        <f t="shared" si="754"/>
        <v>NO OFERTADO</v>
      </c>
      <c r="BC240" s="42" t="str">
        <f>+IFERROR(VLOOKUP(A240,'[1]LIFE SUMINISTROS MEDICOS S.A.S.'!$A$32:$O$78,8,0)," ")</f>
        <v xml:space="preserve"> </v>
      </c>
      <c r="BD240" s="42" t="s">
        <v>33</v>
      </c>
      <c r="BE240" s="42" t="str">
        <f t="shared" si="755"/>
        <v>NO</v>
      </c>
      <c r="BF240" s="214">
        <f>+IFERROR(VLOOKUP(A240,[2]PriceList!$A$2:$I$252,8,0)," ")</f>
        <v>0</v>
      </c>
      <c r="BG240" s="218">
        <f>+IFERROR(VLOOKUP(A240,[2]PriceList!$A$2:$I$252,9,0)," ")</f>
        <v>0</v>
      </c>
      <c r="BH240" s="43">
        <f t="shared" si="643"/>
        <v>0</v>
      </c>
      <c r="BI240" s="52">
        <f t="shared" si="756"/>
        <v>0</v>
      </c>
      <c r="BJ240" s="42" t="str">
        <f t="shared" si="757"/>
        <v>NO OFERTADO</v>
      </c>
      <c r="BK240" s="42" t="str">
        <f>+IFERROR(VLOOKUP(A240,'[1]MEDTRONIC COLOMBIA S.A.'!$A$11:$O$73,8,0)," ")</f>
        <v xml:space="preserve"> </v>
      </c>
      <c r="BL240" s="42" t="s">
        <v>10</v>
      </c>
      <c r="BM240" s="42" t="str">
        <f t="shared" si="758"/>
        <v>SI</v>
      </c>
      <c r="BN240" s="196">
        <v>0</v>
      </c>
      <c r="BO240" s="196">
        <v>0</v>
      </c>
      <c r="BP240" s="144">
        <f t="shared" si="737"/>
        <v>0</v>
      </c>
      <c r="BQ240" s="145">
        <f t="shared" si="738"/>
        <v>0</v>
      </c>
      <c r="BR240" s="42" t="str">
        <f t="shared" si="759"/>
        <v>NO OFERTADO</v>
      </c>
      <c r="BS240" s="42" t="str">
        <f>+IFERROR(VLOOKUP(A240,'[1]PROMED QUIRURGICOS EU'!$A$11:$O$26,8,0)," ")</f>
        <v xml:space="preserve"> </v>
      </c>
      <c r="BT240" s="42" t="s">
        <v>33</v>
      </c>
      <c r="BU240" s="42" t="str">
        <f t="shared" si="760"/>
        <v>NO</v>
      </c>
      <c r="BV240" s="191"/>
      <c r="BW240" s="191"/>
      <c r="BX240" s="43">
        <f t="shared" si="739"/>
        <v>0</v>
      </c>
      <c r="BY240" s="52">
        <f t="shared" si="740"/>
        <v>0</v>
      </c>
      <c r="BZ240" s="42" t="str">
        <f t="shared" si="761"/>
        <v>NO OFERTADO</v>
      </c>
      <c r="CA240" s="42" t="str">
        <f>+IFERROR(VLOOKUP(A240,'[1]UCIPHARMA S. A'!$A$11:$N$28,8,0)," ")</f>
        <v xml:space="preserve"> </v>
      </c>
      <c r="CB240" s="42" t="s">
        <v>33</v>
      </c>
      <c r="CC240" s="42" t="str">
        <f t="shared" si="762"/>
        <v>NO</v>
      </c>
      <c r="CD240" s="56"/>
      <c r="CE240" s="57" t="str">
        <f t="shared" si="644"/>
        <v/>
      </c>
      <c r="CF240" s="57" t="str">
        <f t="shared" si="645"/>
        <v/>
      </c>
      <c r="CG240" s="57" t="str">
        <f t="shared" si="646"/>
        <v/>
      </c>
      <c r="CH240" s="65">
        <f t="shared" si="647"/>
        <v>1262415</v>
      </c>
      <c r="CI240" s="65" t="str">
        <f t="shared" si="648"/>
        <v/>
      </c>
      <c r="CJ240" s="65" t="str">
        <f t="shared" si="649"/>
        <v/>
      </c>
      <c r="CK240" s="65" t="str">
        <f t="shared" si="763"/>
        <v/>
      </c>
      <c r="CL240" s="65" t="str">
        <f t="shared" si="764"/>
        <v/>
      </c>
      <c r="CM240" s="57" t="str">
        <f t="shared" si="658"/>
        <v/>
      </c>
      <c r="CN240" s="57">
        <f t="shared" si="765"/>
        <v>1262415</v>
      </c>
      <c r="CO240" s="58" t="e">
        <f t="shared" si="766"/>
        <v>#VALUE!</v>
      </c>
      <c r="CP240" s="58" t="e">
        <f t="shared" si="767"/>
        <v>#VALUE!</v>
      </c>
      <c r="CQ240" s="58" t="e">
        <f t="shared" si="768"/>
        <v>#VALUE!</v>
      </c>
      <c r="CR240" s="58">
        <f t="shared" si="769"/>
        <v>500</v>
      </c>
      <c r="CS240" s="58" t="e">
        <f t="shared" si="770"/>
        <v>#VALUE!</v>
      </c>
      <c r="CT240" s="58" t="e">
        <f t="shared" si="771"/>
        <v>#VALUE!</v>
      </c>
      <c r="CU240" s="62" t="e">
        <f t="shared" si="772"/>
        <v>#VALUE!</v>
      </c>
      <c r="CV240" s="58" t="e">
        <f t="shared" si="773"/>
        <v>#VALUE!</v>
      </c>
      <c r="CW240" s="58" t="e">
        <f t="shared" si="774"/>
        <v>#VALUE!</v>
      </c>
      <c r="CX240" s="208" t="s">
        <v>558</v>
      </c>
      <c r="CY240" s="91"/>
    </row>
    <row r="241" spans="1:103" s="59" customFormat="1" ht="96" x14ac:dyDescent="0.2">
      <c r="A241" s="122">
        <f t="shared" si="650"/>
        <v>231</v>
      </c>
      <c r="B241" s="123" t="s">
        <v>505</v>
      </c>
      <c r="C241" s="124" t="s">
        <v>506</v>
      </c>
      <c r="D241" s="123" t="s">
        <v>46</v>
      </c>
      <c r="E241" s="126">
        <v>4</v>
      </c>
      <c r="F241" s="122">
        <v>1</v>
      </c>
      <c r="G241" s="123" t="s">
        <v>31</v>
      </c>
      <c r="H241" s="53">
        <v>1457559.6</v>
      </c>
      <c r="I241" s="53">
        <f t="shared" si="651"/>
        <v>5830238.4000000004</v>
      </c>
      <c r="J241" s="136"/>
      <c r="K241" s="136">
        <v>0</v>
      </c>
      <c r="L241" s="43">
        <f t="shared" si="741"/>
        <v>0</v>
      </c>
      <c r="M241" s="52">
        <f t="shared" si="652"/>
        <v>0</v>
      </c>
      <c r="N241" s="42" t="str">
        <f t="shared" si="742"/>
        <v>NO OFERTADO</v>
      </c>
      <c r="O241" s="42" t="s">
        <v>568</v>
      </c>
      <c r="P241" s="42" t="s">
        <v>33</v>
      </c>
      <c r="Q241" s="42" t="str">
        <f t="shared" si="743"/>
        <v>NO</v>
      </c>
      <c r="R241" s="144">
        <v>0</v>
      </c>
      <c r="S241" s="144">
        <v>0</v>
      </c>
      <c r="T241" s="144">
        <f t="shared" si="735"/>
        <v>0</v>
      </c>
      <c r="U241" s="145">
        <f t="shared" si="653"/>
        <v>0</v>
      </c>
      <c r="V241" s="42" t="str">
        <f t="shared" si="775"/>
        <v>NO OFERTADO</v>
      </c>
      <c r="W241" s="42" t="str">
        <f>+IFERROR(VLOOKUP(A241,'[1]ASSUT MEDICAL LTDA'!$A$11:$L$124,7,0)," ")</f>
        <v xml:space="preserve"> </v>
      </c>
      <c r="X241" s="42" t="s">
        <v>33</v>
      </c>
      <c r="Y241" s="42" t="str">
        <f t="shared" si="776"/>
        <v>NO</v>
      </c>
      <c r="Z241" s="43">
        <v>0</v>
      </c>
      <c r="AA241" s="43">
        <v>0</v>
      </c>
      <c r="AB241" s="43">
        <f t="shared" si="642"/>
        <v>0</v>
      </c>
      <c r="AC241" s="41">
        <f t="shared" si="654"/>
        <v>0</v>
      </c>
      <c r="AD241" s="42" t="str">
        <f t="shared" si="746"/>
        <v>NO OFERTADO</v>
      </c>
      <c r="AE241" s="42" t="str">
        <f>+IFERROR(VLOOKUP(A241,'[1]COLOMBIANA DE MEDICAMENTOS 2'!$A$1:$H$16,5,0)," ")</f>
        <v xml:space="preserve"> </v>
      </c>
      <c r="AF241" s="42" t="s">
        <v>33</v>
      </c>
      <c r="AG241" s="42" t="str">
        <f t="shared" si="747"/>
        <v>NO</v>
      </c>
      <c r="AH241" s="60">
        <v>1115625</v>
      </c>
      <c r="AI241" s="60">
        <v>0</v>
      </c>
      <c r="AJ241" s="51">
        <f t="shared" si="748"/>
        <v>1115625</v>
      </c>
      <c r="AK241" s="41">
        <f t="shared" si="655"/>
        <v>4462500</v>
      </c>
      <c r="AL241" s="42" t="str">
        <f t="shared" si="749"/>
        <v>ARTIFICIALIDAD</v>
      </c>
      <c r="AM241" s="42" t="str">
        <f>+IFERROR(VLOOKUP(A241,'[1]JOHNSON &amp; JOHNSON MEDTECH COLOM'!$A$11:$J$240,7,0)," ")</f>
        <v>Cumple</v>
      </c>
      <c r="AN241" s="42" t="s">
        <v>10</v>
      </c>
      <c r="AO241" s="42" t="str">
        <f t="shared" si="750"/>
        <v>SI</v>
      </c>
      <c r="AP241" s="60"/>
      <c r="AQ241" s="60"/>
      <c r="AR241" s="40">
        <f t="shared" si="751"/>
        <v>0</v>
      </c>
      <c r="AS241" s="41">
        <f t="shared" si="656"/>
        <v>0</v>
      </c>
      <c r="AT241" s="42" t="str">
        <f t="shared" si="752"/>
        <v>NO OFERTADO</v>
      </c>
      <c r="AU241" s="42"/>
      <c r="AV241" s="42" t="s">
        <v>33</v>
      </c>
      <c r="AW241" s="42" t="str">
        <f t="shared" si="753"/>
        <v>NO</v>
      </c>
      <c r="AX241" s="167"/>
      <c r="AY241" s="167"/>
      <c r="AZ241" s="144">
        <f t="shared" si="736"/>
        <v>0</v>
      </c>
      <c r="BA241" s="41">
        <f t="shared" si="657"/>
        <v>0</v>
      </c>
      <c r="BB241" s="42" t="str">
        <f t="shared" si="754"/>
        <v>NO OFERTADO</v>
      </c>
      <c r="BC241" s="42" t="str">
        <f>+IFERROR(VLOOKUP(A241,'[1]LIFE SUMINISTROS MEDICOS S.A.S.'!$A$32:$O$78,8,0)," ")</f>
        <v xml:space="preserve"> </v>
      </c>
      <c r="BD241" s="42" t="s">
        <v>33</v>
      </c>
      <c r="BE241" s="42" t="str">
        <f t="shared" si="755"/>
        <v>NO</v>
      </c>
      <c r="BF241" s="214">
        <f>+IFERROR(VLOOKUP(A241,[2]PriceList!$A$2:$I$252,8,0)," ")</f>
        <v>0</v>
      </c>
      <c r="BG241" s="218">
        <f>+IFERROR(VLOOKUP(A241,[2]PriceList!$A$2:$I$252,9,0)," ")</f>
        <v>0</v>
      </c>
      <c r="BH241" s="43">
        <f t="shared" si="643"/>
        <v>0</v>
      </c>
      <c r="BI241" s="52">
        <f t="shared" si="756"/>
        <v>0</v>
      </c>
      <c r="BJ241" s="42" t="str">
        <f t="shared" si="757"/>
        <v>NO OFERTADO</v>
      </c>
      <c r="BK241" s="42" t="str">
        <f>+IFERROR(VLOOKUP(A241,'[1]MEDTRONIC COLOMBIA S.A.'!$A$11:$O$73,8,0)," ")</f>
        <v xml:space="preserve"> </v>
      </c>
      <c r="BL241" s="42" t="s">
        <v>10</v>
      </c>
      <c r="BM241" s="42" t="str">
        <f t="shared" si="758"/>
        <v>SI</v>
      </c>
      <c r="BN241" s="196">
        <v>0</v>
      </c>
      <c r="BO241" s="196">
        <v>0</v>
      </c>
      <c r="BP241" s="144">
        <f t="shared" si="737"/>
        <v>0</v>
      </c>
      <c r="BQ241" s="145">
        <f t="shared" si="738"/>
        <v>0</v>
      </c>
      <c r="BR241" s="42" t="str">
        <f t="shared" si="759"/>
        <v>NO OFERTADO</v>
      </c>
      <c r="BS241" s="42" t="str">
        <f>+IFERROR(VLOOKUP(A241,'[1]PROMED QUIRURGICOS EU'!$A$11:$O$26,8,0)," ")</f>
        <v xml:space="preserve"> </v>
      </c>
      <c r="BT241" s="42" t="s">
        <v>33</v>
      </c>
      <c r="BU241" s="42" t="str">
        <f t="shared" si="760"/>
        <v>NO</v>
      </c>
      <c r="BV241" s="191"/>
      <c r="BW241" s="191"/>
      <c r="BX241" s="43">
        <f t="shared" si="739"/>
        <v>0</v>
      </c>
      <c r="BY241" s="52">
        <f t="shared" si="740"/>
        <v>0</v>
      </c>
      <c r="BZ241" s="42" t="str">
        <f t="shared" si="761"/>
        <v>NO OFERTADO</v>
      </c>
      <c r="CA241" s="42" t="str">
        <f>+IFERROR(VLOOKUP(A241,'[1]UCIPHARMA S. A'!$A$11:$N$28,8,0)," ")</f>
        <v xml:space="preserve"> </v>
      </c>
      <c r="CB241" s="42" t="s">
        <v>33</v>
      </c>
      <c r="CC241" s="42" t="str">
        <f t="shared" si="762"/>
        <v>NO</v>
      </c>
      <c r="CD241" s="56"/>
      <c r="CE241" s="57" t="str">
        <f t="shared" si="644"/>
        <v/>
      </c>
      <c r="CF241" s="57" t="str">
        <f t="shared" si="645"/>
        <v/>
      </c>
      <c r="CG241" s="57" t="str">
        <f t="shared" si="646"/>
        <v/>
      </c>
      <c r="CH241" s="65">
        <f t="shared" si="647"/>
        <v>1115625</v>
      </c>
      <c r="CI241" s="65" t="str">
        <f t="shared" si="648"/>
        <v/>
      </c>
      <c r="CJ241" s="65" t="str">
        <f t="shared" si="649"/>
        <v/>
      </c>
      <c r="CK241" s="65" t="str">
        <f t="shared" si="763"/>
        <v/>
      </c>
      <c r="CL241" s="65" t="str">
        <f t="shared" si="764"/>
        <v/>
      </c>
      <c r="CM241" s="57" t="str">
        <f t="shared" si="658"/>
        <v/>
      </c>
      <c r="CN241" s="57">
        <f t="shared" si="765"/>
        <v>1115625</v>
      </c>
      <c r="CO241" s="58" t="e">
        <f t="shared" si="766"/>
        <v>#VALUE!</v>
      </c>
      <c r="CP241" s="58" t="e">
        <f t="shared" si="767"/>
        <v>#VALUE!</v>
      </c>
      <c r="CQ241" s="58" t="e">
        <f t="shared" si="768"/>
        <v>#VALUE!</v>
      </c>
      <c r="CR241" s="58">
        <f t="shared" si="769"/>
        <v>500</v>
      </c>
      <c r="CS241" s="58" t="e">
        <f>500*(CN241/CI241)</f>
        <v>#VALUE!</v>
      </c>
      <c r="CT241" s="58" t="e">
        <f t="shared" si="771"/>
        <v>#VALUE!</v>
      </c>
      <c r="CU241" s="62" t="e">
        <f t="shared" si="772"/>
        <v>#VALUE!</v>
      </c>
      <c r="CV241" s="58" t="e">
        <f t="shared" si="773"/>
        <v>#VALUE!</v>
      </c>
      <c r="CW241" s="58" t="e">
        <f t="shared" si="774"/>
        <v>#VALUE!</v>
      </c>
      <c r="CX241" s="208" t="s">
        <v>558</v>
      </c>
      <c r="CY241" s="91"/>
    </row>
    <row r="242" spans="1:103" s="59" customFormat="1" ht="48" x14ac:dyDescent="0.2">
      <c r="A242" s="122">
        <f t="shared" si="650"/>
        <v>232</v>
      </c>
      <c r="B242" s="123" t="s">
        <v>507</v>
      </c>
      <c r="C242" s="124" t="s">
        <v>508</v>
      </c>
      <c r="D242" s="123" t="s">
        <v>46</v>
      </c>
      <c r="E242" s="126">
        <v>142</v>
      </c>
      <c r="F242" s="122">
        <v>1</v>
      </c>
      <c r="G242" s="123" t="s">
        <v>31</v>
      </c>
      <c r="H242" s="53">
        <v>243950</v>
      </c>
      <c r="I242" s="53">
        <f t="shared" si="651"/>
        <v>34640900</v>
      </c>
      <c r="J242" s="136"/>
      <c r="K242" s="136">
        <v>0</v>
      </c>
      <c r="L242" s="43">
        <f t="shared" si="741"/>
        <v>0</v>
      </c>
      <c r="M242" s="52">
        <f t="shared" si="652"/>
        <v>0</v>
      </c>
      <c r="N242" s="42" t="str">
        <f>+IF(L242=0,"NO OFERTADO",IF(L242&gt;$H242,"NO CUMPLE",IF(((L242-$H242)/$H242)&lt;=-20%,"ARTIFICIALIDAD",IF(AND($H242=$H242,((L242-$H242)/$H242)&gt;-20%),"CUMPLE"))))</f>
        <v>NO OFERTADO</v>
      </c>
      <c r="O242" s="42" t="s">
        <v>568</v>
      </c>
      <c r="P242" s="42" t="s">
        <v>33</v>
      </c>
      <c r="Q242" s="42" t="str">
        <f t="shared" si="743"/>
        <v>NO</v>
      </c>
      <c r="R242" s="144">
        <v>0</v>
      </c>
      <c r="S242" s="144">
        <v>0</v>
      </c>
      <c r="T242" s="144">
        <f t="shared" si="735"/>
        <v>0</v>
      </c>
      <c r="U242" s="145">
        <f t="shared" si="653"/>
        <v>0</v>
      </c>
      <c r="V242" s="42" t="str">
        <f t="shared" si="775"/>
        <v>NO OFERTADO</v>
      </c>
      <c r="W242" s="42" t="str">
        <f>+IFERROR(VLOOKUP(A242,'[1]ASSUT MEDICAL LTDA'!$A$11:$L$124,7,0)," ")</f>
        <v xml:space="preserve"> </v>
      </c>
      <c r="X242" s="42" t="s">
        <v>33</v>
      </c>
      <c r="Y242" s="42" t="str">
        <f t="shared" si="776"/>
        <v>NO</v>
      </c>
      <c r="Z242" s="43">
        <v>72108</v>
      </c>
      <c r="AA242" s="43">
        <v>13701</v>
      </c>
      <c r="AB242" s="43">
        <f t="shared" si="642"/>
        <v>85809</v>
      </c>
      <c r="AC242" s="41">
        <f t="shared" si="654"/>
        <v>12184878</v>
      </c>
      <c r="AD242" s="42" t="str">
        <f t="shared" si="746"/>
        <v>ARTIFICIALIDAD</v>
      </c>
      <c r="AE242" s="42" t="str">
        <f>+IFERROR(VLOOKUP(A242,'[1]COLOMBIANA DE MEDICAMENTOS 2'!$A$1:$H$16,5,0)," ")</f>
        <v>Cumple</v>
      </c>
      <c r="AF242" s="42" t="s">
        <v>10</v>
      </c>
      <c r="AG242" s="42" t="str">
        <f t="shared" si="747"/>
        <v>SI</v>
      </c>
      <c r="AH242" s="60">
        <v>110218</v>
      </c>
      <c r="AI242" s="60">
        <v>0</v>
      </c>
      <c r="AJ242" s="51">
        <f t="shared" si="748"/>
        <v>110218</v>
      </c>
      <c r="AK242" s="41">
        <f t="shared" si="655"/>
        <v>15650956</v>
      </c>
      <c r="AL242" s="42" t="str">
        <f t="shared" si="749"/>
        <v>ARTIFICIALIDAD</v>
      </c>
      <c r="AM242" s="42" t="str">
        <f>+IFERROR(VLOOKUP(A242,'[1]JOHNSON &amp; JOHNSON MEDTECH COLOM'!$A$11:$J$240,7,0)," ")</f>
        <v>Cumple</v>
      </c>
      <c r="AN242" s="42" t="s">
        <v>10</v>
      </c>
      <c r="AO242" s="42" t="str">
        <f t="shared" si="750"/>
        <v>SI</v>
      </c>
      <c r="AP242" s="60"/>
      <c r="AQ242" s="60"/>
      <c r="AR242" s="40">
        <f t="shared" si="751"/>
        <v>0</v>
      </c>
      <c r="AS242" s="41">
        <f t="shared" si="656"/>
        <v>0</v>
      </c>
      <c r="AT242" s="42" t="str">
        <f t="shared" si="752"/>
        <v>NO OFERTADO</v>
      </c>
      <c r="AU242" s="42"/>
      <c r="AV242" s="42" t="s">
        <v>33</v>
      </c>
      <c r="AW242" s="42" t="str">
        <f t="shared" si="753"/>
        <v>NO</v>
      </c>
      <c r="AX242" s="167"/>
      <c r="AY242" s="167"/>
      <c r="AZ242" s="144">
        <f t="shared" si="736"/>
        <v>0</v>
      </c>
      <c r="BA242" s="41">
        <f t="shared" si="657"/>
        <v>0</v>
      </c>
      <c r="BB242" s="42" t="str">
        <f t="shared" si="754"/>
        <v>NO OFERTADO</v>
      </c>
      <c r="BC242" s="42" t="str">
        <f>+IFERROR(VLOOKUP(A242,'[1]LIFE SUMINISTROS MEDICOS S.A.S.'!$A$32:$O$78,8,0)," ")</f>
        <v xml:space="preserve"> </v>
      </c>
      <c r="BD242" s="42" t="s">
        <v>33</v>
      </c>
      <c r="BE242" s="42" t="str">
        <f t="shared" si="755"/>
        <v>NO</v>
      </c>
      <c r="BF242" s="214">
        <f>+IFERROR(VLOOKUP(A242,[2]PriceList!$A$2:$I$252,8,0)," ")</f>
        <v>180000</v>
      </c>
      <c r="BG242" s="218">
        <f t="shared" ref="BG242:BG245" si="777">+BF242*19%</f>
        <v>34200</v>
      </c>
      <c r="BH242" s="43">
        <f t="shared" si="643"/>
        <v>214200</v>
      </c>
      <c r="BI242" s="52">
        <f t="shared" si="756"/>
        <v>214200</v>
      </c>
      <c r="BJ242" s="42" t="str">
        <f t="shared" si="757"/>
        <v>CUMPLE</v>
      </c>
      <c r="BK242" s="42" t="str">
        <f>+IFERROR(VLOOKUP(A242,'[1]MEDTRONIC COLOMBIA S.A.'!$A$11:$O$73,8,0)," ")</f>
        <v>No cumple</v>
      </c>
      <c r="BL242" s="42" t="s">
        <v>10</v>
      </c>
      <c r="BM242" s="42" t="str">
        <f t="shared" si="758"/>
        <v>SI</v>
      </c>
      <c r="BN242" s="196">
        <v>0</v>
      </c>
      <c r="BO242" s="196">
        <v>0</v>
      </c>
      <c r="BP242" s="144">
        <f t="shared" si="737"/>
        <v>0</v>
      </c>
      <c r="BQ242" s="145">
        <f t="shared" si="738"/>
        <v>0</v>
      </c>
      <c r="BR242" s="42" t="str">
        <f t="shared" si="759"/>
        <v>NO OFERTADO</v>
      </c>
      <c r="BS242" s="42" t="str">
        <f>+IFERROR(VLOOKUP(A242,'[1]PROMED QUIRURGICOS EU'!$A$11:$O$26,8,0)," ")</f>
        <v xml:space="preserve"> </v>
      </c>
      <c r="BT242" s="42" t="s">
        <v>33</v>
      </c>
      <c r="BU242" s="42" t="str">
        <f t="shared" si="760"/>
        <v>NO</v>
      </c>
      <c r="BV242" s="191">
        <v>205000</v>
      </c>
      <c r="BW242" s="191">
        <f>BV242*19%</f>
        <v>38950</v>
      </c>
      <c r="BX242" s="43">
        <f t="shared" si="739"/>
        <v>243950</v>
      </c>
      <c r="BY242" s="52">
        <f t="shared" si="740"/>
        <v>243950</v>
      </c>
      <c r="BZ242" s="42" t="str">
        <f t="shared" si="761"/>
        <v>CUMPLE</v>
      </c>
      <c r="CA242" s="42" t="str">
        <f>+IFERROR(VLOOKUP(A242,'[1]UCIPHARMA S. A'!$A$11:$N$28,8,0)," ")</f>
        <v>Cumple</v>
      </c>
      <c r="CB242" s="42" t="s">
        <v>10</v>
      </c>
      <c r="CC242" s="42" t="str">
        <f t="shared" si="762"/>
        <v>SI</v>
      </c>
      <c r="CD242" s="56"/>
      <c r="CE242" s="57" t="str">
        <f t="shared" si="644"/>
        <v/>
      </c>
      <c r="CF242" s="57" t="str">
        <f t="shared" si="645"/>
        <v/>
      </c>
      <c r="CG242" s="57">
        <f t="shared" si="646"/>
        <v>85809</v>
      </c>
      <c r="CH242" s="65">
        <f t="shared" si="647"/>
        <v>110218</v>
      </c>
      <c r="CI242" s="65" t="str">
        <f t="shared" si="648"/>
        <v/>
      </c>
      <c r="CJ242" s="65" t="str">
        <f t="shared" si="649"/>
        <v/>
      </c>
      <c r="CK242" s="65">
        <f t="shared" si="763"/>
        <v>214200</v>
      </c>
      <c r="CL242" s="65" t="str">
        <f t="shared" si="764"/>
        <v/>
      </c>
      <c r="CM242" s="57">
        <f t="shared" si="658"/>
        <v>243950</v>
      </c>
      <c r="CN242" s="57">
        <f t="shared" si="765"/>
        <v>85809</v>
      </c>
      <c r="CO242" s="58" t="e">
        <f t="shared" si="766"/>
        <v>#VALUE!</v>
      </c>
      <c r="CP242" s="58" t="e">
        <f t="shared" si="767"/>
        <v>#VALUE!</v>
      </c>
      <c r="CQ242" s="58">
        <f t="shared" si="768"/>
        <v>500</v>
      </c>
      <c r="CR242" s="58">
        <f t="shared" si="769"/>
        <v>389.26944782158995</v>
      </c>
      <c r="CS242" s="58" t="e">
        <f t="shared" ref="CS242:CS248" si="778">500*(CN242/CI242)</f>
        <v>#VALUE!</v>
      </c>
      <c r="CT242" s="58" t="e">
        <f t="shared" si="771"/>
        <v>#VALUE!</v>
      </c>
      <c r="CU242" s="62">
        <f t="shared" si="772"/>
        <v>200.30112044817926</v>
      </c>
      <c r="CV242" s="58" t="e">
        <f t="shared" si="773"/>
        <v>#VALUE!</v>
      </c>
      <c r="CW242" s="58">
        <f t="shared" si="774"/>
        <v>175.87415453986472</v>
      </c>
      <c r="CX242" s="44" t="s">
        <v>553</v>
      </c>
      <c r="CY242" s="91"/>
    </row>
    <row r="243" spans="1:103" s="59" customFormat="1" ht="48" x14ac:dyDescent="0.2">
      <c r="A243" s="122">
        <f t="shared" si="650"/>
        <v>233</v>
      </c>
      <c r="B243" s="123" t="s">
        <v>509</v>
      </c>
      <c r="C243" s="124" t="s">
        <v>510</v>
      </c>
      <c r="D243" s="123" t="s">
        <v>46</v>
      </c>
      <c r="E243" s="126">
        <v>144</v>
      </c>
      <c r="F243" s="122">
        <v>1</v>
      </c>
      <c r="G243" s="123" t="s">
        <v>31</v>
      </c>
      <c r="H243" s="53">
        <v>237988.1</v>
      </c>
      <c r="I243" s="53">
        <f t="shared" si="651"/>
        <v>34270286.399999999</v>
      </c>
      <c r="J243" s="136"/>
      <c r="K243" s="136">
        <v>0</v>
      </c>
      <c r="L243" s="43">
        <f t="shared" si="741"/>
        <v>0</v>
      </c>
      <c r="M243" s="52">
        <f t="shared" si="652"/>
        <v>0</v>
      </c>
      <c r="N243" s="42" t="str">
        <f t="shared" ref="N243:N248" si="779">+IF(L243=0,"NO OFERTADO",IF(L243&gt;$H243,"NO CUMPLE",IF(((L243-$H243)/$H243)&lt;=-20%,"ARTIFICIALIDAD",IF(AND($H243=$H243,((L243-$H243)/$H243)&gt;-20%),"CUMPLE"))))</f>
        <v>NO OFERTADO</v>
      </c>
      <c r="O243" s="42" t="s">
        <v>568</v>
      </c>
      <c r="P243" s="42" t="s">
        <v>33</v>
      </c>
      <c r="Q243" s="42" t="str">
        <f t="shared" si="743"/>
        <v>NO</v>
      </c>
      <c r="R243" s="144">
        <v>0</v>
      </c>
      <c r="S243" s="144">
        <v>0</v>
      </c>
      <c r="T243" s="144">
        <f t="shared" si="735"/>
        <v>0</v>
      </c>
      <c r="U243" s="145">
        <f t="shared" si="653"/>
        <v>0</v>
      </c>
      <c r="V243" s="42" t="str">
        <f t="shared" si="775"/>
        <v>NO OFERTADO</v>
      </c>
      <c r="W243" s="42" t="str">
        <f>+IFERROR(VLOOKUP(A243,'[1]ASSUT MEDICAL LTDA'!$A$11:$L$124,7,0)," ")</f>
        <v xml:space="preserve"> </v>
      </c>
      <c r="X243" s="42" t="s">
        <v>33</v>
      </c>
      <c r="Y243" s="42" t="str">
        <f t="shared" si="776"/>
        <v>NO</v>
      </c>
      <c r="Z243" s="43">
        <v>72108</v>
      </c>
      <c r="AA243" s="43">
        <v>13701</v>
      </c>
      <c r="AB243" s="43">
        <f t="shared" si="642"/>
        <v>85809</v>
      </c>
      <c r="AC243" s="41">
        <f t="shared" si="654"/>
        <v>12356496</v>
      </c>
      <c r="AD243" s="42" t="str">
        <f t="shared" si="746"/>
        <v>ARTIFICIALIDAD</v>
      </c>
      <c r="AE243" s="42" t="str">
        <f>+IFERROR(VLOOKUP(A243,'[1]COLOMBIANA DE MEDICAMENTOS 2'!$A$1:$H$16,5,0)," ")</f>
        <v>Cumple</v>
      </c>
      <c r="AF243" s="42" t="s">
        <v>10</v>
      </c>
      <c r="AG243" s="42" t="str">
        <f t="shared" si="747"/>
        <v>SI</v>
      </c>
      <c r="AH243" s="60">
        <v>110218</v>
      </c>
      <c r="AI243" s="60">
        <v>0</v>
      </c>
      <c r="AJ243" s="51">
        <f t="shared" si="748"/>
        <v>110218</v>
      </c>
      <c r="AK243" s="41">
        <f t="shared" si="655"/>
        <v>15871392</v>
      </c>
      <c r="AL243" s="42" t="str">
        <f t="shared" si="749"/>
        <v>ARTIFICIALIDAD</v>
      </c>
      <c r="AM243" s="42" t="str">
        <f>+IFERROR(VLOOKUP(A243,'[1]JOHNSON &amp; JOHNSON MEDTECH COLOM'!$A$11:$J$240,7,0)," ")</f>
        <v>Cumple</v>
      </c>
      <c r="AN243" s="42" t="s">
        <v>10</v>
      </c>
      <c r="AO243" s="42" t="str">
        <f t="shared" si="750"/>
        <v>SI</v>
      </c>
      <c r="AP243" s="60"/>
      <c r="AQ243" s="60"/>
      <c r="AR243" s="40">
        <f t="shared" si="751"/>
        <v>0</v>
      </c>
      <c r="AS243" s="41">
        <f t="shared" si="656"/>
        <v>0</v>
      </c>
      <c r="AT243" s="42" t="str">
        <f t="shared" si="752"/>
        <v>NO OFERTADO</v>
      </c>
      <c r="AU243" s="42"/>
      <c r="AV243" s="42" t="s">
        <v>33</v>
      </c>
      <c r="AW243" s="42" t="str">
        <f t="shared" si="753"/>
        <v>NO</v>
      </c>
      <c r="AX243" s="167"/>
      <c r="AY243" s="167"/>
      <c r="AZ243" s="144">
        <f t="shared" si="736"/>
        <v>0</v>
      </c>
      <c r="BA243" s="41">
        <f t="shared" si="657"/>
        <v>0</v>
      </c>
      <c r="BB243" s="42" t="str">
        <f t="shared" si="754"/>
        <v>NO OFERTADO</v>
      </c>
      <c r="BC243" s="42" t="str">
        <f>+IFERROR(VLOOKUP(A243,'[1]LIFE SUMINISTROS MEDICOS S.A.S.'!$A$32:$O$78,8,0)," ")</f>
        <v xml:space="preserve"> </v>
      </c>
      <c r="BD243" s="42" t="s">
        <v>33</v>
      </c>
      <c r="BE243" s="42" t="str">
        <f t="shared" si="755"/>
        <v>NO</v>
      </c>
      <c r="BF243" s="214">
        <f>+IFERROR(VLOOKUP(A243,[2]PriceList!$A$2:$I$252,8,0)," ")</f>
        <v>175000</v>
      </c>
      <c r="BG243" s="218">
        <f t="shared" si="777"/>
        <v>33250</v>
      </c>
      <c r="BH243" s="43">
        <f t="shared" si="643"/>
        <v>208250</v>
      </c>
      <c r="BI243" s="52">
        <f t="shared" si="756"/>
        <v>208250</v>
      </c>
      <c r="BJ243" s="42" t="str">
        <f t="shared" si="757"/>
        <v>CUMPLE</v>
      </c>
      <c r="BK243" s="42" t="str">
        <f>+IFERROR(VLOOKUP(A243,'[1]MEDTRONIC COLOMBIA S.A.'!$A$11:$O$73,8,0)," ")</f>
        <v>No
cumple</v>
      </c>
      <c r="BL243" s="42" t="s">
        <v>33</v>
      </c>
      <c r="BM243" s="42" t="str">
        <f t="shared" si="758"/>
        <v>NO</v>
      </c>
      <c r="BN243" s="196">
        <v>0</v>
      </c>
      <c r="BO243" s="196">
        <v>0</v>
      </c>
      <c r="BP243" s="144">
        <f t="shared" si="737"/>
        <v>0</v>
      </c>
      <c r="BQ243" s="145">
        <f t="shared" si="738"/>
        <v>0</v>
      </c>
      <c r="BR243" s="42" t="str">
        <f t="shared" si="759"/>
        <v>NO OFERTADO</v>
      </c>
      <c r="BS243" s="42" t="str">
        <f>+IFERROR(VLOOKUP(A243,'[1]PROMED QUIRURGICOS EU'!$A$11:$O$26,8,0)," ")</f>
        <v xml:space="preserve"> </v>
      </c>
      <c r="BT243" s="42" t="s">
        <v>33</v>
      </c>
      <c r="BU243" s="42" t="str">
        <f t="shared" si="760"/>
        <v>NO</v>
      </c>
      <c r="BV243" s="191">
        <v>199000</v>
      </c>
      <c r="BW243" s="191">
        <f>BV243*19%</f>
        <v>37810</v>
      </c>
      <c r="BX243" s="43">
        <f t="shared" si="739"/>
        <v>236810</v>
      </c>
      <c r="BY243" s="52">
        <f t="shared" si="740"/>
        <v>236810</v>
      </c>
      <c r="BZ243" s="42" t="str">
        <f t="shared" si="761"/>
        <v>CUMPLE</v>
      </c>
      <c r="CA243" s="42" t="str">
        <f>+IFERROR(VLOOKUP(A243,'[1]UCIPHARMA S. A'!$A$11:$N$28,8,0)," ")</f>
        <v>Cumple</v>
      </c>
      <c r="CB243" s="42" t="s">
        <v>10</v>
      </c>
      <c r="CC243" s="42" t="str">
        <f t="shared" si="762"/>
        <v>SI</v>
      </c>
      <c r="CD243" s="56"/>
      <c r="CE243" s="57" t="str">
        <f t="shared" si="644"/>
        <v/>
      </c>
      <c r="CF243" s="57" t="str">
        <f t="shared" si="645"/>
        <v/>
      </c>
      <c r="CG243" s="57">
        <f t="shared" si="646"/>
        <v>85809</v>
      </c>
      <c r="CH243" s="65">
        <f t="shared" si="647"/>
        <v>110218</v>
      </c>
      <c r="CI243" s="65" t="str">
        <f t="shared" si="648"/>
        <v/>
      </c>
      <c r="CJ243" s="65" t="str">
        <f t="shared" si="649"/>
        <v/>
      </c>
      <c r="CK243" s="65" t="str">
        <f t="shared" si="763"/>
        <v/>
      </c>
      <c r="CL243" s="65" t="str">
        <f t="shared" si="764"/>
        <v/>
      </c>
      <c r="CM243" s="57">
        <f t="shared" si="658"/>
        <v>236810</v>
      </c>
      <c r="CN243" s="57">
        <f t="shared" si="765"/>
        <v>85809</v>
      </c>
      <c r="CO243" s="58" t="e">
        <f t="shared" si="766"/>
        <v>#VALUE!</v>
      </c>
      <c r="CP243" s="58" t="e">
        <f t="shared" si="767"/>
        <v>#VALUE!</v>
      </c>
      <c r="CQ243" s="58">
        <f t="shared" si="768"/>
        <v>500</v>
      </c>
      <c r="CR243" s="58">
        <f t="shared" si="769"/>
        <v>389.26944782158995</v>
      </c>
      <c r="CS243" s="58" t="e">
        <f t="shared" si="778"/>
        <v>#VALUE!</v>
      </c>
      <c r="CT243" s="58" t="e">
        <f t="shared" si="771"/>
        <v>#VALUE!</v>
      </c>
      <c r="CU243" s="62" t="e">
        <f t="shared" si="772"/>
        <v>#VALUE!</v>
      </c>
      <c r="CV243" s="58" t="e">
        <f t="shared" si="773"/>
        <v>#VALUE!</v>
      </c>
      <c r="CW243" s="58">
        <f t="shared" si="774"/>
        <v>181.17689286769985</v>
      </c>
      <c r="CX243" s="44" t="s">
        <v>553</v>
      </c>
      <c r="CY243" s="91"/>
    </row>
    <row r="244" spans="1:103" s="59" customFormat="1" ht="47.25" x14ac:dyDescent="0.2">
      <c r="A244" s="122">
        <f t="shared" si="650"/>
        <v>234</v>
      </c>
      <c r="B244" s="123" t="s">
        <v>511</v>
      </c>
      <c r="C244" s="124" t="s">
        <v>512</v>
      </c>
      <c r="D244" s="123" t="s">
        <v>46</v>
      </c>
      <c r="E244" s="126">
        <v>1</v>
      </c>
      <c r="F244" s="122">
        <v>1</v>
      </c>
      <c r="G244" s="123" t="s">
        <v>31</v>
      </c>
      <c r="H244" s="53">
        <v>226100</v>
      </c>
      <c r="I244" s="53">
        <f t="shared" si="651"/>
        <v>226100</v>
      </c>
      <c r="J244" s="136"/>
      <c r="K244" s="136">
        <v>0</v>
      </c>
      <c r="L244" s="43">
        <f t="shared" si="741"/>
        <v>0</v>
      </c>
      <c r="M244" s="52">
        <f t="shared" si="652"/>
        <v>0</v>
      </c>
      <c r="N244" s="42" t="str">
        <f t="shared" si="779"/>
        <v>NO OFERTADO</v>
      </c>
      <c r="O244" s="42" t="s">
        <v>568</v>
      </c>
      <c r="P244" s="42" t="s">
        <v>33</v>
      </c>
      <c r="Q244" s="42" t="str">
        <f t="shared" si="743"/>
        <v>NO</v>
      </c>
      <c r="R244" s="144">
        <v>0</v>
      </c>
      <c r="S244" s="144">
        <v>0</v>
      </c>
      <c r="T244" s="144">
        <f t="shared" si="735"/>
        <v>0</v>
      </c>
      <c r="U244" s="145">
        <f t="shared" si="653"/>
        <v>0</v>
      </c>
      <c r="V244" s="42" t="str">
        <f t="shared" si="775"/>
        <v>NO OFERTADO</v>
      </c>
      <c r="W244" s="42" t="str">
        <f>+IFERROR(VLOOKUP(A244,'[1]ASSUT MEDICAL LTDA'!$A$11:$L$124,7,0)," ")</f>
        <v xml:space="preserve"> </v>
      </c>
      <c r="X244" s="42" t="s">
        <v>33</v>
      </c>
      <c r="Y244" s="42" t="str">
        <f t="shared" si="776"/>
        <v>NO</v>
      </c>
      <c r="Z244" s="43">
        <v>0</v>
      </c>
      <c r="AA244" s="43">
        <v>0</v>
      </c>
      <c r="AB244" s="43">
        <f t="shared" si="642"/>
        <v>0</v>
      </c>
      <c r="AC244" s="41">
        <f t="shared" si="654"/>
        <v>0</v>
      </c>
      <c r="AD244" s="42" t="str">
        <f t="shared" si="746"/>
        <v>NO OFERTADO</v>
      </c>
      <c r="AE244" s="42" t="str">
        <f>+IFERROR(VLOOKUP(A244,'[1]COLOMBIANA DE MEDICAMENTOS 2'!$A$1:$H$16,5,0)," ")</f>
        <v xml:space="preserve"> </v>
      </c>
      <c r="AF244" s="42" t="s">
        <v>33</v>
      </c>
      <c r="AG244" s="42" t="str">
        <f t="shared" si="747"/>
        <v>NO</v>
      </c>
      <c r="AH244" s="60"/>
      <c r="AI244" s="60"/>
      <c r="AJ244" s="51">
        <f t="shared" si="748"/>
        <v>0</v>
      </c>
      <c r="AK244" s="41">
        <f t="shared" si="655"/>
        <v>0</v>
      </c>
      <c r="AL244" s="42" t="str">
        <f t="shared" si="749"/>
        <v>NO OFERTADO</v>
      </c>
      <c r="AM244" s="42" t="str">
        <f>+IFERROR(VLOOKUP(A244,'[1]JOHNSON &amp; JOHNSON MEDTECH COLOM'!$A$11:$J$240,7,0)," ")</f>
        <v xml:space="preserve"> </v>
      </c>
      <c r="AN244" s="42" t="s">
        <v>33</v>
      </c>
      <c r="AO244" s="42" t="str">
        <f t="shared" si="750"/>
        <v>NO</v>
      </c>
      <c r="AP244" s="60"/>
      <c r="AQ244" s="60"/>
      <c r="AR244" s="40">
        <f t="shared" si="751"/>
        <v>0</v>
      </c>
      <c r="AS244" s="41">
        <f t="shared" si="656"/>
        <v>0</v>
      </c>
      <c r="AT244" s="42" t="str">
        <f t="shared" si="752"/>
        <v>NO OFERTADO</v>
      </c>
      <c r="AU244" s="42"/>
      <c r="AV244" s="42" t="s">
        <v>33</v>
      </c>
      <c r="AW244" s="42" t="str">
        <f t="shared" si="753"/>
        <v>NO</v>
      </c>
      <c r="AX244" s="167"/>
      <c r="AY244" s="167"/>
      <c r="AZ244" s="144">
        <f t="shared" si="736"/>
        <v>0</v>
      </c>
      <c r="BA244" s="41">
        <f t="shared" si="657"/>
        <v>0</v>
      </c>
      <c r="BB244" s="42" t="str">
        <f t="shared" si="754"/>
        <v>NO OFERTADO</v>
      </c>
      <c r="BC244" s="42" t="str">
        <f>+IFERROR(VLOOKUP(A244,'[1]LIFE SUMINISTROS MEDICOS S.A.S.'!$A$32:$O$78,8,0)," ")</f>
        <v xml:space="preserve"> </v>
      </c>
      <c r="BD244" s="42" t="s">
        <v>33</v>
      </c>
      <c r="BE244" s="42" t="str">
        <f t="shared" si="755"/>
        <v>NO</v>
      </c>
      <c r="BF244" s="214">
        <f>+IFERROR(VLOOKUP(A244,[2]PriceList!$A$2:$I$252,8,0)," ")</f>
        <v>180000</v>
      </c>
      <c r="BG244" s="218">
        <f t="shared" si="777"/>
        <v>34200</v>
      </c>
      <c r="BH244" s="43">
        <f t="shared" si="643"/>
        <v>214200</v>
      </c>
      <c r="BI244" s="52">
        <f t="shared" si="756"/>
        <v>214200</v>
      </c>
      <c r="BJ244" s="42" t="str">
        <f t="shared" si="757"/>
        <v>CUMPLE</v>
      </c>
      <c r="BK244" s="42" t="str">
        <f>+IFERROR(VLOOKUP(A244,'[1]MEDTRONIC COLOMBIA S.A.'!$A$11:$O$73,8,0)," ")</f>
        <v>Cumple</v>
      </c>
      <c r="BL244" s="42" t="s">
        <v>33</v>
      </c>
      <c r="BM244" s="42" t="str">
        <f t="shared" si="758"/>
        <v>NO</v>
      </c>
      <c r="BN244" s="196">
        <v>0</v>
      </c>
      <c r="BO244" s="196">
        <v>0</v>
      </c>
      <c r="BP244" s="144">
        <f t="shared" si="737"/>
        <v>0</v>
      </c>
      <c r="BQ244" s="145">
        <f t="shared" si="738"/>
        <v>0</v>
      </c>
      <c r="BR244" s="42" t="str">
        <f t="shared" si="759"/>
        <v>NO OFERTADO</v>
      </c>
      <c r="BS244" s="42" t="str">
        <f>+IFERROR(VLOOKUP(A244,'[1]PROMED QUIRURGICOS EU'!$A$11:$O$26,8,0)," ")</f>
        <v xml:space="preserve"> </v>
      </c>
      <c r="BT244" s="42" t="s">
        <v>33</v>
      </c>
      <c r="BU244" s="42" t="str">
        <f t="shared" si="760"/>
        <v>NO</v>
      </c>
      <c r="BV244" s="191"/>
      <c r="BW244" s="191"/>
      <c r="BX244" s="43">
        <f t="shared" si="739"/>
        <v>0</v>
      </c>
      <c r="BY244" s="52">
        <f t="shared" si="740"/>
        <v>0</v>
      </c>
      <c r="BZ244" s="42" t="str">
        <f t="shared" si="761"/>
        <v>NO OFERTADO</v>
      </c>
      <c r="CA244" s="42" t="str">
        <f>+IFERROR(VLOOKUP(A244,'[1]UCIPHARMA S. A'!$A$11:$N$28,8,0)," ")</f>
        <v xml:space="preserve"> </v>
      </c>
      <c r="CB244" s="42" t="s">
        <v>33</v>
      </c>
      <c r="CC244" s="42" t="str">
        <f t="shared" si="762"/>
        <v>NO</v>
      </c>
      <c r="CD244" s="56"/>
      <c r="CE244" s="57" t="str">
        <f t="shared" si="644"/>
        <v/>
      </c>
      <c r="CF244" s="57" t="str">
        <f t="shared" si="645"/>
        <v/>
      </c>
      <c r="CG244" s="57" t="str">
        <f t="shared" si="646"/>
        <v/>
      </c>
      <c r="CH244" s="65" t="str">
        <f t="shared" si="647"/>
        <v/>
      </c>
      <c r="CI244" s="65" t="str">
        <f t="shared" si="648"/>
        <v/>
      </c>
      <c r="CJ244" s="65" t="str">
        <f t="shared" si="649"/>
        <v/>
      </c>
      <c r="CK244" s="65" t="str">
        <f t="shared" si="763"/>
        <v/>
      </c>
      <c r="CL244" s="65" t="str">
        <f t="shared" si="764"/>
        <v/>
      </c>
      <c r="CM244" s="57" t="str">
        <f t="shared" si="658"/>
        <v/>
      </c>
      <c r="CN244" s="57">
        <f t="shared" si="765"/>
        <v>0</v>
      </c>
      <c r="CO244" s="58" t="e">
        <f t="shared" si="766"/>
        <v>#VALUE!</v>
      </c>
      <c r="CP244" s="58" t="e">
        <f t="shared" si="767"/>
        <v>#VALUE!</v>
      </c>
      <c r="CQ244" s="58" t="e">
        <f t="shared" si="768"/>
        <v>#VALUE!</v>
      </c>
      <c r="CR244" s="58" t="e">
        <f t="shared" si="769"/>
        <v>#VALUE!</v>
      </c>
      <c r="CS244" s="58" t="e">
        <f t="shared" si="778"/>
        <v>#VALUE!</v>
      </c>
      <c r="CT244" s="58" t="e">
        <f t="shared" si="771"/>
        <v>#VALUE!</v>
      </c>
      <c r="CU244" s="62" t="e">
        <f t="shared" si="772"/>
        <v>#VALUE!</v>
      </c>
      <c r="CV244" s="58" t="e">
        <f t="shared" si="773"/>
        <v>#VALUE!</v>
      </c>
      <c r="CW244" s="58" t="e">
        <f t="shared" si="774"/>
        <v>#VALUE!</v>
      </c>
      <c r="CX244" s="49" t="s">
        <v>564</v>
      </c>
      <c r="CY244" s="91"/>
    </row>
    <row r="245" spans="1:103" s="59" customFormat="1" ht="48" x14ac:dyDescent="0.2">
      <c r="A245" s="122">
        <f t="shared" si="650"/>
        <v>235</v>
      </c>
      <c r="B245" s="123" t="s">
        <v>513</v>
      </c>
      <c r="C245" s="124" t="s">
        <v>514</v>
      </c>
      <c r="D245" s="123" t="s">
        <v>46</v>
      </c>
      <c r="E245" s="126">
        <v>1</v>
      </c>
      <c r="F245" s="122">
        <v>1</v>
      </c>
      <c r="G245" s="123" t="s">
        <v>31</v>
      </c>
      <c r="H245" s="53">
        <v>1614925.2</v>
      </c>
      <c r="I245" s="53">
        <f t="shared" si="651"/>
        <v>1614925.2</v>
      </c>
      <c r="J245" s="136"/>
      <c r="K245" s="136">
        <v>0</v>
      </c>
      <c r="L245" s="43">
        <f t="shared" si="741"/>
        <v>0</v>
      </c>
      <c r="M245" s="52">
        <f t="shared" si="652"/>
        <v>0</v>
      </c>
      <c r="N245" s="42" t="str">
        <f t="shared" si="779"/>
        <v>NO OFERTADO</v>
      </c>
      <c r="O245" s="42" t="s">
        <v>568</v>
      </c>
      <c r="P245" s="42" t="s">
        <v>33</v>
      </c>
      <c r="Q245" s="42" t="str">
        <f t="shared" si="743"/>
        <v>NO</v>
      </c>
      <c r="R245" s="144">
        <v>0</v>
      </c>
      <c r="S245" s="144">
        <v>0</v>
      </c>
      <c r="T245" s="144">
        <f t="shared" si="735"/>
        <v>0</v>
      </c>
      <c r="U245" s="145">
        <f t="shared" si="653"/>
        <v>0</v>
      </c>
      <c r="V245" s="42" t="str">
        <f t="shared" si="775"/>
        <v>NO OFERTADO</v>
      </c>
      <c r="W245" s="42" t="str">
        <f>+IFERROR(VLOOKUP(A245,'[1]ASSUT MEDICAL LTDA'!$A$11:$L$124,7,0)," ")</f>
        <v xml:space="preserve"> </v>
      </c>
      <c r="X245" s="42" t="s">
        <v>33</v>
      </c>
      <c r="Y245" s="42" t="str">
        <f t="shared" si="776"/>
        <v>NO</v>
      </c>
      <c r="Z245" s="43">
        <v>0</v>
      </c>
      <c r="AA245" s="43">
        <v>0</v>
      </c>
      <c r="AB245" s="43">
        <f t="shared" si="642"/>
        <v>0</v>
      </c>
      <c r="AC245" s="41">
        <f t="shared" si="654"/>
        <v>0</v>
      </c>
      <c r="AD245" s="42" t="str">
        <f t="shared" si="746"/>
        <v>NO OFERTADO</v>
      </c>
      <c r="AE245" s="42" t="str">
        <f>+IFERROR(VLOOKUP(A245,'[1]COLOMBIANA DE MEDICAMENTOS 2'!$A$1:$H$16,5,0)," ")</f>
        <v xml:space="preserve"> </v>
      </c>
      <c r="AF245" s="42" t="s">
        <v>33</v>
      </c>
      <c r="AG245" s="42" t="str">
        <f t="shared" si="747"/>
        <v>NO</v>
      </c>
      <c r="AH245" s="60">
        <v>927825</v>
      </c>
      <c r="AI245" s="60">
        <v>0</v>
      </c>
      <c r="AJ245" s="51">
        <f t="shared" si="748"/>
        <v>927825</v>
      </c>
      <c r="AK245" s="41">
        <f t="shared" si="655"/>
        <v>927825</v>
      </c>
      <c r="AL245" s="42" t="str">
        <f t="shared" si="749"/>
        <v>ARTIFICIALIDAD</v>
      </c>
      <c r="AM245" s="42" t="str">
        <f>+IFERROR(VLOOKUP(A245,'[1]JOHNSON &amp; JOHNSON MEDTECH COLOM'!$A$11:$J$240,7,0)," ")</f>
        <v>Cumple</v>
      </c>
      <c r="AN245" s="42" t="s">
        <v>10</v>
      </c>
      <c r="AO245" s="42" t="str">
        <f t="shared" si="750"/>
        <v>SI</v>
      </c>
      <c r="AP245" s="60"/>
      <c r="AQ245" s="60"/>
      <c r="AR245" s="40">
        <f t="shared" si="751"/>
        <v>0</v>
      </c>
      <c r="AS245" s="41">
        <f t="shared" si="656"/>
        <v>0</v>
      </c>
      <c r="AT245" s="42" t="str">
        <f t="shared" si="752"/>
        <v>NO OFERTADO</v>
      </c>
      <c r="AU245" s="42"/>
      <c r="AV245" s="42" t="s">
        <v>33</v>
      </c>
      <c r="AW245" s="42" t="str">
        <f t="shared" si="753"/>
        <v>NO</v>
      </c>
      <c r="AX245" s="167"/>
      <c r="AY245" s="167"/>
      <c r="AZ245" s="144">
        <f t="shared" si="736"/>
        <v>0</v>
      </c>
      <c r="BA245" s="41">
        <f t="shared" si="657"/>
        <v>0</v>
      </c>
      <c r="BB245" s="42" t="str">
        <f t="shared" si="754"/>
        <v>NO OFERTADO</v>
      </c>
      <c r="BC245" s="42" t="str">
        <f>+IFERROR(VLOOKUP(A245,'[1]LIFE SUMINISTROS MEDICOS S.A.S.'!$A$32:$O$78,8,0)," ")</f>
        <v xml:space="preserve"> </v>
      </c>
      <c r="BD245" s="42" t="s">
        <v>33</v>
      </c>
      <c r="BE245" s="42" t="str">
        <f t="shared" si="755"/>
        <v>NO</v>
      </c>
      <c r="BF245" s="214">
        <f>+IFERROR(VLOOKUP(A245,[2]PriceList!$A$2:$I$252,8,0)," ")</f>
        <v>1312000</v>
      </c>
      <c r="BG245" s="218">
        <f t="shared" si="777"/>
        <v>249280</v>
      </c>
      <c r="BH245" s="43">
        <f t="shared" si="643"/>
        <v>1561280</v>
      </c>
      <c r="BI245" s="52">
        <f t="shared" si="756"/>
        <v>1561280</v>
      </c>
      <c r="BJ245" s="42" t="str">
        <f t="shared" si="757"/>
        <v>CUMPLE</v>
      </c>
      <c r="BK245" s="42" t="str">
        <f>+IFERROR(VLOOKUP(A245,'[1]MEDTRONIC COLOMBIA S.A.'!$A$11:$O$73,8,0)," ")</f>
        <v>No
cumple</v>
      </c>
      <c r="BL245" s="42" t="s">
        <v>33</v>
      </c>
      <c r="BM245" s="42" t="str">
        <f t="shared" si="758"/>
        <v>NO</v>
      </c>
      <c r="BN245" s="196">
        <v>0</v>
      </c>
      <c r="BO245" s="196">
        <v>0</v>
      </c>
      <c r="BP245" s="144">
        <f t="shared" si="737"/>
        <v>0</v>
      </c>
      <c r="BQ245" s="145">
        <f t="shared" si="738"/>
        <v>0</v>
      </c>
      <c r="BR245" s="42" t="str">
        <f t="shared" si="759"/>
        <v>NO OFERTADO</v>
      </c>
      <c r="BS245" s="42" t="str">
        <f>+IFERROR(VLOOKUP(A245,'[1]PROMED QUIRURGICOS EU'!$A$11:$O$26,8,0)," ")</f>
        <v xml:space="preserve"> </v>
      </c>
      <c r="BT245" s="42" t="s">
        <v>33</v>
      </c>
      <c r="BU245" s="42" t="str">
        <f t="shared" si="760"/>
        <v>NO</v>
      </c>
      <c r="BV245" s="191"/>
      <c r="BW245" s="191"/>
      <c r="BX245" s="43">
        <f t="shared" si="739"/>
        <v>0</v>
      </c>
      <c r="BY245" s="52">
        <f t="shared" si="740"/>
        <v>0</v>
      </c>
      <c r="BZ245" s="42" t="str">
        <f t="shared" si="761"/>
        <v>NO OFERTADO</v>
      </c>
      <c r="CA245" s="42" t="str">
        <f>+IFERROR(VLOOKUP(A245,'[1]UCIPHARMA S. A'!$A$11:$N$28,8,0)," ")</f>
        <v xml:space="preserve"> </v>
      </c>
      <c r="CB245" s="42" t="s">
        <v>33</v>
      </c>
      <c r="CC245" s="42" t="str">
        <f t="shared" si="762"/>
        <v>NO</v>
      </c>
      <c r="CD245" s="56"/>
      <c r="CE245" s="57" t="str">
        <f t="shared" si="644"/>
        <v/>
      </c>
      <c r="CF245" s="57" t="str">
        <f t="shared" si="645"/>
        <v/>
      </c>
      <c r="CG245" s="57" t="str">
        <f t="shared" si="646"/>
        <v/>
      </c>
      <c r="CH245" s="65">
        <f t="shared" si="647"/>
        <v>927825</v>
      </c>
      <c r="CI245" s="65" t="str">
        <f t="shared" si="648"/>
        <v/>
      </c>
      <c r="CJ245" s="65" t="str">
        <f t="shared" si="649"/>
        <v/>
      </c>
      <c r="CK245" s="65" t="str">
        <f t="shared" si="763"/>
        <v/>
      </c>
      <c r="CL245" s="65" t="str">
        <f t="shared" si="764"/>
        <v/>
      </c>
      <c r="CM245" s="57" t="str">
        <f t="shared" si="658"/>
        <v/>
      </c>
      <c r="CN245" s="57">
        <f t="shared" si="765"/>
        <v>927825</v>
      </c>
      <c r="CO245" s="58" t="e">
        <f t="shared" si="766"/>
        <v>#VALUE!</v>
      </c>
      <c r="CP245" s="58" t="e">
        <f t="shared" si="767"/>
        <v>#VALUE!</v>
      </c>
      <c r="CQ245" s="58" t="e">
        <f t="shared" si="768"/>
        <v>#VALUE!</v>
      </c>
      <c r="CR245" s="58">
        <f t="shared" si="769"/>
        <v>500</v>
      </c>
      <c r="CS245" s="58" t="e">
        <f t="shared" si="778"/>
        <v>#VALUE!</v>
      </c>
      <c r="CT245" s="58" t="e">
        <f t="shared" si="771"/>
        <v>#VALUE!</v>
      </c>
      <c r="CU245" s="62" t="e">
        <f t="shared" si="772"/>
        <v>#VALUE!</v>
      </c>
      <c r="CV245" s="58" t="e">
        <f t="shared" si="773"/>
        <v>#VALUE!</v>
      </c>
      <c r="CW245" s="58" t="e">
        <f t="shared" si="774"/>
        <v>#VALUE!</v>
      </c>
      <c r="CX245" s="56" t="s">
        <v>554</v>
      </c>
      <c r="CY245" s="91"/>
    </row>
    <row r="246" spans="1:103" s="59" customFormat="1" ht="48" x14ac:dyDescent="0.2">
      <c r="A246" s="122">
        <f t="shared" si="650"/>
        <v>236</v>
      </c>
      <c r="B246" s="123" t="s">
        <v>515</v>
      </c>
      <c r="C246" s="124" t="s">
        <v>516</v>
      </c>
      <c r="D246" s="123" t="s">
        <v>46</v>
      </c>
      <c r="E246" s="126">
        <v>1</v>
      </c>
      <c r="F246" s="122">
        <v>1</v>
      </c>
      <c r="G246" s="123" t="s">
        <v>31</v>
      </c>
      <c r="H246" s="53">
        <v>503858.37600000005</v>
      </c>
      <c r="I246" s="53">
        <f t="shared" si="651"/>
        <v>503858.37600000005</v>
      </c>
      <c r="J246" s="136"/>
      <c r="K246" s="136">
        <v>0</v>
      </c>
      <c r="L246" s="43">
        <f t="shared" si="741"/>
        <v>0</v>
      </c>
      <c r="M246" s="52">
        <f t="shared" si="652"/>
        <v>0</v>
      </c>
      <c r="N246" s="42" t="str">
        <f t="shared" si="779"/>
        <v>NO OFERTADO</v>
      </c>
      <c r="O246" s="42" t="s">
        <v>568</v>
      </c>
      <c r="P246" s="42" t="s">
        <v>33</v>
      </c>
      <c r="Q246" s="42" t="str">
        <f t="shared" si="743"/>
        <v>NO</v>
      </c>
      <c r="R246" s="144">
        <v>0</v>
      </c>
      <c r="S246" s="144">
        <v>0</v>
      </c>
      <c r="T246" s="144">
        <f t="shared" si="735"/>
        <v>0</v>
      </c>
      <c r="U246" s="145">
        <f t="shared" si="653"/>
        <v>0</v>
      </c>
      <c r="V246" s="42" t="str">
        <f t="shared" si="775"/>
        <v>NO OFERTADO</v>
      </c>
      <c r="W246" s="42" t="str">
        <f>+IFERROR(VLOOKUP(A246,'[1]ASSUT MEDICAL LTDA'!$A$11:$L$124,7,0)," ")</f>
        <v xml:space="preserve"> </v>
      </c>
      <c r="X246" s="42" t="s">
        <v>33</v>
      </c>
      <c r="Y246" s="42" t="str">
        <f t="shared" si="776"/>
        <v>NO</v>
      </c>
      <c r="Z246" s="43">
        <v>0</v>
      </c>
      <c r="AA246" s="43">
        <v>0</v>
      </c>
      <c r="AB246" s="43">
        <f t="shared" si="642"/>
        <v>0</v>
      </c>
      <c r="AC246" s="41">
        <f t="shared" si="654"/>
        <v>0</v>
      </c>
      <c r="AD246" s="42" t="str">
        <f t="shared" si="746"/>
        <v>NO OFERTADO</v>
      </c>
      <c r="AE246" s="42" t="str">
        <f>+IFERROR(VLOOKUP(A246,'[1]COLOMBIANA DE MEDICAMENTOS 2'!$A$1:$H$16,5,0)," ")</f>
        <v xml:space="preserve"> </v>
      </c>
      <c r="AF246" s="42" t="s">
        <v>33</v>
      </c>
      <c r="AG246" s="42" t="str">
        <f t="shared" si="747"/>
        <v>NO</v>
      </c>
      <c r="AH246" s="60">
        <v>348667</v>
      </c>
      <c r="AI246" s="60">
        <v>0</v>
      </c>
      <c r="AJ246" s="51">
        <f t="shared" si="748"/>
        <v>348667</v>
      </c>
      <c r="AK246" s="41">
        <f t="shared" si="655"/>
        <v>348667</v>
      </c>
      <c r="AL246" s="42" t="str">
        <f t="shared" si="749"/>
        <v>ARTIFICIALIDAD</v>
      </c>
      <c r="AM246" s="42" t="str">
        <f>+IFERROR(VLOOKUP(A246,'[1]JOHNSON &amp; JOHNSON MEDTECH COLOM'!$A$11:$J$240,7,0)," ")</f>
        <v>Cumple</v>
      </c>
      <c r="AN246" s="42" t="s">
        <v>10</v>
      </c>
      <c r="AO246" s="42" t="str">
        <f t="shared" si="750"/>
        <v>SI</v>
      </c>
      <c r="AP246" s="60"/>
      <c r="AQ246" s="60"/>
      <c r="AR246" s="40">
        <f t="shared" si="751"/>
        <v>0</v>
      </c>
      <c r="AS246" s="41">
        <f t="shared" si="656"/>
        <v>0</v>
      </c>
      <c r="AT246" s="42" t="str">
        <f t="shared" si="752"/>
        <v>NO OFERTADO</v>
      </c>
      <c r="AU246" s="42"/>
      <c r="AV246" s="42" t="s">
        <v>33</v>
      </c>
      <c r="AW246" s="42" t="str">
        <f t="shared" si="753"/>
        <v>NO</v>
      </c>
      <c r="AX246" s="167"/>
      <c r="AY246" s="167"/>
      <c r="AZ246" s="144">
        <f t="shared" si="736"/>
        <v>0</v>
      </c>
      <c r="BA246" s="41">
        <f t="shared" si="657"/>
        <v>0</v>
      </c>
      <c r="BB246" s="42" t="str">
        <f t="shared" si="754"/>
        <v>NO OFERTADO</v>
      </c>
      <c r="BC246" s="42" t="str">
        <f>+IFERROR(VLOOKUP(A246,'[1]LIFE SUMINISTROS MEDICOS S.A.S.'!$A$32:$O$78,8,0)," ")</f>
        <v xml:space="preserve"> </v>
      </c>
      <c r="BD246" s="42" t="s">
        <v>33</v>
      </c>
      <c r="BE246" s="42" t="str">
        <f t="shared" si="755"/>
        <v>NO</v>
      </c>
      <c r="BF246" s="214">
        <f>+IFERROR(VLOOKUP(A246,[2]PriceList!$A$2:$I$252,8,0)," ")</f>
        <v>0</v>
      </c>
      <c r="BG246" s="218">
        <f>+IFERROR(VLOOKUP(A246,[2]PriceList!$A$2:$I$252,9,0)," ")</f>
        <v>0</v>
      </c>
      <c r="BH246" s="43">
        <f t="shared" si="643"/>
        <v>0</v>
      </c>
      <c r="BI246" s="52">
        <f t="shared" si="756"/>
        <v>0</v>
      </c>
      <c r="BJ246" s="42" t="str">
        <f t="shared" si="757"/>
        <v>NO OFERTADO</v>
      </c>
      <c r="BK246" s="42" t="str">
        <f>+IFERROR(VLOOKUP(A246,'[1]MEDTRONIC COLOMBIA S.A.'!$A$11:$O$73,8,0)," ")</f>
        <v xml:space="preserve"> </v>
      </c>
      <c r="BL246" s="42" t="s">
        <v>33</v>
      </c>
      <c r="BM246" s="42" t="str">
        <f t="shared" si="758"/>
        <v>NO</v>
      </c>
      <c r="BN246" s="196">
        <v>0</v>
      </c>
      <c r="BO246" s="196">
        <v>0</v>
      </c>
      <c r="BP246" s="144">
        <f t="shared" si="737"/>
        <v>0</v>
      </c>
      <c r="BQ246" s="145">
        <f t="shared" si="738"/>
        <v>0</v>
      </c>
      <c r="BR246" s="42" t="str">
        <f t="shared" si="759"/>
        <v>NO OFERTADO</v>
      </c>
      <c r="BS246" s="42" t="str">
        <f>+IFERROR(VLOOKUP(A246,'[1]PROMED QUIRURGICOS EU'!$A$11:$O$26,8,0)," ")</f>
        <v xml:space="preserve"> </v>
      </c>
      <c r="BT246" s="42" t="s">
        <v>33</v>
      </c>
      <c r="BU246" s="42" t="str">
        <f t="shared" si="760"/>
        <v>NO</v>
      </c>
      <c r="BV246" s="191"/>
      <c r="BW246" s="191"/>
      <c r="BX246" s="43">
        <f t="shared" si="739"/>
        <v>0</v>
      </c>
      <c r="BY246" s="52">
        <f t="shared" si="740"/>
        <v>0</v>
      </c>
      <c r="BZ246" s="42" t="str">
        <f t="shared" si="761"/>
        <v>NO OFERTADO</v>
      </c>
      <c r="CA246" s="42" t="str">
        <f>+IFERROR(VLOOKUP(A246,'[1]UCIPHARMA S. A'!$A$11:$N$28,8,0)," ")</f>
        <v xml:space="preserve"> </v>
      </c>
      <c r="CB246" s="42" t="s">
        <v>33</v>
      </c>
      <c r="CC246" s="42" t="str">
        <f t="shared" si="762"/>
        <v>NO</v>
      </c>
      <c r="CD246" s="56"/>
      <c r="CE246" s="57" t="str">
        <f t="shared" si="644"/>
        <v/>
      </c>
      <c r="CF246" s="57" t="str">
        <f t="shared" si="645"/>
        <v/>
      </c>
      <c r="CG246" s="57" t="str">
        <f t="shared" si="646"/>
        <v/>
      </c>
      <c r="CH246" s="65">
        <f t="shared" si="647"/>
        <v>348667</v>
      </c>
      <c r="CI246" s="65" t="str">
        <f t="shared" si="648"/>
        <v/>
      </c>
      <c r="CJ246" s="65" t="str">
        <f t="shared" si="649"/>
        <v/>
      </c>
      <c r="CK246" s="65" t="str">
        <f t="shared" si="763"/>
        <v/>
      </c>
      <c r="CL246" s="65" t="str">
        <f t="shared" si="764"/>
        <v/>
      </c>
      <c r="CM246" s="57" t="str">
        <f t="shared" si="658"/>
        <v/>
      </c>
      <c r="CN246" s="57">
        <f t="shared" si="765"/>
        <v>348667</v>
      </c>
      <c r="CO246" s="58" t="e">
        <f t="shared" si="766"/>
        <v>#VALUE!</v>
      </c>
      <c r="CP246" s="58" t="e">
        <f t="shared" si="767"/>
        <v>#VALUE!</v>
      </c>
      <c r="CQ246" s="58" t="e">
        <f t="shared" si="768"/>
        <v>#VALUE!</v>
      </c>
      <c r="CR246" s="58">
        <f t="shared" si="769"/>
        <v>500</v>
      </c>
      <c r="CS246" s="58" t="e">
        <f t="shared" si="778"/>
        <v>#VALUE!</v>
      </c>
      <c r="CT246" s="58" t="e">
        <f t="shared" si="771"/>
        <v>#VALUE!</v>
      </c>
      <c r="CU246" s="62" t="e">
        <f t="shared" si="772"/>
        <v>#VALUE!</v>
      </c>
      <c r="CV246" s="58" t="e">
        <f t="shared" si="773"/>
        <v>#VALUE!</v>
      </c>
      <c r="CW246" s="58" t="e">
        <f t="shared" si="774"/>
        <v>#VALUE!</v>
      </c>
      <c r="CX246" s="56" t="s">
        <v>554</v>
      </c>
      <c r="CY246" s="91"/>
    </row>
    <row r="247" spans="1:103" s="59" customFormat="1" ht="48" x14ac:dyDescent="0.2">
      <c r="A247" s="122">
        <f t="shared" si="650"/>
        <v>237</v>
      </c>
      <c r="B247" s="123" t="s">
        <v>517</v>
      </c>
      <c r="C247" s="124" t="s">
        <v>518</v>
      </c>
      <c r="D247" s="123" t="s">
        <v>46</v>
      </c>
      <c r="E247" s="126">
        <v>1</v>
      </c>
      <c r="F247" s="122">
        <v>1</v>
      </c>
      <c r="G247" s="123" t="s">
        <v>31</v>
      </c>
      <c r="H247" s="53">
        <v>132531</v>
      </c>
      <c r="I247" s="53">
        <f t="shared" si="651"/>
        <v>132531</v>
      </c>
      <c r="J247" s="136">
        <v>150000</v>
      </c>
      <c r="K247" s="136">
        <v>0</v>
      </c>
      <c r="L247" s="43">
        <f t="shared" si="741"/>
        <v>150000</v>
      </c>
      <c r="M247" s="52">
        <f t="shared" si="652"/>
        <v>150000</v>
      </c>
      <c r="N247" s="42" t="str">
        <f t="shared" si="779"/>
        <v>NO CUMPLE</v>
      </c>
      <c r="O247" s="42" t="s">
        <v>567</v>
      </c>
      <c r="P247" s="42" t="s">
        <v>33</v>
      </c>
      <c r="Q247" s="42" t="str">
        <f t="shared" si="743"/>
        <v>NO</v>
      </c>
      <c r="R247" s="144">
        <v>0</v>
      </c>
      <c r="S247" s="144">
        <v>0</v>
      </c>
      <c r="T247" s="144">
        <f t="shared" si="735"/>
        <v>0</v>
      </c>
      <c r="U247" s="145">
        <f t="shared" si="653"/>
        <v>0</v>
      </c>
      <c r="V247" s="42" t="str">
        <f t="shared" si="775"/>
        <v>NO OFERTADO</v>
      </c>
      <c r="W247" s="42" t="str">
        <f>+IFERROR(VLOOKUP(A247,'[1]ASSUT MEDICAL LTDA'!$A$11:$L$124,7,0)," ")</f>
        <v xml:space="preserve"> </v>
      </c>
      <c r="X247" s="42" t="s">
        <v>33</v>
      </c>
      <c r="Y247" s="42" t="str">
        <f t="shared" si="776"/>
        <v>NO</v>
      </c>
      <c r="Z247" s="43">
        <v>312048</v>
      </c>
      <c r="AA247" s="43">
        <v>0</v>
      </c>
      <c r="AB247" s="43">
        <f t="shared" si="642"/>
        <v>312048</v>
      </c>
      <c r="AC247" s="41">
        <f t="shared" si="654"/>
        <v>312048</v>
      </c>
      <c r="AD247" s="42" t="str">
        <f t="shared" si="746"/>
        <v>NO CUMPLE</v>
      </c>
      <c r="AE247" s="42" t="str">
        <f>+IFERROR(VLOOKUP(A247,'[1]COLOMBIANA DE MEDICAMENTOS 2'!$A$1:$H$16,5,0)," ")</f>
        <v>No cumple</v>
      </c>
      <c r="AF247" s="42" t="s">
        <v>33</v>
      </c>
      <c r="AG247" s="42" t="str">
        <f t="shared" si="747"/>
        <v>NO</v>
      </c>
      <c r="AH247" s="60">
        <v>54650</v>
      </c>
      <c r="AI247" s="60">
        <v>0</v>
      </c>
      <c r="AJ247" s="51">
        <f t="shared" si="748"/>
        <v>54650</v>
      </c>
      <c r="AK247" s="41">
        <f t="shared" si="655"/>
        <v>54650</v>
      </c>
      <c r="AL247" s="42" t="str">
        <f t="shared" si="749"/>
        <v>ARTIFICIALIDAD</v>
      </c>
      <c r="AM247" s="42" t="str">
        <f>+IFERROR(VLOOKUP(A247,'[1]JOHNSON &amp; JOHNSON MEDTECH COLOM'!$A$11:$J$240,7,0)," ")</f>
        <v>Cumple</v>
      </c>
      <c r="AN247" s="42" t="s">
        <v>10</v>
      </c>
      <c r="AO247" s="42" t="str">
        <f t="shared" si="750"/>
        <v>SI</v>
      </c>
      <c r="AP247" s="60"/>
      <c r="AQ247" s="60"/>
      <c r="AR247" s="40">
        <f t="shared" si="751"/>
        <v>0</v>
      </c>
      <c r="AS247" s="41">
        <f t="shared" si="656"/>
        <v>0</v>
      </c>
      <c r="AT247" s="42" t="str">
        <f t="shared" si="752"/>
        <v>NO OFERTADO</v>
      </c>
      <c r="AU247" s="42"/>
      <c r="AV247" s="42" t="s">
        <v>33</v>
      </c>
      <c r="AW247" s="42" t="str">
        <f t="shared" si="753"/>
        <v>NO</v>
      </c>
      <c r="AX247" s="167"/>
      <c r="AY247" s="167"/>
      <c r="AZ247" s="144">
        <f t="shared" si="736"/>
        <v>0</v>
      </c>
      <c r="BA247" s="41">
        <f t="shared" si="657"/>
        <v>0</v>
      </c>
      <c r="BB247" s="42" t="str">
        <f t="shared" si="754"/>
        <v>NO OFERTADO</v>
      </c>
      <c r="BC247" s="42" t="str">
        <f>+IFERROR(VLOOKUP(A247,'[1]LIFE SUMINISTROS MEDICOS S.A.S.'!$A$32:$O$78,8,0)," ")</f>
        <v xml:space="preserve"> </v>
      </c>
      <c r="BD247" s="42" t="s">
        <v>33</v>
      </c>
      <c r="BE247" s="42" t="str">
        <f t="shared" si="755"/>
        <v>NO</v>
      </c>
      <c r="BF247" s="214">
        <f>+IFERROR(VLOOKUP(A247,[2]PriceList!$A$2:$I$252,8,0)," ")</f>
        <v>0</v>
      </c>
      <c r="BG247" s="218">
        <f>+IFERROR(VLOOKUP(A247,[2]PriceList!$A$2:$I$252,9,0)," ")</f>
        <v>0</v>
      </c>
      <c r="BH247" s="43">
        <f t="shared" si="643"/>
        <v>0</v>
      </c>
      <c r="BI247" s="52">
        <f t="shared" si="756"/>
        <v>0</v>
      </c>
      <c r="BJ247" s="42" t="str">
        <f t="shared" si="757"/>
        <v>NO OFERTADO</v>
      </c>
      <c r="BK247" s="42" t="str">
        <f>+IFERROR(VLOOKUP(A247,'[1]MEDTRONIC COLOMBIA S.A.'!$A$11:$O$73,8,0)," ")</f>
        <v xml:space="preserve"> </v>
      </c>
      <c r="BL247" s="42" t="s">
        <v>33</v>
      </c>
      <c r="BM247" s="42" t="str">
        <f t="shared" si="758"/>
        <v>NO</v>
      </c>
      <c r="BN247" s="196">
        <v>0</v>
      </c>
      <c r="BO247" s="196">
        <v>0</v>
      </c>
      <c r="BP247" s="144">
        <f t="shared" si="737"/>
        <v>0</v>
      </c>
      <c r="BQ247" s="145">
        <f t="shared" si="738"/>
        <v>0</v>
      </c>
      <c r="BR247" s="42" t="str">
        <f t="shared" si="759"/>
        <v>NO OFERTADO</v>
      </c>
      <c r="BS247" s="42" t="str">
        <f>+IFERROR(VLOOKUP(A247,'[1]PROMED QUIRURGICOS EU'!$A$11:$O$26,8,0)," ")</f>
        <v xml:space="preserve"> </v>
      </c>
      <c r="BT247" s="42" t="s">
        <v>33</v>
      </c>
      <c r="BU247" s="42" t="str">
        <f t="shared" si="760"/>
        <v>NO</v>
      </c>
      <c r="BV247" s="191"/>
      <c r="BW247" s="191"/>
      <c r="BX247" s="43">
        <f t="shared" si="739"/>
        <v>0</v>
      </c>
      <c r="BY247" s="52">
        <f t="shared" si="740"/>
        <v>0</v>
      </c>
      <c r="BZ247" s="42" t="str">
        <f t="shared" si="761"/>
        <v>NO OFERTADO</v>
      </c>
      <c r="CA247" s="42" t="str">
        <f>+IFERROR(VLOOKUP(A247,'[1]UCIPHARMA S. A'!$A$11:$N$28,8,0)," ")</f>
        <v xml:space="preserve"> </v>
      </c>
      <c r="CB247" s="42" t="s">
        <v>33</v>
      </c>
      <c r="CC247" s="42" t="str">
        <f t="shared" si="762"/>
        <v>NO</v>
      </c>
      <c r="CD247" s="56"/>
      <c r="CE247" s="57" t="str">
        <f t="shared" si="644"/>
        <v/>
      </c>
      <c r="CF247" s="57" t="str">
        <f t="shared" si="645"/>
        <v/>
      </c>
      <c r="CG247" s="57" t="str">
        <f t="shared" si="646"/>
        <v/>
      </c>
      <c r="CH247" s="65">
        <f t="shared" si="647"/>
        <v>54650</v>
      </c>
      <c r="CI247" s="65" t="str">
        <f t="shared" si="648"/>
        <v/>
      </c>
      <c r="CJ247" s="65" t="str">
        <f t="shared" si="649"/>
        <v/>
      </c>
      <c r="CK247" s="65" t="str">
        <f t="shared" si="763"/>
        <v/>
      </c>
      <c r="CL247" s="65" t="str">
        <f t="shared" si="764"/>
        <v/>
      </c>
      <c r="CM247" s="57" t="str">
        <f t="shared" si="658"/>
        <v/>
      </c>
      <c r="CN247" s="57">
        <f t="shared" si="765"/>
        <v>54650</v>
      </c>
      <c r="CO247" s="58" t="e">
        <f t="shared" si="766"/>
        <v>#VALUE!</v>
      </c>
      <c r="CP247" s="58" t="e">
        <f t="shared" si="767"/>
        <v>#VALUE!</v>
      </c>
      <c r="CQ247" s="58" t="e">
        <f t="shared" si="768"/>
        <v>#VALUE!</v>
      </c>
      <c r="CR247" s="58">
        <f t="shared" si="769"/>
        <v>500</v>
      </c>
      <c r="CS247" s="58" t="e">
        <f t="shared" si="778"/>
        <v>#VALUE!</v>
      </c>
      <c r="CT247" s="58" t="e">
        <f t="shared" si="771"/>
        <v>#VALUE!</v>
      </c>
      <c r="CU247" s="62" t="e">
        <f t="shared" si="772"/>
        <v>#VALUE!</v>
      </c>
      <c r="CV247" s="58" t="e">
        <f t="shared" si="773"/>
        <v>#VALUE!</v>
      </c>
      <c r="CW247" s="58" t="e">
        <f t="shared" si="774"/>
        <v>#VALUE!</v>
      </c>
      <c r="CX247" s="56" t="s">
        <v>554</v>
      </c>
      <c r="CY247" s="91"/>
    </row>
    <row r="248" spans="1:103" s="59" customFormat="1" ht="48" x14ac:dyDescent="0.2">
      <c r="A248" s="122">
        <f t="shared" si="650"/>
        <v>238</v>
      </c>
      <c r="B248" s="123" t="s">
        <v>519</v>
      </c>
      <c r="C248" s="124" t="s">
        <v>520</v>
      </c>
      <c r="D248" s="123" t="s">
        <v>46</v>
      </c>
      <c r="E248" s="126">
        <v>1</v>
      </c>
      <c r="F248" s="122">
        <v>1</v>
      </c>
      <c r="G248" s="123" t="s">
        <v>31</v>
      </c>
      <c r="H248" s="53">
        <v>246960</v>
      </c>
      <c r="I248" s="53">
        <f t="shared" si="651"/>
        <v>246960</v>
      </c>
      <c r="J248" s="136">
        <v>350000</v>
      </c>
      <c r="K248" s="136">
        <v>0</v>
      </c>
      <c r="L248" s="43">
        <f t="shared" si="741"/>
        <v>350000</v>
      </c>
      <c r="M248" s="52">
        <f t="shared" si="652"/>
        <v>350000</v>
      </c>
      <c r="N248" s="42" t="str">
        <f t="shared" si="779"/>
        <v>NO CUMPLE</v>
      </c>
      <c r="O248" s="42" t="s">
        <v>566</v>
      </c>
      <c r="P248" s="42" t="s">
        <v>33</v>
      </c>
      <c r="Q248" s="42" t="str">
        <f t="shared" si="743"/>
        <v>NO</v>
      </c>
      <c r="R248" s="144">
        <v>0</v>
      </c>
      <c r="S248" s="144">
        <v>0</v>
      </c>
      <c r="T248" s="144">
        <f t="shared" si="735"/>
        <v>0</v>
      </c>
      <c r="U248" s="145">
        <f t="shared" si="653"/>
        <v>0</v>
      </c>
      <c r="V248" s="42" t="str">
        <f t="shared" si="775"/>
        <v>NO OFERTADO</v>
      </c>
      <c r="W248" s="42" t="str">
        <f>+IFERROR(VLOOKUP(A248,'[1]ASSUT MEDICAL LTDA'!$A$11:$L$124,7,0)," ")</f>
        <v xml:space="preserve"> </v>
      </c>
      <c r="X248" s="42" t="s">
        <v>33</v>
      </c>
      <c r="Y248" s="42" t="str">
        <f t="shared" si="776"/>
        <v>NO</v>
      </c>
      <c r="Z248" s="43">
        <v>479518</v>
      </c>
      <c r="AA248" s="43">
        <v>0</v>
      </c>
      <c r="AB248" s="43">
        <f t="shared" si="642"/>
        <v>479518</v>
      </c>
      <c r="AC248" s="41">
        <f t="shared" si="654"/>
        <v>479518</v>
      </c>
      <c r="AD248" s="42" t="str">
        <f t="shared" si="746"/>
        <v>NO CUMPLE</v>
      </c>
      <c r="AE248" s="42" t="str">
        <f>+IFERROR(VLOOKUP(A248,'[1]COLOMBIANA DE MEDICAMENTOS 2'!$A$1:$H$16,5,0)," ")</f>
        <v>No cumple</v>
      </c>
      <c r="AF248" s="42" t="s">
        <v>33</v>
      </c>
      <c r="AG248" s="42" t="str">
        <f t="shared" si="747"/>
        <v>NO</v>
      </c>
      <c r="AH248" s="60">
        <v>224939</v>
      </c>
      <c r="AI248" s="60">
        <v>0</v>
      </c>
      <c r="AJ248" s="51">
        <f t="shared" si="748"/>
        <v>224939</v>
      </c>
      <c r="AK248" s="41">
        <f t="shared" si="655"/>
        <v>224939</v>
      </c>
      <c r="AL248" s="42" t="str">
        <f t="shared" si="749"/>
        <v>CUMPLE</v>
      </c>
      <c r="AM248" s="42" t="str">
        <f>+IFERROR(VLOOKUP(A248,'[1]JOHNSON &amp; JOHNSON MEDTECH COLOM'!$A$11:$J$240,7,0)," ")</f>
        <v>Cumple</v>
      </c>
      <c r="AN248" s="42" t="s">
        <v>10</v>
      </c>
      <c r="AO248" s="42" t="str">
        <f t="shared" si="750"/>
        <v>SI</v>
      </c>
      <c r="AP248" s="60"/>
      <c r="AQ248" s="60"/>
      <c r="AR248" s="40">
        <f t="shared" si="751"/>
        <v>0</v>
      </c>
      <c r="AS248" s="41">
        <f t="shared" si="656"/>
        <v>0</v>
      </c>
      <c r="AT248" s="42" t="str">
        <f t="shared" si="752"/>
        <v>NO OFERTADO</v>
      </c>
      <c r="AU248" s="42"/>
      <c r="AV248" s="42" t="s">
        <v>33</v>
      </c>
      <c r="AW248" s="42" t="str">
        <f t="shared" si="753"/>
        <v>NO</v>
      </c>
      <c r="AX248" s="167"/>
      <c r="AY248" s="167"/>
      <c r="AZ248" s="144">
        <f t="shared" si="736"/>
        <v>0</v>
      </c>
      <c r="BA248" s="41">
        <f t="shared" si="657"/>
        <v>0</v>
      </c>
      <c r="BB248" s="42" t="str">
        <f t="shared" si="754"/>
        <v>NO OFERTADO</v>
      </c>
      <c r="BC248" s="42" t="str">
        <f>+IFERROR(VLOOKUP(A248,'[1]LIFE SUMINISTROS MEDICOS S.A.S.'!$A$32:$O$78,8,0)," ")</f>
        <v xml:space="preserve"> </v>
      </c>
      <c r="BD248" s="42" t="s">
        <v>33</v>
      </c>
      <c r="BE248" s="42" t="str">
        <f t="shared" si="755"/>
        <v>NO</v>
      </c>
      <c r="BF248" s="214">
        <f>+IFERROR(VLOOKUP(A248,[2]PriceList!$A$2:$I$252,8,0)," ")</f>
        <v>0</v>
      </c>
      <c r="BG248" s="218">
        <f>+IFERROR(VLOOKUP(A248,[2]PriceList!$A$2:$I$252,9,0)," ")</f>
        <v>0</v>
      </c>
      <c r="BH248" s="43">
        <f t="shared" si="643"/>
        <v>0</v>
      </c>
      <c r="BI248" s="52">
        <f t="shared" si="756"/>
        <v>0</v>
      </c>
      <c r="BJ248" s="42" t="str">
        <f t="shared" si="757"/>
        <v>NO OFERTADO</v>
      </c>
      <c r="BK248" s="42" t="str">
        <f>+IFERROR(VLOOKUP(A248,'[1]MEDTRONIC COLOMBIA S.A.'!$A$11:$O$73,8,0)," ")</f>
        <v xml:space="preserve"> </v>
      </c>
      <c r="BL248" s="42" t="s">
        <v>33</v>
      </c>
      <c r="BM248" s="42" t="str">
        <f t="shared" si="758"/>
        <v>NO</v>
      </c>
      <c r="BN248" s="196">
        <v>0</v>
      </c>
      <c r="BO248" s="196">
        <v>0</v>
      </c>
      <c r="BP248" s="144">
        <f t="shared" si="737"/>
        <v>0</v>
      </c>
      <c r="BQ248" s="145">
        <f t="shared" si="738"/>
        <v>0</v>
      </c>
      <c r="BR248" s="42" t="str">
        <f t="shared" si="759"/>
        <v>NO OFERTADO</v>
      </c>
      <c r="BS248" s="42" t="str">
        <f>+IFERROR(VLOOKUP(A248,'[1]PROMED QUIRURGICOS EU'!$A$11:$O$26,8,0)," ")</f>
        <v xml:space="preserve"> </v>
      </c>
      <c r="BT248" s="42" t="s">
        <v>33</v>
      </c>
      <c r="BU248" s="42" t="str">
        <f t="shared" si="760"/>
        <v>NO</v>
      </c>
      <c r="BV248" s="191"/>
      <c r="BW248" s="191"/>
      <c r="BX248" s="43">
        <f t="shared" si="739"/>
        <v>0</v>
      </c>
      <c r="BY248" s="52">
        <f t="shared" si="740"/>
        <v>0</v>
      </c>
      <c r="BZ248" s="42" t="str">
        <f t="shared" si="761"/>
        <v>NO OFERTADO</v>
      </c>
      <c r="CA248" s="42" t="str">
        <f>+IFERROR(VLOOKUP(A248,'[1]UCIPHARMA S. A'!$A$11:$N$28,8,0)," ")</f>
        <v xml:space="preserve"> </v>
      </c>
      <c r="CB248" s="42" t="s">
        <v>33</v>
      </c>
      <c r="CC248" s="42" t="str">
        <f t="shared" si="762"/>
        <v>NO</v>
      </c>
      <c r="CD248" s="56"/>
      <c r="CE248" s="57" t="str">
        <f t="shared" si="644"/>
        <v/>
      </c>
      <c r="CF248" s="57" t="str">
        <f t="shared" si="645"/>
        <v/>
      </c>
      <c r="CG248" s="57" t="str">
        <f t="shared" si="646"/>
        <v/>
      </c>
      <c r="CH248" s="65">
        <f t="shared" si="647"/>
        <v>224939</v>
      </c>
      <c r="CI248" s="65" t="str">
        <f t="shared" si="648"/>
        <v/>
      </c>
      <c r="CJ248" s="65" t="str">
        <f t="shared" si="649"/>
        <v/>
      </c>
      <c r="CK248" s="65" t="str">
        <f t="shared" si="763"/>
        <v/>
      </c>
      <c r="CL248" s="65" t="str">
        <f t="shared" si="764"/>
        <v/>
      </c>
      <c r="CM248" s="57" t="str">
        <f t="shared" si="658"/>
        <v/>
      </c>
      <c r="CN248" s="57">
        <f t="shared" si="765"/>
        <v>224939</v>
      </c>
      <c r="CO248" s="58" t="e">
        <f t="shared" si="766"/>
        <v>#VALUE!</v>
      </c>
      <c r="CP248" s="58" t="e">
        <f t="shared" si="767"/>
        <v>#VALUE!</v>
      </c>
      <c r="CQ248" s="58" t="e">
        <f t="shared" si="768"/>
        <v>#VALUE!</v>
      </c>
      <c r="CR248" s="58">
        <f t="shared" si="769"/>
        <v>500</v>
      </c>
      <c r="CS248" s="58" t="e">
        <f t="shared" si="778"/>
        <v>#VALUE!</v>
      </c>
      <c r="CT248" s="58" t="e">
        <f t="shared" si="771"/>
        <v>#VALUE!</v>
      </c>
      <c r="CU248" s="62" t="e">
        <f t="shared" si="772"/>
        <v>#VALUE!</v>
      </c>
      <c r="CV248" s="58" t="e">
        <f t="shared" si="773"/>
        <v>#VALUE!</v>
      </c>
      <c r="CW248" s="58" t="e">
        <f t="shared" si="774"/>
        <v>#VALUE!</v>
      </c>
      <c r="CX248" s="56" t="s">
        <v>554</v>
      </c>
      <c r="CY248" s="91"/>
    </row>
    <row r="249" spans="1:103" s="59" customFormat="1" ht="60" x14ac:dyDescent="0.2">
      <c r="A249" s="122">
        <f t="shared" si="650"/>
        <v>239</v>
      </c>
      <c r="B249" s="123" t="s">
        <v>521</v>
      </c>
      <c r="C249" s="124" t="s">
        <v>522</v>
      </c>
      <c r="D249" s="123" t="s">
        <v>46</v>
      </c>
      <c r="E249" s="126">
        <v>1</v>
      </c>
      <c r="F249" s="122">
        <v>1</v>
      </c>
      <c r="G249" s="123" t="s">
        <v>31</v>
      </c>
      <c r="H249" s="53">
        <v>132531</v>
      </c>
      <c r="I249" s="53">
        <f t="shared" si="651"/>
        <v>132531</v>
      </c>
      <c r="J249" s="136">
        <v>150000</v>
      </c>
      <c r="K249" s="136">
        <v>0</v>
      </c>
      <c r="L249" s="43">
        <f>J249+K249</f>
        <v>150000</v>
      </c>
      <c r="M249" s="52">
        <f t="shared" si="652"/>
        <v>150000</v>
      </c>
      <c r="N249" s="42" t="str">
        <f>+IF(L249=0,"NO OFERTADO",IF(L249&gt;$H249,"NO CUMPLE",IF(((L249-$H249)/$H249)&lt;=-20%,"ARTIFICIALIDAD",IF(AND($H249=$H249,((L249-$H249)/$H249)&gt;-20%),"CUMPLE"))))</f>
        <v>NO CUMPLE</v>
      </c>
      <c r="O249" s="42" t="s">
        <v>566</v>
      </c>
      <c r="P249" s="42" t="s">
        <v>33</v>
      </c>
      <c r="Q249" s="42" t="str">
        <f>+IF(P249="CUMPLE","SI",IF(P249="NO CUMPLE","NO"))</f>
        <v>NO</v>
      </c>
      <c r="R249" s="144">
        <v>0</v>
      </c>
      <c r="S249" s="144">
        <v>0</v>
      </c>
      <c r="T249" s="144">
        <f t="shared" si="735"/>
        <v>0</v>
      </c>
      <c r="U249" s="145">
        <f t="shared" si="653"/>
        <v>0</v>
      </c>
      <c r="V249" s="42" t="str">
        <f>+IF(T249=0,"NO OFERTADO",IF(T249&gt;$H249,"NO CUMPLE",IF(((T249-$H249)/$H249)&lt;=-20%,"ARTIFICIALIDAD",IF(AND($H249=$H249,((T249-$H249)/$H249)&gt;-20%),"CUMPLE"))))</f>
        <v>NO OFERTADO</v>
      </c>
      <c r="W249" s="42" t="str">
        <f>+IFERROR(VLOOKUP(A249,'[1]ASSUT MEDICAL LTDA'!$A$11:$L$124,7,0)," ")</f>
        <v xml:space="preserve"> </v>
      </c>
      <c r="X249" s="42" t="s">
        <v>33</v>
      </c>
      <c r="Y249" s="42" t="str">
        <f>+IF(X249="CUMPLE","SI",IF(X249="NO CUMPLE","NO"))</f>
        <v>NO</v>
      </c>
      <c r="Z249" s="43">
        <v>312048</v>
      </c>
      <c r="AA249" s="43">
        <v>0</v>
      </c>
      <c r="AB249" s="43">
        <f t="shared" si="642"/>
        <v>312048</v>
      </c>
      <c r="AC249" s="41">
        <f t="shared" si="654"/>
        <v>312048</v>
      </c>
      <c r="AD249" s="42" t="str">
        <f>+IF(AB249=0,"NO OFERTADO",IF(AB249&gt;$H249,"NO CUMPLE",IF(((AB249-$H249)/$H249)&lt;=-20%,"ARTIFICIALIDAD",IF(AND($H249=$H249,((AB249-$H249)/$H249)&gt;-20%),"CUMPLE"))))</f>
        <v>NO CUMPLE</v>
      </c>
      <c r="AE249" s="42" t="str">
        <f>+IFERROR(VLOOKUP(A249,'[1]COLOMBIANA DE MEDICAMENTOS 2'!$A$1:$H$16,5,0)," ")</f>
        <v>No cumple</v>
      </c>
      <c r="AF249" s="42" t="s">
        <v>33</v>
      </c>
      <c r="AG249" s="42" t="str">
        <f>+IF(AF249="CUMPLE","SI",IF(AF249="NO CUMPLE","NO"))</f>
        <v>NO</v>
      </c>
      <c r="AH249" s="43">
        <v>132531</v>
      </c>
      <c r="AI249" s="43">
        <v>0</v>
      </c>
      <c r="AJ249" s="51">
        <f>+AH249+AI249</f>
        <v>132531</v>
      </c>
      <c r="AK249" s="41">
        <f t="shared" si="655"/>
        <v>132531</v>
      </c>
      <c r="AL249" s="42" t="str">
        <f>+IF(AJ249=0,"NO OFERTADO",IF(AJ249&gt;$H249,"NO CUMPLE",IF(((AJ249-$H249)/$H249)&lt;=-20%,"ARTIFICIALIDAD",IF(AND($H249=$H249,((AJ249-$H249)/$H249)&gt;-20%),"CUMPLE"))))</f>
        <v>CUMPLE</v>
      </c>
      <c r="AM249" s="42" t="str">
        <f>+IFERROR(VLOOKUP(A249,'[1]JOHNSON &amp; JOHNSON MEDTECH COLOM'!$A$11:$J$240,7,0)," ")</f>
        <v>Cumple</v>
      </c>
      <c r="AN249" s="42" t="s">
        <v>10</v>
      </c>
      <c r="AO249" s="42" t="str">
        <f>+IF(AN249="CUMPLE","SI",IF(AN249="NO CUMPLE","NO"))</f>
        <v>SI</v>
      </c>
      <c r="AP249" s="43"/>
      <c r="AQ249" s="43"/>
      <c r="AR249" s="40">
        <f>+AP249+AQ249</f>
        <v>0</v>
      </c>
      <c r="AS249" s="41">
        <f t="shared" si="656"/>
        <v>0</v>
      </c>
      <c r="AT249" s="42" t="str">
        <f>+IF(AR249=0,"NO OFERTADO",IF(AR249&gt;$H249,"NO CUMPLE",IF(((AR249-$H249)/$H249)&lt;=-20%,"ARTIFICIALIDAD",IF(AND($H249=$H249,((AR249-$H249)/$H249)&gt;-20%),"CUMPLE"))))</f>
        <v>NO OFERTADO</v>
      </c>
      <c r="AU249" s="42"/>
      <c r="AV249" s="42" t="s">
        <v>33</v>
      </c>
      <c r="AW249" s="42" t="str">
        <f>+IF(AV249="CUMPLE","SI",IF(AV249="NO CUMPLE","NO"))</f>
        <v>NO</v>
      </c>
      <c r="AX249" s="43"/>
      <c r="AY249" s="43"/>
      <c r="AZ249" s="144">
        <f t="shared" si="736"/>
        <v>0</v>
      </c>
      <c r="BA249" s="41">
        <f t="shared" si="657"/>
        <v>0</v>
      </c>
      <c r="BB249" s="42" t="str">
        <f>+IF(AZ249=0,"NO OFERTADO",IF(AZ249&gt;$H249,"NO CUMPLE",IF(((AZ249-$H249)/$H249)&lt;=-20%,"ARTIFICIALIDAD",IF(AND($H249=$H249,((AZ249-$H249)/$H249)&gt;-20%),"CUMPLE"))))</f>
        <v>NO OFERTADO</v>
      </c>
      <c r="BC249" s="42" t="str">
        <f>+IFERROR(VLOOKUP(A249,'[1]LIFE SUMINISTROS MEDICOS S.A.S.'!$A$32:$O$78,8,0)," ")</f>
        <v xml:space="preserve"> </v>
      </c>
      <c r="BD249" s="42" t="s">
        <v>33</v>
      </c>
      <c r="BE249" s="42" t="str">
        <f>+IF(BD249="CUMPLE","SI",IF(BD249="NO CUMPLE","NO"))</f>
        <v>NO</v>
      </c>
      <c r="BF249" s="214">
        <f>+IFERROR(VLOOKUP(A249,[2]PriceList!$A$2:$I$252,8,0)," ")</f>
        <v>0</v>
      </c>
      <c r="BG249" s="218">
        <f>+IFERROR(VLOOKUP(A249,[2]PriceList!$A$2:$I$252,9,0)," ")</f>
        <v>0</v>
      </c>
      <c r="BH249" s="43">
        <f t="shared" si="643"/>
        <v>0</v>
      </c>
      <c r="BI249" s="52">
        <f>BH249*$F249</f>
        <v>0</v>
      </c>
      <c r="BJ249" s="42" t="str">
        <f>+IF(BH249=0,"NO OFERTADO",IF(BH249&gt;$H249,"NO CUMPLE",IF(((BH249-$H249)/$H249)&lt;=-20%,"ARTIFICIALIDAD",IF(AND($H249=$H249,((BH249-$H249)/$H249)&gt;-20%),"CUMPLE"))))</f>
        <v>NO OFERTADO</v>
      </c>
      <c r="BK249" s="42" t="str">
        <f>+IFERROR(VLOOKUP(A249,'[1]MEDTRONIC COLOMBIA S.A.'!$A$11:$O$73,8,0)," ")</f>
        <v xml:space="preserve"> </v>
      </c>
      <c r="BL249" s="42" t="s">
        <v>33</v>
      </c>
      <c r="BM249" s="42" t="str">
        <f>+IF(BL249="CUMPLE","SI",IF(BL249="NO CUMPLE","NO"))</f>
        <v>NO</v>
      </c>
      <c r="BN249" s="196">
        <v>0</v>
      </c>
      <c r="BO249" s="196">
        <v>0</v>
      </c>
      <c r="BP249" s="144">
        <f t="shared" si="737"/>
        <v>0</v>
      </c>
      <c r="BQ249" s="145">
        <f t="shared" si="738"/>
        <v>0</v>
      </c>
      <c r="BR249" s="42" t="str">
        <f>+IF(BP249=0,"NO OFERTADO",IF(BP249&gt;$H249,"NO CUMPLE",IF(((BP249-$H249)/$H249)&lt;=-20%,"ARTIFICIALIDAD",IF(AND($H249=$H249,((BP249-$H249)/$H249)&gt;-20%),"CUMPLE"))))</f>
        <v>NO OFERTADO</v>
      </c>
      <c r="BS249" s="42" t="str">
        <f>+IFERROR(VLOOKUP(A249,'[1]PROMED QUIRURGICOS EU'!$A$11:$O$26,8,0)," ")</f>
        <v xml:space="preserve"> </v>
      </c>
      <c r="BT249" s="42" t="s">
        <v>33</v>
      </c>
      <c r="BU249" s="42" t="str">
        <f>+IF(BT249="CUMPLE","SI",IF(BT249="NO CUMPLE","NO"))</f>
        <v>NO</v>
      </c>
      <c r="BV249" s="191"/>
      <c r="BW249" s="191"/>
      <c r="BX249" s="43">
        <f t="shared" si="739"/>
        <v>0</v>
      </c>
      <c r="BY249" s="52">
        <f t="shared" si="740"/>
        <v>0</v>
      </c>
      <c r="BZ249" s="42" t="str">
        <f>+IF(BX249=0,"NO OFERTADO",IF(BX249&gt;$H249,"NO CUMPLE",IF(((BX249-$H249)/$H249)&lt;=-20%,"ARTIFICIALIDAD",IF(AND($H249=$H249,((BX249-$H249)/$H249)&gt;-20%),"CUMPLE"))))</f>
        <v>NO OFERTADO</v>
      </c>
      <c r="CA249" s="42" t="str">
        <f>+IFERROR(VLOOKUP(A249,'[1]UCIPHARMA S. A'!$A$11:$N$28,8,0)," ")</f>
        <v xml:space="preserve"> </v>
      </c>
      <c r="CB249" s="42" t="s">
        <v>33</v>
      </c>
      <c r="CC249" s="42" t="str">
        <f>+IF(CB249="CUMPLE","SI",IF(CB249="NO CUMPLE","NO"))</f>
        <v>NO</v>
      </c>
      <c r="CD249" s="56"/>
      <c r="CE249" s="57" t="str">
        <f t="shared" si="644"/>
        <v/>
      </c>
      <c r="CF249" s="57" t="str">
        <f t="shared" si="645"/>
        <v/>
      </c>
      <c r="CG249" s="57" t="str">
        <f t="shared" si="646"/>
        <v/>
      </c>
      <c r="CH249" s="65">
        <f t="shared" si="647"/>
        <v>132531</v>
      </c>
      <c r="CI249" s="65" t="str">
        <f t="shared" si="648"/>
        <v/>
      </c>
      <c r="CJ249" s="65" t="str">
        <f t="shared" si="649"/>
        <v/>
      </c>
      <c r="CK249" s="65" t="str">
        <f>IF(BH249=0,"",IF(BM249="NO","",BH249))</f>
        <v/>
      </c>
      <c r="CL249" s="65" t="str">
        <f>IF(BQ249=0,"",IF(BU249="NO","",BQ249))</f>
        <v/>
      </c>
      <c r="CM249" s="57" t="str">
        <f t="shared" si="658"/>
        <v/>
      </c>
      <c r="CN249" s="57">
        <f>MIN(CE249,CF249,CG249,CH249,CI249,CJ249,CK249,CL249,CM249)</f>
        <v>132531</v>
      </c>
      <c r="CO249" s="58" t="e">
        <f>500*(CN249/CE249)</f>
        <v>#VALUE!</v>
      </c>
      <c r="CP249" s="58" t="e">
        <f>500*(CN249/CF249)</f>
        <v>#VALUE!</v>
      </c>
      <c r="CQ249" s="58" t="e">
        <f>500*(CN249/CG249)</f>
        <v>#VALUE!</v>
      </c>
      <c r="CR249" s="58">
        <f>500*(CN249/CH249)</f>
        <v>500</v>
      </c>
      <c r="CS249" s="58" t="e">
        <f>500*(CN249/CI249)</f>
        <v>#VALUE!</v>
      </c>
      <c r="CT249" s="58" t="e">
        <f>500*(CN249/CJ249)</f>
        <v>#VALUE!</v>
      </c>
      <c r="CU249" s="62" t="e">
        <f>500*(CN249/CK249)</f>
        <v>#VALUE!</v>
      </c>
      <c r="CV249" s="58" t="e">
        <f>500*(CN249/CL249)</f>
        <v>#VALUE!</v>
      </c>
      <c r="CW249" s="58" t="e">
        <f>500*(CN249/CM249)</f>
        <v>#VALUE!</v>
      </c>
      <c r="CX249" s="56" t="s">
        <v>554</v>
      </c>
      <c r="CY249" s="91"/>
    </row>
    <row r="250" spans="1:103" s="59" customFormat="1" ht="108" x14ac:dyDescent="0.2">
      <c r="A250" s="122">
        <f t="shared" si="650"/>
        <v>240</v>
      </c>
      <c r="B250" s="123" t="s">
        <v>523</v>
      </c>
      <c r="C250" s="124" t="s">
        <v>524</v>
      </c>
      <c r="D250" s="123" t="s">
        <v>46</v>
      </c>
      <c r="E250" s="126">
        <v>1</v>
      </c>
      <c r="F250" s="122">
        <v>1</v>
      </c>
      <c r="G250" s="123" t="s">
        <v>31</v>
      </c>
      <c r="H250" s="53">
        <v>4560000</v>
      </c>
      <c r="I250" s="53">
        <f t="shared" si="651"/>
        <v>4560000</v>
      </c>
      <c r="J250" s="136"/>
      <c r="K250" s="136">
        <v>0</v>
      </c>
      <c r="L250" s="43">
        <f t="shared" ref="L250:L261" si="780">J250+K250</f>
        <v>0</v>
      </c>
      <c r="M250" s="52">
        <f t="shared" si="652"/>
        <v>0</v>
      </c>
      <c r="N250" s="42" t="str">
        <f t="shared" ref="N250:N254" si="781">+IF(L250=0,"NO OFERTADO",IF(L250&gt;$H250,"NO CUMPLE",IF(((L250-$H250)/$H250)&lt;=-20%,"ARTIFICIALIDAD",IF(AND($H250=$H250,((L250-$H250)/$H250)&gt;-20%),"CUMPLE"))))</f>
        <v>NO OFERTADO</v>
      </c>
      <c r="O250" s="42" t="s">
        <v>568</v>
      </c>
      <c r="P250" s="42" t="s">
        <v>33</v>
      </c>
      <c r="Q250" s="42" t="str">
        <f t="shared" ref="Q250:Q261" si="782">+IF(P250="CUMPLE","SI",IF(P250="NO CUMPLE","NO"))</f>
        <v>NO</v>
      </c>
      <c r="R250" s="144">
        <v>0</v>
      </c>
      <c r="S250" s="144">
        <v>0</v>
      </c>
      <c r="T250" s="144">
        <f t="shared" si="735"/>
        <v>0</v>
      </c>
      <c r="U250" s="145">
        <f t="shared" si="653"/>
        <v>0</v>
      </c>
      <c r="V250" s="42" t="str">
        <f t="shared" ref="V250:V251" si="783">+IF(T250=0,"NO OFERTADO",IF(T250&gt;$H250,"NO CUMPLE",IF(((T250-$H250)/$H250)&lt;=-20%,"ARTIFICIALIDAD",IF(AND($H250=$H250,((T250-$H250)/$H250)&gt;-20%),"CUMPLE"))))</f>
        <v>NO OFERTADO</v>
      </c>
      <c r="W250" s="42" t="str">
        <f>+IFERROR(VLOOKUP(A250,'[1]ASSUT MEDICAL LTDA'!$A$11:$L$124,7,0)," ")</f>
        <v xml:space="preserve"> </v>
      </c>
      <c r="X250" s="42" t="s">
        <v>33</v>
      </c>
      <c r="Y250" s="42" t="str">
        <f t="shared" ref="Y250:Y251" si="784">+IF(X250="CUMPLE","SI",IF(X250="NO CUMPLE","NO"))</f>
        <v>NO</v>
      </c>
      <c r="Z250" s="43">
        <v>0</v>
      </c>
      <c r="AA250" s="43">
        <v>0</v>
      </c>
      <c r="AB250" s="43">
        <f t="shared" si="642"/>
        <v>0</v>
      </c>
      <c r="AC250" s="41">
        <f t="shared" si="654"/>
        <v>0</v>
      </c>
      <c r="AD250" s="42" t="str">
        <f t="shared" ref="AD250:AD261" si="785">+IF(AB250=0,"NO OFERTADO",IF(AB250&gt;$H250,"NO CUMPLE",IF(((AB250-$H250)/$H250)&lt;=-20%,"ARTIFICIALIDAD",IF(AND($H250=$H250,((AB250-$H250)/$H250)&gt;-20%),"CUMPLE"))))</f>
        <v>NO OFERTADO</v>
      </c>
      <c r="AE250" s="42" t="str">
        <f>+IFERROR(VLOOKUP(A250,'[1]COLOMBIANA DE MEDICAMENTOS 2'!$A$1:$H$16,5,0)," ")</f>
        <v xml:space="preserve"> </v>
      </c>
      <c r="AF250" s="42" t="s">
        <v>33</v>
      </c>
      <c r="AG250" s="42" t="str">
        <f t="shared" ref="AG250:AG261" si="786">+IF(AF250="CUMPLE","SI",IF(AF250="NO CUMPLE","NO"))</f>
        <v>NO</v>
      </c>
      <c r="AH250" s="60"/>
      <c r="AI250" s="60"/>
      <c r="AJ250" s="51">
        <f t="shared" ref="AJ250:AJ261" si="787">+AH250+AI250</f>
        <v>0</v>
      </c>
      <c r="AK250" s="41">
        <f t="shared" si="655"/>
        <v>0</v>
      </c>
      <c r="AL250" s="42" t="str">
        <f t="shared" ref="AL250:AL261" si="788">+IF(AJ250=0,"NO OFERTADO",IF(AJ250&gt;$H250,"NO CUMPLE",IF(((AJ250-$H250)/$H250)&lt;=-20%,"ARTIFICIALIDAD",IF(AND($H250=$H250,((AJ250-$H250)/$H250)&gt;-20%),"CUMPLE"))))</f>
        <v>NO OFERTADO</v>
      </c>
      <c r="AM250" s="42" t="str">
        <f>+IFERROR(VLOOKUP(A250,'[1]JOHNSON &amp; JOHNSON MEDTECH COLOM'!$A$11:$J$240,7,0)," ")</f>
        <v xml:space="preserve"> </v>
      </c>
      <c r="AN250" s="42" t="s">
        <v>33</v>
      </c>
      <c r="AO250" s="42" t="str">
        <f t="shared" ref="AO250:AO261" si="789">+IF(AN250="CUMPLE","SI",IF(AN250="NO CUMPLE","NO"))</f>
        <v>NO</v>
      </c>
      <c r="AP250" s="60"/>
      <c r="AQ250" s="60"/>
      <c r="AR250" s="40">
        <f t="shared" ref="AR250:AR261" si="790">+AP250+AQ250</f>
        <v>0</v>
      </c>
      <c r="AS250" s="41">
        <f t="shared" si="656"/>
        <v>0</v>
      </c>
      <c r="AT250" s="42" t="str">
        <f t="shared" ref="AT250:AT261" si="791">+IF(AR250=0,"NO OFERTADO",IF(AR250&gt;$H250,"NO CUMPLE",IF(((AR250-$H250)/$H250)&lt;=-20%,"ARTIFICIALIDAD",IF(AND($H250=$H250,((AR250-$H250)/$H250)&gt;-20%),"CUMPLE"))))</f>
        <v>NO OFERTADO</v>
      </c>
      <c r="AU250" s="42"/>
      <c r="AV250" s="42" t="s">
        <v>33</v>
      </c>
      <c r="AW250" s="42" t="str">
        <f t="shared" ref="AW250:AW261" si="792">+IF(AV250="CUMPLE","SI",IF(AV250="NO CUMPLE","NO"))</f>
        <v>NO</v>
      </c>
      <c r="AX250" s="167"/>
      <c r="AY250" s="167"/>
      <c r="AZ250" s="144">
        <f t="shared" si="736"/>
        <v>0</v>
      </c>
      <c r="BA250" s="41">
        <f t="shared" si="657"/>
        <v>0</v>
      </c>
      <c r="BB250" s="42" t="str">
        <f t="shared" ref="BB250:BB261" si="793">+IF(AZ250=0,"NO OFERTADO",IF(AZ250&gt;$H250,"NO CUMPLE",IF(((AZ250-$H250)/$H250)&lt;=-20%,"ARTIFICIALIDAD",IF(AND($H250=$H250,((AZ250-$H250)/$H250)&gt;-20%),"CUMPLE"))))</f>
        <v>NO OFERTADO</v>
      </c>
      <c r="BC250" s="42" t="str">
        <f>+IFERROR(VLOOKUP(A250,'[1]LIFE SUMINISTROS MEDICOS S.A.S.'!$A$32:$O$78,8,0)," ")</f>
        <v xml:space="preserve"> </v>
      </c>
      <c r="BD250" s="42" t="s">
        <v>33</v>
      </c>
      <c r="BE250" s="42" t="str">
        <f t="shared" ref="BE250:BE261" si="794">+IF(BD250="CUMPLE","SI",IF(BD250="NO CUMPLE","NO"))</f>
        <v>NO</v>
      </c>
      <c r="BF250" s="214">
        <f>+IFERROR(VLOOKUP(A250,[2]PriceList!$A$2:$I$252,8,0)," ")</f>
        <v>0</v>
      </c>
      <c r="BG250" s="218">
        <f>+IFERROR(VLOOKUP(A250,[2]PriceList!$A$2:$I$252,9,0)," ")</f>
        <v>0</v>
      </c>
      <c r="BH250" s="43">
        <f t="shared" si="643"/>
        <v>0</v>
      </c>
      <c r="BI250" s="52">
        <f t="shared" ref="BI250:BI261" si="795">BH250*$F250</f>
        <v>0</v>
      </c>
      <c r="BJ250" s="42" t="str">
        <f t="shared" ref="BJ250:BJ261" si="796">+IF(BH250=0,"NO OFERTADO",IF(BH250&gt;$H250,"NO CUMPLE",IF(((BH250-$H250)/$H250)&lt;=-20%,"ARTIFICIALIDAD",IF(AND($H250=$H250,((BH250-$H250)/$H250)&gt;-20%),"CUMPLE"))))</f>
        <v>NO OFERTADO</v>
      </c>
      <c r="BK250" s="42" t="str">
        <f>+IFERROR(VLOOKUP(A250,'[1]MEDTRONIC COLOMBIA S.A.'!$A$11:$O$73,8,0)," ")</f>
        <v xml:space="preserve"> </v>
      </c>
      <c r="BL250" s="42" t="s">
        <v>33</v>
      </c>
      <c r="BM250" s="42" t="str">
        <f t="shared" ref="BM250:BM261" si="797">+IF(BL250="CUMPLE","SI",IF(BL250="NO CUMPLE","NO"))</f>
        <v>NO</v>
      </c>
      <c r="BN250" s="196">
        <v>0</v>
      </c>
      <c r="BO250" s="196">
        <v>0</v>
      </c>
      <c r="BP250" s="144">
        <f t="shared" si="737"/>
        <v>0</v>
      </c>
      <c r="BQ250" s="145">
        <f t="shared" si="738"/>
        <v>0</v>
      </c>
      <c r="BR250" s="42" t="str">
        <f t="shared" ref="BR250:BR261" si="798">+IF(BP250=0,"NO OFERTADO",IF(BP250&gt;$H250,"NO CUMPLE",IF(((BP250-$H250)/$H250)&lt;=-20%,"ARTIFICIALIDAD",IF(AND($H250=$H250,((BP250-$H250)/$H250)&gt;-20%),"CUMPLE"))))</f>
        <v>NO OFERTADO</v>
      </c>
      <c r="BS250" s="42" t="str">
        <f>+IFERROR(VLOOKUP(A250,'[1]PROMED QUIRURGICOS EU'!$A$11:$O$26,8,0)," ")</f>
        <v xml:space="preserve"> </v>
      </c>
      <c r="BT250" s="42" t="s">
        <v>33</v>
      </c>
      <c r="BU250" s="42" t="str">
        <f t="shared" ref="BU250:BU261" si="799">+IF(BT250="CUMPLE","SI",IF(BT250="NO CUMPLE","NO"))</f>
        <v>NO</v>
      </c>
      <c r="BV250" s="191"/>
      <c r="BW250" s="191"/>
      <c r="BX250" s="43">
        <f t="shared" si="739"/>
        <v>0</v>
      </c>
      <c r="BY250" s="52">
        <f t="shared" si="740"/>
        <v>0</v>
      </c>
      <c r="BZ250" s="42" t="str">
        <f t="shared" ref="BZ250:BZ261" si="800">+IF(BX250=0,"NO OFERTADO",IF(BX250&gt;$H250,"NO CUMPLE",IF(((BX250-$H250)/$H250)&lt;=-20%,"ARTIFICIALIDAD",IF(AND($H250=$H250,((BX250-$H250)/$H250)&gt;-20%),"CUMPLE"))))</f>
        <v>NO OFERTADO</v>
      </c>
      <c r="CA250" s="42" t="str">
        <f>+IFERROR(VLOOKUP(A250,'[1]UCIPHARMA S. A'!$A$11:$N$28,8,0)," ")</f>
        <v xml:space="preserve"> </v>
      </c>
      <c r="CB250" s="42" t="s">
        <v>33</v>
      </c>
      <c r="CC250" s="42" t="str">
        <f t="shared" ref="CC250:CC261" si="801">+IF(CB250="CUMPLE","SI",IF(CB250="NO CUMPLE","NO"))</f>
        <v>NO</v>
      </c>
      <c r="CD250" s="56"/>
      <c r="CE250" s="57" t="str">
        <f t="shared" si="644"/>
        <v/>
      </c>
      <c r="CF250" s="57" t="str">
        <f t="shared" si="645"/>
        <v/>
      </c>
      <c r="CG250" s="57" t="str">
        <f t="shared" si="646"/>
        <v/>
      </c>
      <c r="CH250" s="65" t="str">
        <f t="shared" si="647"/>
        <v/>
      </c>
      <c r="CI250" s="65" t="str">
        <f t="shared" si="648"/>
        <v/>
      </c>
      <c r="CJ250" s="65" t="str">
        <f t="shared" si="649"/>
        <v/>
      </c>
      <c r="CK250" s="65" t="str">
        <f t="shared" ref="CK250:CK261" si="802">IF(BH250=0,"",IF(BM250="NO","",BH250))</f>
        <v/>
      </c>
      <c r="CL250" s="65" t="str">
        <f t="shared" ref="CL250:CL260" si="803">IF(BQ250=0,"",IF(BU250="NO","",BQ250))</f>
        <v/>
      </c>
      <c r="CM250" s="57" t="str">
        <f t="shared" si="658"/>
        <v/>
      </c>
      <c r="CN250" s="57">
        <f t="shared" ref="CN250:CN261" si="804">MIN(CE250,CF250,CG250,CH250,CI250,CJ250,CK250,CL250,CM250)</f>
        <v>0</v>
      </c>
      <c r="CO250" s="58" t="e">
        <f t="shared" ref="CO250:CO261" si="805">500*(CN250/CE250)</f>
        <v>#VALUE!</v>
      </c>
      <c r="CP250" s="58" t="e">
        <f t="shared" ref="CP250:CP261" si="806">500*(CN250/CF250)</f>
        <v>#VALUE!</v>
      </c>
      <c r="CQ250" s="58" t="e">
        <f t="shared" ref="CQ250:CQ261" si="807">500*(CN250/CG250)</f>
        <v>#VALUE!</v>
      </c>
      <c r="CR250" s="58" t="e">
        <f t="shared" ref="CR250:CR261" si="808">500*(CN250/CH250)</f>
        <v>#VALUE!</v>
      </c>
      <c r="CS250" s="58" t="e">
        <f t="shared" ref="CS250:CS253" si="809">500*(CN250/CI250)</f>
        <v>#VALUE!</v>
      </c>
      <c r="CT250" s="58" t="e">
        <f t="shared" ref="CT250:CT261" si="810">500*(CN250/CJ250)</f>
        <v>#VALUE!</v>
      </c>
      <c r="CU250" s="62" t="e">
        <f t="shared" ref="CU250:CU261" si="811">500*(CN250/CK250)</f>
        <v>#VALUE!</v>
      </c>
      <c r="CV250" s="58" t="e">
        <f t="shared" ref="CV250:CV261" si="812">500*(CN250/CL250)</f>
        <v>#VALUE!</v>
      </c>
      <c r="CW250" s="58" t="e">
        <f t="shared" ref="CW250:CW261" si="813">500*(CN250/CM250)</f>
        <v>#VALUE!</v>
      </c>
      <c r="CX250" s="49" t="s">
        <v>564</v>
      </c>
      <c r="CY250" s="91"/>
    </row>
    <row r="251" spans="1:103" s="59" customFormat="1" ht="47.25" x14ac:dyDescent="0.2">
      <c r="A251" s="122">
        <f t="shared" si="650"/>
        <v>241</v>
      </c>
      <c r="B251" s="123" t="s">
        <v>525</v>
      </c>
      <c r="C251" s="124" t="s">
        <v>526</v>
      </c>
      <c r="D251" s="123" t="s">
        <v>46</v>
      </c>
      <c r="E251" s="126">
        <v>3.6666666666666665</v>
      </c>
      <c r="F251" s="122">
        <v>1</v>
      </c>
      <c r="G251" s="123" t="s">
        <v>31</v>
      </c>
      <c r="H251" s="53">
        <v>112500</v>
      </c>
      <c r="I251" s="53">
        <f t="shared" si="651"/>
        <v>412500</v>
      </c>
      <c r="J251" s="136"/>
      <c r="K251" s="136">
        <v>0</v>
      </c>
      <c r="L251" s="43">
        <f t="shared" si="780"/>
        <v>0</v>
      </c>
      <c r="M251" s="52">
        <f t="shared" si="652"/>
        <v>0</v>
      </c>
      <c r="N251" s="42" t="str">
        <f t="shared" si="781"/>
        <v>NO OFERTADO</v>
      </c>
      <c r="O251" s="42" t="s">
        <v>568</v>
      </c>
      <c r="P251" s="42" t="s">
        <v>33</v>
      </c>
      <c r="Q251" s="42" t="str">
        <f t="shared" si="782"/>
        <v>NO</v>
      </c>
      <c r="R251" s="144">
        <v>0</v>
      </c>
      <c r="S251" s="144">
        <v>0</v>
      </c>
      <c r="T251" s="144">
        <f t="shared" si="735"/>
        <v>0</v>
      </c>
      <c r="U251" s="145">
        <f t="shared" si="653"/>
        <v>0</v>
      </c>
      <c r="V251" s="42" t="str">
        <f t="shared" si="783"/>
        <v>NO OFERTADO</v>
      </c>
      <c r="W251" s="42" t="str">
        <f>+IFERROR(VLOOKUP(A251,'[1]ASSUT MEDICAL LTDA'!$A$11:$L$124,7,0)," ")</f>
        <v xml:space="preserve"> </v>
      </c>
      <c r="X251" s="42" t="s">
        <v>33</v>
      </c>
      <c r="Y251" s="42" t="str">
        <f t="shared" si="784"/>
        <v>NO</v>
      </c>
      <c r="Z251" s="43">
        <v>0</v>
      </c>
      <c r="AA251" s="43">
        <v>0</v>
      </c>
      <c r="AB251" s="43">
        <f t="shared" si="642"/>
        <v>0</v>
      </c>
      <c r="AC251" s="41">
        <f t="shared" si="654"/>
        <v>0</v>
      </c>
      <c r="AD251" s="42" t="str">
        <f t="shared" si="785"/>
        <v>NO OFERTADO</v>
      </c>
      <c r="AE251" s="42" t="str">
        <f>+IFERROR(VLOOKUP(A251,'[1]COLOMBIANA DE MEDICAMENTOS 2'!$A$1:$H$16,5,0)," ")</f>
        <v xml:space="preserve"> </v>
      </c>
      <c r="AF251" s="42" t="s">
        <v>33</v>
      </c>
      <c r="AG251" s="42" t="str">
        <f t="shared" si="786"/>
        <v>NO</v>
      </c>
      <c r="AH251" s="60">
        <v>102469</v>
      </c>
      <c r="AI251" s="60">
        <v>0</v>
      </c>
      <c r="AJ251" s="51">
        <f t="shared" si="787"/>
        <v>102469</v>
      </c>
      <c r="AK251" s="41">
        <f t="shared" si="655"/>
        <v>375719.66666666663</v>
      </c>
      <c r="AL251" s="42" t="str">
        <f t="shared" si="788"/>
        <v>CUMPLE</v>
      </c>
      <c r="AM251" s="42" t="str">
        <f>+IFERROR(VLOOKUP(A251,'[1]JOHNSON &amp; JOHNSON MEDTECH COLOM'!$A$11:$J$240,7,0)," ")</f>
        <v>Cumple</v>
      </c>
      <c r="AN251" s="42" t="s">
        <v>10</v>
      </c>
      <c r="AO251" s="42" t="str">
        <f t="shared" si="789"/>
        <v>SI</v>
      </c>
      <c r="AP251" s="60"/>
      <c r="AQ251" s="60"/>
      <c r="AR251" s="40">
        <f t="shared" si="790"/>
        <v>0</v>
      </c>
      <c r="AS251" s="41">
        <f t="shared" si="656"/>
        <v>0</v>
      </c>
      <c r="AT251" s="42" t="str">
        <f t="shared" si="791"/>
        <v>NO OFERTADO</v>
      </c>
      <c r="AU251" s="42"/>
      <c r="AV251" s="42" t="s">
        <v>33</v>
      </c>
      <c r="AW251" s="42" t="str">
        <f t="shared" si="792"/>
        <v>NO</v>
      </c>
      <c r="AX251" s="167"/>
      <c r="AY251" s="167"/>
      <c r="AZ251" s="144">
        <f t="shared" si="736"/>
        <v>0</v>
      </c>
      <c r="BA251" s="41">
        <f t="shared" si="657"/>
        <v>0</v>
      </c>
      <c r="BB251" s="42" t="str">
        <f t="shared" si="793"/>
        <v>NO OFERTADO</v>
      </c>
      <c r="BC251" s="42" t="str">
        <f>+IFERROR(VLOOKUP(A251,'[1]LIFE SUMINISTROS MEDICOS S.A.S.'!$A$32:$O$78,8,0)," ")</f>
        <v xml:space="preserve"> </v>
      </c>
      <c r="BD251" s="42" t="s">
        <v>33</v>
      </c>
      <c r="BE251" s="42" t="str">
        <f t="shared" si="794"/>
        <v>NO</v>
      </c>
      <c r="BF251" s="214">
        <f>+IFERROR(VLOOKUP(A251,[2]PriceList!$A$2:$I$252,8,0)," ")</f>
        <v>0</v>
      </c>
      <c r="BG251" s="218">
        <f>+IFERROR(VLOOKUP(A251,[2]PriceList!$A$2:$I$252,9,0)," ")</f>
        <v>0</v>
      </c>
      <c r="BH251" s="43">
        <f t="shared" si="643"/>
        <v>0</v>
      </c>
      <c r="BI251" s="52">
        <f t="shared" si="795"/>
        <v>0</v>
      </c>
      <c r="BJ251" s="42" t="str">
        <f t="shared" si="796"/>
        <v>NO OFERTADO</v>
      </c>
      <c r="BK251" s="42" t="str">
        <f>+IFERROR(VLOOKUP(A251,'[1]MEDTRONIC COLOMBIA S.A.'!$A$11:$O$73,8,0)," ")</f>
        <v xml:space="preserve"> </v>
      </c>
      <c r="BL251" s="42" t="s">
        <v>33</v>
      </c>
      <c r="BM251" s="42" t="str">
        <f t="shared" si="797"/>
        <v>NO</v>
      </c>
      <c r="BN251" s="196">
        <v>0</v>
      </c>
      <c r="BO251" s="196">
        <v>0</v>
      </c>
      <c r="BP251" s="144">
        <f t="shared" si="737"/>
        <v>0</v>
      </c>
      <c r="BQ251" s="145">
        <f t="shared" si="738"/>
        <v>0</v>
      </c>
      <c r="BR251" s="42" t="str">
        <f t="shared" si="798"/>
        <v>NO OFERTADO</v>
      </c>
      <c r="BS251" s="42" t="str">
        <f>+IFERROR(VLOOKUP(A251,'[1]PROMED QUIRURGICOS EU'!$A$11:$O$26,8,0)," ")</f>
        <v xml:space="preserve"> </v>
      </c>
      <c r="BT251" s="42" t="s">
        <v>33</v>
      </c>
      <c r="BU251" s="42" t="str">
        <f t="shared" si="799"/>
        <v>NO</v>
      </c>
      <c r="BV251" s="191"/>
      <c r="BW251" s="191"/>
      <c r="BX251" s="43">
        <f t="shared" si="739"/>
        <v>0</v>
      </c>
      <c r="BY251" s="52">
        <f t="shared" si="740"/>
        <v>0</v>
      </c>
      <c r="BZ251" s="42" t="str">
        <f t="shared" si="800"/>
        <v>NO OFERTADO</v>
      </c>
      <c r="CA251" s="42" t="str">
        <f>+IFERROR(VLOOKUP(A251,'[1]UCIPHARMA S. A'!$A$11:$N$28,8,0)," ")</f>
        <v xml:space="preserve"> </v>
      </c>
      <c r="CB251" s="42" t="s">
        <v>33</v>
      </c>
      <c r="CC251" s="42" t="str">
        <f t="shared" si="801"/>
        <v>NO</v>
      </c>
      <c r="CD251" s="56"/>
      <c r="CE251" s="57" t="str">
        <f t="shared" si="644"/>
        <v/>
      </c>
      <c r="CF251" s="57" t="str">
        <f t="shared" si="645"/>
        <v/>
      </c>
      <c r="CG251" s="57" t="str">
        <f t="shared" si="646"/>
        <v/>
      </c>
      <c r="CH251" s="65">
        <f t="shared" si="647"/>
        <v>102469</v>
      </c>
      <c r="CI251" s="65" t="str">
        <f t="shared" si="648"/>
        <v/>
      </c>
      <c r="CJ251" s="65" t="str">
        <f t="shared" si="649"/>
        <v/>
      </c>
      <c r="CK251" s="65" t="str">
        <f t="shared" si="802"/>
        <v/>
      </c>
      <c r="CL251" s="65" t="str">
        <f t="shared" si="803"/>
        <v/>
      </c>
      <c r="CM251" s="57" t="str">
        <f t="shared" si="658"/>
        <v/>
      </c>
      <c r="CN251" s="57">
        <f t="shared" si="804"/>
        <v>102469</v>
      </c>
      <c r="CO251" s="58" t="e">
        <f t="shared" si="805"/>
        <v>#VALUE!</v>
      </c>
      <c r="CP251" s="58" t="e">
        <f t="shared" si="806"/>
        <v>#VALUE!</v>
      </c>
      <c r="CQ251" s="58" t="e">
        <f t="shared" si="807"/>
        <v>#VALUE!</v>
      </c>
      <c r="CR251" s="58">
        <f t="shared" si="808"/>
        <v>500</v>
      </c>
      <c r="CS251" s="58" t="e">
        <f t="shared" si="809"/>
        <v>#VALUE!</v>
      </c>
      <c r="CT251" s="58" t="e">
        <f t="shared" si="810"/>
        <v>#VALUE!</v>
      </c>
      <c r="CU251" s="62" t="e">
        <f t="shared" si="811"/>
        <v>#VALUE!</v>
      </c>
      <c r="CV251" s="58" t="e">
        <f t="shared" si="812"/>
        <v>#VALUE!</v>
      </c>
      <c r="CW251" s="58" t="e">
        <f t="shared" si="813"/>
        <v>#VALUE!</v>
      </c>
      <c r="CX251" s="56" t="s">
        <v>554</v>
      </c>
      <c r="CY251" s="91"/>
    </row>
    <row r="252" spans="1:103" s="59" customFormat="1" ht="47.25" x14ac:dyDescent="0.2">
      <c r="A252" s="122">
        <f t="shared" si="650"/>
        <v>242</v>
      </c>
      <c r="B252" s="123" t="s">
        <v>527</v>
      </c>
      <c r="C252" s="124" t="s">
        <v>528</v>
      </c>
      <c r="D252" s="123" t="s">
        <v>46</v>
      </c>
      <c r="E252" s="126">
        <v>1</v>
      </c>
      <c r="F252" s="122">
        <v>1</v>
      </c>
      <c r="G252" s="123" t="s">
        <v>31</v>
      </c>
      <c r="H252" s="53">
        <v>1515249.372</v>
      </c>
      <c r="I252" s="53">
        <f t="shared" si="651"/>
        <v>1515249.372</v>
      </c>
      <c r="J252" s="136"/>
      <c r="K252" s="136">
        <v>0</v>
      </c>
      <c r="L252" s="43">
        <f t="shared" si="780"/>
        <v>0</v>
      </c>
      <c r="M252" s="52">
        <f t="shared" si="652"/>
        <v>0</v>
      </c>
      <c r="N252" s="42" t="str">
        <f t="shared" si="781"/>
        <v>NO OFERTADO</v>
      </c>
      <c r="O252" s="42" t="s">
        <v>568</v>
      </c>
      <c r="P252" s="42" t="s">
        <v>33</v>
      </c>
      <c r="Q252" s="42" t="str">
        <f t="shared" si="782"/>
        <v>NO</v>
      </c>
      <c r="R252" s="144">
        <v>0</v>
      </c>
      <c r="S252" s="144">
        <v>0</v>
      </c>
      <c r="T252" s="144">
        <f t="shared" si="735"/>
        <v>0</v>
      </c>
      <c r="U252" s="145">
        <f t="shared" si="653"/>
        <v>0</v>
      </c>
      <c r="V252" s="42" t="str">
        <f>+IF(T252=0,"NO OFERTADO",IF(T252&gt;$H252,"NO CUMPLE",IF(((T252-$H252)/$H252)&lt;=-20%,"ARTIFICIALIDAD",IF(AND($H252=$H252,((T252-$H252)/$H252)&gt;-20%),"CUMPLE"))))</f>
        <v>NO OFERTADO</v>
      </c>
      <c r="W252" s="42" t="str">
        <f>+IFERROR(VLOOKUP(A252,'[1]ASSUT MEDICAL LTDA'!$A$11:$L$124,7,0)," ")</f>
        <v xml:space="preserve"> </v>
      </c>
      <c r="X252" s="42" t="s">
        <v>33</v>
      </c>
      <c r="Y252" s="42" t="str">
        <f>+IF(X252="CUMPLE","SI",IF(X252="NO CUMPLE","NO"))</f>
        <v>NO</v>
      </c>
      <c r="Z252" s="43">
        <v>0</v>
      </c>
      <c r="AA252" s="43">
        <v>0</v>
      </c>
      <c r="AB252" s="43">
        <f t="shared" si="642"/>
        <v>0</v>
      </c>
      <c r="AC252" s="41">
        <f t="shared" si="654"/>
        <v>0</v>
      </c>
      <c r="AD252" s="42" t="str">
        <f t="shared" si="785"/>
        <v>NO OFERTADO</v>
      </c>
      <c r="AE252" s="42" t="str">
        <f>+IFERROR(VLOOKUP(A252,'[1]COLOMBIANA DE MEDICAMENTOS 2'!$A$1:$H$16,5,0)," ")</f>
        <v xml:space="preserve"> </v>
      </c>
      <c r="AF252" s="42" t="s">
        <v>33</v>
      </c>
      <c r="AG252" s="42" t="str">
        <f t="shared" si="786"/>
        <v>NO</v>
      </c>
      <c r="AH252" s="60">
        <v>1159781</v>
      </c>
      <c r="AI252" s="60">
        <v>0</v>
      </c>
      <c r="AJ252" s="51">
        <f t="shared" si="787"/>
        <v>1159781</v>
      </c>
      <c r="AK252" s="41">
        <f t="shared" si="655"/>
        <v>1159781</v>
      </c>
      <c r="AL252" s="42" t="str">
        <f t="shared" si="788"/>
        <v>ARTIFICIALIDAD</v>
      </c>
      <c r="AM252" s="42" t="str">
        <f>+IFERROR(VLOOKUP(A252,'[1]JOHNSON &amp; JOHNSON MEDTECH COLOM'!$A$11:$J$240,7,0)," ")</f>
        <v>Cumple</v>
      </c>
      <c r="AN252" s="42" t="s">
        <v>10</v>
      </c>
      <c r="AO252" s="42" t="str">
        <f t="shared" si="789"/>
        <v>SI</v>
      </c>
      <c r="AP252" s="60"/>
      <c r="AQ252" s="60"/>
      <c r="AR252" s="40">
        <f t="shared" si="790"/>
        <v>0</v>
      </c>
      <c r="AS252" s="41">
        <f t="shared" si="656"/>
        <v>0</v>
      </c>
      <c r="AT252" s="42" t="str">
        <f t="shared" si="791"/>
        <v>NO OFERTADO</v>
      </c>
      <c r="AU252" s="42"/>
      <c r="AV252" s="42" t="s">
        <v>33</v>
      </c>
      <c r="AW252" s="42" t="str">
        <f t="shared" si="792"/>
        <v>NO</v>
      </c>
      <c r="AX252" s="167"/>
      <c r="AY252" s="167"/>
      <c r="AZ252" s="144">
        <f t="shared" si="736"/>
        <v>0</v>
      </c>
      <c r="BA252" s="41">
        <f t="shared" si="657"/>
        <v>0</v>
      </c>
      <c r="BB252" s="42" t="str">
        <f t="shared" si="793"/>
        <v>NO OFERTADO</v>
      </c>
      <c r="BC252" s="42" t="str">
        <f>+IFERROR(VLOOKUP(A252,'[1]LIFE SUMINISTROS MEDICOS S.A.S.'!$A$32:$O$78,8,0)," ")</f>
        <v xml:space="preserve"> </v>
      </c>
      <c r="BD252" s="42" t="s">
        <v>33</v>
      </c>
      <c r="BE252" s="42" t="str">
        <f t="shared" si="794"/>
        <v>NO</v>
      </c>
      <c r="BF252" s="214">
        <f>+IFERROR(VLOOKUP(A252,[2]PriceList!$A$2:$I$252,8,0)," ")</f>
        <v>0</v>
      </c>
      <c r="BG252" s="218">
        <f>+IFERROR(VLOOKUP(A252,[2]PriceList!$A$2:$I$252,9,0)," ")</f>
        <v>0</v>
      </c>
      <c r="BH252" s="43">
        <f t="shared" si="643"/>
        <v>0</v>
      </c>
      <c r="BI252" s="52">
        <f t="shared" si="795"/>
        <v>0</v>
      </c>
      <c r="BJ252" s="42" t="str">
        <f t="shared" si="796"/>
        <v>NO OFERTADO</v>
      </c>
      <c r="BK252" s="42" t="str">
        <f>+IFERROR(VLOOKUP(A252,'[1]MEDTRONIC COLOMBIA S.A.'!$A$11:$O$73,8,0)," ")</f>
        <v xml:space="preserve"> </v>
      </c>
      <c r="BL252" s="42" t="s">
        <v>33</v>
      </c>
      <c r="BM252" s="42" t="str">
        <f t="shared" si="797"/>
        <v>NO</v>
      </c>
      <c r="BN252" s="196">
        <v>0</v>
      </c>
      <c r="BO252" s="196">
        <v>0</v>
      </c>
      <c r="BP252" s="144">
        <f t="shared" si="737"/>
        <v>0</v>
      </c>
      <c r="BQ252" s="145">
        <f t="shared" si="738"/>
        <v>0</v>
      </c>
      <c r="BR252" s="42" t="str">
        <f t="shared" si="798"/>
        <v>NO OFERTADO</v>
      </c>
      <c r="BS252" s="42" t="str">
        <f>+IFERROR(VLOOKUP(A252,'[1]PROMED QUIRURGICOS EU'!$A$11:$O$26,8,0)," ")</f>
        <v xml:space="preserve"> </v>
      </c>
      <c r="BT252" s="42" t="s">
        <v>33</v>
      </c>
      <c r="BU252" s="42" t="str">
        <f t="shared" si="799"/>
        <v>NO</v>
      </c>
      <c r="BV252" s="191"/>
      <c r="BW252" s="191"/>
      <c r="BX252" s="43">
        <f t="shared" si="739"/>
        <v>0</v>
      </c>
      <c r="BY252" s="52">
        <f t="shared" si="740"/>
        <v>0</v>
      </c>
      <c r="BZ252" s="42" t="str">
        <f t="shared" si="800"/>
        <v>NO OFERTADO</v>
      </c>
      <c r="CA252" s="42" t="str">
        <f>+IFERROR(VLOOKUP(A252,'[1]UCIPHARMA S. A'!$A$11:$N$28,8,0)," ")</f>
        <v xml:space="preserve"> </v>
      </c>
      <c r="CB252" s="42" t="s">
        <v>33</v>
      </c>
      <c r="CC252" s="42" t="str">
        <f t="shared" si="801"/>
        <v>NO</v>
      </c>
      <c r="CD252" s="56"/>
      <c r="CE252" s="57" t="str">
        <f t="shared" si="644"/>
        <v/>
      </c>
      <c r="CF252" s="57" t="str">
        <f t="shared" si="645"/>
        <v/>
      </c>
      <c r="CG252" s="57" t="str">
        <f t="shared" si="646"/>
        <v/>
      </c>
      <c r="CH252" s="65">
        <f t="shared" si="647"/>
        <v>1159781</v>
      </c>
      <c r="CI252" s="65" t="str">
        <f t="shared" si="648"/>
        <v/>
      </c>
      <c r="CJ252" s="65" t="str">
        <f t="shared" si="649"/>
        <v/>
      </c>
      <c r="CK252" s="65" t="str">
        <f t="shared" si="802"/>
        <v/>
      </c>
      <c r="CL252" s="65" t="str">
        <f t="shared" si="803"/>
        <v/>
      </c>
      <c r="CM252" s="57" t="str">
        <f t="shared" si="658"/>
        <v/>
      </c>
      <c r="CN252" s="57">
        <f t="shared" si="804"/>
        <v>1159781</v>
      </c>
      <c r="CO252" s="58" t="e">
        <f t="shared" si="805"/>
        <v>#VALUE!</v>
      </c>
      <c r="CP252" s="58" t="e">
        <f t="shared" si="806"/>
        <v>#VALUE!</v>
      </c>
      <c r="CQ252" s="58" t="e">
        <f t="shared" si="807"/>
        <v>#VALUE!</v>
      </c>
      <c r="CR252" s="58">
        <f t="shared" si="808"/>
        <v>500</v>
      </c>
      <c r="CS252" s="58" t="e">
        <f t="shared" si="809"/>
        <v>#VALUE!</v>
      </c>
      <c r="CT252" s="58" t="e">
        <f t="shared" si="810"/>
        <v>#VALUE!</v>
      </c>
      <c r="CU252" s="62" t="e">
        <f t="shared" si="811"/>
        <v>#VALUE!</v>
      </c>
      <c r="CV252" s="58" t="e">
        <f t="shared" si="812"/>
        <v>#VALUE!</v>
      </c>
      <c r="CW252" s="58" t="e">
        <f t="shared" si="813"/>
        <v>#VALUE!</v>
      </c>
      <c r="CX252" s="56" t="s">
        <v>554</v>
      </c>
      <c r="CY252" s="91"/>
    </row>
    <row r="253" spans="1:103" s="59" customFormat="1" ht="60" x14ac:dyDescent="0.2">
      <c r="A253" s="122">
        <f t="shared" si="650"/>
        <v>243</v>
      </c>
      <c r="B253" s="123" t="s">
        <v>529</v>
      </c>
      <c r="C253" s="124" t="s">
        <v>530</v>
      </c>
      <c r="D253" s="123" t="s">
        <v>46</v>
      </c>
      <c r="E253" s="126">
        <v>0.66666666666666663</v>
      </c>
      <c r="F253" s="122">
        <v>1</v>
      </c>
      <c r="G253" s="123" t="s">
        <v>31</v>
      </c>
      <c r="H253" s="53">
        <v>272510</v>
      </c>
      <c r="I253" s="53">
        <f t="shared" si="651"/>
        <v>181673.33333333331</v>
      </c>
      <c r="J253" s="136"/>
      <c r="K253" s="136">
        <v>0</v>
      </c>
      <c r="L253" s="43">
        <f t="shared" si="780"/>
        <v>0</v>
      </c>
      <c r="M253" s="52">
        <f t="shared" si="652"/>
        <v>0</v>
      </c>
      <c r="N253" s="42" t="str">
        <f t="shared" si="781"/>
        <v>NO OFERTADO</v>
      </c>
      <c r="O253" s="42" t="s">
        <v>568</v>
      </c>
      <c r="P253" s="42" t="s">
        <v>33</v>
      </c>
      <c r="Q253" s="42" t="str">
        <f t="shared" si="782"/>
        <v>NO</v>
      </c>
      <c r="R253" s="144">
        <v>0</v>
      </c>
      <c r="S253" s="144">
        <v>0</v>
      </c>
      <c r="T253" s="144">
        <f t="shared" si="735"/>
        <v>0</v>
      </c>
      <c r="U253" s="145">
        <f t="shared" si="653"/>
        <v>0</v>
      </c>
      <c r="V253" s="42" t="str">
        <f t="shared" ref="V253:V261" si="814">+IF(T253=0,"NO OFERTADO",IF(T253&gt;$H253,"NO CUMPLE",IF(((T253-$H253)/$H253)&lt;=-20%,"ARTIFICIALIDAD",IF(AND($H253=$H253,((T253-$H253)/$H253)&gt;-20%),"CUMPLE"))))</f>
        <v>NO OFERTADO</v>
      </c>
      <c r="W253" s="42" t="str">
        <f>+IFERROR(VLOOKUP(A253,'[1]ASSUT MEDICAL LTDA'!$A$11:$L$124,7,0)," ")</f>
        <v xml:space="preserve"> </v>
      </c>
      <c r="X253" s="42" t="s">
        <v>33</v>
      </c>
      <c r="Y253" s="42" t="str">
        <f t="shared" ref="Y253:Y261" si="815">+IF(X253="CUMPLE","SI",IF(X253="NO CUMPLE","NO"))</f>
        <v>NO</v>
      </c>
      <c r="Z253" s="43">
        <v>0</v>
      </c>
      <c r="AA253" s="43">
        <v>0</v>
      </c>
      <c r="AB253" s="43">
        <f t="shared" si="642"/>
        <v>0</v>
      </c>
      <c r="AC253" s="41">
        <f t="shared" si="654"/>
        <v>0</v>
      </c>
      <c r="AD253" s="42" t="str">
        <f t="shared" si="785"/>
        <v>NO OFERTADO</v>
      </c>
      <c r="AE253" s="42" t="str">
        <f>+IFERROR(VLOOKUP(A253,'[1]COLOMBIANA DE MEDICAMENTOS 2'!$A$1:$H$16,5,0)," ")</f>
        <v xml:space="preserve"> </v>
      </c>
      <c r="AF253" s="42" t="s">
        <v>33</v>
      </c>
      <c r="AG253" s="42" t="str">
        <f t="shared" si="786"/>
        <v>NO</v>
      </c>
      <c r="AH253" s="60">
        <v>174880</v>
      </c>
      <c r="AI253" s="60">
        <v>0</v>
      </c>
      <c r="AJ253" s="51">
        <f t="shared" si="787"/>
        <v>174880</v>
      </c>
      <c r="AK253" s="41">
        <f t="shared" si="655"/>
        <v>116586.66666666666</v>
      </c>
      <c r="AL253" s="42" t="str">
        <f t="shared" si="788"/>
        <v>ARTIFICIALIDAD</v>
      </c>
      <c r="AM253" s="42" t="str">
        <f>+IFERROR(VLOOKUP(A253,'[1]JOHNSON &amp; JOHNSON MEDTECH COLOM'!$A$11:$J$240,7,0)," ")</f>
        <v>Cumple</v>
      </c>
      <c r="AN253" s="42" t="s">
        <v>10</v>
      </c>
      <c r="AO253" s="42" t="str">
        <f t="shared" si="789"/>
        <v>SI</v>
      </c>
      <c r="AP253" s="60"/>
      <c r="AQ253" s="60"/>
      <c r="AR253" s="40">
        <f t="shared" si="790"/>
        <v>0</v>
      </c>
      <c r="AS253" s="41">
        <f t="shared" si="656"/>
        <v>0</v>
      </c>
      <c r="AT253" s="42" t="str">
        <f t="shared" si="791"/>
        <v>NO OFERTADO</v>
      </c>
      <c r="AU253" s="42"/>
      <c r="AV253" s="42" t="s">
        <v>33</v>
      </c>
      <c r="AW253" s="42" t="str">
        <f t="shared" si="792"/>
        <v>NO</v>
      </c>
      <c r="AX253" s="167">
        <v>170000</v>
      </c>
      <c r="AY253" s="167">
        <v>32300</v>
      </c>
      <c r="AZ253" s="144">
        <f t="shared" si="736"/>
        <v>202300</v>
      </c>
      <c r="BA253" s="41">
        <f t="shared" si="657"/>
        <v>134866.66666666666</v>
      </c>
      <c r="BB253" s="42" t="str">
        <f t="shared" si="793"/>
        <v>ARTIFICIALIDAD</v>
      </c>
      <c r="BC253" s="42" t="str">
        <f>+IFERROR(VLOOKUP(A253,'[1]LIFE SUMINISTROS MEDICOS S.A.S.'!$A$32:$O$78,8,0)," ")</f>
        <v>No cumple</v>
      </c>
      <c r="BD253" s="42" t="s">
        <v>10</v>
      </c>
      <c r="BE253" s="42" t="str">
        <f t="shared" si="794"/>
        <v>SI</v>
      </c>
      <c r="BF253" s="214">
        <f>+IFERROR(VLOOKUP(A253,[2]PriceList!$A$2:$I$252,8,0)," ")</f>
        <v>0</v>
      </c>
      <c r="BG253" s="218">
        <f>+IFERROR(VLOOKUP(A253,[2]PriceList!$A$2:$I$252,9,0)," ")</f>
        <v>0</v>
      </c>
      <c r="BH253" s="43">
        <f t="shared" si="643"/>
        <v>0</v>
      </c>
      <c r="BI253" s="52">
        <f t="shared" si="795"/>
        <v>0</v>
      </c>
      <c r="BJ253" s="42" t="str">
        <f t="shared" si="796"/>
        <v>NO OFERTADO</v>
      </c>
      <c r="BK253" s="42" t="str">
        <f>+IFERROR(VLOOKUP(A253,'[1]MEDTRONIC COLOMBIA S.A.'!$A$11:$O$73,8,0)," ")</f>
        <v xml:space="preserve"> </v>
      </c>
      <c r="BL253" s="42" t="s">
        <v>33</v>
      </c>
      <c r="BM253" s="42" t="str">
        <f t="shared" si="797"/>
        <v>NO</v>
      </c>
      <c r="BN253" s="196">
        <v>0</v>
      </c>
      <c r="BO253" s="196">
        <v>0</v>
      </c>
      <c r="BP253" s="144">
        <f t="shared" si="737"/>
        <v>0</v>
      </c>
      <c r="BQ253" s="145">
        <f t="shared" si="738"/>
        <v>0</v>
      </c>
      <c r="BR253" s="42" t="str">
        <f t="shared" si="798"/>
        <v>NO OFERTADO</v>
      </c>
      <c r="BS253" s="42" t="str">
        <f>+IFERROR(VLOOKUP(A253,'[1]PROMED QUIRURGICOS EU'!$A$11:$O$26,8,0)," ")</f>
        <v xml:space="preserve"> </v>
      </c>
      <c r="BT253" s="42" t="s">
        <v>33</v>
      </c>
      <c r="BU253" s="42" t="str">
        <f t="shared" si="799"/>
        <v>NO</v>
      </c>
      <c r="BV253" s="191"/>
      <c r="BW253" s="191"/>
      <c r="BX253" s="43">
        <f t="shared" si="739"/>
        <v>0</v>
      </c>
      <c r="BY253" s="52">
        <f t="shared" si="740"/>
        <v>0</v>
      </c>
      <c r="BZ253" s="42" t="str">
        <f t="shared" si="800"/>
        <v>NO OFERTADO</v>
      </c>
      <c r="CA253" s="42" t="str">
        <f>+IFERROR(VLOOKUP(A253,'[1]UCIPHARMA S. A'!$A$11:$N$28,8,0)," ")</f>
        <v xml:space="preserve"> </v>
      </c>
      <c r="CB253" s="42" t="s">
        <v>33</v>
      </c>
      <c r="CC253" s="42" t="str">
        <f t="shared" si="801"/>
        <v>NO</v>
      </c>
      <c r="CD253" s="56"/>
      <c r="CE253" s="57" t="str">
        <f t="shared" si="644"/>
        <v/>
      </c>
      <c r="CF253" s="57" t="str">
        <f t="shared" si="645"/>
        <v/>
      </c>
      <c r="CG253" s="57" t="str">
        <f t="shared" si="646"/>
        <v/>
      </c>
      <c r="CH253" s="65">
        <f t="shared" si="647"/>
        <v>174880</v>
      </c>
      <c r="CI253" s="65" t="str">
        <f t="shared" si="648"/>
        <v/>
      </c>
      <c r="CJ253" s="65">
        <f t="shared" si="649"/>
        <v>202300</v>
      </c>
      <c r="CK253" s="65" t="str">
        <f t="shared" si="802"/>
        <v/>
      </c>
      <c r="CL253" s="65" t="str">
        <f t="shared" si="803"/>
        <v/>
      </c>
      <c r="CM253" s="57" t="str">
        <f t="shared" si="658"/>
        <v/>
      </c>
      <c r="CN253" s="57">
        <f t="shared" si="804"/>
        <v>174880</v>
      </c>
      <c r="CO253" s="58" t="e">
        <f t="shared" si="805"/>
        <v>#VALUE!</v>
      </c>
      <c r="CP253" s="58" t="e">
        <f t="shared" si="806"/>
        <v>#VALUE!</v>
      </c>
      <c r="CQ253" s="58" t="e">
        <f t="shared" si="807"/>
        <v>#VALUE!</v>
      </c>
      <c r="CR253" s="58">
        <f t="shared" si="808"/>
        <v>500</v>
      </c>
      <c r="CS253" s="58" t="e">
        <f t="shared" si="809"/>
        <v>#VALUE!</v>
      </c>
      <c r="CT253" s="58">
        <f t="shared" si="810"/>
        <v>432.22936233316858</v>
      </c>
      <c r="CU253" s="62" t="e">
        <f t="shared" si="811"/>
        <v>#VALUE!</v>
      </c>
      <c r="CV253" s="58" t="e">
        <f t="shared" si="812"/>
        <v>#VALUE!</v>
      </c>
      <c r="CW253" s="58" t="e">
        <f t="shared" si="813"/>
        <v>#VALUE!</v>
      </c>
      <c r="CX253" s="56" t="s">
        <v>554</v>
      </c>
      <c r="CY253" s="91"/>
    </row>
    <row r="254" spans="1:103" s="59" customFormat="1" ht="60" x14ac:dyDescent="0.2">
      <c r="A254" s="122">
        <f t="shared" si="650"/>
        <v>244</v>
      </c>
      <c r="B254" s="123" t="s">
        <v>531</v>
      </c>
      <c r="C254" s="124" t="s">
        <v>532</v>
      </c>
      <c r="D254" s="123" t="s">
        <v>46</v>
      </c>
      <c r="E254" s="126">
        <v>1</v>
      </c>
      <c r="F254" s="122">
        <v>1</v>
      </c>
      <c r="G254" s="123" t="s">
        <v>31</v>
      </c>
      <c r="H254" s="53">
        <v>326726.40000000002</v>
      </c>
      <c r="I254" s="53">
        <f t="shared" si="651"/>
        <v>326726.40000000002</v>
      </c>
      <c r="J254" s="136"/>
      <c r="K254" s="136">
        <v>0</v>
      </c>
      <c r="L254" s="43">
        <f t="shared" si="780"/>
        <v>0</v>
      </c>
      <c r="M254" s="52">
        <f t="shared" si="652"/>
        <v>0</v>
      </c>
      <c r="N254" s="42" t="str">
        <f t="shared" si="781"/>
        <v>NO OFERTADO</v>
      </c>
      <c r="O254" s="42" t="s">
        <v>568</v>
      </c>
      <c r="P254" s="42" t="s">
        <v>33</v>
      </c>
      <c r="Q254" s="42" t="str">
        <f t="shared" si="782"/>
        <v>NO</v>
      </c>
      <c r="R254" s="144">
        <v>0</v>
      </c>
      <c r="S254" s="144">
        <v>0</v>
      </c>
      <c r="T254" s="144">
        <f t="shared" si="735"/>
        <v>0</v>
      </c>
      <c r="U254" s="145">
        <f t="shared" si="653"/>
        <v>0</v>
      </c>
      <c r="V254" s="42" t="str">
        <f t="shared" si="814"/>
        <v>NO OFERTADO</v>
      </c>
      <c r="W254" s="42" t="str">
        <f>+IFERROR(VLOOKUP(A254,'[1]ASSUT MEDICAL LTDA'!$A$11:$L$124,7,0)," ")</f>
        <v xml:space="preserve"> </v>
      </c>
      <c r="X254" s="42" t="s">
        <v>33</v>
      </c>
      <c r="Y254" s="42" t="str">
        <f t="shared" si="815"/>
        <v>NO</v>
      </c>
      <c r="Z254" s="43">
        <v>0</v>
      </c>
      <c r="AA254" s="43">
        <v>0</v>
      </c>
      <c r="AB254" s="43">
        <f t="shared" si="642"/>
        <v>0</v>
      </c>
      <c r="AC254" s="41">
        <f t="shared" si="654"/>
        <v>0</v>
      </c>
      <c r="AD254" s="42" t="str">
        <f t="shared" si="785"/>
        <v>NO OFERTADO</v>
      </c>
      <c r="AE254" s="42" t="str">
        <f>+IFERROR(VLOOKUP(A254,'[1]COLOMBIANA DE MEDICAMENTOS 2'!$A$1:$H$16,5,0)," ")</f>
        <v xml:space="preserve"> </v>
      </c>
      <c r="AF254" s="42" t="s">
        <v>33</v>
      </c>
      <c r="AG254" s="42" t="str">
        <f t="shared" si="786"/>
        <v>NO</v>
      </c>
      <c r="AH254" s="60">
        <v>220349</v>
      </c>
      <c r="AI254" s="60">
        <v>0</v>
      </c>
      <c r="AJ254" s="51">
        <f t="shared" si="787"/>
        <v>220349</v>
      </c>
      <c r="AK254" s="41">
        <f t="shared" si="655"/>
        <v>220349</v>
      </c>
      <c r="AL254" s="42" t="str">
        <f t="shared" si="788"/>
        <v>ARTIFICIALIDAD</v>
      </c>
      <c r="AM254" s="42" t="str">
        <f>+IFERROR(VLOOKUP(A254,'[1]JOHNSON &amp; JOHNSON MEDTECH COLOM'!$A$11:$J$240,7,0)," ")</f>
        <v>Cumple</v>
      </c>
      <c r="AN254" s="42" t="s">
        <v>10</v>
      </c>
      <c r="AO254" s="42" t="str">
        <f t="shared" si="789"/>
        <v>SI</v>
      </c>
      <c r="AP254" s="60"/>
      <c r="AQ254" s="60"/>
      <c r="AR254" s="40">
        <f t="shared" si="790"/>
        <v>0</v>
      </c>
      <c r="AS254" s="41">
        <f t="shared" si="656"/>
        <v>0</v>
      </c>
      <c r="AT254" s="42" t="str">
        <f t="shared" si="791"/>
        <v>NO OFERTADO</v>
      </c>
      <c r="AU254" s="42"/>
      <c r="AV254" s="42" t="s">
        <v>33</v>
      </c>
      <c r="AW254" s="42" t="str">
        <f t="shared" si="792"/>
        <v>NO</v>
      </c>
      <c r="AX254" s="167"/>
      <c r="AY254" s="167"/>
      <c r="AZ254" s="144">
        <f t="shared" si="736"/>
        <v>0</v>
      </c>
      <c r="BA254" s="41">
        <f t="shared" si="657"/>
        <v>0</v>
      </c>
      <c r="BB254" s="42" t="str">
        <f t="shared" si="793"/>
        <v>NO OFERTADO</v>
      </c>
      <c r="BC254" s="42" t="str">
        <f>+IFERROR(VLOOKUP(A254,'[1]LIFE SUMINISTROS MEDICOS S.A.S.'!$A$32:$O$78,8,0)," ")</f>
        <v xml:space="preserve"> </v>
      </c>
      <c r="BD254" s="42" t="s">
        <v>33</v>
      </c>
      <c r="BE254" s="42" t="str">
        <f t="shared" si="794"/>
        <v>NO</v>
      </c>
      <c r="BF254" s="214">
        <f>+IFERROR(VLOOKUP(A254,[2]PriceList!$A$2:$I$252,8,0)," ")</f>
        <v>0</v>
      </c>
      <c r="BG254" s="218">
        <f>+IFERROR(VLOOKUP(A254,[2]PriceList!$A$2:$I$252,9,0)," ")</f>
        <v>0</v>
      </c>
      <c r="BH254" s="43">
        <f t="shared" si="643"/>
        <v>0</v>
      </c>
      <c r="BI254" s="52">
        <f t="shared" si="795"/>
        <v>0</v>
      </c>
      <c r="BJ254" s="42" t="str">
        <f t="shared" si="796"/>
        <v>NO OFERTADO</v>
      </c>
      <c r="BK254" s="42" t="str">
        <f>+IFERROR(VLOOKUP(A254,'[1]MEDTRONIC COLOMBIA S.A.'!$A$11:$O$73,8,0)," ")</f>
        <v xml:space="preserve"> </v>
      </c>
      <c r="BL254" s="42" t="s">
        <v>33</v>
      </c>
      <c r="BM254" s="42" t="str">
        <f t="shared" si="797"/>
        <v>NO</v>
      </c>
      <c r="BN254" s="196">
        <v>0</v>
      </c>
      <c r="BO254" s="196">
        <v>0</v>
      </c>
      <c r="BP254" s="144">
        <f t="shared" si="737"/>
        <v>0</v>
      </c>
      <c r="BQ254" s="145">
        <f t="shared" si="738"/>
        <v>0</v>
      </c>
      <c r="BR254" s="42" t="str">
        <f t="shared" si="798"/>
        <v>NO OFERTADO</v>
      </c>
      <c r="BS254" s="42" t="str">
        <f>+IFERROR(VLOOKUP(A254,'[1]PROMED QUIRURGICOS EU'!$A$11:$O$26,8,0)," ")</f>
        <v xml:space="preserve"> </v>
      </c>
      <c r="BT254" s="42" t="s">
        <v>33</v>
      </c>
      <c r="BU254" s="42" t="str">
        <f t="shared" si="799"/>
        <v>NO</v>
      </c>
      <c r="BV254" s="191"/>
      <c r="BW254" s="191"/>
      <c r="BX254" s="43">
        <f t="shared" si="739"/>
        <v>0</v>
      </c>
      <c r="BY254" s="52">
        <f t="shared" si="740"/>
        <v>0</v>
      </c>
      <c r="BZ254" s="42" t="str">
        <f t="shared" si="800"/>
        <v>NO OFERTADO</v>
      </c>
      <c r="CA254" s="42" t="str">
        <f>+IFERROR(VLOOKUP(A254,'[1]UCIPHARMA S. A'!$A$11:$N$28,8,0)," ")</f>
        <v xml:space="preserve"> </v>
      </c>
      <c r="CB254" s="42" t="s">
        <v>33</v>
      </c>
      <c r="CC254" s="42" t="str">
        <f t="shared" si="801"/>
        <v>NO</v>
      </c>
      <c r="CD254" s="56"/>
      <c r="CE254" s="57" t="str">
        <f t="shared" si="644"/>
        <v/>
      </c>
      <c r="CF254" s="57" t="str">
        <f t="shared" si="645"/>
        <v/>
      </c>
      <c r="CG254" s="57" t="str">
        <f t="shared" si="646"/>
        <v/>
      </c>
      <c r="CH254" s="65">
        <f t="shared" si="647"/>
        <v>220349</v>
      </c>
      <c r="CI254" s="65" t="str">
        <f t="shared" si="648"/>
        <v/>
      </c>
      <c r="CJ254" s="65" t="str">
        <f t="shared" si="649"/>
        <v/>
      </c>
      <c r="CK254" s="65" t="str">
        <f t="shared" si="802"/>
        <v/>
      </c>
      <c r="CL254" s="65" t="str">
        <f t="shared" si="803"/>
        <v/>
      </c>
      <c r="CM254" s="57" t="str">
        <f t="shared" si="658"/>
        <v/>
      </c>
      <c r="CN254" s="57">
        <f t="shared" si="804"/>
        <v>220349</v>
      </c>
      <c r="CO254" s="58" t="e">
        <f t="shared" si="805"/>
        <v>#VALUE!</v>
      </c>
      <c r="CP254" s="58" t="e">
        <f t="shared" si="806"/>
        <v>#VALUE!</v>
      </c>
      <c r="CQ254" s="58" t="e">
        <f t="shared" si="807"/>
        <v>#VALUE!</v>
      </c>
      <c r="CR254" s="58">
        <f t="shared" si="808"/>
        <v>500</v>
      </c>
      <c r="CS254" s="58" t="e">
        <f>500*(CN254/CI254)</f>
        <v>#VALUE!</v>
      </c>
      <c r="CT254" s="58" t="e">
        <f t="shared" si="810"/>
        <v>#VALUE!</v>
      </c>
      <c r="CU254" s="62" t="e">
        <f t="shared" si="811"/>
        <v>#VALUE!</v>
      </c>
      <c r="CV254" s="58" t="e">
        <f t="shared" si="812"/>
        <v>#VALUE!</v>
      </c>
      <c r="CW254" s="58" t="e">
        <f t="shared" si="813"/>
        <v>#VALUE!</v>
      </c>
      <c r="CX254" s="56" t="s">
        <v>554</v>
      </c>
      <c r="CY254" s="91"/>
    </row>
    <row r="255" spans="1:103" s="59" customFormat="1" ht="47.25" x14ac:dyDescent="0.2">
      <c r="A255" s="122">
        <f t="shared" si="650"/>
        <v>245</v>
      </c>
      <c r="B255" s="123" t="s">
        <v>533</v>
      </c>
      <c r="C255" s="124" t="s">
        <v>534</v>
      </c>
      <c r="D255" s="123" t="s">
        <v>46</v>
      </c>
      <c r="E255" s="126">
        <v>3.6666666666666665</v>
      </c>
      <c r="F255" s="122">
        <v>1</v>
      </c>
      <c r="G255" s="123" t="s">
        <v>31</v>
      </c>
      <c r="H255" s="53">
        <v>4076344.2443422093</v>
      </c>
      <c r="I255" s="53">
        <f t="shared" si="651"/>
        <v>14946595.562588099</v>
      </c>
      <c r="J255" s="136"/>
      <c r="K255" s="136">
        <v>0</v>
      </c>
      <c r="L255" s="43">
        <f t="shared" si="780"/>
        <v>0</v>
      </c>
      <c r="M255" s="52">
        <f t="shared" si="652"/>
        <v>0</v>
      </c>
      <c r="N255" s="42" t="str">
        <f>+IF(L255=0,"NO OFERTADO",IF(L255&gt;$H255,"NO CUMPLE",IF(((L255-$H255)/$H255)&lt;=-20%,"ARTIFICIALIDAD",IF(AND($H255=$H255,((L255-$H255)/$H255)&gt;-20%),"CUMPLE"))))</f>
        <v>NO OFERTADO</v>
      </c>
      <c r="O255" s="42" t="s">
        <v>568</v>
      </c>
      <c r="P255" s="42" t="s">
        <v>33</v>
      </c>
      <c r="Q255" s="42" t="str">
        <f t="shared" si="782"/>
        <v>NO</v>
      </c>
      <c r="R255" s="144">
        <v>0</v>
      </c>
      <c r="S255" s="144">
        <v>0</v>
      </c>
      <c r="T255" s="144">
        <f t="shared" si="735"/>
        <v>0</v>
      </c>
      <c r="U255" s="145">
        <f t="shared" si="653"/>
        <v>0</v>
      </c>
      <c r="V255" s="42" t="str">
        <f t="shared" si="814"/>
        <v>NO OFERTADO</v>
      </c>
      <c r="W255" s="42" t="str">
        <f>+IFERROR(VLOOKUP(A255,'[1]ASSUT MEDICAL LTDA'!$A$11:$L$124,7,0)," ")</f>
        <v xml:space="preserve"> </v>
      </c>
      <c r="X255" s="42" t="s">
        <v>33</v>
      </c>
      <c r="Y255" s="42" t="str">
        <f t="shared" si="815"/>
        <v>NO</v>
      </c>
      <c r="Z255" s="43">
        <v>0</v>
      </c>
      <c r="AA255" s="43">
        <v>0</v>
      </c>
      <c r="AB255" s="43">
        <f t="shared" si="642"/>
        <v>0</v>
      </c>
      <c r="AC255" s="41">
        <f t="shared" si="654"/>
        <v>0</v>
      </c>
      <c r="AD255" s="42" t="str">
        <f t="shared" si="785"/>
        <v>NO OFERTADO</v>
      </c>
      <c r="AE255" s="42" t="str">
        <f>+IFERROR(VLOOKUP(A255,'[1]COLOMBIANA DE MEDICAMENTOS 2'!$A$1:$H$16,5,0)," ")</f>
        <v xml:space="preserve"> </v>
      </c>
      <c r="AF255" s="42" t="s">
        <v>33</v>
      </c>
      <c r="AG255" s="42" t="str">
        <f t="shared" si="786"/>
        <v>NO</v>
      </c>
      <c r="AH255" s="60"/>
      <c r="AI255" s="60"/>
      <c r="AJ255" s="51">
        <f t="shared" si="787"/>
        <v>0</v>
      </c>
      <c r="AK255" s="41">
        <f t="shared" si="655"/>
        <v>0</v>
      </c>
      <c r="AL255" s="42" t="str">
        <f t="shared" si="788"/>
        <v>NO OFERTADO</v>
      </c>
      <c r="AM255" s="42" t="str">
        <f>+IFERROR(VLOOKUP(A255,'[1]JOHNSON &amp; JOHNSON MEDTECH COLOM'!$A$11:$J$240,7,0)," ")</f>
        <v xml:space="preserve"> </v>
      </c>
      <c r="AN255" s="42" t="s">
        <v>33</v>
      </c>
      <c r="AO255" s="42" t="str">
        <f t="shared" si="789"/>
        <v>NO</v>
      </c>
      <c r="AP255" s="60"/>
      <c r="AQ255" s="60"/>
      <c r="AR255" s="40">
        <f t="shared" si="790"/>
        <v>0</v>
      </c>
      <c r="AS255" s="41">
        <f t="shared" si="656"/>
        <v>0</v>
      </c>
      <c r="AT255" s="42" t="str">
        <f t="shared" si="791"/>
        <v>NO OFERTADO</v>
      </c>
      <c r="AU255" s="42"/>
      <c r="AV255" s="42" t="s">
        <v>33</v>
      </c>
      <c r="AW255" s="42" t="str">
        <f t="shared" si="792"/>
        <v>NO</v>
      </c>
      <c r="AX255" s="167"/>
      <c r="AY255" s="167"/>
      <c r="AZ255" s="144">
        <f t="shared" si="736"/>
        <v>0</v>
      </c>
      <c r="BA255" s="41">
        <f t="shared" si="657"/>
        <v>0</v>
      </c>
      <c r="BB255" s="42" t="str">
        <f t="shared" si="793"/>
        <v>NO OFERTADO</v>
      </c>
      <c r="BC255" s="42" t="str">
        <f>+IFERROR(VLOOKUP(A255,'[1]LIFE SUMINISTROS MEDICOS S.A.S.'!$A$32:$O$78,8,0)," ")</f>
        <v xml:space="preserve"> </v>
      </c>
      <c r="BD255" s="42" t="s">
        <v>33</v>
      </c>
      <c r="BE255" s="42" t="str">
        <f t="shared" si="794"/>
        <v>NO</v>
      </c>
      <c r="BF255" s="214">
        <f>+IFERROR(VLOOKUP(A255,[2]PriceList!$A$2:$I$252,8,0)," ")</f>
        <v>0</v>
      </c>
      <c r="BG255" s="218">
        <f>+IFERROR(VLOOKUP(A255,[2]PriceList!$A$2:$I$252,9,0)," ")</f>
        <v>0</v>
      </c>
      <c r="BH255" s="43">
        <f t="shared" si="643"/>
        <v>0</v>
      </c>
      <c r="BI255" s="52">
        <f t="shared" si="795"/>
        <v>0</v>
      </c>
      <c r="BJ255" s="42" t="str">
        <f t="shared" si="796"/>
        <v>NO OFERTADO</v>
      </c>
      <c r="BK255" s="42" t="str">
        <f>+IFERROR(VLOOKUP(A255,'[1]MEDTRONIC COLOMBIA S.A.'!$A$11:$O$73,8,0)," ")</f>
        <v xml:space="preserve"> </v>
      </c>
      <c r="BL255" s="42" t="s">
        <v>10</v>
      </c>
      <c r="BM255" s="42" t="str">
        <f t="shared" si="797"/>
        <v>SI</v>
      </c>
      <c r="BN255" s="196">
        <v>0</v>
      </c>
      <c r="BO255" s="196">
        <v>0</v>
      </c>
      <c r="BP255" s="144">
        <f t="shared" si="737"/>
        <v>0</v>
      </c>
      <c r="BQ255" s="145">
        <f t="shared" si="738"/>
        <v>0</v>
      </c>
      <c r="BR255" s="42" t="str">
        <f t="shared" si="798"/>
        <v>NO OFERTADO</v>
      </c>
      <c r="BS255" s="42" t="str">
        <f>+IFERROR(VLOOKUP(A255,'[1]PROMED QUIRURGICOS EU'!$A$11:$O$26,8,0)," ")</f>
        <v xml:space="preserve"> </v>
      </c>
      <c r="BT255" s="42" t="s">
        <v>33</v>
      </c>
      <c r="BU255" s="42" t="str">
        <f t="shared" si="799"/>
        <v>NO</v>
      </c>
      <c r="BV255" s="191"/>
      <c r="BW255" s="191"/>
      <c r="BX255" s="43">
        <f t="shared" si="739"/>
        <v>0</v>
      </c>
      <c r="BY255" s="52">
        <f t="shared" si="740"/>
        <v>0</v>
      </c>
      <c r="BZ255" s="42" t="str">
        <f t="shared" si="800"/>
        <v>NO OFERTADO</v>
      </c>
      <c r="CA255" s="42" t="str">
        <f>+IFERROR(VLOOKUP(A255,'[1]UCIPHARMA S. A'!$A$11:$N$28,8,0)," ")</f>
        <v xml:space="preserve"> </v>
      </c>
      <c r="CB255" s="42" t="s">
        <v>33</v>
      </c>
      <c r="CC255" s="42" t="str">
        <f t="shared" si="801"/>
        <v>NO</v>
      </c>
      <c r="CD255" s="56"/>
      <c r="CE255" s="57" t="str">
        <f t="shared" si="644"/>
        <v/>
      </c>
      <c r="CF255" s="57" t="str">
        <f t="shared" si="645"/>
        <v/>
      </c>
      <c r="CG255" s="57" t="str">
        <f t="shared" si="646"/>
        <v/>
      </c>
      <c r="CH255" s="65" t="str">
        <f t="shared" si="647"/>
        <v/>
      </c>
      <c r="CI255" s="65" t="str">
        <f t="shared" si="648"/>
        <v/>
      </c>
      <c r="CJ255" s="65" t="str">
        <f t="shared" si="649"/>
        <v/>
      </c>
      <c r="CK255" s="65" t="str">
        <f t="shared" si="802"/>
        <v/>
      </c>
      <c r="CL255" s="65" t="str">
        <f t="shared" si="803"/>
        <v/>
      </c>
      <c r="CM255" s="57" t="str">
        <f t="shared" si="658"/>
        <v/>
      </c>
      <c r="CN255" s="57">
        <f t="shared" si="804"/>
        <v>0</v>
      </c>
      <c r="CO255" s="58" t="e">
        <f t="shared" si="805"/>
        <v>#VALUE!</v>
      </c>
      <c r="CP255" s="58" t="e">
        <f t="shared" si="806"/>
        <v>#VALUE!</v>
      </c>
      <c r="CQ255" s="58" t="e">
        <f t="shared" si="807"/>
        <v>#VALUE!</v>
      </c>
      <c r="CR255" s="58" t="e">
        <f t="shared" si="808"/>
        <v>#VALUE!</v>
      </c>
      <c r="CS255" s="58" t="e">
        <f t="shared" ref="CS255:CS261" si="816">500*(CN255/CI255)</f>
        <v>#VALUE!</v>
      </c>
      <c r="CT255" s="58" t="e">
        <f t="shared" si="810"/>
        <v>#VALUE!</v>
      </c>
      <c r="CU255" s="62" t="e">
        <f t="shared" si="811"/>
        <v>#VALUE!</v>
      </c>
      <c r="CV255" s="58" t="e">
        <f t="shared" si="812"/>
        <v>#VALUE!</v>
      </c>
      <c r="CW255" s="58" t="e">
        <f t="shared" si="813"/>
        <v>#VALUE!</v>
      </c>
      <c r="CX255" s="208" t="s">
        <v>558</v>
      </c>
      <c r="CY255" s="91"/>
    </row>
    <row r="256" spans="1:103" s="59" customFormat="1" ht="47.25" x14ac:dyDescent="0.2">
      <c r="A256" s="122">
        <f t="shared" si="650"/>
        <v>246</v>
      </c>
      <c r="B256" s="123" t="s">
        <v>535</v>
      </c>
      <c r="C256" s="124" t="s">
        <v>536</v>
      </c>
      <c r="D256" s="123" t="s">
        <v>46</v>
      </c>
      <c r="E256" s="126">
        <v>3</v>
      </c>
      <c r="F256" s="122">
        <v>1</v>
      </c>
      <c r="G256" s="123" t="s">
        <v>31</v>
      </c>
      <c r="H256" s="53">
        <v>3828369.6221646094</v>
      </c>
      <c r="I256" s="53">
        <f t="shared" si="651"/>
        <v>11485108.866493829</v>
      </c>
      <c r="J256" s="136"/>
      <c r="K256" s="136">
        <v>0</v>
      </c>
      <c r="L256" s="43">
        <f t="shared" si="780"/>
        <v>0</v>
      </c>
      <c r="M256" s="52">
        <f t="shared" si="652"/>
        <v>0</v>
      </c>
      <c r="N256" s="42" t="str">
        <f t="shared" ref="N256:N261" si="817">+IF(L256=0,"NO OFERTADO",IF(L256&gt;$H256,"NO CUMPLE",IF(((L256-$H256)/$H256)&lt;=-20%,"ARTIFICIALIDAD",IF(AND($H256=$H256,((L256-$H256)/$H256)&gt;-20%),"CUMPLE"))))</f>
        <v>NO OFERTADO</v>
      </c>
      <c r="O256" s="42" t="s">
        <v>568</v>
      </c>
      <c r="P256" s="42" t="s">
        <v>33</v>
      </c>
      <c r="Q256" s="42" t="str">
        <f t="shared" si="782"/>
        <v>NO</v>
      </c>
      <c r="R256" s="144">
        <v>0</v>
      </c>
      <c r="S256" s="144">
        <v>0</v>
      </c>
      <c r="T256" s="144">
        <f t="shared" si="735"/>
        <v>0</v>
      </c>
      <c r="U256" s="145">
        <f t="shared" si="653"/>
        <v>0</v>
      </c>
      <c r="V256" s="42" t="str">
        <f t="shared" si="814"/>
        <v>NO OFERTADO</v>
      </c>
      <c r="W256" s="42" t="str">
        <f>+IFERROR(VLOOKUP(A256,'[1]ASSUT MEDICAL LTDA'!$A$11:$L$124,7,0)," ")</f>
        <v xml:space="preserve"> </v>
      </c>
      <c r="X256" s="42" t="s">
        <v>33</v>
      </c>
      <c r="Y256" s="42" t="str">
        <f t="shared" si="815"/>
        <v>NO</v>
      </c>
      <c r="Z256" s="43">
        <v>0</v>
      </c>
      <c r="AA256" s="43">
        <v>0</v>
      </c>
      <c r="AB256" s="43">
        <f t="shared" si="642"/>
        <v>0</v>
      </c>
      <c r="AC256" s="41">
        <f t="shared" si="654"/>
        <v>0</v>
      </c>
      <c r="AD256" s="42" t="str">
        <f t="shared" si="785"/>
        <v>NO OFERTADO</v>
      </c>
      <c r="AE256" s="42" t="str">
        <f>+IFERROR(VLOOKUP(A256,'[1]COLOMBIANA DE MEDICAMENTOS 2'!$A$1:$H$16,5,0)," ")</f>
        <v xml:space="preserve"> </v>
      </c>
      <c r="AF256" s="42" t="s">
        <v>33</v>
      </c>
      <c r="AG256" s="42" t="str">
        <f t="shared" si="786"/>
        <v>NO</v>
      </c>
      <c r="AH256" s="60"/>
      <c r="AI256" s="60"/>
      <c r="AJ256" s="51">
        <f t="shared" si="787"/>
        <v>0</v>
      </c>
      <c r="AK256" s="41">
        <f t="shared" si="655"/>
        <v>0</v>
      </c>
      <c r="AL256" s="42" t="str">
        <f t="shared" si="788"/>
        <v>NO OFERTADO</v>
      </c>
      <c r="AM256" s="42" t="str">
        <f>+IFERROR(VLOOKUP(A256,'[1]JOHNSON &amp; JOHNSON MEDTECH COLOM'!$A$11:$J$240,7,0)," ")</f>
        <v xml:space="preserve"> </v>
      </c>
      <c r="AN256" s="42" t="s">
        <v>33</v>
      </c>
      <c r="AO256" s="42" t="str">
        <f t="shared" si="789"/>
        <v>NO</v>
      </c>
      <c r="AP256" s="60"/>
      <c r="AQ256" s="60"/>
      <c r="AR256" s="40">
        <f t="shared" si="790"/>
        <v>0</v>
      </c>
      <c r="AS256" s="41">
        <f t="shared" si="656"/>
        <v>0</v>
      </c>
      <c r="AT256" s="42" t="str">
        <f t="shared" si="791"/>
        <v>NO OFERTADO</v>
      </c>
      <c r="AU256" s="42"/>
      <c r="AV256" s="42" t="s">
        <v>33</v>
      </c>
      <c r="AW256" s="42" t="str">
        <f t="shared" si="792"/>
        <v>NO</v>
      </c>
      <c r="AX256" s="167"/>
      <c r="AY256" s="167"/>
      <c r="AZ256" s="144">
        <f t="shared" si="736"/>
        <v>0</v>
      </c>
      <c r="BA256" s="41">
        <f t="shared" si="657"/>
        <v>0</v>
      </c>
      <c r="BB256" s="42" t="str">
        <f t="shared" si="793"/>
        <v>NO OFERTADO</v>
      </c>
      <c r="BC256" s="42" t="str">
        <f>+IFERROR(VLOOKUP(A256,'[1]LIFE SUMINISTROS MEDICOS S.A.S.'!$A$32:$O$78,8,0)," ")</f>
        <v xml:space="preserve"> </v>
      </c>
      <c r="BD256" s="42" t="s">
        <v>33</v>
      </c>
      <c r="BE256" s="42" t="str">
        <f t="shared" si="794"/>
        <v>NO</v>
      </c>
      <c r="BF256" s="214">
        <f>+IFERROR(VLOOKUP(A256,[2]PriceList!$A$2:$I$252,8,0)," ")</f>
        <v>0</v>
      </c>
      <c r="BG256" s="218">
        <f>+IFERROR(VLOOKUP(A256,[2]PriceList!$A$2:$I$252,9,0)," ")</f>
        <v>0</v>
      </c>
      <c r="BH256" s="43">
        <f t="shared" si="643"/>
        <v>0</v>
      </c>
      <c r="BI256" s="52">
        <f t="shared" si="795"/>
        <v>0</v>
      </c>
      <c r="BJ256" s="42" t="str">
        <f t="shared" si="796"/>
        <v>NO OFERTADO</v>
      </c>
      <c r="BK256" s="42" t="str">
        <f>+IFERROR(VLOOKUP(A256,'[1]MEDTRONIC COLOMBIA S.A.'!$A$11:$O$73,8,0)," ")</f>
        <v xml:space="preserve"> </v>
      </c>
      <c r="BL256" s="42" t="s">
        <v>33</v>
      </c>
      <c r="BM256" s="42" t="str">
        <f t="shared" si="797"/>
        <v>NO</v>
      </c>
      <c r="BN256" s="196">
        <v>0</v>
      </c>
      <c r="BO256" s="196">
        <v>0</v>
      </c>
      <c r="BP256" s="144">
        <f t="shared" si="737"/>
        <v>0</v>
      </c>
      <c r="BQ256" s="145">
        <f t="shared" si="738"/>
        <v>0</v>
      </c>
      <c r="BR256" s="42" t="str">
        <f t="shared" si="798"/>
        <v>NO OFERTADO</v>
      </c>
      <c r="BS256" s="42" t="str">
        <f>+IFERROR(VLOOKUP(A256,'[1]PROMED QUIRURGICOS EU'!$A$11:$O$26,8,0)," ")</f>
        <v xml:space="preserve"> </v>
      </c>
      <c r="BT256" s="42" t="s">
        <v>33</v>
      </c>
      <c r="BU256" s="42" t="str">
        <f t="shared" si="799"/>
        <v>NO</v>
      </c>
      <c r="BV256" s="191"/>
      <c r="BW256" s="191"/>
      <c r="BX256" s="43">
        <f t="shared" si="739"/>
        <v>0</v>
      </c>
      <c r="BY256" s="52">
        <f t="shared" si="740"/>
        <v>0</v>
      </c>
      <c r="BZ256" s="42" t="str">
        <f t="shared" si="800"/>
        <v>NO OFERTADO</v>
      </c>
      <c r="CA256" s="42" t="str">
        <f>+IFERROR(VLOOKUP(A256,'[1]UCIPHARMA S. A'!$A$11:$N$28,8,0)," ")</f>
        <v xml:space="preserve"> </v>
      </c>
      <c r="CB256" s="42" t="s">
        <v>33</v>
      </c>
      <c r="CC256" s="42" t="str">
        <f t="shared" si="801"/>
        <v>NO</v>
      </c>
      <c r="CD256" s="56"/>
      <c r="CE256" s="57" t="str">
        <f t="shared" si="644"/>
        <v/>
      </c>
      <c r="CF256" s="57" t="str">
        <f t="shared" si="645"/>
        <v/>
      </c>
      <c r="CG256" s="57" t="str">
        <f t="shared" si="646"/>
        <v/>
      </c>
      <c r="CH256" s="65" t="str">
        <f t="shared" si="647"/>
        <v/>
      </c>
      <c r="CI256" s="65" t="str">
        <f t="shared" si="648"/>
        <v/>
      </c>
      <c r="CJ256" s="65" t="str">
        <f t="shared" si="649"/>
        <v/>
      </c>
      <c r="CK256" s="65" t="str">
        <f t="shared" si="802"/>
        <v/>
      </c>
      <c r="CL256" s="65" t="str">
        <f t="shared" si="803"/>
        <v/>
      </c>
      <c r="CM256" s="57" t="str">
        <f t="shared" si="658"/>
        <v/>
      </c>
      <c r="CN256" s="57">
        <f t="shared" si="804"/>
        <v>0</v>
      </c>
      <c r="CO256" s="58" t="e">
        <f t="shared" si="805"/>
        <v>#VALUE!</v>
      </c>
      <c r="CP256" s="58" t="e">
        <f t="shared" si="806"/>
        <v>#VALUE!</v>
      </c>
      <c r="CQ256" s="58" t="e">
        <f t="shared" si="807"/>
        <v>#VALUE!</v>
      </c>
      <c r="CR256" s="58" t="e">
        <f t="shared" si="808"/>
        <v>#VALUE!</v>
      </c>
      <c r="CS256" s="58" t="e">
        <f t="shared" si="816"/>
        <v>#VALUE!</v>
      </c>
      <c r="CT256" s="58" t="e">
        <f t="shared" si="810"/>
        <v>#VALUE!</v>
      </c>
      <c r="CU256" s="62" t="e">
        <f t="shared" si="811"/>
        <v>#VALUE!</v>
      </c>
      <c r="CV256" s="58" t="e">
        <f t="shared" si="812"/>
        <v>#VALUE!</v>
      </c>
      <c r="CW256" s="58" t="e">
        <f t="shared" si="813"/>
        <v>#VALUE!</v>
      </c>
      <c r="CX256" s="49" t="s">
        <v>564</v>
      </c>
      <c r="CY256" s="91"/>
    </row>
    <row r="257" spans="1:103" s="59" customFormat="1" ht="48" x14ac:dyDescent="0.2">
      <c r="A257" s="122">
        <f t="shared" si="650"/>
        <v>247</v>
      </c>
      <c r="B257" s="123" t="s">
        <v>537</v>
      </c>
      <c r="C257" s="124" t="s">
        <v>538</v>
      </c>
      <c r="D257" s="123" t="s">
        <v>46</v>
      </c>
      <c r="E257" s="126">
        <v>6</v>
      </c>
      <c r="F257" s="122">
        <v>1</v>
      </c>
      <c r="G257" s="123" t="s">
        <v>31</v>
      </c>
      <c r="H257" s="53">
        <v>226933</v>
      </c>
      <c r="I257" s="53">
        <f t="shared" si="651"/>
        <v>1361598</v>
      </c>
      <c r="J257" s="136"/>
      <c r="K257" s="136">
        <v>0</v>
      </c>
      <c r="L257" s="43">
        <f t="shared" si="780"/>
        <v>0</v>
      </c>
      <c r="M257" s="52">
        <f t="shared" si="652"/>
        <v>0</v>
      </c>
      <c r="N257" s="42" t="str">
        <f t="shared" si="817"/>
        <v>NO OFERTADO</v>
      </c>
      <c r="O257" s="42" t="s">
        <v>568</v>
      </c>
      <c r="P257" s="42" t="s">
        <v>33</v>
      </c>
      <c r="Q257" s="42" t="str">
        <f t="shared" si="782"/>
        <v>NO</v>
      </c>
      <c r="R257" s="144">
        <v>0</v>
      </c>
      <c r="S257" s="144">
        <v>0</v>
      </c>
      <c r="T257" s="144">
        <f t="shared" si="735"/>
        <v>0</v>
      </c>
      <c r="U257" s="145">
        <f t="shared" si="653"/>
        <v>0</v>
      </c>
      <c r="V257" s="42" t="str">
        <f t="shared" si="814"/>
        <v>NO OFERTADO</v>
      </c>
      <c r="W257" s="42" t="str">
        <f>+IFERROR(VLOOKUP(A257,'[1]ASSUT MEDICAL LTDA'!$A$11:$L$124,7,0)," ")</f>
        <v xml:space="preserve"> </v>
      </c>
      <c r="X257" s="42" t="s">
        <v>33</v>
      </c>
      <c r="Y257" s="42" t="str">
        <f t="shared" si="815"/>
        <v>NO</v>
      </c>
      <c r="Z257" s="43">
        <v>457371</v>
      </c>
      <c r="AA257" s="43">
        <v>86900</v>
      </c>
      <c r="AB257" s="43">
        <f t="shared" si="642"/>
        <v>544271</v>
      </c>
      <c r="AC257" s="41">
        <f t="shared" si="654"/>
        <v>3265626</v>
      </c>
      <c r="AD257" s="42" t="str">
        <f t="shared" si="785"/>
        <v>NO CUMPLE</v>
      </c>
      <c r="AE257" s="42" t="str">
        <f>+IFERROR(VLOOKUP(A257,'[1]COLOMBIANA DE MEDICAMENTOS 2'!$A$1:$H$16,5,0)," ")</f>
        <v>Cumple</v>
      </c>
      <c r="AF257" s="42" t="s">
        <v>33</v>
      </c>
      <c r="AG257" s="42" t="str">
        <f t="shared" si="786"/>
        <v>NO</v>
      </c>
      <c r="AH257" s="60">
        <v>190700</v>
      </c>
      <c r="AI257" s="60">
        <v>0</v>
      </c>
      <c r="AJ257" s="51">
        <f t="shared" si="787"/>
        <v>190700</v>
      </c>
      <c r="AK257" s="41">
        <f t="shared" si="655"/>
        <v>1144200</v>
      </c>
      <c r="AL257" s="42" t="str">
        <f t="shared" si="788"/>
        <v>CUMPLE</v>
      </c>
      <c r="AM257" s="42" t="str">
        <f>+IFERROR(VLOOKUP(A257,'[1]JOHNSON &amp; JOHNSON MEDTECH COLOM'!$A$11:$J$240,7,0)," ")</f>
        <v>Cumple</v>
      </c>
      <c r="AN257" s="42" t="s">
        <v>10</v>
      </c>
      <c r="AO257" s="42" t="str">
        <f t="shared" si="789"/>
        <v>SI</v>
      </c>
      <c r="AP257" s="60"/>
      <c r="AQ257" s="60"/>
      <c r="AR257" s="40">
        <f t="shared" si="790"/>
        <v>0</v>
      </c>
      <c r="AS257" s="41">
        <f t="shared" si="656"/>
        <v>0</v>
      </c>
      <c r="AT257" s="42" t="str">
        <f t="shared" si="791"/>
        <v>NO OFERTADO</v>
      </c>
      <c r="AU257" s="42"/>
      <c r="AV257" s="42" t="s">
        <v>33</v>
      </c>
      <c r="AW257" s="42" t="str">
        <f t="shared" si="792"/>
        <v>NO</v>
      </c>
      <c r="AX257" s="167"/>
      <c r="AY257" s="167"/>
      <c r="AZ257" s="144">
        <f t="shared" si="736"/>
        <v>0</v>
      </c>
      <c r="BA257" s="41">
        <f t="shared" si="657"/>
        <v>0</v>
      </c>
      <c r="BB257" s="42" t="str">
        <f t="shared" si="793"/>
        <v>NO OFERTADO</v>
      </c>
      <c r="BC257" s="42" t="str">
        <f>+IFERROR(VLOOKUP(A257,'[1]LIFE SUMINISTROS MEDICOS S.A.S.'!$A$32:$O$78,8,0)," ")</f>
        <v xml:space="preserve"> </v>
      </c>
      <c r="BD257" s="42" t="s">
        <v>33</v>
      </c>
      <c r="BE257" s="42" t="str">
        <f t="shared" si="794"/>
        <v>NO</v>
      </c>
      <c r="BF257" s="214">
        <f>+IFERROR(VLOOKUP(A257,[2]PriceList!$A$2:$I$252,8,0)," ")</f>
        <v>186000</v>
      </c>
      <c r="BG257" s="218">
        <f>+BF257*19%</f>
        <v>35340</v>
      </c>
      <c r="BH257" s="43">
        <f t="shared" si="643"/>
        <v>221340</v>
      </c>
      <c r="BI257" s="52">
        <f t="shared" si="795"/>
        <v>221340</v>
      </c>
      <c r="BJ257" s="42" t="str">
        <f t="shared" si="796"/>
        <v>CUMPLE</v>
      </c>
      <c r="BK257" s="42" t="str">
        <f>+IFERROR(VLOOKUP(A257,'[1]MEDTRONIC COLOMBIA S.A.'!$A$11:$O$73,8,0)," ")</f>
        <v>No cumple</v>
      </c>
      <c r="BL257" s="42" t="s">
        <v>33</v>
      </c>
      <c r="BM257" s="42" t="str">
        <f t="shared" si="797"/>
        <v>NO</v>
      </c>
      <c r="BN257" s="196">
        <v>0</v>
      </c>
      <c r="BO257" s="196">
        <v>0</v>
      </c>
      <c r="BP257" s="144">
        <f t="shared" si="737"/>
        <v>0</v>
      </c>
      <c r="BQ257" s="145">
        <f t="shared" si="738"/>
        <v>0</v>
      </c>
      <c r="BR257" s="42" t="str">
        <f t="shared" si="798"/>
        <v>NO OFERTADO</v>
      </c>
      <c r="BS257" s="42" t="str">
        <f>+IFERROR(VLOOKUP(A257,'[1]PROMED QUIRURGICOS EU'!$A$11:$O$26,8,0)," ")</f>
        <v xml:space="preserve"> </v>
      </c>
      <c r="BT257" s="42" t="s">
        <v>33</v>
      </c>
      <c r="BU257" s="42" t="str">
        <f t="shared" si="799"/>
        <v>NO</v>
      </c>
      <c r="BV257" s="191"/>
      <c r="BW257" s="191"/>
      <c r="BX257" s="43">
        <f t="shared" si="739"/>
        <v>0</v>
      </c>
      <c r="BY257" s="52">
        <f t="shared" si="740"/>
        <v>0</v>
      </c>
      <c r="BZ257" s="42" t="str">
        <f t="shared" si="800"/>
        <v>NO OFERTADO</v>
      </c>
      <c r="CA257" s="42" t="str">
        <f>+IFERROR(VLOOKUP(A257,'[1]UCIPHARMA S. A'!$A$11:$N$28,8,0)," ")</f>
        <v xml:space="preserve"> </v>
      </c>
      <c r="CB257" s="42" t="s">
        <v>33</v>
      </c>
      <c r="CC257" s="42" t="str">
        <f t="shared" si="801"/>
        <v>NO</v>
      </c>
      <c r="CD257" s="56"/>
      <c r="CE257" s="57" t="str">
        <f t="shared" si="644"/>
        <v/>
      </c>
      <c r="CF257" s="57" t="str">
        <f t="shared" si="645"/>
        <v/>
      </c>
      <c r="CG257" s="57" t="str">
        <f t="shared" si="646"/>
        <v/>
      </c>
      <c r="CH257" s="65">
        <f t="shared" si="647"/>
        <v>190700</v>
      </c>
      <c r="CI257" s="65" t="str">
        <f t="shared" si="648"/>
        <v/>
      </c>
      <c r="CJ257" s="65" t="str">
        <f t="shared" si="649"/>
        <v/>
      </c>
      <c r="CK257" s="65" t="str">
        <f t="shared" si="802"/>
        <v/>
      </c>
      <c r="CL257" s="65" t="str">
        <f t="shared" si="803"/>
        <v/>
      </c>
      <c r="CM257" s="57" t="str">
        <f t="shared" si="658"/>
        <v/>
      </c>
      <c r="CN257" s="57">
        <f t="shared" si="804"/>
        <v>190700</v>
      </c>
      <c r="CO257" s="58" t="e">
        <f t="shared" si="805"/>
        <v>#VALUE!</v>
      </c>
      <c r="CP257" s="58" t="e">
        <f t="shared" si="806"/>
        <v>#VALUE!</v>
      </c>
      <c r="CQ257" s="58" t="e">
        <f t="shared" si="807"/>
        <v>#VALUE!</v>
      </c>
      <c r="CR257" s="58">
        <f t="shared" si="808"/>
        <v>500</v>
      </c>
      <c r="CS257" s="58" t="e">
        <f t="shared" si="816"/>
        <v>#VALUE!</v>
      </c>
      <c r="CT257" s="58" t="e">
        <f t="shared" si="810"/>
        <v>#VALUE!</v>
      </c>
      <c r="CU257" s="62" t="e">
        <f t="shared" si="811"/>
        <v>#VALUE!</v>
      </c>
      <c r="CV257" s="58" t="e">
        <f t="shared" si="812"/>
        <v>#VALUE!</v>
      </c>
      <c r="CW257" s="58" t="e">
        <f t="shared" si="813"/>
        <v>#VALUE!</v>
      </c>
      <c r="CX257" s="56" t="s">
        <v>554</v>
      </c>
      <c r="CY257" s="91"/>
    </row>
    <row r="258" spans="1:103" s="59" customFormat="1" ht="108" x14ac:dyDescent="0.2">
      <c r="A258" s="122">
        <f t="shared" si="650"/>
        <v>248</v>
      </c>
      <c r="B258" s="123" t="s">
        <v>539</v>
      </c>
      <c r="C258" s="124" t="s">
        <v>540</v>
      </c>
      <c r="D258" s="123" t="s">
        <v>46</v>
      </c>
      <c r="E258" s="126">
        <v>15</v>
      </c>
      <c r="F258" s="122">
        <v>1</v>
      </c>
      <c r="G258" s="123" t="s">
        <v>31</v>
      </c>
      <c r="H258" s="53">
        <v>565250</v>
      </c>
      <c r="I258" s="53">
        <f t="shared" si="651"/>
        <v>8478750</v>
      </c>
      <c r="J258" s="136"/>
      <c r="K258" s="136">
        <v>0</v>
      </c>
      <c r="L258" s="43">
        <f t="shared" si="780"/>
        <v>0</v>
      </c>
      <c r="M258" s="52">
        <f t="shared" si="652"/>
        <v>0</v>
      </c>
      <c r="N258" s="42" t="str">
        <f t="shared" si="817"/>
        <v>NO OFERTADO</v>
      </c>
      <c r="O258" s="42" t="s">
        <v>568</v>
      </c>
      <c r="P258" s="42" t="s">
        <v>33</v>
      </c>
      <c r="Q258" s="42" t="str">
        <f t="shared" si="782"/>
        <v>NO</v>
      </c>
      <c r="R258" s="144">
        <v>0</v>
      </c>
      <c r="S258" s="144">
        <v>0</v>
      </c>
      <c r="T258" s="144">
        <f t="shared" si="735"/>
        <v>0</v>
      </c>
      <c r="U258" s="145">
        <f t="shared" si="653"/>
        <v>0</v>
      </c>
      <c r="V258" s="42" t="str">
        <f t="shared" si="814"/>
        <v>NO OFERTADO</v>
      </c>
      <c r="W258" s="42" t="str">
        <f>+IFERROR(VLOOKUP(A258,'[1]ASSUT MEDICAL LTDA'!$A$11:$L$124,7,0)," ")</f>
        <v xml:space="preserve"> </v>
      </c>
      <c r="X258" s="42" t="s">
        <v>33</v>
      </c>
      <c r="Y258" s="42" t="str">
        <f t="shared" si="815"/>
        <v>NO</v>
      </c>
      <c r="Z258" s="43">
        <v>0</v>
      </c>
      <c r="AA258" s="43">
        <v>0</v>
      </c>
      <c r="AB258" s="43">
        <f t="shared" si="642"/>
        <v>0</v>
      </c>
      <c r="AC258" s="41">
        <f t="shared" si="654"/>
        <v>0</v>
      </c>
      <c r="AD258" s="42" t="str">
        <f t="shared" si="785"/>
        <v>NO OFERTADO</v>
      </c>
      <c r="AE258" s="42" t="str">
        <f>+IFERROR(VLOOKUP(A258,'[1]COLOMBIANA DE MEDICAMENTOS 2'!$A$1:$H$16,5,0)," ")</f>
        <v xml:space="preserve"> </v>
      </c>
      <c r="AF258" s="42" t="s">
        <v>33</v>
      </c>
      <c r="AG258" s="42" t="str">
        <f t="shared" si="786"/>
        <v>NO</v>
      </c>
      <c r="AH258" s="60">
        <v>333300</v>
      </c>
      <c r="AI258" s="60">
        <v>0</v>
      </c>
      <c r="AJ258" s="51">
        <f t="shared" si="787"/>
        <v>333300</v>
      </c>
      <c r="AK258" s="41">
        <f t="shared" si="655"/>
        <v>4999500</v>
      </c>
      <c r="AL258" s="42" t="str">
        <f t="shared" si="788"/>
        <v>ARTIFICIALIDAD</v>
      </c>
      <c r="AM258" s="42" t="str">
        <f>+IFERROR(VLOOKUP(A258,'[1]JOHNSON &amp; JOHNSON MEDTECH COLOM'!$A$11:$J$240,7,0)," ")</f>
        <v>Cumple</v>
      </c>
      <c r="AN258" s="42" t="s">
        <v>10</v>
      </c>
      <c r="AO258" s="42" t="str">
        <f t="shared" si="789"/>
        <v>SI</v>
      </c>
      <c r="AP258" s="60"/>
      <c r="AQ258" s="60"/>
      <c r="AR258" s="40">
        <f t="shared" si="790"/>
        <v>0</v>
      </c>
      <c r="AS258" s="41">
        <f t="shared" si="656"/>
        <v>0</v>
      </c>
      <c r="AT258" s="42" t="str">
        <f t="shared" si="791"/>
        <v>NO OFERTADO</v>
      </c>
      <c r="AU258" s="42"/>
      <c r="AV258" s="42" t="s">
        <v>33</v>
      </c>
      <c r="AW258" s="42" t="str">
        <f t="shared" si="792"/>
        <v>NO</v>
      </c>
      <c r="AX258" s="167">
        <v>260000</v>
      </c>
      <c r="AY258" s="167">
        <v>49400</v>
      </c>
      <c r="AZ258" s="144">
        <f t="shared" si="736"/>
        <v>309400</v>
      </c>
      <c r="BA258" s="41">
        <f t="shared" si="657"/>
        <v>4641000</v>
      </c>
      <c r="BB258" s="42" t="str">
        <f t="shared" si="793"/>
        <v>ARTIFICIALIDAD</v>
      </c>
      <c r="BC258" s="42" t="str">
        <f>+IFERROR(VLOOKUP(A258,'[1]LIFE SUMINISTROS MEDICOS S.A.S.'!$A$32:$O$78,8,0)," ")</f>
        <v>No cumple</v>
      </c>
      <c r="BD258" s="42" t="s">
        <v>10</v>
      </c>
      <c r="BE258" s="42" t="str">
        <f t="shared" si="794"/>
        <v>SI</v>
      </c>
      <c r="BF258" s="214">
        <f>+IFERROR(VLOOKUP(A258,[2]PriceList!$A$2:$I$252,8,0)," ")</f>
        <v>0</v>
      </c>
      <c r="BG258" s="218">
        <f>+IFERROR(VLOOKUP(A258,[2]PriceList!$A$2:$I$252,9,0)," ")</f>
        <v>0</v>
      </c>
      <c r="BH258" s="43">
        <f t="shared" si="643"/>
        <v>0</v>
      </c>
      <c r="BI258" s="52">
        <f t="shared" si="795"/>
        <v>0</v>
      </c>
      <c r="BJ258" s="42" t="str">
        <f t="shared" si="796"/>
        <v>NO OFERTADO</v>
      </c>
      <c r="BK258" s="42" t="str">
        <f>+IFERROR(VLOOKUP(A258,'[1]MEDTRONIC COLOMBIA S.A.'!$A$11:$O$73,8,0)," ")</f>
        <v xml:space="preserve"> </v>
      </c>
      <c r="BL258" s="42" t="s">
        <v>33</v>
      </c>
      <c r="BM258" s="42" t="str">
        <f t="shared" si="797"/>
        <v>NO</v>
      </c>
      <c r="BN258" s="196">
        <v>0</v>
      </c>
      <c r="BO258" s="196">
        <v>0</v>
      </c>
      <c r="BP258" s="144">
        <f t="shared" si="737"/>
        <v>0</v>
      </c>
      <c r="BQ258" s="145">
        <f t="shared" si="738"/>
        <v>0</v>
      </c>
      <c r="BR258" s="42" t="str">
        <f t="shared" si="798"/>
        <v>NO OFERTADO</v>
      </c>
      <c r="BS258" s="42" t="str">
        <f>+IFERROR(VLOOKUP(A258,'[1]PROMED QUIRURGICOS EU'!$A$11:$O$26,8,0)," ")</f>
        <v xml:space="preserve"> </v>
      </c>
      <c r="BT258" s="42" t="s">
        <v>33</v>
      </c>
      <c r="BU258" s="42" t="str">
        <f t="shared" si="799"/>
        <v>NO</v>
      </c>
      <c r="BV258" s="191"/>
      <c r="BW258" s="191"/>
      <c r="BX258" s="43">
        <f t="shared" si="739"/>
        <v>0</v>
      </c>
      <c r="BY258" s="52">
        <f t="shared" si="740"/>
        <v>0</v>
      </c>
      <c r="BZ258" s="42" t="str">
        <f t="shared" si="800"/>
        <v>NO OFERTADO</v>
      </c>
      <c r="CA258" s="42" t="str">
        <f>+IFERROR(VLOOKUP(A258,'[1]UCIPHARMA S. A'!$A$11:$N$28,8,0)," ")</f>
        <v xml:space="preserve"> </v>
      </c>
      <c r="CB258" s="42" t="s">
        <v>33</v>
      </c>
      <c r="CC258" s="42" t="str">
        <f t="shared" si="801"/>
        <v>NO</v>
      </c>
      <c r="CD258" s="56"/>
      <c r="CE258" s="57" t="str">
        <f t="shared" si="644"/>
        <v/>
      </c>
      <c r="CF258" s="57" t="str">
        <f t="shared" si="645"/>
        <v/>
      </c>
      <c r="CG258" s="57" t="str">
        <f t="shared" si="646"/>
        <v/>
      </c>
      <c r="CH258" s="65">
        <f t="shared" si="647"/>
        <v>333300</v>
      </c>
      <c r="CI258" s="65" t="str">
        <f t="shared" si="648"/>
        <v/>
      </c>
      <c r="CJ258" s="65">
        <f t="shared" si="649"/>
        <v>309400</v>
      </c>
      <c r="CK258" s="65" t="str">
        <f t="shared" si="802"/>
        <v/>
      </c>
      <c r="CL258" s="65" t="str">
        <f t="shared" si="803"/>
        <v/>
      </c>
      <c r="CM258" s="57" t="str">
        <f t="shared" si="658"/>
        <v/>
      </c>
      <c r="CN258" s="57">
        <f t="shared" si="804"/>
        <v>309400</v>
      </c>
      <c r="CO258" s="58" t="e">
        <f t="shared" si="805"/>
        <v>#VALUE!</v>
      </c>
      <c r="CP258" s="58" t="e">
        <f t="shared" si="806"/>
        <v>#VALUE!</v>
      </c>
      <c r="CQ258" s="58" t="e">
        <f t="shared" si="807"/>
        <v>#VALUE!</v>
      </c>
      <c r="CR258" s="58">
        <f t="shared" si="808"/>
        <v>464.14641464146416</v>
      </c>
      <c r="CS258" s="58" t="e">
        <f t="shared" si="816"/>
        <v>#VALUE!</v>
      </c>
      <c r="CT258" s="58">
        <f t="shared" si="810"/>
        <v>500</v>
      </c>
      <c r="CU258" s="62" t="e">
        <f t="shared" si="811"/>
        <v>#VALUE!</v>
      </c>
      <c r="CV258" s="58" t="e">
        <f t="shared" si="812"/>
        <v>#VALUE!</v>
      </c>
      <c r="CW258" s="58" t="e">
        <f t="shared" si="813"/>
        <v>#VALUE!</v>
      </c>
      <c r="CX258" s="56" t="s">
        <v>563</v>
      </c>
      <c r="CY258" s="91"/>
    </row>
    <row r="259" spans="1:103" s="59" customFormat="1" ht="108" x14ac:dyDescent="0.2">
      <c r="A259" s="122">
        <f t="shared" si="650"/>
        <v>249</v>
      </c>
      <c r="B259" s="123" t="s">
        <v>541</v>
      </c>
      <c r="C259" s="124" t="s">
        <v>542</v>
      </c>
      <c r="D259" s="123" t="s">
        <v>46</v>
      </c>
      <c r="E259" s="126">
        <v>73</v>
      </c>
      <c r="F259" s="122">
        <v>1</v>
      </c>
      <c r="G259" s="123" t="s">
        <v>31</v>
      </c>
      <c r="H259" s="53">
        <v>565250</v>
      </c>
      <c r="I259" s="53">
        <f t="shared" si="651"/>
        <v>41263250</v>
      </c>
      <c r="J259" s="136"/>
      <c r="K259" s="136">
        <v>0</v>
      </c>
      <c r="L259" s="43">
        <f t="shared" si="780"/>
        <v>0</v>
      </c>
      <c r="M259" s="52">
        <f t="shared" si="652"/>
        <v>0</v>
      </c>
      <c r="N259" s="42" t="str">
        <f t="shared" si="817"/>
        <v>NO OFERTADO</v>
      </c>
      <c r="O259" s="42" t="s">
        <v>568</v>
      </c>
      <c r="P259" s="42" t="s">
        <v>33</v>
      </c>
      <c r="Q259" s="42" t="str">
        <f t="shared" si="782"/>
        <v>NO</v>
      </c>
      <c r="R259" s="144">
        <v>0</v>
      </c>
      <c r="S259" s="144">
        <v>0</v>
      </c>
      <c r="T259" s="144">
        <f t="shared" si="735"/>
        <v>0</v>
      </c>
      <c r="U259" s="145">
        <f t="shared" si="653"/>
        <v>0</v>
      </c>
      <c r="V259" s="42" t="str">
        <f t="shared" si="814"/>
        <v>NO OFERTADO</v>
      </c>
      <c r="W259" s="42" t="str">
        <f>+IFERROR(VLOOKUP(A259,'[1]ASSUT MEDICAL LTDA'!$A$11:$L$124,7,0)," ")</f>
        <v xml:space="preserve"> </v>
      </c>
      <c r="X259" s="42" t="s">
        <v>33</v>
      </c>
      <c r="Y259" s="42" t="str">
        <f t="shared" si="815"/>
        <v>NO</v>
      </c>
      <c r="Z259" s="43">
        <v>0</v>
      </c>
      <c r="AA259" s="43">
        <v>0</v>
      </c>
      <c r="AB259" s="43">
        <f t="shared" si="642"/>
        <v>0</v>
      </c>
      <c r="AC259" s="41">
        <f t="shared" si="654"/>
        <v>0</v>
      </c>
      <c r="AD259" s="42" t="str">
        <f t="shared" si="785"/>
        <v>NO OFERTADO</v>
      </c>
      <c r="AE259" s="42" t="str">
        <f>+IFERROR(VLOOKUP(A259,'[1]COLOMBIANA DE MEDICAMENTOS 2'!$A$1:$H$16,5,0)," ")</f>
        <v xml:space="preserve"> </v>
      </c>
      <c r="AF259" s="42" t="s">
        <v>33</v>
      </c>
      <c r="AG259" s="42" t="str">
        <f t="shared" si="786"/>
        <v>NO</v>
      </c>
      <c r="AH259" s="60">
        <v>333300</v>
      </c>
      <c r="AI259" s="60">
        <v>0</v>
      </c>
      <c r="AJ259" s="51">
        <f t="shared" si="787"/>
        <v>333300</v>
      </c>
      <c r="AK259" s="41">
        <f t="shared" si="655"/>
        <v>24330900</v>
      </c>
      <c r="AL259" s="42" t="str">
        <f t="shared" si="788"/>
        <v>ARTIFICIALIDAD</v>
      </c>
      <c r="AM259" s="42" t="str">
        <f>+IFERROR(VLOOKUP(A259,'[1]JOHNSON &amp; JOHNSON MEDTECH COLOM'!$A$11:$J$240,7,0)," ")</f>
        <v>Cumple</v>
      </c>
      <c r="AN259" s="42" t="s">
        <v>10</v>
      </c>
      <c r="AO259" s="42" t="str">
        <f t="shared" si="789"/>
        <v>SI</v>
      </c>
      <c r="AP259" s="60"/>
      <c r="AQ259" s="60"/>
      <c r="AR259" s="40">
        <f t="shared" si="790"/>
        <v>0</v>
      </c>
      <c r="AS259" s="41">
        <f t="shared" si="656"/>
        <v>0</v>
      </c>
      <c r="AT259" s="42" t="str">
        <f t="shared" si="791"/>
        <v>NO OFERTADO</v>
      </c>
      <c r="AU259" s="42"/>
      <c r="AV259" s="42" t="s">
        <v>33</v>
      </c>
      <c r="AW259" s="42" t="str">
        <f t="shared" si="792"/>
        <v>NO</v>
      </c>
      <c r="AX259" s="167">
        <v>250000</v>
      </c>
      <c r="AY259" s="167">
        <v>47500</v>
      </c>
      <c r="AZ259" s="144">
        <f t="shared" si="736"/>
        <v>297500</v>
      </c>
      <c r="BA259" s="41">
        <f t="shared" si="657"/>
        <v>21717500</v>
      </c>
      <c r="BB259" s="42" t="str">
        <f t="shared" si="793"/>
        <v>ARTIFICIALIDAD</v>
      </c>
      <c r="BC259" s="42" t="str">
        <f>+IFERROR(VLOOKUP(A259,'[1]LIFE SUMINISTROS MEDICOS S.A.S.'!$A$32:$O$78,8,0)," ")</f>
        <v>No cumple</v>
      </c>
      <c r="BD259" s="42" t="s">
        <v>10</v>
      </c>
      <c r="BE259" s="42" t="str">
        <f t="shared" si="794"/>
        <v>SI</v>
      </c>
      <c r="BF259" s="214">
        <f>+IFERROR(VLOOKUP(A259,[2]PriceList!$A$2:$I$252,8,0)," ")</f>
        <v>0</v>
      </c>
      <c r="BG259" s="218">
        <f>+IFERROR(VLOOKUP(A259,[2]PriceList!$A$2:$I$252,9,0)," ")</f>
        <v>0</v>
      </c>
      <c r="BH259" s="43">
        <f t="shared" si="643"/>
        <v>0</v>
      </c>
      <c r="BI259" s="52">
        <f t="shared" si="795"/>
        <v>0</v>
      </c>
      <c r="BJ259" s="42" t="str">
        <f t="shared" si="796"/>
        <v>NO OFERTADO</v>
      </c>
      <c r="BK259" s="42" t="str">
        <f>+IFERROR(VLOOKUP(A259,'[1]MEDTRONIC COLOMBIA S.A.'!$A$11:$O$73,8,0)," ")</f>
        <v xml:space="preserve"> </v>
      </c>
      <c r="BL259" s="42" t="s">
        <v>33</v>
      </c>
      <c r="BM259" s="42" t="str">
        <f t="shared" si="797"/>
        <v>NO</v>
      </c>
      <c r="BN259" s="196">
        <v>0</v>
      </c>
      <c r="BO259" s="196">
        <v>0</v>
      </c>
      <c r="BP259" s="144">
        <f t="shared" si="737"/>
        <v>0</v>
      </c>
      <c r="BQ259" s="145">
        <f t="shared" si="738"/>
        <v>0</v>
      </c>
      <c r="BR259" s="42" t="str">
        <f t="shared" si="798"/>
        <v>NO OFERTADO</v>
      </c>
      <c r="BS259" s="42" t="str">
        <f>+IFERROR(VLOOKUP(A259,'[1]PROMED QUIRURGICOS EU'!$A$11:$O$26,8,0)," ")</f>
        <v xml:space="preserve"> </v>
      </c>
      <c r="BT259" s="42" t="s">
        <v>33</v>
      </c>
      <c r="BU259" s="42" t="str">
        <f t="shared" si="799"/>
        <v>NO</v>
      </c>
      <c r="BV259" s="191"/>
      <c r="BW259" s="191"/>
      <c r="BX259" s="43">
        <f t="shared" si="739"/>
        <v>0</v>
      </c>
      <c r="BY259" s="52">
        <f t="shared" si="740"/>
        <v>0</v>
      </c>
      <c r="BZ259" s="42" t="str">
        <f t="shared" si="800"/>
        <v>NO OFERTADO</v>
      </c>
      <c r="CA259" s="42" t="str">
        <f>+IFERROR(VLOOKUP(A259,'[1]UCIPHARMA S. A'!$A$11:$N$28,8,0)," ")</f>
        <v xml:space="preserve"> </v>
      </c>
      <c r="CB259" s="42" t="s">
        <v>33</v>
      </c>
      <c r="CC259" s="42" t="str">
        <f t="shared" si="801"/>
        <v>NO</v>
      </c>
      <c r="CD259" s="56"/>
      <c r="CE259" s="57" t="str">
        <f t="shared" si="644"/>
        <v/>
      </c>
      <c r="CF259" s="57" t="str">
        <f t="shared" si="645"/>
        <v/>
      </c>
      <c r="CG259" s="57" t="str">
        <f t="shared" si="646"/>
        <v/>
      </c>
      <c r="CH259" s="65">
        <f t="shared" si="647"/>
        <v>333300</v>
      </c>
      <c r="CI259" s="65" t="str">
        <f t="shared" si="648"/>
        <v/>
      </c>
      <c r="CJ259" s="65">
        <f t="shared" si="649"/>
        <v>297500</v>
      </c>
      <c r="CK259" s="65" t="str">
        <f t="shared" si="802"/>
        <v/>
      </c>
      <c r="CL259" s="65" t="str">
        <f t="shared" si="803"/>
        <v/>
      </c>
      <c r="CM259" s="57" t="str">
        <f t="shared" si="658"/>
        <v/>
      </c>
      <c r="CN259" s="57">
        <f t="shared" si="804"/>
        <v>297500</v>
      </c>
      <c r="CO259" s="58" t="e">
        <f t="shared" si="805"/>
        <v>#VALUE!</v>
      </c>
      <c r="CP259" s="58" t="e">
        <f t="shared" si="806"/>
        <v>#VALUE!</v>
      </c>
      <c r="CQ259" s="58" t="e">
        <f t="shared" si="807"/>
        <v>#VALUE!</v>
      </c>
      <c r="CR259" s="58">
        <f t="shared" si="808"/>
        <v>446.29462946294632</v>
      </c>
      <c r="CS259" s="58" t="e">
        <f t="shared" si="816"/>
        <v>#VALUE!</v>
      </c>
      <c r="CT259" s="58">
        <f t="shared" si="810"/>
        <v>500</v>
      </c>
      <c r="CU259" s="62" t="e">
        <f t="shared" si="811"/>
        <v>#VALUE!</v>
      </c>
      <c r="CV259" s="58" t="e">
        <f t="shared" si="812"/>
        <v>#VALUE!</v>
      </c>
      <c r="CW259" s="58" t="e">
        <f t="shared" si="813"/>
        <v>#VALUE!</v>
      </c>
      <c r="CX259" s="56" t="s">
        <v>563</v>
      </c>
      <c r="CY259" s="91"/>
    </row>
    <row r="260" spans="1:103" s="59" customFormat="1" ht="96" x14ac:dyDescent="0.2">
      <c r="A260" s="122">
        <f t="shared" si="650"/>
        <v>250</v>
      </c>
      <c r="B260" s="123" t="s">
        <v>543</v>
      </c>
      <c r="C260" s="124" t="s">
        <v>544</v>
      </c>
      <c r="D260" s="123" t="s">
        <v>46</v>
      </c>
      <c r="E260" s="126">
        <v>5</v>
      </c>
      <c r="F260" s="122">
        <v>1</v>
      </c>
      <c r="G260" s="123" t="s">
        <v>31</v>
      </c>
      <c r="H260" s="53">
        <v>612850</v>
      </c>
      <c r="I260" s="53">
        <f t="shared" si="651"/>
        <v>3064250</v>
      </c>
      <c r="J260" s="136"/>
      <c r="K260" s="136">
        <v>0</v>
      </c>
      <c r="L260" s="43">
        <f t="shared" si="780"/>
        <v>0</v>
      </c>
      <c r="M260" s="52">
        <f t="shared" si="652"/>
        <v>0</v>
      </c>
      <c r="N260" s="42" t="str">
        <f t="shared" si="817"/>
        <v>NO OFERTADO</v>
      </c>
      <c r="O260" s="42" t="s">
        <v>568</v>
      </c>
      <c r="P260" s="42" t="s">
        <v>33</v>
      </c>
      <c r="Q260" s="42" t="str">
        <f t="shared" si="782"/>
        <v>NO</v>
      </c>
      <c r="R260" s="144">
        <v>0</v>
      </c>
      <c r="S260" s="144">
        <v>0</v>
      </c>
      <c r="T260" s="144">
        <f t="shared" si="735"/>
        <v>0</v>
      </c>
      <c r="U260" s="145">
        <f t="shared" si="653"/>
        <v>0</v>
      </c>
      <c r="V260" s="42" t="str">
        <f t="shared" si="814"/>
        <v>NO OFERTADO</v>
      </c>
      <c r="W260" s="42" t="str">
        <f>+IFERROR(VLOOKUP(A260,'[1]ASSUT MEDICAL LTDA'!$A$11:$L$124,7,0)," ")</f>
        <v xml:space="preserve"> </v>
      </c>
      <c r="X260" s="42" t="s">
        <v>33</v>
      </c>
      <c r="Y260" s="42" t="str">
        <f t="shared" si="815"/>
        <v>NO</v>
      </c>
      <c r="Z260" s="43">
        <v>308000</v>
      </c>
      <c r="AA260" s="43">
        <v>58520</v>
      </c>
      <c r="AB260" s="43">
        <f t="shared" si="642"/>
        <v>366520</v>
      </c>
      <c r="AC260" s="41">
        <f t="shared" si="654"/>
        <v>1832600</v>
      </c>
      <c r="AD260" s="42" t="str">
        <f t="shared" si="785"/>
        <v>ARTIFICIALIDAD</v>
      </c>
      <c r="AE260" s="42" t="str">
        <f>+IFERROR(VLOOKUP(A260,'[1]COLOMBIANA DE MEDICAMENTOS 2'!$A$1:$H$16,5,0)," ")</f>
        <v>No cumple</v>
      </c>
      <c r="AF260" s="42" t="s">
        <v>10</v>
      </c>
      <c r="AG260" s="42" t="str">
        <f t="shared" si="786"/>
        <v>SI</v>
      </c>
      <c r="AH260" s="60">
        <v>341000</v>
      </c>
      <c r="AI260" s="60">
        <v>0</v>
      </c>
      <c r="AJ260" s="51">
        <f t="shared" si="787"/>
        <v>341000</v>
      </c>
      <c r="AK260" s="41">
        <f t="shared" si="655"/>
        <v>1705000</v>
      </c>
      <c r="AL260" s="42" t="str">
        <f t="shared" si="788"/>
        <v>ARTIFICIALIDAD</v>
      </c>
      <c r="AM260" s="42" t="str">
        <f>+IFERROR(VLOOKUP(A260,'[1]JOHNSON &amp; JOHNSON MEDTECH COLOM'!$A$11:$J$240,7,0)," ")</f>
        <v>Cumple</v>
      </c>
      <c r="AN260" s="42" t="s">
        <v>10</v>
      </c>
      <c r="AO260" s="42" t="str">
        <f t="shared" si="789"/>
        <v>SI</v>
      </c>
      <c r="AP260" s="60"/>
      <c r="AQ260" s="60"/>
      <c r="AR260" s="40">
        <f t="shared" si="790"/>
        <v>0</v>
      </c>
      <c r="AS260" s="41">
        <f t="shared" si="656"/>
        <v>0</v>
      </c>
      <c r="AT260" s="42" t="str">
        <f t="shared" si="791"/>
        <v>NO OFERTADO</v>
      </c>
      <c r="AU260" s="42"/>
      <c r="AV260" s="42" t="s">
        <v>33</v>
      </c>
      <c r="AW260" s="42" t="str">
        <f t="shared" si="792"/>
        <v>NO</v>
      </c>
      <c r="AX260" s="167"/>
      <c r="AY260" s="167"/>
      <c r="AZ260" s="144">
        <f t="shared" si="736"/>
        <v>0</v>
      </c>
      <c r="BA260" s="41">
        <f t="shared" si="657"/>
        <v>0</v>
      </c>
      <c r="BB260" s="42" t="str">
        <f t="shared" si="793"/>
        <v>NO OFERTADO</v>
      </c>
      <c r="BC260" s="42" t="str">
        <f>+IFERROR(VLOOKUP(A260,'[1]LIFE SUMINISTROS MEDICOS S.A.S.'!$A$32:$O$78,8,0)," ")</f>
        <v xml:space="preserve"> </v>
      </c>
      <c r="BD260" s="42" t="s">
        <v>33</v>
      </c>
      <c r="BE260" s="42" t="str">
        <f t="shared" si="794"/>
        <v>NO</v>
      </c>
      <c r="BF260" s="214">
        <f>+IFERROR(VLOOKUP(A260,[2]PriceList!$A$2:$I$252,8,0)," ")</f>
        <v>0</v>
      </c>
      <c r="BG260" s="218">
        <f>+IFERROR(VLOOKUP(A260,[2]PriceList!$A$2:$I$252,9,0)," ")</f>
        <v>0</v>
      </c>
      <c r="BH260" s="43">
        <f t="shared" si="643"/>
        <v>0</v>
      </c>
      <c r="BI260" s="52">
        <f t="shared" si="795"/>
        <v>0</v>
      </c>
      <c r="BJ260" s="42" t="str">
        <f t="shared" si="796"/>
        <v>NO OFERTADO</v>
      </c>
      <c r="BK260" s="42" t="str">
        <f>+IFERROR(VLOOKUP(A260,'[1]MEDTRONIC COLOMBIA S.A.'!$A$11:$O$73,8,0)," ")</f>
        <v xml:space="preserve"> </v>
      </c>
      <c r="BL260" s="42" t="s">
        <v>33</v>
      </c>
      <c r="BM260" s="42" t="str">
        <f t="shared" si="797"/>
        <v>NO</v>
      </c>
      <c r="BN260" s="196">
        <v>0</v>
      </c>
      <c r="BO260" s="196">
        <v>0</v>
      </c>
      <c r="BP260" s="144">
        <f t="shared" si="737"/>
        <v>0</v>
      </c>
      <c r="BQ260" s="145">
        <f t="shared" si="738"/>
        <v>0</v>
      </c>
      <c r="BR260" s="42" t="str">
        <f t="shared" si="798"/>
        <v>NO OFERTADO</v>
      </c>
      <c r="BS260" s="42" t="str">
        <f>+IFERROR(VLOOKUP(A260,'[1]PROMED QUIRURGICOS EU'!$A$11:$O$26,8,0)," ")</f>
        <v xml:space="preserve"> </v>
      </c>
      <c r="BT260" s="42" t="s">
        <v>33</v>
      </c>
      <c r="BU260" s="42" t="str">
        <f t="shared" si="799"/>
        <v>NO</v>
      </c>
      <c r="BV260" s="191"/>
      <c r="BW260" s="191"/>
      <c r="BX260" s="43">
        <f t="shared" si="739"/>
        <v>0</v>
      </c>
      <c r="BY260" s="52">
        <f t="shared" si="740"/>
        <v>0</v>
      </c>
      <c r="BZ260" s="42" t="str">
        <f t="shared" si="800"/>
        <v>NO OFERTADO</v>
      </c>
      <c r="CA260" s="42" t="str">
        <f>+IFERROR(VLOOKUP(A260,'[1]UCIPHARMA S. A'!$A$11:$N$28,8,0)," ")</f>
        <v xml:space="preserve"> </v>
      </c>
      <c r="CB260" s="42" t="s">
        <v>33</v>
      </c>
      <c r="CC260" s="42" t="str">
        <f t="shared" si="801"/>
        <v>NO</v>
      </c>
      <c r="CD260" s="56"/>
      <c r="CE260" s="57" t="str">
        <f t="shared" si="644"/>
        <v/>
      </c>
      <c r="CF260" s="57" t="str">
        <f t="shared" si="645"/>
        <v/>
      </c>
      <c r="CG260" s="57">
        <f t="shared" si="646"/>
        <v>366520</v>
      </c>
      <c r="CH260" s="65">
        <f t="shared" si="647"/>
        <v>341000</v>
      </c>
      <c r="CI260" s="65" t="str">
        <f t="shared" si="648"/>
        <v/>
      </c>
      <c r="CJ260" s="65" t="str">
        <f t="shared" si="649"/>
        <v/>
      </c>
      <c r="CK260" s="65" t="str">
        <f t="shared" si="802"/>
        <v/>
      </c>
      <c r="CL260" s="65" t="str">
        <f t="shared" si="803"/>
        <v/>
      </c>
      <c r="CM260" s="57" t="str">
        <f t="shared" si="658"/>
        <v/>
      </c>
      <c r="CN260" s="57">
        <f t="shared" si="804"/>
        <v>341000</v>
      </c>
      <c r="CO260" s="58" t="e">
        <f t="shared" si="805"/>
        <v>#VALUE!</v>
      </c>
      <c r="CP260" s="58" t="e">
        <f t="shared" si="806"/>
        <v>#VALUE!</v>
      </c>
      <c r="CQ260" s="58">
        <f t="shared" si="807"/>
        <v>465.18607442977191</v>
      </c>
      <c r="CR260" s="58">
        <f t="shared" si="808"/>
        <v>500</v>
      </c>
      <c r="CS260" s="58" t="e">
        <f t="shared" si="816"/>
        <v>#VALUE!</v>
      </c>
      <c r="CT260" s="58" t="e">
        <f t="shared" si="810"/>
        <v>#VALUE!</v>
      </c>
      <c r="CU260" s="62" t="e">
        <f t="shared" si="811"/>
        <v>#VALUE!</v>
      </c>
      <c r="CV260" s="58" t="e">
        <f t="shared" si="812"/>
        <v>#VALUE!</v>
      </c>
      <c r="CW260" s="58" t="e">
        <f t="shared" si="813"/>
        <v>#VALUE!</v>
      </c>
      <c r="CX260" s="56" t="s">
        <v>554</v>
      </c>
      <c r="CY260" s="91"/>
    </row>
    <row r="261" spans="1:103" s="59" customFormat="1" ht="47.25" x14ac:dyDescent="0.2">
      <c r="A261" s="122">
        <f t="shared" si="650"/>
        <v>251</v>
      </c>
      <c r="B261" s="123" t="s">
        <v>545</v>
      </c>
      <c r="C261" s="124" t="s">
        <v>546</v>
      </c>
      <c r="D261" s="123" t="s">
        <v>46</v>
      </c>
      <c r="E261" s="126">
        <v>56</v>
      </c>
      <c r="F261" s="122">
        <v>1</v>
      </c>
      <c r="G261" s="123" t="s">
        <v>31</v>
      </c>
      <c r="H261" s="53">
        <v>309400</v>
      </c>
      <c r="I261" s="53">
        <f t="shared" si="651"/>
        <v>17326400</v>
      </c>
      <c r="J261" s="136"/>
      <c r="K261" s="136">
        <v>0</v>
      </c>
      <c r="L261" s="43">
        <f t="shared" si="780"/>
        <v>0</v>
      </c>
      <c r="M261" s="52">
        <f t="shared" si="652"/>
        <v>0</v>
      </c>
      <c r="N261" s="42" t="str">
        <f t="shared" si="817"/>
        <v>NO OFERTADO</v>
      </c>
      <c r="O261" s="42" t="s">
        <v>568</v>
      </c>
      <c r="P261" s="42" t="s">
        <v>33</v>
      </c>
      <c r="Q261" s="42" t="str">
        <f t="shared" si="782"/>
        <v>NO</v>
      </c>
      <c r="R261" s="144">
        <v>0</v>
      </c>
      <c r="S261" s="144">
        <v>0</v>
      </c>
      <c r="T261" s="144">
        <f t="shared" si="735"/>
        <v>0</v>
      </c>
      <c r="U261" s="145">
        <f t="shared" si="653"/>
        <v>0</v>
      </c>
      <c r="V261" s="42" t="str">
        <f t="shared" si="814"/>
        <v>NO OFERTADO</v>
      </c>
      <c r="W261" s="42" t="str">
        <f>+IFERROR(VLOOKUP(A261,'[1]ASSUT MEDICAL LTDA'!$A$11:$L$124,7,0)," ")</f>
        <v xml:space="preserve"> </v>
      </c>
      <c r="X261" s="42" t="s">
        <v>33</v>
      </c>
      <c r="Y261" s="42" t="str">
        <f t="shared" si="815"/>
        <v>NO</v>
      </c>
      <c r="Z261" s="43">
        <v>0</v>
      </c>
      <c r="AA261" s="43">
        <v>0</v>
      </c>
      <c r="AB261" s="43">
        <f t="shared" si="642"/>
        <v>0</v>
      </c>
      <c r="AC261" s="41">
        <f t="shared" si="654"/>
        <v>0</v>
      </c>
      <c r="AD261" s="42" t="str">
        <f t="shared" si="785"/>
        <v>NO OFERTADO</v>
      </c>
      <c r="AE261" s="42" t="str">
        <f>+IFERROR(VLOOKUP(A261,'[1]COLOMBIANA DE MEDICAMENTOS 2'!$A$1:$H$16,5,0)," ")</f>
        <v xml:space="preserve"> </v>
      </c>
      <c r="AF261" s="42" t="s">
        <v>33</v>
      </c>
      <c r="AG261" s="42" t="str">
        <f t="shared" si="786"/>
        <v>NO</v>
      </c>
      <c r="AH261" s="60">
        <v>366686</v>
      </c>
      <c r="AI261" s="60">
        <v>0</v>
      </c>
      <c r="AJ261" s="51">
        <f t="shared" si="787"/>
        <v>366686</v>
      </c>
      <c r="AK261" s="41">
        <f t="shared" si="655"/>
        <v>20534416</v>
      </c>
      <c r="AL261" s="42" t="str">
        <f t="shared" si="788"/>
        <v>NO CUMPLE</v>
      </c>
      <c r="AM261" s="42" t="str">
        <f>+IFERROR(VLOOKUP(A261,'[1]JOHNSON &amp; JOHNSON MEDTECH COLOM'!$A$11:$J$240,7,0)," ")</f>
        <v>Cumple</v>
      </c>
      <c r="AN261" s="42" t="s">
        <v>33</v>
      </c>
      <c r="AO261" s="42" t="str">
        <f t="shared" si="789"/>
        <v>NO</v>
      </c>
      <c r="AP261" s="60"/>
      <c r="AQ261" s="60"/>
      <c r="AR261" s="40">
        <f t="shared" si="790"/>
        <v>0</v>
      </c>
      <c r="AS261" s="41">
        <f t="shared" si="656"/>
        <v>0</v>
      </c>
      <c r="AT261" s="42" t="str">
        <f t="shared" si="791"/>
        <v>NO OFERTADO</v>
      </c>
      <c r="AU261" s="42"/>
      <c r="AV261" s="42" t="s">
        <v>33</v>
      </c>
      <c r="AW261" s="42" t="str">
        <f t="shared" si="792"/>
        <v>NO</v>
      </c>
      <c r="AX261" s="167"/>
      <c r="AY261" s="167"/>
      <c r="AZ261" s="144">
        <f t="shared" si="736"/>
        <v>0</v>
      </c>
      <c r="BA261" s="41">
        <f t="shared" si="657"/>
        <v>0</v>
      </c>
      <c r="BB261" s="42" t="str">
        <f t="shared" si="793"/>
        <v>NO OFERTADO</v>
      </c>
      <c r="BC261" s="42" t="str">
        <f>+IFERROR(VLOOKUP(A261,'[1]LIFE SUMINISTROS MEDICOS S.A.S.'!$A$32:$O$78,8,0)," ")</f>
        <v xml:space="preserve"> </v>
      </c>
      <c r="BD261" s="42" t="s">
        <v>33</v>
      </c>
      <c r="BE261" s="42" t="str">
        <f t="shared" si="794"/>
        <v>NO</v>
      </c>
      <c r="BF261" s="214">
        <f>+IFERROR(VLOOKUP(A261,[2]PriceList!$A$2:$I$252,8,0)," ")</f>
        <v>0</v>
      </c>
      <c r="BG261" s="218">
        <f>+IFERROR(VLOOKUP(A261,[2]PriceList!$A$2:$I$252,9,0)," ")</f>
        <v>0</v>
      </c>
      <c r="BH261" s="43">
        <f t="shared" si="643"/>
        <v>0</v>
      </c>
      <c r="BI261" s="52">
        <f t="shared" si="795"/>
        <v>0</v>
      </c>
      <c r="BJ261" s="42" t="str">
        <f t="shared" si="796"/>
        <v>NO OFERTADO</v>
      </c>
      <c r="BK261" s="42" t="str">
        <f>+IFERROR(VLOOKUP(A261,'[1]MEDTRONIC COLOMBIA S.A.'!$A$11:$O$73,8,0)," ")</f>
        <v xml:space="preserve"> </v>
      </c>
      <c r="BL261" s="42" t="s">
        <v>33</v>
      </c>
      <c r="BM261" s="42" t="str">
        <f t="shared" si="797"/>
        <v>NO</v>
      </c>
      <c r="BN261" s="196">
        <v>0</v>
      </c>
      <c r="BO261" s="196">
        <v>0</v>
      </c>
      <c r="BP261" s="144">
        <f t="shared" si="737"/>
        <v>0</v>
      </c>
      <c r="BQ261" s="145">
        <f t="shared" si="738"/>
        <v>0</v>
      </c>
      <c r="BR261" s="42" t="str">
        <f t="shared" si="798"/>
        <v>NO OFERTADO</v>
      </c>
      <c r="BS261" s="42" t="str">
        <f>+IFERROR(VLOOKUP(A261,'[1]PROMED QUIRURGICOS EU'!$A$11:$O$26,8,0)," ")</f>
        <v xml:space="preserve"> </v>
      </c>
      <c r="BT261" s="42" t="s">
        <v>33</v>
      </c>
      <c r="BU261" s="42" t="str">
        <f t="shared" si="799"/>
        <v>NO</v>
      </c>
      <c r="BV261" s="191">
        <v>260000</v>
      </c>
      <c r="BW261" s="191">
        <f>BV261*19%</f>
        <v>49400</v>
      </c>
      <c r="BX261" s="43">
        <f t="shared" si="739"/>
        <v>309400</v>
      </c>
      <c r="BY261" s="52">
        <f t="shared" si="740"/>
        <v>309400</v>
      </c>
      <c r="BZ261" s="42" t="str">
        <f t="shared" si="800"/>
        <v>CUMPLE</v>
      </c>
      <c r="CA261" s="42" t="str">
        <f>+IFERROR(VLOOKUP(A261,'[1]UCIPHARMA S. A'!$A$11:$N$28,8,0)," ")</f>
        <v>Cumple</v>
      </c>
      <c r="CB261" s="42" t="s">
        <v>10</v>
      </c>
      <c r="CC261" s="42" t="str">
        <f t="shared" si="801"/>
        <v>SI</v>
      </c>
      <c r="CD261" s="56"/>
      <c r="CE261" s="57" t="str">
        <f t="shared" si="644"/>
        <v/>
      </c>
      <c r="CF261" s="57" t="str">
        <f t="shared" si="645"/>
        <v/>
      </c>
      <c r="CG261" s="57" t="str">
        <f t="shared" si="646"/>
        <v/>
      </c>
      <c r="CH261" s="65" t="str">
        <f t="shared" si="647"/>
        <v/>
      </c>
      <c r="CI261" s="65" t="str">
        <f t="shared" si="648"/>
        <v/>
      </c>
      <c r="CJ261" s="65" t="str">
        <f t="shared" si="649"/>
        <v/>
      </c>
      <c r="CK261" s="65" t="str">
        <f t="shared" si="802"/>
        <v/>
      </c>
      <c r="CL261" s="65" t="str">
        <f>IF(BQ261=0,"",IF(BU261="NO","",BQ261))</f>
        <v/>
      </c>
      <c r="CM261" s="57">
        <f>IF(BY261=0,"",IF(CC261="NO","",BY261))</f>
        <v>309400</v>
      </c>
      <c r="CN261" s="57">
        <f t="shared" si="804"/>
        <v>309400</v>
      </c>
      <c r="CO261" s="58" t="e">
        <f t="shared" si="805"/>
        <v>#VALUE!</v>
      </c>
      <c r="CP261" s="58" t="e">
        <f t="shared" si="806"/>
        <v>#VALUE!</v>
      </c>
      <c r="CQ261" s="58" t="e">
        <f t="shared" si="807"/>
        <v>#VALUE!</v>
      </c>
      <c r="CR261" s="58" t="e">
        <f t="shared" si="808"/>
        <v>#VALUE!</v>
      </c>
      <c r="CS261" s="58" t="e">
        <f t="shared" si="816"/>
        <v>#VALUE!</v>
      </c>
      <c r="CT261" s="58" t="e">
        <f t="shared" si="810"/>
        <v>#VALUE!</v>
      </c>
      <c r="CU261" s="62" t="e">
        <f t="shared" si="811"/>
        <v>#VALUE!</v>
      </c>
      <c r="CV261" s="58" t="e">
        <f t="shared" si="812"/>
        <v>#VALUE!</v>
      </c>
      <c r="CW261" s="58">
        <f t="shared" si="813"/>
        <v>500</v>
      </c>
      <c r="CX261" s="56" t="s">
        <v>560</v>
      </c>
      <c r="CY261" s="91"/>
    </row>
    <row r="262" spans="1:103" s="59" customFormat="1" ht="47.25" x14ac:dyDescent="0.2">
      <c r="A262" s="122">
        <f t="shared" si="650"/>
        <v>252</v>
      </c>
      <c r="B262" s="123" t="s">
        <v>547</v>
      </c>
      <c r="C262" s="124" t="s">
        <v>548</v>
      </c>
      <c r="D262" s="123" t="s">
        <v>46</v>
      </c>
      <c r="E262" s="128">
        <v>56</v>
      </c>
      <c r="F262" s="122">
        <v>1</v>
      </c>
      <c r="G262" s="123" t="s">
        <v>31</v>
      </c>
      <c r="H262" s="53">
        <v>367762.16960000002</v>
      </c>
      <c r="I262" s="53">
        <f t="shared" si="651"/>
        <v>20594681.4976</v>
      </c>
      <c r="J262" s="136"/>
      <c r="K262" s="136">
        <v>0</v>
      </c>
      <c r="L262" s="43">
        <f>J262+K262</f>
        <v>0</v>
      </c>
      <c r="M262" s="52">
        <f>L262*$E262</f>
        <v>0</v>
      </c>
      <c r="N262" s="42" t="str">
        <f>+IF(L262=0,"NO OFERTADO",IF(L262&gt;$H262,"NO CUMPLE",IF(((L262-$H262)/$H262)&lt;=-20%,"ARTIFICIALIDAD",IF(AND($H262=$H262,((L262-$H262)/$H262)&gt;-20%),"CUMPLE"))))</f>
        <v>NO OFERTADO</v>
      </c>
      <c r="O262" s="42" t="s">
        <v>568</v>
      </c>
      <c r="P262" s="42" t="s">
        <v>33</v>
      </c>
      <c r="Q262" s="42" t="str">
        <f>+IF(P262="CUMPLE","SI",IF(P262="NO CUMPLE","NO"))</f>
        <v>NO</v>
      </c>
      <c r="R262" s="144">
        <v>0</v>
      </c>
      <c r="S262" s="144">
        <v>0</v>
      </c>
      <c r="T262" s="144">
        <f t="shared" si="735"/>
        <v>0</v>
      </c>
      <c r="U262" s="145">
        <f t="shared" si="653"/>
        <v>0</v>
      </c>
      <c r="V262" s="42" t="str">
        <f>+IF(T262=0,"NO OFERTADO",IF(T262&gt;$H262,"NO CUMPLE",IF(((T262-$H262)/$H262)&lt;=-20%,"ARTIFICIALIDAD",IF(AND($H262=$H262,((T262-$H262)/$H262)&gt;-20%),"CUMPLE"))))</f>
        <v>NO OFERTADO</v>
      </c>
      <c r="W262" s="42" t="str">
        <f>+IFERROR(VLOOKUP(A262,'[1]ASSUT MEDICAL LTDA'!$A$11:$L$124,7,0)," ")</f>
        <v xml:space="preserve"> </v>
      </c>
      <c r="X262" s="42" t="s">
        <v>33</v>
      </c>
      <c r="Y262" s="42" t="str">
        <f>+IF(X262="CUMPLE","SI",IF(X262="NO CUMPLE","NO"))</f>
        <v>NO</v>
      </c>
      <c r="Z262" s="43">
        <v>1116539</v>
      </c>
      <c r="AA262" s="43">
        <v>212142</v>
      </c>
      <c r="AB262" s="43">
        <f t="shared" si="642"/>
        <v>1328681</v>
      </c>
      <c r="AC262" s="41">
        <f t="shared" si="654"/>
        <v>74406136</v>
      </c>
      <c r="AD262" s="42" t="str">
        <f>+IF(AB262=0,"NO OFERTADO",IF(AB262&gt;$H262,"NO CUMPLE",IF(((AB262-$H262)/$H262)&lt;=-20%,"ARTIFICIALIDAD",IF(AND($H262=$H262,((AB262-$H262)/$H262)&gt;-20%),"CUMPLE"))))</f>
        <v>NO CUMPLE</v>
      </c>
      <c r="AE262" s="42" t="str">
        <f>+IFERROR(VLOOKUP(A262,'[1]COLOMBIANA DE MEDICAMENTOS 2'!$A$1:$H$16,5,0)," ")</f>
        <v>No cumple</v>
      </c>
      <c r="AF262" s="42" t="s">
        <v>33</v>
      </c>
      <c r="AG262" s="42" t="str">
        <f>+IF(AF262="CUMPLE","SI",IF(AF262="NO CUMPLE","NO"))</f>
        <v>NO</v>
      </c>
      <c r="AH262" s="43">
        <v>273200</v>
      </c>
      <c r="AI262" s="43">
        <v>0</v>
      </c>
      <c r="AJ262" s="51">
        <f>+AH262+AI262</f>
        <v>273200</v>
      </c>
      <c r="AK262" s="41">
        <f>AJ262*$E262</f>
        <v>15299200</v>
      </c>
      <c r="AL262" s="42" t="str">
        <f>+IF(AJ262=0,"NO OFERTADO",IF(AJ262&gt;$H262,"NO CUMPLE",IF(((AJ262-$H262)/$H262)&lt;=-20%,"ARTIFICIALIDAD",IF(AND($H262=$H262,((AJ262-$H262)/$H262)&gt;-20%),"CUMPLE"))))</f>
        <v>ARTIFICIALIDAD</v>
      </c>
      <c r="AM262" s="42" t="str">
        <f>+IFERROR(VLOOKUP(A262,'[1]JOHNSON &amp; JOHNSON MEDTECH COLOM'!$A$11:$J$240,7,0)," ")</f>
        <v>Cumple</v>
      </c>
      <c r="AN262" s="42" t="s">
        <v>10</v>
      </c>
      <c r="AO262" s="42" t="str">
        <f>+IF(AN262="CUMPLE","SI",IF(AN262="NO CUMPLE","NO"))</f>
        <v>SI</v>
      </c>
      <c r="AP262" s="43"/>
      <c r="AQ262" s="43"/>
      <c r="AR262" s="40">
        <f>+AP262+AQ262</f>
        <v>0</v>
      </c>
      <c r="AS262" s="41">
        <f t="shared" si="656"/>
        <v>0</v>
      </c>
      <c r="AT262" s="42" t="str">
        <f>+IF(AR262=0,"NO OFERTADO",IF(AR262&gt;$H262,"NO CUMPLE",IF(((AR262-$H262)/$H262)&lt;=-20%,"ARTIFICIALIDAD",IF(AND($H262=$H262,((AR262-$H262)/$H262)&gt;-20%),"CUMPLE"))))</f>
        <v>NO OFERTADO</v>
      </c>
      <c r="AU262" s="42"/>
      <c r="AV262" s="42" t="s">
        <v>33</v>
      </c>
      <c r="AW262" s="42" t="str">
        <f>+IF(AV262="CUMPLE","SI",IF(AV262="NO CUMPLE","NO"))</f>
        <v>NO</v>
      </c>
      <c r="AX262" s="43"/>
      <c r="AY262" s="43"/>
      <c r="AZ262" s="144">
        <f t="shared" si="736"/>
        <v>0</v>
      </c>
      <c r="BA262" s="41">
        <f t="shared" si="657"/>
        <v>0</v>
      </c>
      <c r="BB262" s="42" t="str">
        <f>+IF(AZ262=0,"NO OFERTADO",IF(AZ262&gt;$H262,"NO CUMPLE",IF(((AZ262-$H262)/$H262)&lt;=-20%,"ARTIFICIALIDAD",IF(AND($H262=$H262,((AZ262-$H262)/$H262)&gt;-20%),"CUMPLE"))))</f>
        <v>NO OFERTADO</v>
      </c>
      <c r="BC262" s="42" t="str">
        <f>+IFERROR(VLOOKUP(A262,'[1]LIFE SUMINISTROS MEDICOS S.A.S.'!$A$32:$O$78,8,0)," ")</f>
        <v xml:space="preserve"> </v>
      </c>
      <c r="BD262" s="42" t="s">
        <v>33</v>
      </c>
      <c r="BE262" s="42" t="str">
        <f>+IF(BD262="CUMPLE","SI",IF(BD262="NO CUMPLE","NO"))</f>
        <v>NO</v>
      </c>
      <c r="BF262" s="214">
        <f>+IFERROR(VLOOKUP(A262,[2]PriceList!$A$2:$I$252,8,0)," ")</f>
        <v>0</v>
      </c>
      <c r="BG262" s="218">
        <f>+IFERROR(VLOOKUP(A262,[2]PriceList!$A$2:$I$252,9,0)," ")</f>
        <v>0</v>
      </c>
      <c r="BH262" s="43">
        <f t="shared" si="643"/>
        <v>0</v>
      </c>
      <c r="BI262" s="52">
        <f>BH262*$F262</f>
        <v>0</v>
      </c>
      <c r="BJ262" s="42" t="str">
        <f>+IF(BH262=0,"NO OFERTADO",IF(BH262&gt;$H262,"NO CUMPLE",IF(((BH262-$H262)/$H262)&lt;=-20%,"ARTIFICIALIDAD",IF(AND($H262=$H262,((BH262-$H262)/$H262)&gt;-20%),"CUMPLE"))))</f>
        <v>NO OFERTADO</v>
      </c>
      <c r="BK262" s="42" t="str">
        <f>+IFERROR(VLOOKUP(A262,'[1]MEDTRONIC COLOMBIA S.A.'!$A$11:$O$73,8,0)," ")</f>
        <v xml:space="preserve"> </v>
      </c>
      <c r="BL262" s="42" t="s">
        <v>33</v>
      </c>
      <c r="BM262" s="42" t="str">
        <f>+IF(BL262="CUMPLE","SI",IF(BL262="NO CUMPLE","NO"))</f>
        <v>NO</v>
      </c>
      <c r="BN262" s="196">
        <v>0</v>
      </c>
      <c r="BO262" s="196">
        <v>0</v>
      </c>
      <c r="BP262" s="144">
        <f t="shared" si="737"/>
        <v>0</v>
      </c>
      <c r="BQ262" s="145">
        <f t="shared" si="738"/>
        <v>0</v>
      </c>
      <c r="BR262" s="42" t="str">
        <f>+IF(BP262=0,"NO OFERTADO",IF(BP262&gt;$H262,"NO CUMPLE",IF(((BP262-$H262)/$H262)&lt;=-20%,"ARTIFICIALIDAD",IF(AND($H262=$H262,((BP262-$H262)/$H262)&gt;-20%),"CUMPLE"))))</f>
        <v>NO OFERTADO</v>
      </c>
      <c r="BS262" s="42" t="str">
        <f>+IFERROR(VLOOKUP(A262,'[1]PROMED QUIRURGICOS EU'!$A$11:$O$26,8,0)," ")</f>
        <v xml:space="preserve"> </v>
      </c>
      <c r="BT262" s="42" t="s">
        <v>33</v>
      </c>
      <c r="BU262" s="42" t="str">
        <f>+IF(BT262="CUMPLE","SI",IF(BT262="NO CUMPLE","NO"))</f>
        <v>NO</v>
      </c>
      <c r="BV262" s="191"/>
      <c r="BW262" s="191"/>
      <c r="BX262" s="43">
        <f t="shared" si="739"/>
        <v>0</v>
      </c>
      <c r="BY262" s="52">
        <f t="shared" si="740"/>
        <v>0</v>
      </c>
      <c r="BZ262" s="42" t="str">
        <f>+IF(BX262=0,"NO OFERTADO",IF(BX262&gt;$H262,"NO CUMPLE",IF(((BX262-$H262)/$H262)&lt;=-20%,"ARTIFICIALIDAD",IF(AND($H262=$H262,((BX262-$H262)/$H262)&gt;-20%),"CUMPLE"))))</f>
        <v>NO OFERTADO</v>
      </c>
      <c r="CA262" s="42" t="str">
        <f>+IFERROR(VLOOKUP(A262,'[1]UCIPHARMA S. A'!$A$11:$N$28,8,0)," ")</f>
        <v xml:space="preserve"> </v>
      </c>
      <c r="CB262" s="42" t="s">
        <v>33</v>
      </c>
      <c r="CC262" s="42" t="str">
        <f>+IF(CB262="CUMPLE","SI",IF(CB262="NO CUMPLE","NO"))</f>
        <v>NO</v>
      </c>
      <c r="CD262" s="56"/>
      <c r="CE262" s="57" t="str">
        <f t="shared" si="644"/>
        <v/>
      </c>
      <c r="CF262" s="57" t="str">
        <f t="shared" si="645"/>
        <v/>
      </c>
      <c r="CG262" s="57" t="str">
        <f t="shared" si="646"/>
        <v/>
      </c>
      <c r="CH262" s="65">
        <f t="shared" si="647"/>
        <v>273200</v>
      </c>
      <c r="CI262" s="65" t="str">
        <f t="shared" si="648"/>
        <v/>
      </c>
      <c r="CJ262" s="65" t="str">
        <f t="shared" si="649"/>
        <v/>
      </c>
      <c r="CK262" s="65" t="str">
        <f>IF(BH262=0,"",IF(BM262="NO","",BH262))</f>
        <v/>
      </c>
      <c r="CL262" s="65" t="str">
        <f>IF(BQ262=0,"",IF(BU262="NO","",BQ262))</f>
        <v/>
      </c>
      <c r="CM262" s="57" t="str">
        <f>IF(BY262=0,"",IF(CC262="NO","",BD262))</f>
        <v/>
      </c>
      <c r="CN262" s="57">
        <f>MIN(CE262,CF262,CG262,CH262,CI262,CJ262,CK262,CL262,CM262)</f>
        <v>273200</v>
      </c>
      <c r="CO262" s="58" t="e">
        <f>500*(CN262/CE262)</f>
        <v>#VALUE!</v>
      </c>
      <c r="CP262" s="58" t="e">
        <f>500*(CN262/CF262)</f>
        <v>#VALUE!</v>
      </c>
      <c r="CQ262" s="58" t="e">
        <f>500*(CN262/CG262)</f>
        <v>#VALUE!</v>
      </c>
      <c r="CR262" s="58">
        <f>500*(CN262/CH262)</f>
        <v>500</v>
      </c>
      <c r="CS262" s="58" t="e">
        <f>500*(CN262/CI262)</f>
        <v>#VALUE!</v>
      </c>
      <c r="CT262" s="58" t="e">
        <f>500*(CN262/CJ262)</f>
        <v>#VALUE!</v>
      </c>
      <c r="CU262" s="62" t="e">
        <f>500*(CN262/CK262)</f>
        <v>#VALUE!</v>
      </c>
      <c r="CV262" s="58" t="e">
        <f>500*(CN262/CL262)</f>
        <v>#VALUE!</v>
      </c>
      <c r="CW262" s="58" t="e">
        <f>500*(CN262/CM262)</f>
        <v>#VALUE!</v>
      </c>
      <c r="CX262" s="56" t="s">
        <v>554</v>
      </c>
      <c r="CY262" s="91"/>
    </row>
    <row r="263" spans="1:103" s="50" customFormat="1" ht="57" customHeight="1" x14ac:dyDescent="0.2">
      <c r="A263" s="363" t="s">
        <v>8</v>
      </c>
      <c r="B263" s="364"/>
      <c r="C263" s="364"/>
      <c r="D263" s="364"/>
      <c r="E263" s="364"/>
      <c r="F263" s="364"/>
      <c r="G263" s="45"/>
      <c r="H263" s="53">
        <f>SUM(H11:H262)</f>
        <v>113680021.09270976</v>
      </c>
      <c r="I263" s="53">
        <f t="shared" ref="I263:M263" si="818">SUM(I11:I262)</f>
        <v>824656309.41631567</v>
      </c>
      <c r="J263" s="53">
        <f>SUM(J11:J262)</f>
        <v>3265800</v>
      </c>
      <c r="K263" s="53">
        <f t="shared" si="818"/>
        <v>0</v>
      </c>
      <c r="L263" s="53">
        <f t="shared" si="818"/>
        <v>3265800</v>
      </c>
      <c r="M263" s="53">
        <f t="shared" si="818"/>
        <v>168241399.99999997</v>
      </c>
      <c r="N263" s="42"/>
      <c r="O263" s="42"/>
      <c r="P263" s="42"/>
      <c r="Q263" s="42"/>
      <c r="R263" s="146">
        <f t="shared" ref="R263:U263" si="819">SUM(R11:R262)</f>
        <v>1204200</v>
      </c>
      <c r="S263" s="146">
        <f t="shared" si="819"/>
        <v>0</v>
      </c>
      <c r="T263" s="146">
        <f t="shared" si="819"/>
        <v>1204200</v>
      </c>
      <c r="U263" s="146">
        <f t="shared" si="819"/>
        <v>90264083.333333343</v>
      </c>
      <c r="V263" s="42"/>
      <c r="W263" s="42"/>
      <c r="X263" s="42" t="str">
        <f>+IFERROR(VLOOKUP(A263,'[3]Anexo técnico No.1'!$A$4:$P$160,6,0)," ")</f>
        <v xml:space="preserve"> </v>
      </c>
      <c r="Y263" s="42"/>
      <c r="Z263" s="38">
        <f t="shared" ref="Z263:AC263" si="820">SUM(Z11:Z262)</f>
        <v>40785519</v>
      </c>
      <c r="AA263" s="38">
        <f t="shared" si="820"/>
        <v>4620769</v>
      </c>
      <c r="AB263" s="38">
        <f t="shared" si="820"/>
        <v>45406288</v>
      </c>
      <c r="AC263" s="38">
        <f t="shared" si="820"/>
        <v>632950518.33333337</v>
      </c>
      <c r="AD263" s="42"/>
      <c r="AE263" s="42"/>
      <c r="AF263" s="42" t="str">
        <f>+IFERROR(VLOOKUP(A263,'[3]Anexo técnico No.1'!$A$4:$P$160,7,0)," ")</f>
        <v xml:space="preserve"> </v>
      </c>
      <c r="AG263" s="42"/>
      <c r="AH263" s="38">
        <f t="shared" ref="AH263:AK263" si="821">SUM(AH11:AH262)</f>
        <v>67472477</v>
      </c>
      <c r="AI263" s="38">
        <f t="shared" si="821"/>
        <v>530613</v>
      </c>
      <c r="AJ263" s="38">
        <f t="shared" si="821"/>
        <v>68003090</v>
      </c>
      <c r="AK263" s="38">
        <f t="shared" si="821"/>
        <v>507940969.47333342</v>
      </c>
      <c r="AL263" s="42"/>
      <c r="AM263" s="42"/>
      <c r="AN263" s="42" t="str">
        <f>+IFERROR(VLOOKUP(A263,'[3]Anexo técnico No.1'!$A$4:$P$160,9,0)," ")</f>
        <v xml:space="preserve"> </v>
      </c>
      <c r="AO263" s="42"/>
      <c r="AP263" s="38">
        <f t="shared" ref="AP263:AS263" si="822">SUM(AP11:AP262)</f>
        <v>202620</v>
      </c>
      <c r="AQ263" s="38">
        <f t="shared" si="822"/>
        <v>0</v>
      </c>
      <c r="AR263" s="38">
        <f t="shared" si="822"/>
        <v>202620</v>
      </c>
      <c r="AS263" s="38">
        <f t="shared" si="822"/>
        <v>6143760</v>
      </c>
      <c r="AT263" s="42"/>
      <c r="AU263" s="42"/>
      <c r="AV263" s="42" t="str">
        <f>+IFERROR(VLOOKUP(A263,'[3]Anexo técnico No.1'!$A$4:$P$160,10,0)," ")</f>
        <v xml:space="preserve"> </v>
      </c>
      <c r="AW263" s="46"/>
      <c r="AX263" s="38">
        <f t="shared" ref="AX263" si="823">SUM(AX11:AX262)</f>
        <v>1381280</v>
      </c>
      <c r="AY263" s="38">
        <f>SUM(AY11:AY262)</f>
        <v>157700</v>
      </c>
      <c r="AZ263" s="146">
        <f t="shared" ref="AZ263:BA263" si="824">SUM(AZ11:AZ262)</f>
        <v>1538980</v>
      </c>
      <c r="BA263" s="38">
        <f t="shared" si="824"/>
        <v>54269316.666666672</v>
      </c>
      <c r="BB263" s="42"/>
      <c r="BC263" s="42" t="str">
        <f>+IFERROR(VLOOKUP(A263,'[1]LIFE SUMINISTROS MEDICOS S.A.S.'!$A$32:$O$78,8,0)," ")</f>
        <v xml:space="preserve"> </v>
      </c>
      <c r="BD263" s="42" t="str">
        <f>+IFERROR(VLOOKUP(A263,'[3]Anexo técnico No.1'!$A$4:$P$160,8,0)," ")</f>
        <v xml:space="preserve"> </v>
      </c>
      <c r="BE263" s="46"/>
      <c r="BF263" s="53">
        <f t="shared" ref="BF263:BG263" si="825">SUM(BF11:BF262)</f>
        <v>14052817</v>
      </c>
      <c r="BG263" s="219">
        <f t="shared" si="825"/>
        <v>1567880</v>
      </c>
      <c r="BH263" s="53">
        <f>SUM(BH11:BH262)</f>
        <v>15620697</v>
      </c>
      <c r="BI263" s="53">
        <f t="shared" ref="BI263" si="826">SUM(BI11:BI262)</f>
        <v>15620697</v>
      </c>
      <c r="BJ263" s="42"/>
      <c r="BK263" s="42" t="str">
        <f>+IFERROR(VLOOKUP(A263,'[1]MEDTRONIC COLOMBIA S.A.'!$A$11:$O$73,8,0)," ")</f>
        <v xml:space="preserve"> </v>
      </c>
      <c r="BL263" s="42" t="str">
        <f>+IFERROR(VLOOKUP(#REF!,'[3]Anexo técnico No.1'!$A$4:$P$160,8,0)," ")</f>
        <v xml:space="preserve"> </v>
      </c>
      <c r="BM263" s="46"/>
      <c r="BN263" s="146">
        <f t="shared" ref="BN263:BO263" si="827">SUM(BN11:BN262)</f>
        <v>10693251</v>
      </c>
      <c r="BO263" s="146">
        <f t="shared" si="827"/>
        <v>2031717.6899999997</v>
      </c>
      <c r="BP263" s="146">
        <f>SUM(BP11:BP262)</f>
        <v>12724968.689999999</v>
      </c>
      <c r="BQ263" s="146">
        <f t="shared" ref="BQ263" si="828">SUM(BQ11:BQ262)</f>
        <v>12724968.689999999</v>
      </c>
      <c r="BR263" s="42"/>
      <c r="BS263" s="42"/>
      <c r="BT263" s="42" t="str">
        <f>+IFERROR(VLOOKUP(A263,'[3]Anexo técnico No.1'!$A$4:$P$160,8,0)," ")</f>
        <v xml:space="preserve"> </v>
      </c>
      <c r="BU263" s="46"/>
      <c r="BV263" s="53">
        <f t="shared" ref="BV263:BW263" si="829">SUM(BV11:BV262)</f>
        <v>7978430</v>
      </c>
      <c r="BW263" s="53">
        <f t="shared" si="829"/>
        <v>417981</v>
      </c>
      <c r="BX263" s="53">
        <f>SUM(BX11:BX262)</f>
        <v>8396411</v>
      </c>
      <c r="BY263" s="53">
        <f t="shared" ref="BY263" si="830">SUM(BY11:BY262)</f>
        <v>8396411</v>
      </c>
      <c r="BZ263" s="42"/>
      <c r="CA263" s="42" t="str">
        <f>+IFERROR(VLOOKUP(A263,'[1]UCIPHARMA S. A'!$A$11:$N$28,8,0)," ")</f>
        <v xml:space="preserve"> </v>
      </c>
      <c r="CB263" s="42" t="str">
        <f>+IFERROR(VLOOKUP(K263,'[3]Anexo técnico No.1'!$A$4:$P$160,8,0)," ")</f>
        <v xml:space="preserve"> </v>
      </c>
      <c r="CC263" s="46"/>
      <c r="CD263" s="39"/>
      <c r="CE263" s="47"/>
      <c r="CF263" s="47"/>
      <c r="CG263" s="47"/>
      <c r="CH263" s="66"/>
      <c r="CI263" s="67"/>
      <c r="CJ263" s="66"/>
      <c r="CK263" s="65"/>
      <c r="CL263" s="65"/>
      <c r="CM263" s="57" t="str">
        <f>IF(BY263=0,"",IF(CC263="NO","",BD263))</f>
        <v xml:space="preserve"> </v>
      </c>
      <c r="CN263" s="47"/>
      <c r="CO263" s="48"/>
      <c r="CP263" s="48"/>
      <c r="CQ263" s="48"/>
      <c r="CR263" s="48"/>
      <c r="CS263" s="48"/>
      <c r="CT263" s="48"/>
      <c r="CU263" s="62"/>
      <c r="CV263" s="58"/>
      <c r="CW263" s="58"/>
      <c r="CX263" s="49"/>
    </row>
    <row r="264" spans="1:103" s="4" customFormat="1" ht="42.75" customHeight="1" x14ac:dyDescent="0.2">
      <c r="A264" s="363" t="s">
        <v>36</v>
      </c>
      <c r="B264" s="364"/>
      <c r="C264" s="364"/>
      <c r="D264" s="364"/>
      <c r="E264" s="364"/>
      <c r="F264" s="364"/>
      <c r="G264" s="364"/>
      <c r="H264" s="130"/>
      <c r="I264" s="53"/>
      <c r="J264" s="137"/>
      <c r="K264" s="137"/>
      <c r="L264" s="137"/>
      <c r="M264" s="137"/>
      <c r="N264" s="108"/>
      <c r="O264" s="108"/>
      <c r="P264" s="108"/>
      <c r="Q264" s="108"/>
      <c r="R264" s="147"/>
      <c r="S264" s="147"/>
      <c r="T264" s="147"/>
      <c r="U264" s="147"/>
      <c r="V264" s="108"/>
      <c r="W264" s="108"/>
      <c r="X264" s="108"/>
      <c r="Y264" s="108"/>
      <c r="Z264" s="108"/>
      <c r="AA264" s="108"/>
      <c r="AB264" s="108"/>
      <c r="AC264" s="108"/>
      <c r="AD264" s="108"/>
      <c r="AE264" s="108"/>
      <c r="AF264" s="108"/>
      <c r="AG264" s="108"/>
      <c r="AH264" s="108"/>
      <c r="AI264" s="108"/>
      <c r="AJ264" s="108"/>
      <c r="AK264" s="108"/>
      <c r="AL264" s="108"/>
      <c r="AM264" s="108"/>
      <c r="AN264" s="108"/>
      <c r="AO264" s="108"/>
      <c r="AP264" s="108"/>
      <c r="AQ264" s="108"/>
      <c r="AR264" s="108"/>
      <c r="AS264" s="108"/>
      <c r="AT264" s="108"/>
      <c r="AU264" s="108"/>
      <c r="AV264" s="108"/>
      <c r="AW264" s="108"/>
      <c r="AX264" s="168"/>
      <c r="AY264" s="168"/>
      <c r="AZ264" s="169"/>
      <c r="BA264" s="108"/>
      <c r="BB264" s="108"/>
      <c r="BC264" s="42" t="str">
        <f>+IFERROR(VLOOKUP(A264,'[1]LIFE SUMINISTROS MEDICOS S.A.S.'!$A$32:$O$78,8,0)," ")</f>
        <v xml:space="preserve"> </v>
      </c>
      <c r="BD264" s="108"/>
      <c r="BE264" s="108"/>
      <c r="BF264" s="137"/>
      <c r="BG264" s="220"/>
      <c r="BH264" s="137"/>
      <c r="BI264" s="137"/>
      <c r="BJ264" s="108"/>
      <c r="BK264" s="42" t="str">
        <f>+IFERROR(VLOOKUP(A264,'[1]MEDTRONIC COLOMBIA S.A.'!$A$11:$O$73,8,0)," ")</f>
        <v xml:space="preserve"> </v>
      </c>
      <c r="BL264" s="108"/>
      <c r="BM264" s="108"/>
      <c r="BN264" s="169"/>
      <c r="BO264" s="169"/>
      <c r="BP264" s="169"/>
      <c r="BQ264" s="169"/>
      <c r="BR264" s="108"/>
      <c r="BS264" s="108"/>
      <c r="BT264" s="108"/>
      <c r="BU264" s="108"/>
      <c r="BV264" s="137"/>
      <c r="BW264" s="137"/>
      <c r="BX264" s="137"/>
      <c r="BY264" s="137"/>
      <c r="BZ264" s="108"/>
      <c r="CA264" s="42" t="str">
        <f>+IFERROR(VLOOKUP(A264,'[1]UCIPHARMA S. A'!$A$11:$N$28,8,0)," ")</f>
        <v xml:space="preserve"> </v>
      </c>
      <c r="CB264" s="108"/>
      <c r="CC264" s="109"/>
      <c r="CE264" s="16" t="str">
        <f>IF(L264=0,"",IF(Q264="NO","",L264))</f>
        <v/>
      </c>
      <c r="CH264" s="68"/>
      <c r="CI264" s="68"/>
      <c r="CJ264" s="68"/>
      <c r="CK264" s="68"/>
      <c r="CL264" s="68"/>
      <c r="CO264" s="12"/>
      <c r="CX264" s="27"/>
    </row>
    <row r="265" spans="1:103" s="12" customFormat="1" ht="33" customHeight="1" x14ac:dyDescent="0.3">
      <c r="A265" s="8"/>
      <c r="B265" s="8"/>
      <c r="C265" s="8"/>
      <c r="D265" s="8"/>
      <c r="E265" s="8"/>
      <c r="F265" s="8"/>
      <c r="G265" s="8"/>
      <c r="H265" s="131"/>
      <c r="I265" s="131"/>
      <c r="J265" s="138"/>
      <c r="K265" s="138"/>
      <c r="L265" s="31"/>
      <c r="M265" s="31"/>
      <c r="N265" s="9"/>
      <c r="O265" s="9"/>
      <c r="P265" s="9"/>
      <c r="Q265" s="9"/>
      <c r="R265" s="148"/>
      <c r="S265" s="148"/>
      <c r="T265" s="148"/>
      <c r="U265" s="148"/>
      <c r="V265" s="9"/>
      <c r="W265" s="9"/>
      <c r="X265" s="9"/>
      <c r="Y265" s="9"/>
      <c r="Z265" s="9"/>
      <c r="AA265" s="9"/>
      <c r="AB265" s="31"/>
      <c r="AC265" s="10"/>
      <c r="AD265" s="9"/>
      <c r="AE265" s="9"/>
      <c r="AF265" s="9"/>
      <c r="AG265" s="9"/>
      <c r="AH265" s="20"/>
      <c r="AI265" s="9"/>
      <c r="AJ265" s="9"/>
      <c r="AK265" s="10"/>
      <c r="AL265" s="9"/>
      <c r="AM265" s="9"/>
      <c r="AN265" s="9"/>
      <c r="AO265" s="9"/>
      <c r="AP265" s="9"/>
      <c r="AQ265" s="9"/>
      <c r="AR265" s="9"/>
      <c r="AS265" s="11"/>
      <c r="AT265" s="9"/>
      <c r="AU265" s="9"/>
      <c r="AV265" s="9"/>
      <c r="AW265" s="9"/>
      <c r="AX265" s="170"/>
      <c r="AY265" s="171"/>
      <c r="AZ265" s="172"/>
      <c r="BA265" s="10"/>
      <c r="BB265" s="9"/>
      <c r="BC265" s="9"/>
      <c r="BD265" s="9"/>
      <c r="BE265" s="9"/>
      <c r="BF265" s="31"/>
      <c r="BG265" s="221"/>
      <c r="BH265" s="31"/>
      <c r="BI265" s="31"/>
      <c r="BJ265" s="9"/>
      <c r="BK265" s="9"/>
      <c r="BL265" s="9"/>
      <c r="BM265" s="9"/>
      <c r="BN265" s="172"/>
      <c r="BO265" s="172"/>
      <c r="BP265" s="172"/>
      <c r="BQ265" s="172"/>
      <c r="BR265" s="9"/>
      <c r="BS265" s="9"/>
      <c r="BT265" s="9"/>
      <c r="BU265" s="9"/>
      <c r="BV265" s="31"/>
      <c r="BW265" s="31"/>
      <c r="BX265" s="31"/>
      <c r="BY265" s="31"/>
      <c r="BZ265" s="9"/>
      <c r="CA265" s="9"/>
      <c r="CB265" s="9"/>
      <c r="CC265" s="9"/>
      <c r="CH265" s="25"/>
      <c r="CI265" s="25"/>
      <c r="CJ265" s="25"/>
      <c r="CK265" s="25"/>
      <c r="CL265" s="25"/>
      <c r="CU265" s="4"/>
      <c r="CV265" s="4"/>
      <c r="CW265" s="4"/>
      <c r="CX265" s="37"/>
    </row>
    <row r="266" spans="1:103" s="118" customFormat="1" ht="26.25" customHeight="1" x14ac:dyDescent="0.2">
      <c r="A266" s="110" t="s">
        <v>565</v>
      </c>
      <c r="B266" s="111"/>
      <c r="C266" s="111"/>
      <c r="D266" s="111"/>
      <c r="E266" s="111"/>
      <c r="F266" s="111"/>
      <c r="G266" s="112"/>
      <c r="H266" s="114"/>
      <c r="I266" s="114"/>
      <c r="J266" s="114"/>
      <c r="K266" s="114"/>
      <c r="L266" s="114"/>
      <c r="M266" s="114"/>
      <c r="N266" s="115"/>
      <c r="O266" s="115"/>
      <c r="P266" s="115"/>
      <c r="Q266" s="115"/>
      <c r="R266" s="149"/>
      <c r="S266" s="149"/>
      <c r="T266" s="149"/>
      <c r="U266" s="149"/>
      <c r="V266" s="115"/>
      <c r="W266" s="115"/>
      <c r="X266" s="115"/>
      <c r="Y266" s="115"/>
      <c r="Z266" s="115"/>
      <c r="AA266" s="111"/>
      <c r="AB266" s="114"/>
      <c r="AC266" s="116"/>
      <c r="AD266" s="115"/>
      <c r="AE266" s="115"/>
      <c r="AF266" s="115"/>
      <c r="AG266" s="115"/>
      <c r="AH266" s="113"/>
      <c r="AI266" s="111"/>
      <c r="AJ266" s="111"/>
      <c r="AK266" s="116"/>
      <c r="AL266" s="115"/>
      <c r="AM266" s="115"/>
      <c r="AN266" s="115"/>
      <c r="AO266" s="115"/>
      <c r="AP266" s="115"/>
      <c r="AQ266" s="111"/>
      <c r="AR266" s="111"/>
      <c r="AS266" s="117"/>
      <c r="AT266" s="115"/>
      <c r="AU266" s="115"/>
      <c r="AV266" s="115"/>
      <c r="AW266" s="115"/>
      <c r="AX266" s="173"/>
      <c r="AY266" s="174"/>
      <c r="AZ266" s="175"/>
      <c r="BA266" s="116"/>
      <c r="BB266" s="115"/>
      <c r="BC266" s="115"/>
      <c r="BD266" s="115"/>
      <c r="BE266" s="115"/>
      <c r="BF266" s="114"/>
      <c r="BG266" s="222"/>
      <c r="BH266" s="114"/>
      <c r="BI266" s="114"/>
      <c r="BJ266" s="115"/>
      <c r="BK266" s="115"/>
      <c r="BL266" s="115"/>
      <c r="BM266" s="115"/>
      <c r="BN266" s="175"/>
      <c r="BO266" s="175"/>
      <c r="BP266" s="175"/>
      <c r="BQ266" s="175"/>
      <c r="BR266" s="115"/>
      <c r="BS266" s="115"/>
      <c r="BT266" s="115"/>
      <c r="BU266" s="115"/>
      <c r="BV266" s="114"/>
      <c r="BW266" s="114"/>
      <c r="BX266" s="114"/>
      <c r="BY266" s="114"/>
      <c r="BZ266" s="115"/>
      <c r="CA266" s="115"/>
      <c r="CB266" s="115"/>
      <c r="CC266" s="115"/>
      <c r="CH266" s="119"/>
      <c r="CI266" s="119"/>
      <c r="CJ266" s="119"/>
      <c r="CK266" s="119"/>
      <c r="CL266" s="119"/>
      <c r="CX266" s="120"/>
    </row>
    <row r="267" spans="1:103" s="92" customFormat="1" ht="33" customHeight="1" x14ac:dyDescent="0.2">
      <c r="A267" s="95"/>
      <c r="B267" s="95"/>
      <c r="C267" s="95"/>
      <c r="D267" s="95"/>
      <c r="E267" s="95"/>
      <c r="F267" s="95"/>
      <c r="G267" s="95"/>
      <c r="H267" s="132"/>
      <c r="I267" s="132"/>
      <c r="J267" s="97"/>
      <c r="K267" s="97"/>
      <c r="L267" s="97"/>
      <c r="M267" s="97"/>
      <c r="N267" s="98"/>
      <c r="O267" s="98"/>
      <c r="P267" s="98"/>
      <c r="Q267" s="98"/>
      <c r="R267" s="150"/>
      <c r="S267" s="150"/>
      <c r="T267" s="150"/>
      <c r="U267" s="150"/>
      <c r="V267" s="98"/>
      <c r="W267" s="98"/>
      <c r="X267" s="98"/>
      <c r="Y267" s="98"/>
      <c r="Z267" s="98"/>
      <c r="AA267" s="98"/>
      <c r="AB267" s="97"/>
      <c r="AC267" s="98"/>
      <c r="AD267" s="98"/>
      <c r="AE267" s="98"/>
      <c r="AF267" s="98"/>
      <c r="AG267" s="98"/>
      <c r="AH267" s="96"/>
      <c r="AI267" s="98"/>
      <c r="AJ267" s="98"/>
      <c r="AK267" s="98"/>
      <c r="AL267" s="98"/>
      <c r="AM267" s="98"/>
      <c r="AN267" s="98"/>
      <c r="AO267" s="98"/>
      <c r="AP267" s="98"/>
      <c r="AQ267" s="98"/>
      <c r="AR267" s="99"/>
      <c r="AS267" s="98"/>
      <c r="AT267" s="98"/>
      <c r="AU267" s="98"/>
      <c r="AV267" s="98"/>
      <c r="AW267" s="98"/>
      <c r="AX267" s="176"/>
      <c r="AY267" s="177"/>
      <c r="AZ267" s="178"/>
      <c r="BA267" s="98"/>
      <c r="BB267" s="98"/>
      <c r="BC267" s="98"/>
      <c r="BD267" s="98"/>
      <c r="BE267" s="98"/>
      <c r="BF267" s="97"/>
      <c r="BG267" s="223"/>
      <c r="BH267" s="97"/>
      <c r="BI267" s="97"/>
      <c r="BJ267" s="98"/>
      <c r="BK267" s="98"/>
      <c r="BL267" s="98"/>
      <c r="BM267" s="98"/>
      <c r="BN267" s="178"/>
      <c r="BO267" s="178"/>
      <c r="BP267" s="178"/>
      <c r="BQ267" s="178"/>
      <c r="BR267" s="98"/>
      <c r="BS267" s="98"/>
      <c r="BT267" s="98"/>
      <c r="BU267" s="98"/>
      <c r="BV267" s="97"/>
      <c r="BW267" s="97"/>
      <c r="BX267" s="97"/>
      <c r="BY267" s="97"/>
      <c r="BZ267" s="98"/>
      <c r="CA267" s="98"/>
      <c r="CB267" s="98"/>
      <c r="CC267" s="98"/>
      <c r="CH267" s="93"/>
      <c r="CI267" s="93"/>
      <c r="CJ267" s="93"/>
      <c r="CK267" s="93"/>
      <c r="CL267" s="93"/>
      <c r="CX267" s="94"/>
    </row>
    <row r="268" spans="1:103" s="92" customFormat="1" ht="18" x14ac:dyDescent="0.2">
      <c r="A268" s="95"/>
      <c r="B268" s="95"/>
      <c r="C268" s="95"/>
      <c r="D268" s="95"/>
      <c r="E268" s="95"/>
      <c r="F268" s="95"/>
      <c r="G268" s="95"/>
      <c r="H268" s="97"/>
      <c r="I268" s="97"/>
      <c r="J268" s="97"/>
      <c r="K268" s="97"/>
      <c r="L268" s="97"/>
      <c r="M268" s="97"/>
      <c r="N268" s="98" t="e">
        <f>+#REF!*#REF!</f>
        <v>#REF!</v>
      </c>
      <c r="O268" s="98"/>
      <c r="P268" s="98"/>
      <c r="Q268" s="98"/>
      <c r="R268" s="150"/>
      <c r="S268" s="150"/>
      <c r="T268" s="150"/>
      <c r="U268" s="150"/>
      <c r="V268" s="98"/>
      <c r="W268" s="98"/>
      <c r="X268" s="98"/>
      <c r="Y268" s="98"/>
      <c r="Z268" s="98"/>
      <c r="AA268" s="98"/>
      <c r="AB268" s="97"/>
      <c r="AC268" s="98"/>
      <c r="AD268" s="98"/>
      <c r="AE268" s="98"/>
      <c r="AF268" s="98"/>
      <c r="AG268" s="98"/>
      <c r="AH268" s="96"/>
      <c r="AI268" s="98"/>
      <c r="AJ268" s="98"/>
      <c r="AK268" s="98"/>
      <c r="AL268" s="98"/>
      <c r="AM268" s="98"/>
      <c r="AN268" s="98"/>
      <c r="AO268" s="98"/>
      <c r="AP268" s="98"/>
      <c r="AQ268" s="98"/>
      <c r="AR268" s="100"/>
      <c r="AS268" s="98"/>
      <c r="AT268" s="98"/>
      <c r="AU268" s="98"/>
      <c r="AV268" s="98"/>
      <c r="AW268" s="98"/>
      <c r="AX268" s="176"/>
      <c r="AY268" s="177"/>
      <c r="AZ268" s="178"/>
      <c r="BA268" s="98"/>
      <c r="BB268" s="98"/>
      <c r="BC268" s="98"/>
      <c r="BD268" s="98"/>
      <c r="BE268" s="98"/>
      <c r="BF268" s="97"/>
      <c r="BG268" s="223"/>
      <c r="BH268" s="97"/>
      <c r="BI268" s="97"/>
      <c r="BJ268" s="98"/>
      <c r="BK268" s="98"/>
      <c r="BL268" s="98"/>
      <c r="BM268" s="98"/>
      <c r="BN268" s="178"/>
      <c r="BO268" s="178"/>
      <c r="BP268" s="178"/>
      <c r="BQ268" s="178"/>
      <c r="BR268" s="98"/>
      <c r="BS268" s="98"/>
      <c r="BT268" s="98"/>
      <c r="BU268" s="98"/>
      <c r="BV268" s="97"/>
      <c r="BW268" s="97"/>
      <c r="BX268" s="97"/>
      <c r="BY268" s="97"/>
      <c r="BZ268" s="98"/>
      <c r="CA268" s="98"/>
      <c r="CB268" s="98"/>
      <c r="CC268" s="98"/>
      <c r="CH268" s="93"/>
      <c r="CI268" s="93"/>
      <c r="CJ268" s="93"/>
      <c r="CK268" s="93"/>
      <c r="CL268" s="93"/>
      <c r="CX268" s="94"/>
    </row>
    <row r="269" spans="1:103" s="92" customFormat="1" ht="32.25" customHeight="1" x14ac:dyDescent="0.2">
      <c r="A269" s="101" t="s">
        <v>9</v>
      </c>
      <c r="B269" s="102"/>
      <c r="C269" s="102"/>
      <c r="D269" s="102"/>
      <c r="E269" s="102"/>
      <c r="F269" s="102"/>
      <c r="G269" s="102"/>
      <c r="H269" s="105"/>
      <c r="I269" s="105"/>
      <c r="J269" s="139"/>
      <c r="K269" s="139"/>
      <c r="L269" s="105"/>
      <c r="M269" s="105"/>
      <c r="N269" s="103" t="e">
        <f>+N268+#REF!</f>
        <v>#REF!</v>
      </c>
      <c r="O269" s="103"/>
      <c r="P269" s="103"/>
      <c r="Q269" s="103"/>
      <c r="R269" s="151"/>
      <c r="S269" s="151"/>
      <c r="T269" s="151"/>
      <c r="U269" s="151"/>
      <c r="V269" s="103"/>
      <c r="W269" s="103"/>
      <c r="X269" s="103"/>
      <c r="Y269" s="103"/>
      <c r="Z269" s="103"/>
      <c r="AA269" s="103"/>
      <c r="AB269" s="105"/>
      <c r="AC269" s="103"/>
      <c r="AD269" s="103"/>
      <c r="AE269" s="103"/>
      <c r="AF269" s="103"/>
      <c r="AG269" s="103"/>
      <c r="AH269" s="104"/>
      <c r="AI269" s="103"/>
      <c r="AJ269" s="103"/>
      <c r="AK269" s="103"/>
      <c r="AL269" s="103"/>
      <c r="AM269" s="103"/>
      <c r="AN269" s="103"/>
      <c r="AO269" s="103"/>
      <c r="AP269" s="103"/>
      <c r="AQ269" s="103"/>
      <c r="AR269" s="103"/>
      <c r="AS269" s="103"/>
      <c r="AT269" s="103"/>
      <c r="AU269" s="103"/>
      <c r="AV269" s="103"/>
      <c r="AW269" s="103"/>
      <c r="AX269" s="179"/>
      <c r="AY269" s="180"/>
      <c r="AZ269" s="181"/>
      <c r="BA269" s="103"/>
      <c r="BB269" s="103"/>
      <c r="BC269" s="103"/>
      <c r="BD269" s="103"/>
      <c r="BE269" s="103"/>
      <c r="BF269" s="105"/>
      <c r="BG269" s="224"/>
      <c r="BH269" s="105"/>
      <c r="BI269" s="105"/>
      <c r="BJ269" s="103"/>
      <c r="BK269" s="103"/>
      <c r="BL269" s="103"/>
      <c r="BM269" s="103"/>
      <c r="BN269" s="181"/>
      <c r="BO269" s="181"/>
      <c r="BP269" s="181"/>
      <c r="BQ269" s="181"/>
      <c r="BR269" s="103"/>
      <c r="BS269" s="103"/>
      <c r="BT269" s="103"/>
      <c r="BU269" s="103"/>
      <c r="BV269" s="105"/>
      <c r="BW269" s="105"/>
      <c r="BX269" s="105"/>
      <c r="BY269" s="105"/>
      <c r="BZ269" s="103"/>
      <c r="CA269" s="103"/>
      <c r="CB269" s="103"/>
      <c r="CC269" s="103"/>
      <c r="CH269" s="93"/>
      <c r="CI269" s="93"/>
      <c r="CJ269" s="93"/>
      <c r="CK269" s="93"/>
      <c r="CL269" s="93"/>
      <c r="CX269" s="94"/>
    </row>
    <row r="270" spans="1:103" s="4" customFormat="1" ht="132" customHeight="1" x14ac:dyDescent="0.2">
      <c r="A270" s="397" t="s">
        <v>37</v>
      </c>
      <c r="B270" s="358"/>
      <c r="C270" s="358"/>
      <c r="D270" s="358"/>
      <c r="E270" s="358"/>
      <c r="F270" s="358"/>
      <c r="G270" s="358"/>
      <c r="H270" s="358"/>
      <c r="I270" s="358"/>
      <c r="J270" s="358"/>
      <c r="K270" s="358"/>
      <c r="L270" s="358"/>
      <c r="M270" s="358"/>
      <c r="N270" s="358"/>
      <c r="O270" s="358"/>
      <c r="P270" s="358"/>
      <c r="Q270" s="358"/>
      <c r="R270" s="358"/>
      <c r="S270" s="358"/>
      <c r="T270" s="358"/>
      <c r="U270" s="358"/>
      <c r="V270" s="358"/>
      <c r="W270" s="358"/>
      <c r="X270" s="358"/>
      <c r="Y270" s="358"/>
      <c r="Z270" s="358"/>
      <c r="AA270" s="358"/>
      <c r="AB270" s="358"/>
      <c r="AC270" s="358"/>
      <c r="AD270" s="358"/>
      <c r="AE270" s="358"/>
      <c r="AF270" s="358"/>
      <c r="AG270" s="358"/>
      <c r="AH270" s="358"/>
      <c r="AI270" s="358"/>
      <c r="AJ270" s="358"/>
      <c r="AK270" s="358"/>
      <c r="AL270" s="358"/>
      <c r="AM270" s="358"/>
      <c r="AN270" s="358"/>
      <c r="AO270" s="358"/>
      <c r="AP270" s="358"/>
      <c r="AQ270" s="358"/>
      <c r="AR270" s="358"/>
      <c r="AS270" s="358"/>
      <c r="AT270" s="358"/>
      <c r="AU270" s="358"/>
      <c r="AV270" s="358"/>
      <c r="AW270" s="358"/>
      <c r="AX270" s="358"/>
      <c r="AY270" s="358"/>
      <c r="AZ270" s="358"/>
      <c r="BA270" s="358"/>
      <c r="BB270" s="358"/>
      <c r="BC270" s="358"/>
      <c r="BD270" s="358"/>
      <c r="BE270" s="358"/>
      <c r="BF270" s="358"/>
      <c r="BG270" s="358"/>
      <c r="BH270" s="358"/>
      <c r="BI270" s="358"/>
      <c r="BJ270" s="358"/>
      <c r="BK270" s="358"/>
      <c r="BL270" s="358"/>
      <c r="BM270" s="358"/>
      <c r="BN270" s="358"/>
      <c r="BO270" s="358"/>
      <c r="BP270" s="358"/>
      <c r="BQ270" s="358"/>
      <c r="BR270" s="358"/>
      <c r="BS270" s="358"/>
      <c r="BT270" s="358"/>
      <c r="BU270" s="358"/>
      <c r="BV270" s="358"/>
      <c r="BW270" s="358"/>
      <c r="BX270" s="358"/>
      <c r="BY270" s="358"/>
      <c r="BZ270" s="358"/>
      <c r="CA270" s="358"/>
      <c r="CB270" s="358"/>
      <c r="CC270" s="358"/>
      <c r="CD270" s="358"/>
      <c r="CE270" s="358"/>
      <c r="CF270" s="358"/>
      <c r="CG270" s="358"/>
      <c r="CH270" s="358"/>
      <c r="CI270" s="358"/>
      <c r="CJ270" s="358"/>
      <c r="CK270" s="358"/>
      <c r="CL270" s="358"/>
      <c r="CM270" s="358"/>
      <c r="CN270" s="358"/>
      <c r="CO270" s="358"/>
      <c r="CP270" s="358"/>
      <c r="CQ270" s="358"/>
      <c r="CR270" s="358"/>
      <c r="CS270" s="358"/>
      <c r="CT270" s="358"/>
      <c r="CU270" s="89"/>
      <c r="CV270" s="89"/>
      <c r="CW270" s="89"/>
      <c r="CX270" s="27"/>
    </row>
    <row r="271" spans="1:103" s="4" customFormat="1" x14ac:dyDescent="0.2">
      <c r="A271" s="28"/>
      <c r="B271" s="28"/>
      <c r="C271" s="28"/>
      <c r="D271" s="28"/>
      <c r="E271" s="28"/>
      <c r="F271" s="28"/>
      <c r="G271" s="28"/>
      <c r="H271" s="32"/>
      <c r="I271" s="32"/>
      <c r="J271" s="140"/>
      <c r="K271" s="140"/>
      <c r="L271" s="32"/>
      <c r="M271" s="32"/>
      <c r="N271" s="28"/>
      <c r="O271" s="28"/>
      <c r="P271" s="28"/>
      <c r="Q271" s="28"/>
      <c r="R271" s="152"/>
      <c r="S271" s="152"/>
      <c r="T271" s="152"/>
      <c r="U271" s="152"/>
      <c r="V271" s="28"/>
      <c r="W271" s="28"/>
      <c r="X271" s="28"/>
      <c r="Y271" s="28"/>
      <c r="Z271" s="28"/>
      <c r="AA271" s="28"/>
      <c r="AB271" s="32"/>
      <c r="AC271" s="28"/>
      <c r="AD271" s="28"/>
      <c r="AE271" s="28"/>
      <c r="AF271" s="28"/>
      <c r="AG271" s="28"/>
      <c r="AH271" s="21"/>
      <c r="AI271" s="28"/>
      <c r="AJ271" s="28"/>
      <c r="AK271" s="28"/>
      <c r="AL271" s="28"/>
      <c r="AM271" s="28"/>
      <c r="AN271" s="28"/>
      <c r="AO271" s="28"/>
      <c r="AP271" s="28"/>
      <c r="AQ271" s="28"/>
      <c r="AR271" s="28"/>
      <c r="AS271" s="28"/>
      <c r="AT271" s="28"/>
      <c r="AU271" s="28"/>
      <c r="AV271" s="28"/>
      <c r="AW271" s="28"/>
      <c r="AX271" s="182"/>
      <c r="AY271" s="183"/>
      <c r="AZ271" s="184"/>
      <c r="BA271" s="28"/>
      <c r="BB271" s="28"/>
      <c r="BC271" s="28"/>
      <c r="BD271" s="28"/>
      <c r="BE271" s="28"/>
      <c r="BF271" s="32"/>
      <c r="BG271" s="225"/>
      <c r="BH271" s="32"/>
      <c r="BI271" s="32"/>
      <c r="BJ271" s="28"/>
      <c r="BK271" s="28"/>
      <c r="BL271" s="28"/>
      <c r="BM271" s="28"/>
      <c r="BN271" s="184"/>
      <c r="BO271" s="184"/>
      <c r="BP271" s="184"/>
      <c r="BQ271" s="184"/>
      <c r="BR271" s="28"/>
      <c r="BS271" s="28"/>
      <c r="BT271" s="28"/>
      <c r="BU271" s="28"/>
      <c r="BV271" s="32"/>
      <c r="BW271" s="32"/>
      <c r="BX271" s="32"/>
      <c r="BY271" s="32"/>
      <c r="BZ271" s="28"/>
      <c r="CA271" s="28"/>
      <c r="CB271" s="28"/>
      <c r="CC271" s="28"/>
      <c r="CH271" s="68"/>
      <c r="CI271" s="68"/>
      <c r="CJ271" s="68"/>
      <c r="CK271" s="68"/>
      <c r="CL271" s="68"/>
      <c r="CX271" s="27"/>
    </row>
    <row r="272" spans="1:103" s="4" customFormat="1" x14ac:dyDescent="0.2">
      <c r="A272" s="28"/>
      <c r="B272" s="28"/>
      <c r="C272" s="28"/>
      <c r="D272" s="28"/>
      <c r="E272" s="28"/>
      <c r="F272" s="28"/>
      <c r="G272" s="28"/>
      <c r="H272" s="32"/>
      <c r="I272" s="32"/>
      <c r="J272" s="140"/>
      <c r="K272" s="140"/>
      <c r="L272" s="32"/>
      <c r="M272" s="32"/>
      <c r="N272" s="28"/>
      <c r="O272" s="28"/>
      <c r="P272" s="28"/>
      <c r="Q272" s="28"/>
      <c r="R272" s="152"/>
      <c r="S272" s="152"/>
      <c r="T272" s="152"/>
      <c r="U272" s="152"/>
      <c r="V272" s="28"/>
      <c r="W272" s="28"/>
      <c r="X272" s="28"/>
      <c r="Y272" s="28"/>
      <c r="Z272" s="28"/>
      <c r="AA272" s="28"/>
      <c r="AB272" s="32"/>
      <c r="AC272" s="28"/>
      <c r="AD272" s="28"/>
      <c r="AE272" s="28"/>
      <c r="AF272" s="28"/>
      <c r="AG272" s="28"/>
      <c r="AH272" s="21"/>
      <c r="AI272" s="28"/>
      <c r="AJ272" s="28"/>
      <c r="AK272" s="28"/>
      <c r="AL272" s="28"/>
      <c r="AM272" s="28"/>
      <c r="AN272" s="28"/>
      <c r="AO272" s="28"/>
      <c r="AP272" s="28"/>
      <c r="AQ272" s="28"/>
      <c r="AR272" s="28"/>
      <c r="AS272" s="28"/>
      <c r="AT272" s="28"/>
      <c r="AU272" s="28"/>
      <c r="AV272" s="28"/>
      <c r="AW272" s="28"/>
      <c r="AX272" s="182"/>
      <c r="AY272" s="183"/>
      <c r="AZ272" s="184"/>
      <c r="BA272" s="28"/>
      <c r="BB272" s="28"/>
      <c r="BC272" s="28"/>
      <c r="BD272" s="28"/>
      <c r="BE272" s="28"/>
      <c r="BF272" s="32"/>
      <c r="BG272" s="225"/>
      <c r="BH272" s="32"/>
      <c r="BI272" s="32"/>
      <c r="BJ272" s="28"/>
      <c r="BK272" s="28"/>
      <c r="BL272" s="28"/>
      <c r="BM272" s="28"/>
      <c r="BN272" s="184"/>
      <c r="BO272" s="184"/>
      <c r="BP272" s="184"/>
      <c r="BQ272" s="184"/>
      <c r="BR272" s="28"/>
      <c r="BS272" s="28"/>
      <c r="BT272" s="28"/>
      <c r="BU272" s="28"/>
      <c r="BV272" s="32"/>
      <c r="BW272" s="32"/>
      <c r="BX272" s="32"/>
      <c r="BY272" s="32"/>
      <c r="BZ272" s="28"/>
      <c r="CA272" s="28"/>
      <c r="CB272" s="28"/>
      <c r="CC272" s="28"/>
      <c r="CH272" s="68"/>
      <c r="CI272" s="68"/>
      <c r="CJ272" s="68"/>
      <c r="CK272" s="68"/>
      <c r="CL272" s="68"/>
      <c r="CX272" s="27"/>
    </row>
    <row r="273" spans="1:102" s="4" customFormat="1" x14ac:dyDescent="0.2">
      <c r="A273" s="28"/>
      <c r="B273" s="28"/>
      <c r="C273" s="28"/>
      <c r="D273" s="28"/>
      <c r="E273" s="28"/>
      <c r="F273" s="28"/>
      <c r="G273" s="28"/>
      <c r="H273" s="32"/>
      <c r="I273" s="32"/>
      <c r="J273" s="140"/>
      <c r="K273" s="140"/>
      <c r="L273" s="32"/>
      <c r="M273" s="32"/>
      <c r="N273" s="28"/>
      <c r="O273" s="28"/>
      <c r="P273" s="28"/>
      <c r="Q273" s="28"/>
      <c r="R273" s="152"/>
      <c r="S273" s="152"/>
      <c r="T273" s="152"/>
      <c r="U273" s="152"/>
      <c r="V273" s="28"/>
      <c r="W273" s="28"/>
      <c r="X273" s="28"/>
      <c r="Y273" s="28"/>
      <c r="Z273" s="28"/>
      <c r="AA273" s="28"/>
      <c r="AB273" s="32"/>
      <c r="AC273" s="28"/>
      <c r="AD273" s="28"/>
      <c r="AE273" s="28"/>
      <c r="AF273" s="28"/>
      <c r="AG273" s="28"/>
      <c r="AH273" s="21"/>
      <c r="AI273" s="28"/>
      <c r="AJ273" s="28"/>
      <c r="AK273" s="28"/>
      <c r="AL273" s="28"/>
      <c r="AM273" s="28"/>
      <c r="AN273" s="28"/>
      <c r="AO273" s="28"/>
      <c r="AP273" s="28"/>
      <c r="AQ273" s="28"/>
      <c r="AR273" s="28"/>
      <c r="AS273" s="28"/>
      <c r="AT273" s="28"/>
      <c r="AU273" s="28"/>
      <c r="AV273" s="28"/>
      <c r="AW273" s="28"/>
      <c r="AX273" s="182"/>
      <c r="AY273" s="183"/>
      <c r="AZ273" s="184"/>
      <c r="BA273" s="28"/>
      <c r="BB273" s="28"/>
      <c r="BC273" s="28"/>
      <c r="BD273" s="28"/>
      <c r="BE273" s="28"/>
      <c r="BF273" s="32"/>
      <c r="BG273" s="225"/>
      <c r="BH273" s="32"/>
      <c r="BI273" s="32"/>
      <c r="BJ273" s="28"/>
      <c r="BK273" s="28"/>
      <c r="BL273" s="28"/>
      <c r="BM273" s="28"/>
      <c r="BN273" s="184"/>
      <c r="BO273" s="184"/>
      <c r="BP273" s="184"/>
      <c r="BQ273" s="184"/>
      <c r="BR273" s="28"/>
      <c r="BS273" s="28"/>
      <c r="BT273" s="28"/>
      <c r="BU273" s="28"/>
      <c r="BV273" s="32"/>
      <c r="BW273" s="32"/>
      <c r="BX273" s="32"/>
      <c r="BY273" s="32"/>
      <c r="BZ273" s="28"/>
      <c r="CA273" s="28"/>
      <c r="CB273" s="28"/>
      <c r="CC273" s="28"/>
      <c r="CH273" s="68"/>
      <c r="CI273" s="68"/>
      <c r="CJ273" s="68"/>
      <c r="CK273" s="68"/>
      <c r="CL273" s="68"/>
      <c r="CX273" s="27"/>
    </row>
    <row r="274" spans="1:102" s="4" customFormat="1" x14ac:dyDescent="0.2">
      <c r="A274" s="28"/>
      <c r="B274" s="28"/>
      <c r="C274" s="28"/>
      <c r="D274" s="28"/>
      <c r="E274" s="28"/>
      <c r="F274" s="28"/>
      <c r="G274" s="28"/>
      <c r="H274" s="32"/>
      <c r="I274" s="32"/>
      <c r="J274" s="140"/>
      <c r="K274" s="140"/>
      <c r="L274" s="32"/>
      <c r="M274" s="32"/>
      <c r="N274" s="28"/>
      <c r="O274" s="28"/>
      <c r="P274" s="28"/>
      <c r="Q274" s="28"/>
      <c r="R274" s="152"/>
      <c r="S274" s="152"/>
      <c r="T274" s="152"/>
      <c r="U274" s="152"/>
      <c r="V274" s="28"/>
      <c r="W274" s="28"/>
      <c r="X274" s="28"/>
      <c r="Y274" s="28"/>
      <c r="Z274" s="28"/>
      <c r="AA274" s="28"/>
      <c r="AB274" s="32"/>
      <c r="AC274" s="28"/>
      <c r="AD274" s="28"/>
      <c r="AE274" s="28"/>
      <c r="AF274" s="28"/>
      <c r="AG274" s="28"/>
      <c r="AH274" s="21"/>
      <c r="AI274" s="28"/>
      <c r="AJ274" s="28"/>
      <c r="AK274" s="28"/>
      <c r="AL274" s="28"/>
      <c r="AM274" s="28"/>
      <c r="AN274" s="28"/>
      <c r="AO274" s="28"/>
      <c r="AP274" s="28"/>
      <c r="AQ274" s="28"/>
      <c r="AR274" s="28"/>
      <c r="AS274" s="28"/>
      <c r="AT274" s="28"/>
      <c r="AU274" s="28"/>
      <c r="AV274" s="28"/>
      <c r="AW274" s="28"/>
      <c r="AX274" s="182"/>
      <c r="AY274" s="183"/>
      <c r="AZ274" s="184"/>
      <c r="BA274" s="28"/>
      <c r="BB274" s="28"/>
      <c r="BC274" s="28"/>
      <c r="BD274" s="28"/>
      <c r="BE274" s="28"/>
      <c r="BF274" s="32"/>
      <c r="BG274" s="225"/>
      <c r="BH274" s="32"/>
      <c r="BI274" s="32"/>
      <c r="BJ274" s="28"/>
      <c r="BK274" s="28"/>
      <c r="BL274" s="28"/>
      <c r="BM274" s="28"/>
      <c r="BN274" s="184"/>
      <c r="BO274" s="184"/>
      <c r="BP274" s="184"/>
      <c r="BQ274" s="184"/>
      <c r="BR274" s="28"/>
      <c r="BS274" s="28"/>
      <c r="BT274" s="28"/>
      <c r="BU274" s="28"/>
      <c r="BV274" s="32"/>
      <c r="BW274" s="32"/>
      <c r="BX274" s="32"/>
      <c r="BY274" s="32"/>
      <c r="BZ274" s="28"/>
      <c r="CA274" s="28"/>
      <c r="CB274" s="28"/>
      <c r="CC274" s="28"/>
      <c r="CH274" s="68"/>
      <c r="CI274" s="68"/>
      <c r="CJ274" s="68"/>
      <c r="CK274" s="68"/>
      <c r="CL274" s="68"/>
      <c r="CX274" s="27"/>
    </row>
    <row r="275" spans="1:102" s="4" customFormat="1" ht="33" customHeight="1" x14ac:dyDescent="0.2">
      <c r="A275" s="12"/>
      <c r="B275" s="12"/>
      <c r="C275" s="12"/>
      <c r="D275" s="12"/>
      <c r="E275" s="12"/>
      <c r="F275" s="12"/>
      <c r="G275" s="12"/>
      <c r="H275" s="33"/>
      <c r="I275" s="33"/>
      <c r="J275" s="141"/>
      <c r="K275" s="141"/>
      <c r="L275" s="33"/>
      <c r="M275" s="33"/>
      <c r="N275" s="13"/>
      <c r="O275" s="13"/>
      <c r="P275" s="13"/>
      <c r="Q275" s="13"/>
      <c r="R275" s="153"/>
      <c r="S275" s="153"/>
      <c r="T275" s="153"/>
      <c r="U275" s="153"/>
      <c r="V275" s="13"/>
      <c r="W275" s="13"/>
      <c r="X275" s="13"/>
      <c r="Y275" s="13"/>
      <c r="Z275" s="13"/>
      <c r="AA275" s="13"/>
      <c r="AB275" s="33"/>
      <c r="AC275" s="13"/>
      <c r="AD275" s="13"/>
      <c r="AE275" s="13"/>
      <c r="AF275" s="13"/>
      <c r="AG275" s="13"/>
      <c r="AH275" s="22"/>
      <c r="AI275" s="13"/>
      <c r="AJ275" s="13"/>
      <c r="AK275" s="13"/>
      <c r="AL275" s="13"/>
      <c r="AM275" s="13"/>
      <c r="AN275" s="13"/>
      <c r="AO275" s="13"/>
      <c r="AP275" s="13"/>
      <c r="AQ275" s="13"/>
      <c r="AR275" s="13"/>
      <c r="AS275" s="13"/>
      <c r="AT275" s="13"/>
      <c r="AU275" s="13"/>
      <c r="AV275" s="13"/>
      <c r="AW275" s="13"/>
      <c r="AX275" s="83"/>
      <c r="AY275" s="70"/>
      <c r="AZ275" s="185"/>
      <c r="BA275" s="13"/>
      <c r="BB275" s="13"/>
      <c r="BC275" s="13"/>
      <c r="BD275" s="13"/>
      <c r="BE275" s="13"/>
      <c r="BF275" s="33"/>
      <c r="BG275" s="226"/>
      <c r="BH275" s="33"/>
      <c r="BI275" s="33"/>
      <c r="BJ275" s="13"/>
      <c r="BK275" s="13"/>
      <c r="BL275" s="13"/>
      <c r="BM275" s="13"/>
      <c r="BN275" s="185"/>
      <c r="BO275" s="185"/>
      <c r="BP275" s="185"/>
      <c r="BQ275" s="185"/>
      <c r="BR275" s="13"/>
      <c r="BS275" s="13"/>
      <c r="BT275" s="13"/>
      <c r="BU275" s="13"/>
      <c r="BV275" s="33"/>
      <c r="BW275" s="33"/>
      <c r="BX275" s="33"/>
      <c r="BY275" s="33"/>
      <c r="BZ275" s="13"/>
      <c r="CA275" s="13"/>
      <c r="CB275" s="13"/>
      <c r="CC275" s="13"/>
      <c r="CH275" s="68"/>
      <c r="CI275" s="68"/>
      <c r="CJ275" s="68"/>
      <c r="CK275" s="68"/>
      <c r="CL275" s="68"/>
      <c r="CX275" s="27"/>
    </row>
    <row r="276" spans="1:102" s="84" customFormat="1" ht="15.75" x14ac:dyDescent="0.25">
      <c r="A276" s="69" t="s">
        <v>25</v>
      </c>
      <c r="B276" s="70"/>
      <c r="C276" s="71"/>
      <c r="D276" s="71"/>
      <c r="E276" s="71"/>
      <c r="F276" s="71"/>
      <c r="G276" s="70"/>
      <c r="H276" s="133"/>
      <c r="I276" s="133"/>
      <c r="J276" s="141"/>
      <c r="K276" s="141"/>
      <c r="L276" s="34"/>
      <c r="M276" s="33"/>
      <c r="N276" s="13"/>
      <c r="O276" s="13"/>
      <c r="P276" s="13"/>
      <c r="Q276" s="13"/>
      <c r="R276" s="153"/>
      <c r="S276" s="153"/>
      <c r="T276" s="154"/>
      <c r="U276" s="153"/>
      <c r="V276" s="13"/>
      <c r="W276" s="13"/>
      <c r="X276" s="13"/>
      <c r="Y276" s="13"/>
      <c r="Z276" s="13"/>
      <c r="AA276" s="13"/>
      <c r="AB276" s="34"/>
      <c r="AC276" s="13"/>
      <c r="AD276" s="13"/>
      <c r="AE276" s="13"/>
      <c r="AF276" s="13"/>
      <c r="AG276" s="13"/>
      <c r="AH276" s="80"/>
      <c r="AI276" s="70"/>
      <c r="AJ276" s="81"/>
      <c r="AK276" s="70"/>
      <c r="AL276" s="70"/>
      <c r="AM276" s="70"/>
      <c r="AN276" s="70"/>
      <c r="AO276" s="70"/>
      <c r="AP276" s="13"/>
      <c r="AQ276" s="13"/>
      <c r="AR276" s="14"/>
      <c r="AS276" s="13"/>
      <c r="AT276" s="13"/>
      <c r="AU276" s="13"/>
      <c r="AV276" s="13"/>
      <c r="AW276" s="13"/>
      <c r="AX276" s="83"/>
      <c r="AY276" s="70"/>
      <c r="AZ276" s="186"/>
      <c r="BA276" s="13"/>
      <c r="BB276" s="13"/>
      <c r="BC276" s="13"/>
      <c r="BD276" s="13"/>
      <c r="BE276" s="13"/>
      <c r="BF276" s="33"/>
      <c r="BG276" s="226"/>
      <c r="BH276" s="34"/>
      <c r="BI276" s="33"/>
      <c r="BJ276" s="13"/>
      <c r="BK276" s="13"/>
      <c r="BL276" s="13"/>
      <c r="BM276" s="13"/>
      <c r="BN276" s="185"/>
      <c r="BO276" s="185"/>
      <c r="BP276" s="186"/>
      <c r="BQ276" s="185"/>
      <c r="BR276" s="70"/>
      <c r="BS276" s="70"/>
      <c r="BT276" s="70"/>
      <c r="BU276" s="70"/>
      <c r="BV276" s="133"/>
      <c r="BW276" s="133"/>
      <c r="BX276" s="194"/>
      <c r="BY276" s="133"/>
      <c r="BZ276" s="70"/>
      <c r="CA276" s="70"/>
      <c r="CB276" s="70"/>
      <c r="CC276" s="70"/>
      <c r="CH276" s="85"/>
      <c r="CI276" s="85"/>
      <c r="CJ276" s="85"/>
      <c r="CK276" s="85"/>
      <c r="CL276" s="85"/>
      <c r="CX276" s="86"/>
    </row>
    <row r="277" spans="1:102" s="84" customFormat="1" x14ac:dyDescent="0.2">
      <c r="A277" s="72" t="s">
        <v>17</v>
      </c>
      <c r="B277" s="70"/>
      <c r="C277" s="73"/>
      <c r="D277" s="73"/>
      <c r="E277" s="73"/>
      <c r="F277" s="74"/>
      <c r="G277" s="70"/>
      <c r="H277" s="133"/>
      <c r="I277" s="133"/>
      <c r="J277" s="141"/>
      <c r="K277" s="141"/>
      <c r="L277" s="34"/>
      <c r="M277" s="33"/>
      <c r="N277" s="13"/>
      <c r="O277" s="13"/>
      <c r="P277" s="13"/>
      <c r="Q277" s="13"/>
      <c r="R277" s="153"/>
      <c r="S277" s="153"/>
      <c r="T277" s="154"/>
      <c r="U277" s="153"/>
      <c r="V277" s="13"/>
      <c r="W277" s="13"/>
      <c r="X277" s="13"/>
      <c r="Y277" s="13"/>
      <c r="Z277" s="13"/>
      <c r="AA277" s="13"/>
      <c r="AB277" s="34"/>
      <c r="AC277" s="13"/>
      <c r="AD277" s="13"/>
      <c r="AE277" s="13"/>
      <c r="AF277" s="13"/>
      <c r="AG277" s="13"/>
      <c r="AH277" s="80"/>
      <c r="AI277" s="70"/>
      <c r="AJ277" s="81"/>
      <c r="AK277" s="70"/>
      <c r="AL277" s="70"/>
      <c r="AM277" s="70"/>
      <c r="AN277" s="70"/>
      <c r="AO277" s="70"/>
      <c r="AP277" s="13"/>
      <c r="AQ277" s="13"/>
      <c r="AR277" s="14"/>
      <c r="AS277" s="13"/>
      <c r="AT277" s="13"/>
      <c r="AU277" s="13"/>
      <c r="AV277" s="13"/>
      <c r="AW277" s="13"/>
      <c r="AX277" s="83"/>
      <c r="AY277" s="70"/>
      <c r="AZ277" s="186"/>
      <c r="BA277" s="13"/>
      <c r="BB277" s="13"/>
      <c r="BC277" s="13"/>
      <c r="BD277" s="13"/>
      <c r="BE277" s="13"/>
      <c r="BF277" s="33"/>
      <c r="BG277" s="226"/>
      <c r="BH277" s="34"/>
      <c r="BI277" s="33"/>
      <c r="BJ277" s="13"/>
      <c r="BK277" s="13"/>
      <c r="BL277" s="13"/>
      <c r="BM277" s="13"/>
      <c r="BN277" s="185"/>
      <c r="BO277" s="185"/>
      <c r="BP277" s="186"/>
      <c r="BQ277" s="185"/>
      <c r="BR277" s="70"/>
      <c r="BS277" s="70"/>
      <c r="BT277" s="70"/>
      <c r="BU277" s="70"/>
      <c r="BV277" s="133"/>
      <c r="BW277" s="133"/>
      <c r="BX277" s="194"/>
      <c r="BY277" s="133"/>
      <c r="BZ277" s="70"/>
      <c r="CA277" s="70"/>
      <c r="CB277" s="70"/>
      <c r="CC277" s="70"/>
      <c r="CH277" s="85"/>
      <c r="CI277" s="85"/>
      <c r="CJ277" s="85"/>
      <c r="CK277" s="85"/>
      <c r="CL277" s="85"/>
      <c r="CX277" s="86"/>
    </row>
    <row r="278" spans="1:102" s="84" customFormat="1" ht="15.75" x14ac:dyDescent="0.25">
      <c r="A278" s="75"/>
      <c r="B278" s="71"/>
      <c r="C278" s="71"/>
      <c r="D278" s="71"/>
      <c r="E278" s="71"/>
      <c r="F278" s="71"/>
      <c r="G278" s="70"/>
      <c r="H278" s="133"/>
      <c r="I278" s="133"/>
      <c r="J278" s="141"/>
      <c r="K278" s="141"/>
      <c r="L278" s="34"/>
      <c r="M278" s="33"/>
      <c r="N278" s="13"/>
      <c r="O278" s="13"/>
      <c r="P278" s="13"/>
      <c r="Q278" s="13"/>
      <c r="R278" s="153"/>
      <c r="S278" s="153"/>
      <c r="T278" s="154"/>
      <c r="U278" s="153"/>
      <c r="V278" s="13"/>
      <c r="W278" s="13"/>
      <c r="X278" s="13"/>
      <c r="Y278" s="13"/>
      <c r="Z278" s="13"/>
      <c r="AA278" s="13"/>
      <c r="AB278" s="34"/>
      <c r="AC278" s="13"/>
      <c r="AD278" s="13"/>
      <c r="AE278" s="13"/>
      <c r="AF278" s="13"/>
      <c r="AG278" s="13"/>
      <c r="AH278" s="80"/>
      <c r="AI278" s="70"/>
      <c r="AJ278" s="81"/>
      <c r="AK278" s="70"/>
      <c r="AL278" s="70"/>
      <c r="AM278" s="70"/>
      <c r="AN278" s="70"/>
      <c r="AO278" s="70"/>
      <c r="AP278" s="13"/>
      <c r="AQ278" s="13"/>
      <c r="AR278" s="14"/>
      <c r="AS278" s="13"/>
      <c r="AT278" s="13"/>
      <c r="AU278" s="13"/>
      <c r="AV278" s="13"/>
      <c r="AW278" s="13"/>
      <c r="AX278" s="83"/>
      <c r="AY278" s="70"/>
      <c r="AZ278" s="186"/>
      <c r="BA278" s="13"/>
      <c r="BB278" s="13"/>
      <c r="BC278" s="13"/>
      <c r="BD278" s="13"/>
      <c r="BE278" s="13"/>
      <c r="BF278" s="33"/>
      <c r="BG278" s="226"/>
      <c r="BH278" s="34"/>
      <c r="BI278" s="33"/>
      <c r="BJ278" s="13"/>
      <c r="BK278" s="13"/>
      <c r="BL278" s="13"/>
      <c r="BM278" s="13"/>
      <c r="BN278" s="185"/>
      <c r="BO278" s="185"/>
      <c r="BP278" s="186"/>
      <c r="BQ278" s="185"/>
      <c r="BR278" s="70"/>
      <c r="BS278" s="70"/>
      <c r="BT278" s="70"/>
      <c r="BU278" s="70"/>
      <c r="BV278" s="133"/>
      <c r="BW278" s="133"/>
      <c r="BX278" s="194"/>
      <c r="BY278" s="133"/>
      <c r="BZ278" s="70"/>
      <c r="CA278" s="70"/>
      <c r="CB278" s="70"/>
      <c r="CC278" s="70"/>
      <c r="CH278" s="85"/>
      <c r="CI278" s="85"/>
      <c r="CJ278" s="85"/>
      <c r="CK278" s="85"/>
      <c r="CL278" s="85"/>
      <c r="CX278" s="86"/>
    </row>
    <row r="279" spans="1:102" s="84" customFormat="1" x14ac:dyDescent="0.2">
      <c r="A279" s="75" t="s">
        <v>16</v>
      </c>
      <c r="B279" s="76" t="s">
        <v>26</v>
      </c>
      <c r="C279" s="76"/>
      <c r="D279" s="76"/>
      <c r="E279" s="76"/>
      <c r="F279" s="76"/>
      <c r="G279" s="70"/>
      <c r="H279" s="133"/>
      <c r="I279" s="133"/>
      <c r="J279" s="141"/>
      <c r="K279" s="141"/>
      <c r="L279" s="34"/>
      <c r="M279" s="33"/>
      <c r="N279" s="13"/>
      <c r="O279" s="13"/>
      <c r="P279" s="13"/>
      <c r="Q279" s="13"/>
      <c r="R279" s="153"/>
      <c r="S279" s="153"/>
      <c r="T279" s="154"/>
      <c r="U279" s="153"/>
      <c r="V279" s="13"/>
      <c r="W279" s="13"/>
      <c r="X279" s="13"/>
      <c r="Y279" s="13"/>
      <c r="Z279" s="13"/>
      <c r="AA279" s="13"/>
      <c r="AB279" s="34"/>
      <c r="AC279" s="13"/>
      <c r="AD279" s="13"/>
      <c r="AE279" s="13"/>
      <c r="AF279" s="13"/>
      <c r="AG279" s="13"/>
      <c r="AH279" s="80"/>
      <c r="AI279" s="70"/>
      <c r="AJ279" s="81"/>
      <c r="AK279" s="70"/>
      <c r="AL279" s="70"/>
      <c r="AM279" s="70"/>
      <c r="AN279" s="70"/>
      <c r="AO279" s="70"/>
      <c r="AP279" s="13"/>
      <c r="AQ279" s="13"/>
      <c r="AR279" s="14"/>
      <c r="AS279" s="13"/>
      <c r="AT279" s="13"/>
      <c r="AU279" s="13"/>
      <c r="AV279" s="13"/>
      <c r="AW279" s="13"/>
      <c r="AX279" s="83"/>
      <c r="AY279" s="70"/>
      <c r="AZ279" s="186"/>
      <c r="BA279" s="13"/>
      <c r="BB279" s="13"/>
      <c r="BC279" s="13"/>
      <c r="BD279" s="13"/>
      <c r="BE279" s="13"/>
      <c r="BF279" s="33"/>
      <c r="BG279" s="226"/>
      <c r="BH279" s="34"/>
      <c r="BI279" s="33"/>
      <c r="BJ279" s="13"/>
      <c r="BK279" s="13"/>
      <c r="BL279" s="13"/>
      <c r="BM279" s="13"/>
      <c r="BN279" s="185"/>
      <c r="BO279" s="185"/>
      <c r="BP279" s="186"/>
      <c r="BQ279" s="185"/>
      <c r="BR279" s="70"/>
      <c r="BS279" s="70"/>
      <c r="BT279" s="70"/>
      <c r="BU279" s="70"/>
      <c r="BV279" s="133"/>
      <c r="BW279" s="133"/>
      <c r="BX279" s="194"/>
      <c r="BY279" s="133"/>
      <c r="BZ279" s="70"/>
      <c r="CA279" s="70"/>
      <c r="CB279" s="70"/>
      <c r="CC279" s="70"/>
      <c r="CH279" s="85"/>
      <c r="CI279" s="85"/>
      <c r="CJ279" s="85"/>
      <c r="CK279" s="85"/>
      <c r="CL279" s="85"/>
      <c r="CX279" s="86"/>
    </row>
    <row r="280" spans="1:102" s="84" customFormat="1" x14ac:dyDescent="0.2">
      <c r="A280" s="75" t="s">
        <v>4</v>
      </c>
      <c r="B280" s="73" t="s">
        <v>17</v>
      </c>
      <c r="C280" s="76"/>
      <c r="D280" s="76"/>
      <c r="E280" s="76"/>
      <c r="F280" s="76"/>
      <c r="G280" s="70"/>
      <c r="H280" s="133"/>
      <c r="I280" s="133"/>
      <c r="J280" s="141"/>
      <c r="K280" s="141"/>
      <c r="L280" s="34"/>
      <c r="M280" s="33"/>
      <c r="N280" s="13"/>
      <c r="O280" s="13"/>
      <c r="P280" s="13"/>
      <c r="Q280" s="13"/>
      <c r="R280" s="153"/>
      <c r="S280" s="153"/>
      <c r="T280" s="154"/>
      <c r="U280" s="153"/>
      <c r="V280" s="13"/>
      <c r="W280" s="13"/>
      <c r="X280" s="13"/>
      <c r="Y280" s="13"/>
      <c r="Z280" s="13"/>
      <c r="AA280" s="13"/>
      <c r="AB280" s="34"/>
      <c r="AC280" s="13"/>
      <c r="AD280" s="13"/>
      <c r="AE280" s="13"/>
      <c r="AF280" s="13"/>
      <c r="AG280" s="13"/>
      <c r="AH280" s="80"/>
      <c r="AI280" s="70"/>
      <c r="AJ280" s="81"/>
      <c r="AK280" s="70"/>
      <c r="AL280" s="70"/>
      <c r="AM280" s="70"/>
      <c r="AN280" s="70"/>
      <c r="AO280" s="70"/>
      <c r="AP280" s="13"/>
      <c r="AQ280" s="13"/>
      <c r="AR280" s="14"/>
      <c r="AS280" s="13"/>
      <c r="AT280" s="13"/>
      <c r="AU280" s="13"/>
      <c r="AV280" s="13"/>
      <c r="AW280" s="13"/>
      <c r="AX280" s="83"/>
      <c r="AY280" s="70"/>
      <c r="AZ280" s="186"/>
      <c r="BA280" s="13"/>
      <c r="BB280" s="13"/>
      <c r="BC280" s="13"/>
      <c r="BD280" s="13"/>
      <c r="BE280" s="13"/>
      <c r="BF280" s="33"/>
      <c r="BG280" s="226"/>
      <c r="BH280" s="34"/>
      <c r="BI280" s="33"/>
      <c r="BJ280" s="13"/>
      <c r="BK280" s="13"/>
      <c r="BL280" s="13"/>
      <c r="BM280" s="13"/>
      <c r="BN280" s="185"/>
      <c r="BO280" s="185"/>
      <c r="BP280" s="186"/>
      <c r="BQ280" s="185"/>
      <c r="BR280" s="70"/>
      <c r="BS280" s="70"/>
      <c r="BT280" s="70"/>
      <c r="BU280" s="70"/>
      <c r="BV280" s="133"/>
      <c r="BW280" s="133"/>
      <c r="BX280" s="194"/>
      <c r="BY280" s="133"/>
      <c r="BZ280" s="70"/>
      <c r="CA280" s="70"/>
      <c r="CB280" s="70"/>
      <c r="CC280" s="70"/>
      <c r="CH280" s="85"/>
      <c r="CI280" s="85"/>
      <c r="CJ280" s="85"/>
      <c r="CK280" s="85"/>
      <c r="CL280" s="85"/>
      <c r="CX280" s="86"/>
    </row>
    <row r="281" spans="1:102" s="84" customFormat="1" x14ac:dyDescent="0.2">
      <c r="A281" s="75"/>
      <c r="B281" s="76"/>
      <c r="C281" s="76"/>
      <c r="D281" s="76"/>
      <c r="E281" s="76"/>
      <c r="F281" s="76"/>
      <c r="G281" s="70"/>
      <c r="H281" s="133"/>
      <c r="I281" s="133"/>
      <c r="J281" s="141"/>
      <c r="K281" s="141"/>
      <c r="L281" s="34"/>
      <c r="M281" s="33"/>
      <c r="N281" s="13"/>
      <c r="O281" s="13"/>
      <c r="P281" s="13"/>
      <c r="Q281" s="13"/>
      <c r="R281" s="153"/>
      <c r="S281" s="153"/>
      <c r="T281" s="154"/>
      <c r="U281" s="153"/>
      <c r="V281" s="13"/>
      <c r="W281" s="13"/>
      <c r="X281" s="13"/>
      <c r="Y281" s="13"/>
      <c r="Z281" s="13"/>
      <c r="AA281" s="13"/>
      <c r="AB281" s="34"/>
      <c r="AC281" s="13"/>
      <c r="AD281" s="13"/>
      <c r="AE281" s="13"/>
      <c r="AF281" s="13"/>
      <c r="AG281" s="13"/>
      <c r="AH281" s="80"/>
      <c r="AI281" s="70"/>
      <c r="AJ281" s="81"/>
      <c r="AK281" s="70"/>
      <c r="AL281" s="70"/>
      <c r="AM281" s="70"/>
      <c r="AN281" s="70"/>
      <c r="AO281" s="70"/>
      <c r="AP281" s="13"/>
      <c r="AQ281" s="13"/>
      <c r="AR281" s="14"/>
      <c r="AS281" s="13"/>
      <c r="AT281" s="13"/>
      <c r="AU281" s="13"/>
      <c r="AV281" s="13"/>
      <c r="AW281" s="13"/>
      <c r="AX281" s="83"/>
      <c r="AY281" s="70"/>
      <c r="AZ281" s="186"/>
      <c r="BA281" s="13"/>
      <c r="BB281" s="13"/>
      <c r="BC281" s="13"/>
      <c r="BD281" s="13"/>
      <c r="BE281" s="13"/>
      <c r="BF281" s="33"/>
      <c r="BG281" s="226"/>
      <c r="BH281" s="34"/>
      <c r="BI281" s="33"/>
      <c r="BJ281" s="13"/>
      <c r="BK281" s="13"/>
      <c r="BL281" s="13"/>
      <c r="BM281" s="13"/>
      <c r="BN281" s="185"/>
      <c r="BO281" s="185"/>
      <c r="BP281" s="186"/>
      <c r="BQ281" s="185"/>
      <c r="BR281" s="70"/>
      <c r="BS281" s="70"/>
      <c r="BT281" s="70"/>
      <c r="BU281" s="70"/>
      <c r="BV281" s="133"/>
      <c r="BW281" s="133"/>
      <c r="BX281" s="194"/>
      <c r="BY281" s="133"/>
      <c r="BZ281" s="70"/>
      <c r="CA281" s="70"/>
      <c r="CB281" s="70"/>
      <c r="CC281" s="70"/>
      <c r="CH281" s="85"/>
      <c r="CI281" s="85"/>
      <c r="CJ281" s="85"/>
      <c r="CK281" s="85"/>
      <c r="CL281" s="85"/>
      <c r="CX281" s="86"/>
    </row>
    <row r="282" spans="1:102" s="84" customFormat="1" x14ac:dyDescent="0.2">
      <c r="A282" s="75" t="s">
        <v>18</v>
      </c>
      <c r="B282" s="76" t="s">
        <v>19</v>
      </c>
      <c r="C282" s="76"/>
      <c r="D282" s="76"/>
      <c r="E282" s="76"/>
      <c r="F282" s="76"/>
      <c r="G282" s="70"/>
      <c r="H282" s="133"/>
      <c r="I282" s="133"/>
      <c r="J282" s="141"/>
      <c r="K282" s="141"/>
      <c r="L282" s="34"/>
      <c r="M282" s="33"/>
      <c r="N282" s="13"/>
      <c r="O282" s="13"/>
      <c r="P282" s="13"/>
      <c r="Q282" s="13"/>
      <c r="R282" s="153"/>
      <c r="S282" s="153"/>
      <c r="T282" s="154"/>
      <c r="U282" s="153"/>
      <c r="V282" s="13"/>
      <c r="W282" s="13"/>
      <c r="X282" s="13"/>
      <c r="Y282" s="13"/>
      <c r="Z282" s="13"/>
      <c r="AA282" s="13"/>
      <c r="AB282" s="34"/>
      <c r="AC282" s="13"/>
      <c r="AD282" s="13"/>
      <c r="AE282" s="13"/>
      <c r="AF282" s="13"/>
      <c r="AG282" s="13"/>
      <c r="AH282" s="80"/>
      <c r="AI282" s="70"/>
      <c r="AJ282" s="81"/>
      <c r="AK282" s="70"/>
      <c r="AL282" s="70"/>
      <c r="AM282" s="70"/>
      <c r="AN282" s="70"/>
      <c r="AO282" s="70"/>
      <c r="AP282" s="13"/>
      <c r="AQ282" s="13"/>
      <c r="AR282" s="14"/>
      <c r="AS282" s="13"/>
      <c r="AT282" s="13"/>
      <c r="AU282" s="13"/>
      <c r="AV282" s="13"/>
      <c r="AW282" s="13"/>
      <c r="AX282" s="83"/>
      <c r="AY282" s="70"/>
      <c r="AZ282" s="186"/>
      <c r="BA282" s="13"/>
      <c r="BB282" s="13"/>
      <c r="BC282" s="13"/>
      <c r="BD282" s="13"/>
      <c r="BE282" s="13"/>
      <c r="BF282" s="33"/>
      <c r="BG282" s="226"/>
      <c r="BH282" s="34"/>
      <c r="BI282" s="33"/>
      <c r="BJ282" s="13"/>
      <c r="BK282" s="13"/>
      <c r="BL282" s="13"/>
      <c r="BM282" s="13"/>
      <c r="BN282" s="185"/>
      <c r="BO282" s="185"/>
      <c r="BP282" s="186"/>
      <c r="BQ282" s="185"/>
      <c r="BR282" s="70"/>
      <c r="BS282" s="70"/>
      <c r="BT282" s="70"/>
      <c r="BU282" s="70"/>
      <c r="BV282" s="133"/>
      <c r="BW282" s="133"/>
      <c r="BX282" s="194"/>
      <c r="BY282" s="133"/>
      <c r="BZ282" s="70"/>
      <c r="CA282" s="70"/>
      <c r="CB282" s="70"/>
      <c r="CC282" s="70"/>
      <c r="CH282" s="85"/>
      <c r="CI282" s="85"/>
      <c r="CJ282" s="85"/>
      <c r="CK282" s="85"/>
      <c r="CL282" s="85"/>
      <c r="CX282" s="86"/>
    </row>
    <row r="283" spans="1:102" s="84" customFormat="1" x14ac:dyDescent="0.2">
      <c r="A283" s="75" t="s">
        <v>4</v>
      </c>
      <c r="B283" s="76" t="s">
        <v>20</v>
      </c>
      <c r="C283" s="77"/>
      <c r="D283" s="77"/>
      <c r="E283" s="77"/>
      <c r="F283" s="77"/>
      <c r="G283" s="70"/>
      <c r="H283" s="133"/>
      <c r="I283" s="133"/>
      <c r="J283" s="141"/>
      <c r="K283" s="141"/>
      <c r="L283" s="34"/>
      <c r="M283" s="33"/>
      <c r="N283" s="13"/>
      <c r="O283" s="13"/>
      <c r="P283" s="13"/>
      <c r="Q283" s="13"/>
      <c r="R283" s="153"/>
      <c r="S283" s="153"/>
      <c r="T283" s="154"/>
      <c r="U283" s="153"/>
      <c r="V283" s="13"/>
      <c r="W283" s="13"/>
      <c r="X283" s="13"/>
      <c r="Y283" s="13"/>
      <c r="Z283" s="13"/>
      <c r="AA283" s="13"/>
      <c r="AB283" s="34"/>
      <c r="AC283" s="13"/>
      <c r="AD283" s="13"/>
      <c r="AE283" s="13"/>
      <c r="AF283" s="13"/>
      <c r="AG283" s="13"/>
      <c r="AH283" s="80"/>
      <c r="AI283" s="70"/>
      <c r="AJ283" s="81"/>
      <c r="AK283" s="70"/>
      <c r="AL283" s="70"/>
      <c r="AM283" s="70"/>
      <c r="AN283" s="70"/>
      <c r="AO283" s="70"/>
      <c r="AP283" s="13"/>
      <c r="AQ283" s="13"/>
      <c r="AR283" s="14"/>
      <c r="AS283" s="13"/>
      <c r="AT283" s="13"/>
      <c r="AU283" s="13"/>
      <c r="AV283" s="13"/>
      <c r="AW283" s="13"/>
      <c r="AX283" s="83"/>
      <c r="AY283" s="70"/>
      <c r="AZ283" s="186"/>
      <c r="BA283" s="13"/>
      <c r="BB283" s="13"/>
      <c r="BC283" s="13"/>
      <c r="BD283" s="13"/>
      <c r="BE283" s="13"/>
      <c r="BF283" s="33"/>
      <c r="BG283" s="226"/>
      <c r="BH283" s="34"/>
      <c r="BI283" s="33"/>
      <c r="BJ283" s="13"/>
      <c r="BK283" s="13"/>
      <c r="BL283" s="13"/>
      <c r="BM283" s="13"/>
      <c r="BN283" s="185"/>
      <c r="BO283" s="185"/>
      <c r="BP283" s="186"/>
      <c r="BQ283" s="185"/>
      <c r="BR283" s="70"/>
      <c r="BS283" s="70"/>
      <c r="BT283" s="70"/>
      <c r="BU283" s="70"/>
      <c r="BV283" s="133"/>
      <c r="BW283" s="133"/>
      <c r="BX283" s="194"/>
      <c r="BY283" s="133"/>
      <c r="BZ283" s="70"/>
      <c r="CA283" s="70"/>
      <c r="CB283" s="70"/>
      <c r="CC283" s="70"/>
      <c r="CH283" s="85"/>
      <c r="CI283" s="85"/>
      <c r="CJ283" s="85"/>
      <c r="CK283" s="85"/>
      <c r="CL283" s="85"/>
      <c r="CX283" s="86"/>
    </row>
    <row r="284" spans="1:102" s="78" customFormat="1" x14ac:dyDescent="0.2">
      <c r="H284" s="134"/>
      <c r="I284" s="134"/>
      <c r="J284" s="135"/>
      <c r="K284" s="135"/>
      <c r="L284" s="29"/>
      <c r="M284" s="29"/>
      <c r="N284" s="6"/>
      <c r="O284" s="6"/>
      <c r="P284" s="6"/>
      <c r="Q284" s="6"/>
      <c r="R284" s="142"/>
      <c r="S284" s="142"/>
      <c r="T284" s="142"/>
      <c r="U284" s="142"/>
      <c r="V284" s="6"/>
      <c r="W284" s="6"/>
      <c r="X284" s="6"/>
      <c r="Y284" s="6"/>
      <c r="Z284" s="6"/>
      <c r="AA284" s="6"/>
      <c r="AB284" s="29"/>
      <c r="AC284" s="6"/>
      <c r="AD284" s="6"/>
      <c r="AE284" s="6"/>
      <c r="AF284" s="6"/>
      <c r="AG284" s="6"/>
      <c r="AH284" s="82"/>
      <c r="AI284" s="79"/>
      <c r="AJ284" s="79"/>
      <c r="AK284" s="79"/>
      <c r="AL284" s="79"/>
      <c r="AM284" s="79"/>
      <c r="AN284" s="79"/>
      <c r="AO284" s="79"/>
      <c r="AP284" s="6"/>
      <c r="AQ284" s="6"/>
      <c r="AR284" s="6"/>
      <c r="AS284" s="6"/>
      <c r="AT284" s="6"/>
      <c r="AU284" s="6"/>
      <c r="AV284" s="6"/>
      <c r="AW284" s="6"/>
      <c r="AX284" s="87"/>
      <c r="AY284" s="79"/>
      <c r="AZ284" s="163"/>
      <c r="BA284" s="6"/>
      <c r="BB284" s="6"/>
      <c r="BC284" s="6"/>
      <c r="BD284" s="6"/>
      <c r="BE284" s="6"/>
      <c r="BF284" s="29"/>
      <c r="BG284" s="215"/>
      <c r="BH284" s="29"/>
      <c r="BI284" s="29"/>
      <c r="BJ284" s="6"/>
      <c r="BK284" s="6"/>
      <c r="BL284" s="6"/>
      <c r="BM284" s="6"/>
      <c r="BN284" s="163"/>
      <c r="BO284" s="163"/>
      <c r="BP284" s="163"/>
      <c r="BQ284" s="163"/>
      <c r="BR284" s="79"/>
      <c r="BS284" s="79"/>
      <c r="BT284" s="79"/>
      <c r="BU284" s="79"/>
      <c r="BV284" s="134"/>
      <c r="BW284" s="134"/>
      <c r="BX284" s="134"/>
      <c r="BY284" s="134"/>
      <c r="BZ284" s="79"/>
      <c r="CA284" s="79"/>
      <c r="CB284" s="79"/>
      <c r="CC284" s="79"/>
      <c r="CH284" s="87"/>
      <c r="CI284" s="87"/>
      <c r="CJ284" s="87"/>
      <c r="CK284" s="87"/>
      <c r="CL284" s="87"/>
      <c r="CX284" s="88"/>
    </row>
  </sheetData>
  <protectedRanges>
    <protectedRange sqref="F11:F262" name="Rango1"/>
  </protectedRanges>
  <autoFilter ref="A10:DA264" xr:uid="{90B4EA43-4299-42BA-BEF4-C3C57406A28D}"/>
  <mergeCells count="37">
    <mergeCell ref="CE9:CM9"/>
    <mergeCell ref="CO9:CW9"/>
    <mergeCell ref="A263:F263"/>
    <mergeCell ref="A264:G264"/>
    <mergeCell ref="A270:CT270"/>
    <mergeCell ref="AH9:AO9"/>
    <mergeCell ref="AP9:AW9"/>
    <mergeCell ref="AX9:BE9"/>
    <mergeCell ref="BF9:BM9"/>
    <mergeCell ref="BN9:BU9"/>
    <mergeCell ref="BV9:CC9"/>
    <mergeCell ref="G9:G10"/>
    <mergeCell ref="H9:H10"/>
    <mergeCell ref="I9:I10"/>
    <mergeCell ref="J9:Q9"/>
    <mergeCell ref="R9:Y9"/>
    <mergeCell ref="Z9:AG9"/>
    <mergeCell ref="AX8:BE8"/>
    <mergeCell ref="BF8:BM8"/>
    <mergeCell ref="BN8:BU8"/>
    <mergeCell ref="BV8:CC8"/>
    <mergeCell ref="F9:F10"/>
    <mergeCell ref="A1:A3"/>
    <mergeCell ref="F1:BV3"/>
    <mergeCell ref="A5:BY5"/>
    <mergeCell ref="A6:BE6"/>
    <mergeCell ref="A7:BY7"/>
    <mergeCell ref="J8:Q8"/>
    <mergeCell ref="R8:Y8"/>
    <mergeCell ref="Z8:AG8"/>
    <mergeCell ref="AH8:AO8"/>
    <mergeCell ref="AP8:AW8"/>
    <mergeCell ref="A9:A10"/>
    <mergeCell ref="B9:B10"/>
    <mergeCell ref="C9:C10"/>
    <mergeCell ref="D9:D10"/>
    <mergeCell ref="E9:E10"/>
  </mergeCells>
  <conditionalFormatting sqref="N4:O4 V263:W263 AD263:AE263 AL263:AM263 AT263:AU263 BB263 N263:O263 N6:O6 N8:O9 N265:O1048576 N10">
    <cfRule type="containsText" dxfId="1181" priority="1175" operator="containsText" text="CUMPLE">
      <formula>NOT(ISERROR(SEARCH("CUMPLE",N4)))</formula>
    </cfRule>
  </conditionalFormatting>
  <conditionalFormatting sqref="V4:W4 V265:W1048576 V6:W6 V8:W9 V10">
    <cfRule type="containsText" dxfId="1180" priority="1174" operator="containsText" text="CUMPLE">
      <formula>NOT(ISERROR(SEARCH("CUMPLE",V4)))</formula>
    </cfRule>
  </conditionalFormatting>
  <conditionalFormatting sqref="AD4:AE4 AD265:AE1048576 AD6:AE6 AD8:AE9 AD10">
    <cfRule type="containsText" dxfId="1179" priority="1173" operator="containsText" text="CUMPLE">
      <formula>NOT(ISERROR(SEARCH("CUMPLE",AD4)))</formula>
    </cfRule>
  </conditionalFormatting>
  <conditionalFormatting sqref="AL4:AM4 AT4:AU4 BB4:BC4 AL265:AM1048576 AT265:AU1048576 BB265:BC1048576 AL10 BB6:BC6 AT6:AU6 AL6:AM6 AL8:AM8 AT8:AU9 BB8:BC9 BB10 AT10">
    <cfRule type="containsText" dxfId="1178" priority="1172" operator="containsText" text="CUMPLE">
      <formula>NOT(ISERROR(SEARCH("CUMPLE",AL4)))</formula>
    </cfRule>
  </conditionalFormatting>
  <conditionalFormatting sqref="AL4:AM4 AL265:AM1048576 AL10 AL6:AM6 AL8:AM8">
    <cfRule type="containsText" dxfId="1177" priority="1171" operator="containsText" text="NO CUMPLE">
      <formula>NOT(ISERROR(SEARCH("NO CUMPLE",AL4)))</formula>
    </cfRule>
  </conditionalFormatting>
  <conditionalFormatting sqref="BB4:BC4 BB265:BC1048576 BB6:BC6 BB8:BC9 BB10">
    <cfRule type="containsText" dxfId="1176" priority="1170" operator="containsText" text="no cumple">
      <formula>NOT(ISERROR(SEARCH("no cumple",BB4)))</formula>
    </cfRule>
  </conditionalFormatting>
  <conditionalFormatting sqref="CO1:CO10 CO263 CO265:CO1048576">
    <cfRule type="containsText" dxfId="1175" priority="1169" operator="containsText" text="500">
      <formula>NOT(ISERROR(SEARCH("500",CO1)))</formula>
    </cfRule>
  </conditionalFormatting>
  <conditionalFormatting sqref="AT4:AU4 AT265:AU1048576 AT6:AU6 AT8:AU9 AT10">
    <cfRule type="containsText" dxfId="1174" priority="1168" operator="containsText" text="NO CUMPLE">
      <formula>NOT(ISERROR(SEARCH("NO CUMPLE",AT4)))</formula>
    </cfRule>
  </conditionalFormatting>
  <conditionalFormatting sqref="N263:O263 V263:W263 AD263:AE263 AL263:AM263 AT263:AU263 BB263">
    <cfRule type="cellIs" dxfId="1173" priority="1165" operator="equal">
      <formula>"ARTIFICIALIDAD"</formula>
    </cfRule>
    <cfRule type="cellIs" dxfId="1172" priority="1166" operator="equal">
      <formula>"CUMPLE"</formula>
    </cfRule>
    <cfRule type="cellIs" dxfId="1171" priority="1167" operator="equal">
      <formula>"NO CUMPLE"</formula>
    </cfRule>
  </conditionalFormatting>
  <conditionalFormatting sqref="CO263:CW263">
    <cfRule type="containsText" dxfId="1170" priority="1163" operator="containsText" text="500">
      <formula>NOT(ISERROR(SEARCH("500",CO263)))</formula>
    </cfRule>
    <cfRule type="containsText" dxfId="1169" priority="1164" operator="containsText" text="500,00">
      <formula>NOT(ISERROR(SEARCH("500,00",CO263)))</formula>
    </cfRule>
  </conditionalFormatting>
  <conditionalFormatting sqref="AL9:AM9">
    <cfRule type="containsText" dxfId="1168" priority="1162" operator="containsText" text="CUMPLE">
      <formula>NOT(ISERROR(SEARCH("CUMPLE",AL9)))</formula>
    </cfRule>
  </conditionalFormatting>
  <conditionalFormatting sqref="BZ263">
    <cfRule type="containsText" dxfId="1167" priority="1161" operator="containsText" text="CUMPLE">
      <formula>NOT(ISERROR(SEARCH("CUMPLE",BZ263)))</formula>
    </cfRule>
  </conditionalFormatting>
  <conditionalFormatting sqref="BZ1:CA10 BZ265:CA1048576">
    <cfRule type="containsText" dxfId="1166" priority="1160" operator="containsText" text="CUMPLE">
      <formula>NOT(ISERROR(SEARCH("CUMPLE",BZ1)))</formula>
    </cfRule>
  </conditionalFormatting>
  <conditionalFormatting sqref="BZ1:CA10 BZ265:CA1048576">
    <cfRule type="containsText" dxfId="1165" priority="1159" operator="containsText" text="no cumple">
      <formula>NOT(ISERROR(SEARCH("no cumple",BZ1)))</formula>
    </cfRule>
  </conditionalFormatting>
  <conditionalFormatting sqref="BZ263">
    <cfRule type="cellIs" dxfId="1164" priority="1156" operator="equal">
      <formula>"ARTIFICIALIDAD"</formula>
    </cfRule>
    <cfRule type="cellIs" dxfId="1163" priority="1157" operator="equal">
      <formula>"CUMPLE"</formula>
    </cfRule>
    <cfRule type="cellIs" dxfId="1162" priority="1158" operator="equal">
      <formula>"NO CUMPLE"</formula>
    </cfRule>
  </conditionalFormatting>
  <conditionalFormatting sqref="BR263:BS263">
    <cfRule type="containsText" dxfId="1161" priority="1155" operator="containsText" text="CUMPLE">
      <formula>NOT(ISERROR(SEARCH("CUMPLE",BR263)))</formula>
    </cfRule>
  </conditionalFormatting>
  <conditionalFormatting sqref="BR4:BS4 BR265:BS1048576 BR6:BS6 BR8:BS9 BR10">
    <cfRule type="containsText" dxfId="1160" priority="1154" operator="containsText" text="CUMPLE">
      <formula>NOT(ISERROR(SEARCH("CUMPLE",BR4)))</formula>
    </cfRule>
  </conditionalFormatting>
  <conditionalFormatting sqref="BR4:BS4 BR265:BS1048576 BR6:BS6 BR8:BS9 BR10">
    <cfRule type="containsText" dxfId="1159" priority="1153" operator="containsText" text="no cumple">
      <formula>NOT(ISERROR(SEARCH("no cumple",BR4)))</formula>
    </cfRule>
  </conditionalFormatting>
  <conditionalFormatting sqref="BR263:BS263">
    <cfRule type="cellIs" dxfId="1158" priority="1150" operator="equal">
      <formula>"ARTIFICIALIDAD"</formula>
    </cfRule>
    <cfRule type="cellIs" dxfId="1157" priority="1151" operator="equal">
      <formula>"CUMPLE"</formula>
    </cfRule>
    <cfRule type="cellIs" dxfId="1156" priority="1152" operator="equal">
      <formula>"NO CUMPLE"</formula>
    </cfRule>
  </conditionalFormatting>
  <conditionalFormatting sqref="BJ263">
    <cfRule type="containsText" dxfId="1155" priority="1149" operator="containsText" text="CUMPLE">
      <formula>NOT(ISERROR(SEARCH("CUMPLE",BJ263)))</formula>
    </cfRule>
  </conditionalFormatting>
  <conditionalFormatting sqref="BJ4:BK4 BJ265:BK1048576 BJ6:BK6 BJ8:BK8 BJ10">
    <cfRule type="containsText" dxfId="1154" priority="1148" operator="containsText" text="CUMPLE">
      <formula>NOT(ISERROR(SEARCH("CUMPLE",BJ4)))</formula>
    </cfRule>
  </conditionalFormatting>
  <conditionalFormatting sqref="BJ4:BK4 BJ265:BK1048576 BJ6:BK6 BJ8:BK8 BJ10">
    <cfRule type="containsText" dxfId="1153" priority="1147" operator="containsText" text="no cumple">
      <formula>NOT(ISERROR(SEARCH("no cumple",BJ4)))</formula>
    </cfRule>
  </conditionalFormatting>
  <conditionalFormatting sqref="BJ263">
    <cfRule type="cellIs" dxfId="1152" priority="1144" operator="equal">
      <formula>"ARTIFICIALIDAD"</formula>
    </cfRule>
    <cfRule type="cellIs" dxfId="1151" priority="1145" operator="equal">
      <formula>"CUMPLE"</formula>
    </cfRule>
    <cfRule type="cellIs" dxfId="1150" priority="1146" operator="equal">
      <formula>"NO CUMPLE"</formula>
    </cfRule>
  </conditionalFormatting>
  <conditionalFormatting sqref="CO264">
    <cfRule type="containsText" dxfId="1149" priority="1143" operator="containsText" text="500">
      <formula>NOT(ISERROR(SEARCH("500",CO264)))</formula>
    </cfRule>
  </conditionalFormatting>
  <conditionalFormatting sqref="N262">
    <cfRule type="containsText" dxfId="1148" priority="1142" operator="containsText" text="CUMPLE">
      <formula>NOT(ISERROR(SEARCH("CUMPLE",N262)))</formula>
    </cfRule>
  </conditionalFormatting>
  <conditionalFormatting sqref="CO262">
    <cfRule type="containsText" dxfId="1147" priority="1141" operator="containsText" text="500">
      <formula>NOT(ISERROR(SEARCH("500",CO262)))</formula>
    </cfRule>
  </conditionalFormatting>
  <conditionalFormatting sqref="N262">
    <cfRule type="cellIs" dxfId="1146" priority="1138" operator="equal">
      <formula>"ARTIFICIALIDAD"</formula>
    </cfRule>
    <cfRule type="cellIs" dxfId="1145" priority="1139" operator="equal">
      <formula>"CUMPLE"</formula>
    </cfRule>
    <cfRule type="cellIs" dxfId="1144" priority="1140" operator="equal">
      <formula>"NO CUMPLE"</formula>
    </cfRule>
  </conditionalFormatting>
  <conditionalFormatting sqref="V262">
    <cfRule type="containsText" dxfId="1143" priority="1137" operator="containsText" text="CUMPLE">
      <formula>NOT(ISERROR(SEARCH("CUMPLE",V262)))</formula>
    </cfRule>
  </conditionalFormatting>
  <conditionalFormatting sqref="V262">
    <cfRule type="cellIs" dxfId="1142" priority="1134" operator="equal">
      <formula>"ARTIFICIALIDAD"</formula>
    </cfRule>
    <cfRule type="cellIs" dxfId="1141" priority="1135" operator="equal">
      <formula>"CUMPLE"</formula>
    </cfRule>
    <cfRule type="cellIs" dxfId="1140" priority="1136" operator="equal">
      <formula>"NO CUMPLE"</formula>
    </cfRule>
  </conditionalFormatting>
  <conditionalFormatting sqref="AD262">
    <cfRule type="containsText" dxfId="1139" priority="1133" operator="containsText" text="CUMPLE">
      <formula>NOT(ISERROR(SEARCH("CUMPLE",AD262)))</formula>
    </cfRule>
  </conditionalFormatting>
  <conditionalFormatting sqref="AD262">
    <cfRule type="cellIs" dxfId="1138" priority="1130" operator="equal">
      <formula>"ARTIFICIALIDAD"</formula>
    </cfRule>
    <cfRule type="cellIs" dxfId="1137" priority="1131" operator="equal">
      <formula>"CUMPLE"</formula>
    </cfRule>
    <cfRule type="cellIs" dxfId="1136" priority="1132" operator="equal">
      <formula>"NO CUMPLE"</formula>
    </cfRule>
  </conditionalFormatting>
  <conditionalFormatting sqref="AL262">
    <cfRule type="containsText" dxfId="1135" priority="1129" operator="containsText" text="CUMPLE">
      <formula>NOT(ISERROR(SEARCH("CUMPLE",AL262)))</formula>
    </cfRule>
  </conditionalFormatting>
  <conditionalFormatting sqref="AL262">
    <cfRule type="cellIs" dxfId="1134" priority="1126" operator="equal">
      <formula>"ARTIFICIALIDAD"</formula>
    </cfRule>
    <cfRule type="cellIs" dxfId="1133" priority="1127" operator="equal">
      <formula>"CUMPLE"</formula>
    </cfRule>
    <cfRule type="cellIs" dxfId="1132" priority="1128" operator="equal">
      <formula>"NO CUMPLE"</formula>
    </cfRule>
  </conditionalFormatting>
  <conditionalFormatting sqref="AT262">
    <cfRule type="containsText" dxfId="1131" priority="1125" operator="containsText" text="CUMPLE">
      <formula>NOT(ISERROR(SEARCH("CUMPLE",AT262)))</formula>
    </cfRule>
  </conditionalFormatting>
  <conditionalFormatting sqref="AT262">
    <cfRule type="cellIs" dxfId="1130" priority="1122" operator="equal">
      <formula>"ARTIFICIALIDAD"</formula>
    </cfRule>
    <cfRule type="cellIs" dxfId="1129" priority="1123" operator="equal">
      <formula>"CUMPLE"</formula>
    </cfRule>
    <cfRule type="cellIs" dxfId="1128" priority="1124" operator="equal">
      <formula>"NO CUMPLE"</formula>
    </cfRule>
  </conditionalFormatting>
  <conditionalFormatting sqref="BB262">
    <cfRule type="containsText" dxfId="1127" priority="1121" operator="containsText" text="CUMPLE">
      <formula>NOT(ISERROR(SEARCH("CUMPLE",BB262)))</formula>
    </cfRule>
  </conditionalFormatting>
  <conditionalFormatting sqref="BB262">
    <cfRule type="cellIs" dxfId="1126" priority="1118" operator="equal">
      <formula>"ARTIFICIALIDAD"</formula>
    </cfRule>
    <cfRule type="cellIs" dxfId="1125" priority="1119" operator="equal">
      <formula>"CUMPLE"</formula>
    </cfRule>
    <cfRule type="cellIs" dxfId="1124" priority="1120" operator="equal">
      <formula>"NO CUMPLE"</formula>
    </cfRule>
  </conditionalFormatting>
  <conditionalFormatting sqref="CO262:CW262">
    <cfRule type="containsText" dxfId="1123" priority="1116" operator="containsText" text="500">
      <formula>NOT(ISERROR(SEARCH("500",CO262)))</formula>
    </cfRule>
    <cfRule type="containsText" dxfId="1122" priority="1117" operator="containsText" text="500,00">
      <formula>NOT(ISERROR(SEARCH("500,00",CO262)))</formula>
    </cfRule>
  </conditionalFormatting>
  <conditionalFormatting sqref="BZ262">
    <cfRule type="containsText" dxfId="1121" priority="1115" operator="containsText" text="CUMPLE">
      <formula>NOT(ISERROR(SEARCH("CUMPLE",BZ262)))</formula>
    </cfRule>
  </conditionalFormatting>
  <conditionalFormatting sqref="BZ262">
    <cfRule type="cellIs" dxfId="1120" priority="1112" operator="equal">
      <formula>"ARTIFICIALIDAD"</formula>
    </cfRule>
    <cfRule type="cellIs" dxfId="1119" priority="1113" operator="equal">
      <formula>"CUMPLE"</formula>
    </cfRule>
    <cfRule type="cellIs" dxfId="1118" priority="1114" operator="equal">
      <formula>"NO CUMPLE"</formula>
    </cfRule>
  </conditionalFormatting>
  <conditionalFormatting sqref="BR262">
    <cfRule type="containsText" dxfId="1117" priority="1111" operator="containsText" text="CUMPLE">
      <formula>NOT(ISERROR(SEARCH("CUMPLE",BR262)))</formula>
    </cfRule>
  </conditionalFormatting>
  <conditionalFormatting sqref="BR262">
    <cfRule type="cellIs" dxfId="1116" priority="1108" operator="equal">
      <formula>"ARTIFICIALIDAD"</formula>
    </cfRule>
    <cfRule type="cellIs" dxfId="1115" priority="1109" operator="equal">
      <formula>"CUMPLE"</formula>
    </cfRule>
    <cfRule type="cellIs" dxfId="1114" priority="1110" operator="equal">
      <formula>"NO CUMPLE"</formula>
    </cfRule>
  </conditionalFormatting>
  <conditionalFormatting sqref="BJ262">
    <cfRule type="containsText" dxfId="1113" priority="1107" operator="containsText" text="CUMPLE">
      <formula>NOT(ISERROR(SEARCH("CUMPLE",BJ262)))</formula>
    </cfRule>
  </conditionalFormatting>
  <conditionalFormatting sqref="BJ262">
    <cfRule type="cellIs" dxfId="1112" priority="1104" operator="equal">
      <formula>"ARTIFICIALIDAD"</formula>
    </cfRule>
    <cfRule type="cellIs" dxfId="1111" priority="1105" operator="equal">
      <formula>"CUMPLE"</formula>
    </cfRule>
    <cfRule type="cellIs" dxfId="1110" priority="1106" operator="equal">
      <formula>"NO CUMPLE"</formula>
    </cfRule>
  </conditionalFormatting>
  <conditionalFormatting sqref="CU250:CW261">
    <cfRule type="containsText" dxfId="1109" priority="1102" operator="containsText" text="500">
      <formula>NOT(ISERROR(SEARCH("500",CU250)))</formula>
    </cfRule>
    <cfRule type="containsText" dxfId="1108" priority="1103" operator="containsText" text="500,00">
      <formula>NOT(ISERROR(SEARCH("500,00",CU250)))</formula>
    </cfRule>
  </conditionalFormatting>
  <conditionalFormatting sqref="V250:V261 AD250:AD261 AL250:AL261 AT250:AT261 BB250:BB261 N249:N261">
    <cfRule type="containsText" dxfId="1107" priority="1101" operator="containsText" text="CUMPLE">
      <formula>NOT(ISERROR(SEARCH("CUMPLE",N249)))</formula>
    </cfRule>
  </conditionalFormatting>
  <conditionalFormatting sqref="CO249:CO261">
    <cfRule type="containsText" dxfId="1106" priority="1100" operator="containsText" text="500">
      <formula>NOT(ISERROR(SEARCH("500",CO249)))</formula>
    </cfRule>
  </conditionalFormatting>
  <conditionalFormatting sqref="N250:N261 V250:V261 AD250:AD261 AL250:AL261 AT250:AT261 BB250:BB261">
    <cfRule type="cellIs" dxfId="1105" priority="1074" operator="equal">
      <formula>"ARTIFICIALIDAD"</formula>
    </cfRule>
    <cfRule type="cellIs" dxfId="1104" priority="1075" operator="equal">
      <formula>"CUMPLE"</formula>
    </cfRule>
    <cfRule type="cellIs" dxfId="1103" priority="1076" operator="equal">
      <formula>"NO CUMPLE"</formula>
    </cfRule>
  </conditionalFormatting>
  <conditionalFormatting sqref="N249">
    <cfRule type="cellIs" dxfId="1102" priority="1097" operator="equal">
      <formula>"ARTIFICIALIDAD"</formula>
    </cfRule>
    <cfRule type="cellIs" dxfId="1101" priority="1098" operator="equal">
      <formula>"CUMPLE"</formula>
    </cfRule>
    <cfRule type="cellIs" dxfId="1100" priority="1099" operator="equal">
      <formula>"NO CUMPLE"</formula>
    </cfRule>
  </conditionalFormatting>
  <conditionalFormatting sqref="V249">
    <cfRule type="containsText" dxfId="1099" priority="1096" operator="containsText" text="CUMPLE">
      <formula>NOT(ISERROR(SEARCH("CUMPLE",V249)))</formula>
    </cfRule>
  </conditionalFormatting>
  <conditionalFormatting sqref="V249">
    <cfRule type="cellIs" dxfId="1098" priority="1093" operator="equal">
      <formula>"ARTIFICIALIDAD"</formula>
    </cfRule>
    <cfRule type="cellIs" dxfId="1097" priority="1094" operator="equal">
      <formula>"CUMPLE"</formula>
    </cfRule>
    <cfRule type="cellIs" dxfId="1096" priority="1095" operator="equal">
      <formula>"NO CUMPLE"</formula>
    </cfRule>
  </conditionalFormatting>
  <conditionalFormatting sqref="AD249">
    <cfRule type="containsText" dxfId="1095" priority="1092" operator="containsText" text="CUMPLE">
      <formula>NOT(ISERROR(SEARCH("CUMPLE",AD249)))</formula>
    </cfRule>
  </conditionalFormatting>
  <conditionalFormatting sqref="AD249">
    <cfRule type="cellIs" dxfId="1094" priority="1089" operator="equal">
      <formula>"ARTIFICIALIDAD"</formula>
    </cfRule>
    <cfRule type="cellIs" dxfId="1093" priority="1090" operator="equal">
      <formula>"CUMPLE"</formula>
    </cfRule>
    <cfRule type="cellIs" dxfId="1092" priority="1091" operator="equal">
      <formula>"NO CUMPLE"</formula>
    </cfRule>
  </conditionalFormatting>
  <conditionalFormatting sqref="AL249">
    <cfRule type="containsText" dxfId="1091" priority="1088" operator="containsText" text="CUMPLE">
      <formula>NOT(ISERROR(SEARCH("CUMPLE",AL249)))</formula>
    </cfRule>
  </conditionalFormatting>
  <conditionalFormatting sqref="AL249">
    <cfRule type="cellIs" dxfId="1090" priority="1085" operator="equal">
      <formula>"ARTIFICIALIDAD"</formula>
    </cfRule>
    <cfRule type="cellIs" dxfId="1089" priority="1086" operator="equal">
      <formula>"CUMPLE"</formula>
    </cfRule>
    <cfRule type="cellIs" dxfId="1088" priority="1087" operator="equal">
      <formula>"NO CUMPLE"</formula>
    </cfRule>
  </conditionalFormatting>
  <conditionalFormatting sqref="AT249">
    <cfRule type="containsText" dxfId="1087" priority="1084" operator="containsText" text="CUMPLE">
      <formula>NOT(ISERROR(SEARCH("CUMPLE",AT249)))</formula>
    </cfRule>
  </conditionalFormatting>
  <conditionalFormatting sqref="AT249">
    <cfRule type="cellIs" dxfId="1086" priority="1081" operator="equal">
      <formula>"ARTIFICIALIDAD"</formula>
    </cfRule>
    <cfRule type="cellIs" dxfId="1085" priority="1082" operator="equal">
      <formula>"CUMPLE"</formula>
    </cfRule>
    <cfRule type="cellIs" dxfId="1084" priority="1083" operator="equal">
      <formula>"NO CUMPLE"</formula>
    </cfRule>
  </conditionalFormatting>
  <conditionalFormatting sqref="BB249">
    <cfRule type="containsText" dxfId="1083" priority="1080" operator="containsText" text="CUMPLE">
      <formula>NOT(ISERROR(SEARCH("CUMPLE",BB249)))</formula>
    </cfRule>
  </conditionalFormatting>
  <conditionalFormatting sqref="BB249">
    <cfRule type="cellIs" dxfId="1082" priority="1077" operator="equal">
      <formula>"ARTIFICIALIDAD"</formula>
    </cfRule>
    <cfRule type="cellIs" dxfId="1081" priority="1078" operator="equal">
      <formula>"CUMPLE"</formula>
    </cfRule>
    <cfRule type="cellIs" dxfId="1080" priority="1079" operator="equal">
      <formula>"NO CUMPLE"</formula>
    </cfRule>
  </conditionalFormatting>
  <conditionalFormatting sqref="CO249:CW249 CO250:CT261">
    <cfRule type="containsText" dxfId="1079" priority="1072" operator="containsText" text="500">
      <formula>NOT(ISERROR(SEARCH("500",CO249)))</formula>
    </cfRule>
    <cfRule type="containsText" dxfId="1078" priority="1073" operator="containsText" text="500,00">
      <formula>NOT(ISERROR(SEARCH("500,00",CO249)))</formula>
    </cfRule>
  </conditionalFormatting>
  <conditionalFormatting sqref="BZ250:BZ261">
    <cfRule type="containsText" dxfId="1077" priority="1071" operator="containsText" text="CUMPLE">
      <formula>NOT(ISERROR(SEARCH("CUMPLE",BZ250)))</formula>
    </cfRule>
  </conditionalFormatting>
  <conditionalFormatting sqref="BZ250:BZ261">
    <cfRule type="cellIs" dxfId="1076" priority="1064" operator="equal">
      <formula>"ARTIFICIALIDAD"</formula>
    </cfRule>
    <cfRule type="cellIs" dxfId="1075" priority="1065" operator="equal">
      <formula>"CUMPLE"</formula>
    </cfRule>
    <cfRule type="cellIs" dxfId="1074" priority="1066" operator="equal">
      <formula>"NO CUMPLE"</formula>
    </cfRule>
  </conditionalFormatting>
  <conditionalFormatting sqref="BZ249">
    <cfRule type="containsText" dxfId="1073" priority="1070" operator="containsText" text="CUMPLE">
      <formula>NOT(ISERROR(SEARCH("CUMPLE",BZ249)))</formula>
    </cfRule>
  </conditionalFormatting>
  <conditionalFormatting sqref="BZ249">
    <cfRule type="cellIs" dxfId="1072" priority="1067" operator="equal">
      <formula>"ARTIFICIALIDAD"</formula>
    </cfRule>
    <cfRule type="cellIs" dxfId="1071" priority="1068" operator="equal">
      <formula>"CUMPLE"</formula>
    </cfRule>
    <cfRule type="cellIs" dxfId="1070" priority="1069" operator="equal">
      <formula>"NO CUMPLE"</formula>
    </cfRule>
  </conditionalFormatting>
  <conditionalFormatting sqref="BR250:BR261">
    <cfRule type="containsText" dxfId="1069" priority="1063" operator="containsText" text="CUMPLE">
      <formula>NOT(ISERROR(SEARCH("CUMPLE",BR250)))</formula>
    </cfRule>
  </conditionalFormatting>
  <conditionalFormatting sqref="BR250:BR261">
    <cfRule type="cellIs" dxfId="1068" priority="1056" operator="equal">
      <formula>"ARTIFICIALIDAD"</formula>
    </cfRule>
    <cfRule type="cellIs" dxfId="1067" priority="1057" operator="equal">
      <formula>"CUMPLE"</formula>
    </cfRule>
    <cfRule type="cellIs" dxfId="1066" priority="1058" operator="equal">
      <formula>"NO CUMPLE"</formula>
    </cfRule>
  </conditionalFormatting>
  <conditionalFormatting sqref="BR249">
    <cfRule type="containsText" dxfId="1065" priority="1062" operator="containsText" text="CUMPLE">
      <formula>NOT(ISERROR(SEARCH("CUMPLE",BR249)))</formula>
    </cfRule>
  </conditionalFormatting>
  <conditionalFormatting sqref="BR249">
    <cfRule type="cellIs" dxfId="1064" priority="1059" operator="equal">
      <formula>"ARTIFICIALIDAD"</formula>
    </cfRule>
    <cfRule type="cellIs" dxfId="1063" priority="1060" operator="equal">
      <formula>"CUMPLE"</formula>
    </cfRule>
    <cfRule type="cellIs" dxfId="1062" priority="1061" operator="equal">
      <formula>"NO CUMPLE"</formula>
    </cfRule>
  </conditionalFormatting>
  <conditionalFormatting sqref="BJ250:BJ261">
    <cfRule type="containsText" dxfId="1061" priority="1055" operator="containsText" text="CUMPLE">
      <formula>NOT(ISERROR(SEARCH("CUMPLE",BJ250)))</formula>
    </cfRule>
  </conditionalFormatting>
  <conditionalFormatting sqref="BJ250:BJ261">
    <cfRule type="cellIs" dxfId="1060" priority="1048" operator="equal">
      <formula>"ARTIFICIALIDAD"</formula>
    </cfRule>
    <cfRule type="cellIs" dxfId="1059" priority="1049" operator="equal">
      <formula>"CUMPLE"</formula>
    </cfRule>
    <cfRule type="cellIs" dxfId="1058" priority="1050" operator="equal">
      <formula>"NO CUMPLE"</formula>
    </cfRule>
  </conditionalFormatting>
  <conditionalFormatting sqref="BJ249">
    <cfRule type="containsText" dxfId="1057" priority="1054" operator="containsText" text="CUMPLE">
      <formula>NOT(ISERROR(SEARCH("CUMPLE",BJ249)))</formula>
    </cfRule>
  </conditionalFormatting>
  <conditionalFormatting sqref="BJ249">
    <cfRule type="cellIs" dxfId="1056" priority="1051" operator="equal">
      <formula>"ARTIFICIALIDAD"</formula>
    </cfRule>
    <cfRule type="cellIs" dxfId="1055" priority="1052" operator="equal">
      <formula>"CUMPLE"</formula>
    </cfRule>
    <cfRule type="cellIs" dxfId="1054" priority="1053" operator="equal">
      <formula>"NO CUMPLE"</formula>
    </cfRule>
  </conditionalFormatting>
  <conditionalFormatting sqref="CU237:CW248">
    <cfRule type="containsText" dxfId="1053" priority="1046" operator="containsText" text="500">
      <formula>NOT(ISERROR(SEARCH("500",CU237)))</formula>
    </cfRule>
    <cfRule type="containsText" dxfId="1052" priority="1047" operator="containsText" text="500,00">
      <formula>NOT(ISERROR(SEARCH("500,00",CU237)))</formula>
    </cfRule>
  </conditionalFormatting>
  <conditionalFormatting sqref="V237:V248 AD237:AD248 AL237:AL248 AT237:AT248 BB237:BB248 N236:N248">
    <cfRule type="containsText" dxfId="1051" priority="1045" operator="containsText" text="CUMPLE">
      <formula>NOT(ISERROR(SEARCH("CUMPLE",N236)))</formula>
    </cfRule>
  </conditionalFormatting>
  <conditionalFormatting sqref="CO236:CO248">
    <cfRule type="containsText" dxfId="1050" priority="1044" operator="containsText" text="500">
      <formula>NOT(ISERROR(SEARCH("500",CO236)))</formula>
    </cfRule>
  </conditionalFormatting>
  <conditionalFormatting sqref="N237:N248 V237:V248 AD237:AD248 AL237:AL248 AT237:AT248 BB237:BB248">
    <cfRule type="cellIs" dxfId="1049" priority="1018" operator="equal">
      <formula>"ARTIFICIALIDAD"</formula>
    </cfRule>
    <cfRule type="cellIs" dxfId="1048" priority="1019" operator="equal">
      <formula>"CUMPLE"</formula>
    </cfRule>
    <cfRule type="cellIs" dxfId="1047" priority="1020" operator="equal">
      <formula>"NO CUMPLE"</formula>
    </cfRule>
  </conditionalFormatting>
  <conditionalFormatting sqref="N236">
    <cfRule type="cellIs" dxfId="1046" priority="1041" operator="equal">
      <formula>"ARTIFICIALIDAD"</formula>
    </cfRule>
    <cfRule type="cellIs" dxfId="1045" priority="1042" operator="equal">
      <formula>"CUMPLE"</formula>
    </cfRule>
    <cfRule type="cellIs" dxfId="1044" priority="1043" operator="equal">
      <formula>"NO CUMPLE"</formula>
    </cfRule>
  </conditionalFormatting>
  <conditionalFormatting sqref="V236">
    <cfRule type="containsText" dxfId="1043" priority="1040" operator="containsText" text="CUMPLE">
      <formula>NOT(ISERROR(SEARCH("CUMPLE",V236)))</formula>
    </cfRule>
  </conditionalFormatting>
  <conditionalFormatting sqref="V236">
    <cfRule type="cellIs" dxfId="1042" priority="1037" operator="equal">
      <formula>"ARTIFICIALIDAD"</formula>
    </cfRule>
    <cfRule type="cellIs" dxfId="1041" priority="1038" operator="equal">
      <formula>"CUMPLE"</formula>
    </cfRule>
    <cfRule type="cellIs" dxfId="1040" priority="1039" operator="equal">
      <formula>"NO CUMPLE"</formula>
    </cfRule>
  </conditionalFormatting>
  <conditionalFormatting sqref="AD236">
    <cfRule type="containsText" dxfId="1039" priority="1036" operator="containsText" text="CUMPLE">
      <formula>NOT(ISERROR(SEARCH("CUMPLE",AD236)))</formula>
    </cfRule>
  </conditionalFormatting>
  <conditionalFormatting sqref="AD236">
    <cfRule type="cellIs" dxfId="1038" priority="1033" operator="equal">
      <formula>"ARTIFICIALIDAD"</formula>
    </cfRule>
    <cfRule type="cellIs" dxfId="1037" priority="1034" operator="equal">
      <formula>"CUMPLE"</formula>
    </cfRule>
    <cfRule type="cellIs" dxfId="1036" priority="1035" operator="equal">
      <formula>"NO CUMPLE"</formula>
    </cfRule>
  </conditionalFormatting>
  <conditionalFormatting sqref="AL236">
    <cfRule type="containsText" dxfId="1035" priority="1032" operator="containsText" text="CUMPLE">
      <formula>NOT(ISERROR(SEARCH("CUMPLE",AL236)))</formula>
    </cfRule>
  </conditionalFormatting>
  <conditionalFormatting sqref="AL236">
    <cfRule type="cellIs" dxfId="1034" priority="1029" operator="equal">
      <formula>"ARTIFICIALIDAD"</formula>
    </cfRule>
    <cfRule type="cellIs" dxfId="1033" priority="1030" operator="equal">
      <formula>"CUMPLE"</formula>
    </cfRule>
    <cfRule type="cellIs" dxfId="1032" priority="1031" operator="equal">
      <formula>"NO CUMPLE"</formula>
    </cfRule>
  </conditionalFormatting>
  <conditionalFormatting sqref="AT236">
    <cfRule type="containsText" dxfId="1031" priority="1028" operator="containsText" text="CUMPLE">
      <formula>NOT(ISERROR(SEARCH("CUMPLE",AT236)))</formula>
    </cfRule>
  </conditionalFormatting>
  <conditionalFormatting sqref="AT236">
    <cfRule type="cellIs" dxfId="1030" priority="1025" operator="equal">
      <formula>"ARTIFICIALIDAD"</formula>
    </cfRule>
    <cfRule type="cellIs" dxfId="1029" priority="1026" operator="equal">
      <formula>"CUMPLE"</formula>
    </cfRule>
    <cfRule type="cellIs" dxfId="1028" priority="1027" operator="equal">
      <formula>"NO CUMPLE"</formula>
    </cfRule>
  </conditionalFormatting>
  <conditionalFormatting sqref="BB236">
    <cfRule type="containsText" dxfId="1027" priority="1024" operator="containsText" text="CUMPLE">
      <formula>NOT(ISERROR(SEARCH("CUMPLE",BB236)))</formula>
    </cfRule>
  </conditionalFormatting>
  <conditionalFormatting sqref="BB236">
    <cfRule type="cellIs" dxfId="1026" priority="1021" operator="equal">
      <formula>"ARTIFICIALIDAD"</formula>
    </cfRule>
    <cfRule type="cellIs" dxfId="1025" priority="1022" operator="equal">
      <formula>"CUMPLE"</formula>
    </cfRule>
    <cfRule type="cellIs" dxfId="1024" priority="1023" operator="equal">
      <formula>"NO CUMPLE"</formula>
    </cfRule>
  </conditionalFormatting>
  <conditionalFormatting sqref="CO236:CW236 CO237:CT248">
    <cfRule type="containsText" dxfId="1023" priority="1016" operator="containsText" text="500">
      <formula>NOT(ISERROR(SEARCH("500",CO236)))</formula>
    </cfRule>
    <cfRule type="containsText" dxfId="1022" priority="1017" operator="containsText" text="500,00">
      <formula>NOT(ISERROR(SEARCH("500,00",CO236)))</formula>
    </cfRule>
  </conditionalFormatting>
  <conditionalFormatting sqref="BZ237:BZ248">
    <cfRule type="containsText" dxfId="1021" priority="1015" operator="containsText" text="CUMPLE">
      <formula>NOT(ISERROR(SEARCH("CUMPLE",BZ237)))</formula>
    </cfRule>
  </conditionalFormatting>
  <conditionalFormatting sqref="BZ237:BZ248">
    <cfRule type="cellIs" dxfId="1020" priority="1008" operator="equal">
      <formula>"ARTIFICIALIDAD"</formula>
    </cfRule>
    <cfRule type="cellIs" dxfId="1019" priority="1009" operator="equal">
      <formula>"CUMPLE"</formula>
    </cfRule>
    <cfRule type="cellIs" dxfId="1018" priority="1010" operator="equal">
      <formula>"NO CUMPLE"</formula>
    </cfRule>
  </conditionalFormatting>
  <conditionalFormatting sqref="BZ236">
    <cfRule type="containsText" dxfId="1017" priority="1014" operator="containsText" text="CUMPLE">
      <formula>NOT(ISERROR(SEARCH("CUMPLE",BZ236)))</formula>
    </cfRule>
  </conditionalFormatting>
  <conditionalFormatting sqref="BZ236">
    <cfRule type="cellIs" dxfId="1016" priority="1011" operator="equal">
      <formula>"ARTIFICIALIDAD"</formula>
    </cfRule>
    <cfRule type="cellIs" dxfId="1015" priority="1012" operator="equal">
      <formula>"CUMPLE"</formula>
    </cfRule>
    <cfRule type="cellIs" dxfId="1014" priority="1013" operator="equal">
      <formula>"NO CUMPLE"</formula>
    </cfRule>
  </conditionalFormatting>
  <conditionalFormatting sqref="BR237:BR248">
    <cfRule type="containsText" dxfId="1013" priority="1007" operator="containsText" text="CUMPLE">
      <formula>NOT(ISERROR(SEARCH("CUMPLE",BR237)))</formula>
    </cfRule>
  </conditionalFormatting>
  <conditionalFormatting sqref="BR237:BR248">
    <cfRule type="cellIs" dxfId="1012" priority="1000" operator="equal">
      <formula>"ARTIFICIALIDAD"</formula>
    </cfRule>
    <cfRule type="cellIs" dxfId="1011" priority="1001" operator="equal">
      <formula>"CUMPLE"</formula>
    </cfRule>
    <cfRule type="cellIs" dxfId="1010" priority="1002" operator="equal">
      <formula>"NO CUMPLE"</formula>
    </cfRule>
  </conditionalFormatting>
  <conditionalFormatting sqref="BR236">
    <cfRule type="containsText" dxfId="1009" priority="1006" operator="containsText" text="CUMPLE">
      <formula>NOT(ISERROR(SEARCH("CUMPLE",BR236)))</formula>
    </cfRule>
  </conditionalFormatting>
  <conditionalFormatting sqref="BR236">
    <cfRule type="cellIs" dxfId="1008" priority="1003" operator="equal">
      <formula>"ARTIFICIALIDAD"</formula>
    </cfRule>
    <cfRule type="cellIs" dxfId="1007" priority="1004" operator="equal">
      <formula>"CUMPLE"</formula>
    </cfRule>
    <cfRule type="cellIs" dxfId="1006" priority="1005" operator="equal">
      <formula>"NO CUMPLE"</formula>
    </cfRule>
  </conditionalFormatting>
  <conditionalFormatting sqref="BJ237:BJ248">
    <cfRule type="containsText" dxfId="1005" priority="999" operator="containsText" text="CUMPLE">
      <formula>NOT(ISERROR(SEARCH("CUMPLE",BJ237)))</formula>
    </cfRule>
  </conditionalFormatting>
  <conditionalFormatting sqref="BJ237:BJ248">
    <cfRule type="cellIs" dxfId="1004" priority="992" operator="equal">
      <formula>"ARTIFICIALIDAD"</formula>
    </cfRule>
    <cfRule type="cellIs" dxfId="1003" priority="993" operator="equal">
      <formula>"CUMPLE"</formula>
    </cfRule>
    <cfRule type="cellIs" dxfId="1002" priority="994" operator="equal">
      <formula>"NO CUMPLE"</formula>
    </cfRule>
  </conditionalFormatting>
  <conditionalFormatting sqref="BJ236">
    <cfRule type="containsText" dxfId="1001" priority="998" operator="containsText" text="CUMPLE">
      <formula>NOT(ISERROR(SEARCH("CUMPLE",BJ236)))</formula>
    </cfRule>
  </conditionalFormatting>
  <conditionalFormatting sqref="BJ236">
    <cfRule type="cellIs" dxfId="1000" priority="995" operator="equal">
      <formula>"ARTIFICIALIDAD"</formula>
    </cfRule>
    <cfRule type="cellIs" dxfId="999" priority="996" operator="equal">
      <formula>"CUMPLE"</formula>
    </cfRule>
    <cfRule type="cellIs" dxfId="998" priority="997" operator="equal">
      <formula>"NO CUMPLE"</formula>
    </cfRule>
  </conditionalFormatting>
  <conditionalFormatting sqref="CU224:CW235">
    <cfRule type="containsText" dxfId="997" priority="990" operator="containsText" text="500">
      <formula>NOT(ISERROR(SEARCH("500",CU224)))</formula>
    </cfRule>
    <cfRule type="containsText" dxfId="996" priority="991" operator="containsText" text="500,00">
      <formula>NOT(ISERROR(SEARCH("500,00",CU224)))</formula>
    </cfRule>
  </conditionalFormatting>
  <conditionalFormatting sqref="V224:V235 AD224:AD235 AL224:AL235 AT224:AT235 BB224:BB235 N223:N235">
    <cfRule type="containsText" dxfId="995" priority="989" operator="containsText" text="CUMPLE">
      <formula>NOT(ISERROR(SEARCH("CUMPLE",N223)))</formula>
    </cfRule>
  </conditionalFormatting>
  <conditionalFormatting sqref="CO223:CO235">
    <cfRule type="containsText" dxfId="994" priority="988" operator="containsText" text="500">
      <formula>NOT(ISERROR(SEARCH("500",CO223)))</formula>
    </cfRule>
  </conditionalFormatting>
  <conditionalFormatting sqref="N224:N235 V224:V235 AD224:AD235 AL224:AL235 AT224:AT235 BB224:BB235">
    <cfRule type="cellIs" dxfId="993" priority="962" operator="equal">
      <formula>"ARTIFICIALIDAD"</formula>
    </cfRule>
    <cfRule type="cellIs" dxfId="992" priority="963" operator="equal">
      <formula>"CUMPLE"</formula>
    </cfRule>
    <cfRule type="cellIs" dxfId="991" priority="964" operator="equal">
      <formula>"NO CUMPLE"</formula>
    </cfRule>
  </conditionalFormatting>
  <conditionalFormatting sqref="N223">
    <cfRule type="cellIs" dxfId="990" priority="985" operator="equal">
      <formula>"ARTIFICIALIDAD"</formula>
    </cfRule>
    <cfRule type="cellIs" dxfId="989" priority="986" operator="equal">
      <formula>"CUMPLE"</formula>
    </cfRule>
    <cfRule type="cellIs" dxfId="988" priority="987" operator="equal">
      <formula>"NO CUMPLE"</formula>
    </cfRule>
  </conditionalFormatting>
  <conditionalFormatting sqref="V223">
    <cfRule type="containsText" dxfId="987" priority="984" operator="containsText" text="CUMPLE">
      <formula>NOT(ISERROR(SEARCH("CUMPLE",V223)))</formula>
    </cfRule>
  </conditionalFormatting>
  <conditionalFormatting sqref="V223">
    <cfRule type="cellIs" dxfId="986" priority="981" operator="equal">
      <formula>"ARTIFICIALIDAD"</formula>
    </cfRule>
    <cfRule type="cellIs" dxfId="985" priority="982" operator="equal">
      <formula>"CUMPLE"</formula>
    </cfRule>
    <cfRule type="cellIs" dxfId="984" priority="983" operator="equal">
      <formula>"NO CUMPLE"</formula>
    </cfRule>
  </conditionalFormatting>
  <conditionalFormatting sqref="AD223">
    <cfRule type="containsText" dxfId="983" priority="980" operator="containsText" text="CUMPLE">
      <formula>NOT(ISERROR(SEARCH("CUMPLE",AD223)))</formula>
    </cfRule>
  </conditionalFormatting>
  <conditionalFormatting sqref="AD223">
    <cfRule type="cellIs" dxfId="982" priority="977" operator="equal">
      <formula>"ARTIFICIALIDAD"</formula>
    </cfRule>
    <cfRule type="cellIs" dxfId="981" priority="978" operator="equal">
      <formula>"CUMPLE"</formula>
    </cfRule>
    <cfRule type="cellIs" dxfId="980" priority="979" operator="equal">
      <formula>"NO CUMPLE"</formula>
    </cfRule>
  </conditionalFormatting>
  <conditionalFormatting sqref="AL223">
    <cfRule type="containsText" dxfId="979" priority="976" operator="containsText" text="CUMPLE">
      <formula>NOT(ISERROR(SEARCH("CUMPLE",AL223)))</formula>
    </cfRule>
  </conditionalFormatting>
  <conditionalFormatting sqref="AL223">
    <cfRule type="cellIs" dxfId="978" priority="973" operator="equal">
      <formula>"ARTIFICIALIDAD"</formula>
    </cfRule>
    <cfRule type="cellIs" dxfId="977" priority="974" operator="equal">
      <formula>"CUMPLE"</formula>
    </cfRule>
    <cfRule type="cellIs" dxfId="976" priority="975" operator="equal">
      <formula>"NO CUMPLE"</formula>
    </cfRule>
  </conditionalFormatting>
  <conditionalFormatting sqref="AT223">
    <cfRule type="containsText" dxfId="975" priority="972" operator="containsText" text="CUMPLE">
      <formula>NOT(ISERROR(SEARCH("CUMPLE",AT223)))</formula>
    </cfRule>
  </conditionalFormatting>
  <conditionalFormatting sqref="AT223">
    <cfRule type="cellIs" dxfId="974" priority="969" operator="equal">
      <formula>"ARTIFICIALIDAD"</formula>
    </cfRule>
    <cfRule type="cellIs" dxfId="973" priority="970" operator="equal">
      <formula>"CUMPLE"</formula>
    </cfRule>
    <cfRule type="cellIs" dxfId="972" priority="971" operator="equal">
      <formula>"NO CUMPLE"</formula>
    </cfRule>
  </conditionalFormatting>
  <conditionalFormatting sqref="BB223">
    <cfRule type="containsText" dxfId="971" priority="968" operator="containsText" text="CUMPLE">
      <formula>NOT(ISERROR(SEARCH("CUMPLE",BB223)))</formula>
    </cfRule>
  </conditionalFormatting>
  <conditionalFormatting sqref="BB223">
    <cfRule type="cellIs" dxfId="970" priority="965" operator="equal">
      <formula>"ARTIFICIALIDAD"</formula>
    </cfRule>
    <cfRule type="cellIs" dxfId="969" priority="966" operator="equal">
      <formula>"CUMPLE"</formula>
    </cfRule>
    <cfRule type="cellIs" dxfId="968" priority="967" operator="equal">
      <formula>"NO CUMPLE"</formula>
    </cfRule>
  </conditionalFormatting>
  <conditionalFormatting sqref="CO223:CW223 CO224:CT235">
    <cfRule type="containsText" dxfId="967" priority="960" operator="containsText" text="500">
      <formula>NOT(ISERROR(SEARCH("500",CO223)))</formula>
    </cfRule>
    <cfRule type="containsText" dxfId="966" priority="961" operator="containsText" text="500,00">
      <formula>NOT(ISERROR(SEARCH("500,00",CO223)))</formula>
    </cfRule>
  </conditionalFormatting>
  <conditionalFormatting sqref="BZ224:BZ235">
    <cfRule type="containsText" dxfId="965" priority="959" operator="containsText" text="CUMPLE">
      <formula>NOT(ISERROR(SEARCH("CUMPLE",BZ224)))</formula>
    </cfRule>
  </conditionalFormatting>
  <conditionalFormatting sqref="BZ224:BZ235">
    <cfRule type="cellIs" dxfId="964" priority="952" operator="equal">
      <formula>"ARTIFICIALIDAD"</formula>
    </cfRule>
    <cfRule type="cellIs" dxfId="963" priority="953" operator="equal">
      <formula>"CUMPLE"</formula>
    </cfRule>
    <cfRule type="cellIs" dxfId="962" priority="954" operator="equal">
      <formula>"NO CUMPLE"</formula>
    </cfRule>
  </conditionalFormatting>
  <conditionalFormatting sqref="BZ223">
    <cfRule type="containsText" dxfId="961" priority="958" operator="containsText" text="CUMPLE">
      <formula>NOT(ISERROR(SEARCH("CUMPLE",BZ223)))</formula>
    </cfRule>
  </conditionalFormatting>
  <conditionalFormatting sqref="BZ223">
    <cfRule type="cellIs" dxfId="960" priority="955" operator="equal">
      <formula>"ARTIFICIALIDAD"</formula>
    </cfRule>
    <cfRule type="cellIs" dxfId="959" priority="956" operator="equal">
      <formula>"CUMPLE"</formula>
    </cfRule>
    <cfRule type="cellIs" dxfId="958" priority="957" operator="equal">
      <formula>"NO CUMPLE"</formula>
    </cfRule>
  </conditionalFormatting>
  <conditionalFormatting sqref="BR224:BR235">
    <cfRule type="containsText" dxfId="957" priority="951" operator="containsText" text="CUMPLE">
      <formula>NOT(ISERROR(SEARCH("CUMPLE",BR224)))</formula>
    </cfRule>
  </conditionalFormatting>
  <conditionalFormatting sqref="BR224:BR235">
    <cfRule type="cellIs" dxfId="956" priority="944" operator="equal">
      <formula>"ARTIFICIALIDAD"</formula>
    </cfRule>
    <cfRule type="cellIs" dxfId="955" priority="945" operator="equal">
      <formula>"CUMPLE"</formula>
    </cfRule>
    <cfRule type="cellIs" dxfId="954" priority="946" operator="equal">
      <formula>"NO CUMPLE"</formula>
    </cfRule>
  </conditionalFormatting>
  <conditionalFormatting sqref="BR223">
    <cfRule type="containsText" dxfId="953" priority="950" operator="containsText" text="CUMPLE">
      <formula>NOT(ISERROR(SEARCH("CUMPLE",BR223)))</formula>
    </cfRule>
  </conditionalFormatting>
  <conditionalFormatting sqref="BR223">
    <cfRule type="cellIs" dxfId="952" priority="947" operator="equal">
      <formula>"ARTIFICIALIDAD"</formula>
    </cfRule>
    <cfRule type="cellIs" dxfId="951" priority="948" operator="equal">
      <formula>"CUMPLE"</formula>
    </cfRule>
    <cfRule type="cellIs" dxfId="950" priority="949" operator="equal">
      <formula>"NO CUMPLE"</formula>
    </cfRule>
  </conditionalFormatting>
  <conditionalFormatting sqref="BJ224:BJ235">
    <cfRule type="containsText" dxfId="949" priority="943" operator="containsText" text="CUMPLE">
      <formula>NOT(ISERROR(SEARCH("CUMPLE",BJ224)))</formula>
    </cfRule>
  </conditionalFormatting>
  <conditionalFormatting sqref="BJ224:BJ235">
    <cfRule type="cellIs" dxfId="948" priority="936" operator="equal">
      <formula>"ARTIFICIALIDAD"</formula>
    </cfRule>
    <cfRule type="cellIs" dxfId="947" priority="937" operator="equal">
      <formula>"CUMPLE"</formula>
    </cfRule>
    <cfRule type="cellIs" dxfId="946" priority="938" operator="equal">
      <formula>"NO CUMPLE"</formula>
    </cfRule>
  </conditionalFormatting>
  <conditionalFormatting sqref="BJ223">
    <cfRule type="containsText" dxfId="945" priority="942" operator="containsText" text="CUMPLE">
      <formula>NOT(ISERROR(SEARCH("CUMPLE",BJ223)))</formula>
    </cfRule>
  </conditionalFormatting>
  <conditionalFormatting sqref="BJ223">
    <cfRule type="cellIs" dxfId="944" priority="939" operator="equal">
      <formula>"ARTIFICIALIDAD"</formula>
    </cfRule>
    <cfRule type="cellIs" dxfId="943" priority="940" operator="equal">
      <formula>"CUMPLE"</formula>
    </cfRule>
    <cfRule type="cellIs" dxfId="942" priority="941" operator="equal">
      <formula>"NO CUMPLE"</formula>
    </cfRule>
  </conditionalFormatting>
  <conditionalFormatting sqref="CU116:CW123 CU219:CW222">
    <cfRule type="containsText" dxfId="941" priority="934" operator="containsText" text="500">
      <formula>NOT(ISERROR(SEARCH("500",CU116)))</formula>
    </cfRule>
    <cfRule type="containsText" dxfId="940" priority="935" operator="containsText" text="500,00">
      <formula>NOT(ISERROR(SEARCH("500,00",CU116)))</formula>
    </cfRule>
  </conditionalFormatting>
  <conditionalFormatting sqref="V116:V123 AD116:AD123 AL116:AL123 AT116:AT123 BB116:BB123 N115:N123 N219:N222 BB219:BB222 AT219:AT222 AL219:AL222 AD219:AD222 V219:V222">
    <cfRule type="containsText" dxfId="939" priority="933" operator="containsText" text="CUMPLE">
      <formula>NOT(ISERROR(SEARCH("CUMPLE",N115)))</formula>
    </cfRule>
  </conditionalFormatting>
  <conditionalFormatting sqref="CO115:CO123 CO219:CO222">
    <cfRule type="containsText" dxfId="938" priority="932" operator="containsText" text="500">
      <formula>NOT(ISERROR(SEARCH("500",CO115)))</formula>
    </cfRule>
  </conditionalFormatting>
  <conditionalFormatting sqref="N116:N123 V116:V123 AD116:AD123 AL116:AL123 AT116:AT123 BB116:BB123 BB219:BB222 AT219:AT222 AL219:AL222 AD219:AD222 V219:V222 N219:N222">
    <cfRule type="cellIs" dxfId="937" priority="906" operator="equal">
      <formula>"ARTIFICIALIDAD"</formula>
    </cfRule>
    <cfRule type="cellIs" dxfId="936" priority="907" operator="equal">
      <formula>"CUMPLE"</formula>
    </cfRule>
    <cfRule type="cellIs" dxfId="935" priority="908" operator="equal">
      <formula>"NO CUMPLE"</formula>
    </cfRule>
  </conditionalFormatting>
  <conditionalFormatting sqref="N115">
    <cfRule type="cellIs" dxfId="934" priority="929" operator="equal">
      <formula>"ARTIFICIALIDAD"</formula>
    </cfRule>
    <cfRule type="cellIs" dxfId="933" priority="930" operator="equal">
      <formula>"CUMPLE"</formula>
    </cfRule>
    <cfRule type="cellIs" dxfId="932" priority="931" operator="equal">
      <formula>"NO CUMPLE"</formula>
    </cfRule>
  </conditionalFormatting>
  <conditionalFormatting sqref="V115">
    <cfRule type="containsText" dxfId="931" priority="928" operator="containsText" text="CUMPLE">
      <formula>NOT(ISERROR(SEARCH("CUMPLE",V115)))</formula>
    </cfRule>
  </conditionalFormatting>
  <conditionalFormatting sqref="V115">
    <cfRule type="cellIs" dxfId="930" priority="925" operator="equal">
      <formula>"ARTIFICIALIDAD"</formula>
    </cfRule>
    <cfRule type="cellIs" dxfId="929" priority="926" operator="equal">
      <formula>"CUMPLE"</formula>
    </cfRule>
    <cfRule type="cellIs" dxfId="928" priority="927" operator="equal">
      <formula>"NO CUMPLE"</formula>
    </cfRule>
  </conditionalFormatting>
  <conditionalFormatting sqref="AD115">
    <cfRule type="containsText" dxfId="927" priority="924" operator="containsText" text="CUMPLE">
      <formula>NOT(ISERROR(SEARCH("CUMPLE",AD115)))</formula>
    </cfRule>
  </conditionalFormatting>
  <conditionalFormatting sqref="AD115">
    <cfRule type="cellIs" dxfId="926" priority="921" operator="equal">
      <formula>"ARTIFICIALIDAD"</formula>
    </cfRule>
    <cfRule type="cellIs" dxfId="925" priority="922" operator="equal">
      <formula>"CUMPLE"</formula>
    </cfRule>
    <cfRule type="cellIs" dxfId="924" priority="923" operator="equal">
      <formula>"NO CUMPLE"</formula>
    </cfRule>
  </conditionalFormatting>
  <conditionalFormatting sqref="AL115">
    <cfRule type="containsText" dxfId="923" priority="920" operator="containsText" text="CUMPLE">
      <formula>NOT(ISERROR(SEARCH("CUMPLE",AL115)))</formula>
    </cfRule>
  </conditionalFormatting>
  <conditionalFormatting sqref="AL115">
    <cfRule type="cellIs" dxfId="922" priority="917" operator="equal">
      <formula>"ARTIFICIALIDAD"</formula>
    </cfRule>
    <cfRule type="cellIs" dxfId="921" priority="918" operator="equal">
      <formula>"CUMPLE"</formula>
    </cfRule>
    <cfRule type="cellIs" dxfId="920" priority="919" operator="equal">
      <formula>"NO CUMPLE"</formula>
    </cfRule>
  </conditionalFormatting>
  <conditionalFormatting sqref="AT115">
    <cfRule type="containsText" dxfId="919" priority="916" operator="containsText" text="CUMPLE">
      <formula>NOT(ISERROR(SEARCH("CUMPLE",AT115)))</formula>
    </cfRule>
  </conditionalFormatting>
  <conditionalFormatting sqref="AT115">
    <cfRule type="cellIs" dxfId="918" priority="913" operator="equal">
      <formula>"ARTIFICIALIDAD"</formula>
    </cfRule>
    <cfRule type="cellIs" dxfId="917" priority="914" operator="equal">
      <formula>"CUMPLE"</formula>
    </cfRule>
    <cfRule type="cellIs" dxfId="916" priority="915" operator="equal">
      <formula>"NO CUMPLE"</formula>
    </cfRule>
  </conditionalFormatting>
  <conditionalFormatting sqref="BB115">
    <cfRule type="containsText" dxfId="915" priority="912" operator="containsText" text="CUMPLE">
      <formula>NOT(ISERROR(SEARCH("CUMPLE",BB115)))</formula>
    </cfRule>
  </conditionalFormatting>
  <conditionalFormatting sqref="BB115">
    <cfRule type="cellIs" dxfId="914" priority="909" operator="equal">
      <formula>"ARTIFICIALIDAD"</formula>
    </cfRule>
    <cfRule type="cellIs" dxfId="913" priority="910" operator="equal">
      <formula>"CUMPLE"</formula>
    </cfRule>
    <cfRule type="cellIs" dxfId="912" priority="911" operator="equal">
      <formula>"NO CUMPLE"</formula>
    </cfRule>
  </conditionalFormatting>
  <conditionalFormatting sqref="CO115:CW115 CO116:CT123 CO219:CT222">
    <cfRule type="containsText" dxfId="911" priority="904" operator="containsText" text="500">
      <formula>NOT(ISERROR(SEARCH("500",CO115)))</formula>
    </cfRule>
    <cfRule type="containsText" dxfId="910" priority="905" operator="containsText" text="500,00">
      <formula>NOT(ISERROR(SEARCH("500,00",CO115)))</formula>
    </cfRule>
  </conditionalFormatting>
  <conditionalFormatting sqref="BZ116:BZ123 BZ219:BZ222">
    <cfRule type="containsText" dxfId="909" priority="903" operator="containsText" text="CUMPLE">
      <formula>NOT(ISERROR(SEARCH("CUMPLE",BZ116)))</formula>
    </cfRule>
  </conditionalFormatting>
  <conditionalFormatting sqref="BZ116:BZ123 BZ219:BZ222">
    <cfRule type="cellIs" dxfId="908" priority="896" operator="equal">
      <formula>"ARTIFICIALIDAD"</formula>
    </cfRule>
    <cfRule type="cellIs" dxfId="907" priority="897" operator="equal">
      <formula>"CUMPLE"</formula>
    </cfRule>
    <cfRule type="cellIs" dxfId="906" priority="898" operator="equal">
      <formula>"NO CUMPLE"</formula>
    </cfRule>
  </conditionalFormatting>
  <conditionalFormatting sqref="BZ115">
    <cfRule type="containsText" dxfId="905" priority="902" operator="containsText" text="CUMPLE">
      <formula>NOT(ISERROR(SEARCH("CUMPLE",BZ115)))</formula>
    </cfRule>
  </conditionalFormatting>
  <conditionalFormatting sqref="BZ115">
    <cfRule type="cellIs" dxfId="904" priority="899" operator="equal">
      <formula>"ARTIFICIALIDAD"</formula>
    </cfRule>
    <cfRule type="cellIs" dxfId="903" priority="900" operator="equal">
      <formula>"CUMPLE"</formula>
    </cfRule>
    <cfRule type="cellIs" dxfId="902" priority="901" operator="equal">
      <formula>"NO CUMPLE"</formula>
    </cfRule>
  </conditionalFormatting>
  <conditionalFormatting sqref="BR116:BR123 BR219:BR222">
    <cfRule type="containsText" dxfId="901" priority="895" operator="containsText" text="CUMPLE">
      <formula>NOT(ISERROR(SEARCH("CUMPLE",BR116)))</formula>
    </cfRule>
  </conditionalFormatting>
  <conditionalFormatting sqref="BR116:BR123 BR219:BR222">
    <cfRule type="cellIs" dxfId="900" priority="888" operator="equal">
      <formula>"ARTIFICIALIDAD"</formula>
    </cfRule>
    <cfRule type="cellIs" dxfId="899" priority="889" operator="equal">
      <formula>"CUMPLE"</formula>
    </cfRule>
    <cfRule type="cellIs" dxfId="898" priority="890" operator="equal">
      <formula>"NO CUMPLE"</formula>
    </cfRule>
  </conditionalFormatting>
  <conditionalFormatting sqref="BR115">
    <cfRule type="containsText" dxfId="897" priority="894" operator="containsText" text="CUMPLE">
      <formula>NOT(ISERROR(SEARCH("CUMPLE",BR115)))</formula>
    </cfRule>
  </conditionalFormatting>
  <conditionalFormatting sqref="BR115">
    <cfRule type="cellIs" dxfId="896" priority="891" operator="equal">
      <formula>"ARTIFICIALIDAD"</formula>
    </cfRule>
    <cfRule type="cellIs" dxfId="895" priority="892" operator="equal">
      <formula>"CUMPLE"</formula>
    </cfRule>
    <cfRule type="cellIs" dxfId="894" priority="893" operator="equal">
      <formula>"NO CUMPLE"</formula>
    </cfRule>
  </conditionalFormatting>
  <conditionalFormatting sqref="BJ116:BJ123 BJ219:BJ222">
    <cfRule type="containsText" dxfId="893" priority="887" operator="containsText" text="CUMPLE">
      <formula>NOT(ISERROR(SEARCH("CUMPLE",BJ116)))</formula>
    </cfRule>
  </conditionalFormatting>
  <conditionalFormatting sqref="BJ116:BJ123 BJ219:BJ222">
    <cfRule type="cellIs" dxfId="892" priority="880" operator="equal">
      <formula>"ARTIFICIALIDAD"</formula>
    </cfRule>
    <cfRule type="cellIs" dxfId="891" priority="881" operator="equal">
      <formula>"CUMPLE"</formula>
    </cfRule>
    <cfRule type="cellIs" dxfId="890" priority="882" operator="equal">
      <formula>"NO CUMPLE"</formula>
    </cfRule>
  </conditionalFormatting>
  <conditionalFormatting sqref="BJ115">
    <cfRule type="containsText" dxfId="889" priority="886" operator="containsText" text="CUMPLE">
      <formula>NOT(ISERROR(SEARCH("CUMPLE",BJ115)))</formula>
    </cfRule>
  </conditionalFormatting>
  <conditionalFormatting sqref="BJ115">
    <cfRule type="cellIs" dxfId="888" priority="883" operator="equal">
      <formula>"ARTIFICIALIDAD"</formula>
    </cfRule>
    <cfRule type="cellIs" dxfId="887" priority="884" operator="equal">
      <formula>"CUMPLE"</formula>
    </cfRule>
    <cfRule type="cellIs" dxfId="886" priority="885" operator="equal">
      <formula>"NO CUMPLE"</formula>
    </cfRule>
  </conditionalFormatting>
  <conditionalFormatting sqref="CU103:CW114">
    <cfRule type="containsText" dxfId="885" priority="878" operator="containsText" text="500">
      <formula>NOT(ISERROR(SEARCH("500",CU103)))</formula>
    </cfRule>
    <cfRule type="containsText" dxfId="884" priority="879" operator="containsText" text="500,00">
      <formula>NOT(ISERROR(SEARCH("500,00",CU103)))</formula>
    </cfRule>
  </conditionalFormatting>
  <conditionalFormatting sqref="V103:V114 AD103:AD114 AL103:AL114 AT103:AT114 BB103:BB114 N102:N114">
    <cfRule type="containsText" dxfId="883" priority="877" operator="containsText" text="CUMPLE">
      <formula>NOT(ISERROR(SEARCH("CUMPLE",N102)))</formula>
    </cfRule>
  </conditionalFormatting>
  <conditionalFormatting sqref="CO102:CO114">
    <cfRule type="containsText" dxfId="882" priority="876" operator="containsText" text="500">
      <formula>NOT(ISERROR(SEARCH("500",CO102)))</formula>
    </cfRule>
  </conditionalFormatting>
  <conditionalFormatting sqref="N103:N114 V103:V114 AD103:AD114 AL103:AL114 AT103:AT114 BB103:BB114">
    <cfRule type="cellIs" dxfId="881" priority="850" operator="equal">
      <formula>"ARTIFICIALIDAD"</formula>
    </cfRule>
    <cfRule type="cellIs" dxfId="880" priority="851" operator="equal">
      <formula>"CUMPLE"</formula>
    </cfRule>
    <cfRule type="cellIs" dxfId="879" priority="852" operator="equal">
      <formula>"NO CUMPLE"</formula>
    </cfRule>
  </conditionalFormatting>
  <conditionalFormatting sqref="N102">
    <cfRule type="cellIs" dxfId="878" priority="873" operator="equal">
      <formula>"ARTIFICIALIDAD"</formula>
    </cfRule>
    <cfRule type="cellIs" dxfId="877" priority="874" operator="equal">
      <formula>"CUMPLE"</formula>
    </cfRule>
    <cfRule type="cellIs" dxfId="876" priority="875" operator="equal">
      <formula>"NO CUMPLE"</formula>
    </cfRule>
  </conditionalFormatting>
  <conditionalFormatting sqref="V102">
    <cfRule type="containsText" dxfId="875" priority="872" operator="containsText" text="CUMPLE">
      <formula>NOT(ISERROR(SEARCH("CUMPLE",V102)))</formula>
    </cfRule>
  </conditionalFormatting>
  <conditionalFormatting sqref="V102">
    <cfRule type="cellIs" dxfId="874" priority="869" operator="equal">
      <formula>"ARTIFICIALIDAD"</formula>
    </cfRule>
    <cfRule type="cellIs" dxfId="873" priority="870" operator="equal">
      <formula>"CUMPLE"</formula>
    </cfRule>
    <cfRule type="cellIs" dxfId="872" priority="871" operator="equal">
      <formula>"NO CUMPLE"</formula>
    </cfRule>
  </conditionalFormatting>
  <conditionalFormatting sqref="AD102">
    <cfRule type="containsText" dxfId="871" priority="868" operator="containsText" text="CUMPLE">
      <formula>NOT(ISERROR(SEARCH("CUMPLE",AD102)))</formula>
    </cfRule>
  </conditionalFormatting>
  <conditionalFormatting sqref="AD102">
    <cfRule type="cellIs" dxfId="870" priority="865" operator="equal">
      <formula>"ARTIFICIALIDAD"</formula>
    </cfRule>
    <cfRule type="cellIs" dxfId="869" priority="866" operator="equal">
      <formula>"CUMPLE"</formula>
    </cfRule>
    <cfRule type="cellIs" dxfId="868" priority="867" operator="equal">
      <formula>"NO CUMPLE"</formula>
    </cfRule>
  </conditionalFormatting>
  <conditionalFormatting sqref="AL102">
    <cfRule type="containsText" dxfId="867" priority="864" operator="containsText" text="CUMPLE">
      <formula>NOT(ISERROR(SEARCH("CUMPLE",AL102)))</formula>
    </cfRule>
  </conditionalFormatting>
  <conditionalFormatting sqref="AL102">
    <cfRule type="cellIs" dxfId="866" priority="861" operator="equal">
      <formula>"ARTIFICIALIDAD"</formula>
    </cfRule>
    <cfRule type="cellIs" dxfId="865" priority="862" operator="equal">
      <formula>"CUMPLE"</formula>
    </cfRule>
    <cfRule type="cellIs" dxfId="864" priority="863" operator="equal">
      <formula>"NO CUMPLE"</formula>
    </cfRule>
  </conditionalFormatting>
  <conditionalFormatting sqref="AT102">
    <cfRule type="containsText" dxfId="863" priority="860" operator="containsText" text="CUMPLE">
      <formula>NOT(ISERROR(SEARCH("CUMPLE",AT102)))</formula>
    </cfRule>
  </conditionalFormatting>
  <conditionalFormatting sqref="AT102">
    <cfRule type="cellIs" dxfId="862" priority="857" operator="equal">
      <formula>"ARTIFICIALIDAD"</formula>
    </cfRule>
    <cfRule type="cellIs" dxfId="861" priority="858" operator="equal">
      <formula>"CUMPLE"</formula>
    </cfRule>
    <cfRule type="cellIs" dxfId="860" priority="859" operator="equal">
      <formula>"NO CUMPLE"</formula>
    </cfRule>
  </conditionalFormatting>
  <conditionalFormatting sqref="BB102">
    <cfRule type="containsText" dxfId="859" priority="856" operator="containsText" text="CUMPLE">
      <formula>NOT(ISERROR(SEARCH("CUMPLE",BB102)))</formula>
    </cfRule>
  </conditionalFormatting>
  <conditionalFormatting sqref="BB102">
    <cfRule type="cellIs" dxfId="858" priority="853" operator="equal">
      <formula>"ARTIFICIALIDAD"</formula>
    </cfRule>
    <cfRule type="cellIs" dxfId="857" priority="854" operator="equal">
      <formula>"CUMPLE"</formula>
    </cfRule>
    <cfRule type="cellIs" dxfId="856" priority="855" operator="equal">
      <formula>"NO CUMPLE"</formula>
    </cfRule>
  </conditionalFormatting>
  <conditionalFormatting sqref="CO102:CW102 CO103:CT114">
    <cfRule type="containsText" dxfId="855" priority="848" operator="containsText" text="500">
      <formula>NOT(ISERROR(SEARCH("500",CO102)))</formula>
    </cfRule>
    <cfRule type="containsText" dxfId="854" priority="849" operator="containsText" text="500,00">
      <formula>NOT(ISERROR(SEARCH("500,00",CO102)))</formula>
    </cfRule>
  </conditionalFormatting>
  <conditionalFormatting sqref="BZ103:BZ114">
    <cfRule type="containsText" dxfId="853" priority="847" operator="containsText" text="CUMPLE">
      <formula>NOT(ISERROR(SEARCH("CUMPLE",BZ103)))</formula>
    </cfRule>
  </conditionalFormatting>
  <conditionalFormatting sqref="BZ103:BZ114">
    <cfRule type="cellIs" dxfId="852" priority="840" operator="equal">
      <formula>"ARTIFICIALIDAD"</formula>
    </cfRule>
    <cfRule type="cellIs" dxfId="851" priority="841" operator="equal">
      <formula>"CUMPLE"</formula>
    </cfRule>
    <cfRule type="cellIs" dxfId="850" priority="842" operator="equal">
      <formula>"NO CUMPLE"</formula>
    </cfRule>
  </conditionalFormatting>
  <conditionalFormatting sqref="BZ102">
    <cfRule type="containsText" dxfId="849" priority="846" operator="containsText" text="CUMPLE">
      <formula>NOT(ISERROR(SEARCH("CUMPLE",BZ102)))</formula>
    </cfRule>
  </conditionalFormatting>
  <conditionalFormatting sqref="BZ102">
    <cfRule type="cellIs" dxfId="848" priority="843" operator="equal">
      <formula>"ARTIFICIALIDAD"</formula>
    </cfRule>
    <cfRule type="cellIs" dxfId="847" priority="844" operator="equal">
      <formula>"CUMPLE"</formula>
    </cfRule>
    <cfRule type="cellIs" dxfId="846" priority="845" operator="equal">
      <formula>"NO CUMPLE"</formula>
    </cfRule>
  </conditionalFormatting>
  <conditionalFormatting sqref="BR103:BR114">
    <cfRule type="containsText" dxfId="845" priority="839" operator="containsText" text="CUMPLE">
      <formula>NOT(ISERROR(SEARCH("CUMPLE",BR103)))</formula>
    </cfRule>
  </conditionalFormatting>
  <conditionalFormatting sqref="BR103:BR114">
    <cfRule type="cellIs" dxfId="844" priority="832" operator="equal">
      <formula>"ARTIFICIALIDAD"</formula>
    </cfRule>
    <cfRule type="cellIs" dxfId="843" priority="833" operator="equal">
      <formula>"CUMPLE"</formula>
    </cfRule>
    <cfRule type="cellIs" dxfId="842" priority="834" operator="equal">
      <formula>"NO CUMPLE"</formula>
    </cfRule>
  </conditionalFormatting>
  <conditionalFormatting sqref="BR102">
    <cfRule type="containsText" dxfId="841" priority="838" operator="containsText" text="CUMPLE">
      <formula>NOT(ISERROR(SEARCH("CUMPLE",BR102)))</formula>
    </cfRule>
  </conditionalFormatting>
  <conditionalFormatting sqref="BR102">
    <cfRule type="cellIs" dxfId="840" priority="835" operator="equal">
      <formula>"ARTIFICIALIDAD"</formula>
    </cfRule>
    <cfRule type="cellIs" dxfId="839" priority="836" operator="equal">
      <formula>"CUMPLE"</formula>
    </cfRule>
    <cfRule type="cellIs" dxfId="838" priority="837" operator="equal">
      <formula>"NO CUMPLE"</formula>
    </cfRule>
  </conditionalFormatting>
  <conditionalFormatting sqref="BJ103:BJ114">
    <cfRule type="containsText" dxfId="837" priority="831" operator="containsText" text="CUMPLE">
      <formula>NOT(ISERROR(SEARCH("CUMPLE",BJ103)))</formula>
    </cfRule>
  </conditionalFormatting>
  <conditionalFormatting sqref="BJ103:BJ114">
    <cfRule type="cellIs" dxfId="836" priority="824" operator="equal">
      <formula>"ARTIFICIALIDAD"</formula>
    </cfRule>
    <cfRule type="cellIs" dxfId="835" priority="825" operator="equal">
      <formula>"CUMPLE"</formula>
    </cfRule>
    <cfRule type="cellIs" dxfId="834" priority="826" operator="equal">
      <formula>"NO CUMPLE"</formula>
    </cfRule>
  </conditionalFormatting>
  <conditionalFormatting sqref="BJ102">
    <cfRule type="containsText" dxfId="833" priority="830" operator="containsText" text="CUMPLE">
      <formula>NOT(ISERROR(SEARCH("CUMPLE",BJ102)))</formula>
    </cfRule>
  </conditionalFormatting>
  <conditionalFormatting sqref="BJ102">
    <cfRule type="cellIs" dxfId="832" priority="827" operator="equal">
      <formula>"ARTIFICIALIDAD"</formula>
    </cfRule>
    <cfRule type="cellIs" dxfId="831" priority="828" operator="equal">
      <formula>"CUMPLE"</formula>
    </cfRule>
    <cfRule type="cellIs" dxfId="830" priority="829" operator="equal">
      <formula>"NO CUMPLE"</formula>
    </cfRule>
  </conditionalFormatting>
  <conditionalFormatting sqref="CU90:CW101">
    <cfRule type="containsText" dxfId="829" priority="822" operator="containsText" text="500">
      <formula>NOT(ISERROR(SEARCH("500",CU90)))</formula>
    </cfRule>
    <cfRule type="containsText" dxfId="828" priority="823" operator="containsText" text="500,00">
      <formula>NOT(ISERROR(SEARCH("500,00",CU90)))</formula>
    </cfRule>
  </conditionalFormatting>
  <conditionalFormatting sqref="V90:V101 AD90:AD101 AL90:AL101 AT90:AT101 BB90:BB101 N89:N101">
    <cfRule type="containsText" dxfId="827" priority="821" operator="containsText" text="CUMPLE">
      <formula>NOT(ISERROR(SEARCH("CUMPLE",N89)))</formula>
    </cfRule>
  </conditionalFormatting>
  <conditionalFormatting sqref="CO89:CO101">
    <cfRule type="containsText" dxfId="826" priority="820" operator="containsText" text="500">
      <formula>NOT(ISERROR(SEARCH("500",CO89)))</formula>
    </cfRule>
  </conditionalFormatting>
  <conditionalFormatting sqref="N90:N101 V90:V101 AD90:AD101 AL90:AL101 AT90:AT101 BB90:BB101">
    <cfRule type="cellIs" dxfId="825" priority="794" operator="equal">
      <formula>"ARTIFICIALIDAD"</formula>
    </cfRule>
    <cfRule type="cellIs" dxfId="824" priority="795" operator="equal">
      <formula>"CUMPLE"</formula>
    </cfRule>
    <cfRule type="cellIs" dxfId="823" priority="796" operator="equal">
      <formula>"NO CUMPLE"</formula>
    </cfRule>
  </conditionalFormatting>
  <conditionalFormatting sqref="N89">
    <cfRule type="cellIs" dxfId="822" priority="817" operator="equal">
      <formula>"ARTIFICIALIDAD"</formula>
    </cfRule>
    <cfRule type="cellIs" dxfId="821" priority="818" operator="equal">
      <formula>"CUMPLE"</formula>
    </cfRule>
    <cfRule type="cellIs" dxfId="820" priority="819" operator="equal">
      <formula>"NO CUMPLE"</formula>
    </cfRule>
  </conditionalFormatting>
  <conditionalFormatting sqref="V89">
    <cfRule type="containsText" dxfId="819" priority="816" operator="containsText" text="CUMPLE">
      <formula>NOT(ISERROR(SEARCH("CUMPLE",V89)))</formula>
    </cfRule>
  </conditionalFormatting>
  <conditionalFormatting sqref="V89">
    <cfRule type="cellIs" dxfId="818" priority="813" operator="equal">
      <formula>"ARTIFICIALIDAD"</formula>
    </cfRule>
    <cfRule type="cellIs" dxfId="817" priority="814" operator="equal">
      <formula>"CUMPLE"</formula>
    </cfRule>
    <cfRule type="cellIs" dxfId="816" priority="815" operator="equal">
      <formula>"NO CUMPLE"</formula>
    </cfRule>
  </conditionalFormatting>
  <conditionalFormatting sqref="AD89">
    <cfRule type="containsText" dxfId="815" priority="812" operator="containsText" text="CUMPLE">
      <formula>NOT(ISERROR(SEARCH("CUMPLE",AD89)))</formula>
    </cfRule>
  </conditionalFormatting>
  <conditionalFormatting sqref="AD89">
    <cfRule type="cellIs" dxfId="814" priority="809" operator="equal">
      <formula>"ARTIFICIALIDAD"</formula>
    </cfRule>
    <cfRule type="cellIs" dxfId="813" priority="810" operator="equal">
      <formula>"CUMPLE"</formula>
    </cfRule>
    <cfRule type="cellIs" dxfId="812" priority="811" operator="equal">
      <formula>"NO CUMPLE"</formula>
    </cfRule>
  </conditionalFormatting>
  <conditionalFormatting sqref="AL89">
    <cfRule type="containsText" dxfId="811" priority="808" operator="containsText" text="CUMPLE">
      <formula>NOT(ISERROR(SEARCH("CUMPLE",AL89)))</formula>
    </cfRule>
  </conditionalFormatting>
  <conditionalFormatting sqref="AL89">
    <cfRule type="cellIs" dxfId="810" priority="805" operator="equal">
      <formula>"ARTIFICIALIDAD"</formula>
    </cfRule>
    <cfRule type="cellIs" dxfId="809" priority="806" operator="equal">
      <formula>"CUMPLE"</formula>
    </cfRule>
    <cfRule type="cellIs" dxfId="808" priority="807" operator="equal">
      <formula>"NO CUMPLE"</formula>
    </cfRule>
  </conditionalFormatting>
  <conditionalFormatting sqref="AT89">
    <cfRule type="containsText" dxfId="807" priority="804" operator="containsText" text="CUMPLE">
      <formula>NOT(ISERROR(SEARCH("CUMPLE",AT89)))</formula>
    </cfRule>
  </conditionalFormatting>
  <conditionalFormatting sqref="AT89">
    <cfRule type="cellIs" dxfId="806" priority="801" operator="equal">
      <formula>"ARTIFICIALIDAD"</formula>
    </cfRule>
    <cfRule type="cellIs" dxfId="805" priority="802" operator="equal">
      <formula>"CUMPLE"</formula>
    </cfRule>
    <cfRule type="cellIs" dxfId="804" priority="803" operator="equal">
      <formula>"NO CUMPLE"</formula>
    </cfRule>
  </conditionalFormatting>
  <conditionalFormatting sqref="BB89">
    <cfRule type="containsText" dxfId="803" priority="800" operator="containsText" text="CUMPLE">
      <formula>NOT(ISERROR(SEARCH("CUMPLE",BB89)))</formula>
    </cfRule>
  </conditionalFormatting>
  <conditionalFormatting sqref="BB89">
    <cfRule type="cellIs" dxfId="802" priority="797" operator="equal">
      <formula>"ARTIFICIALIDAD"</formula>
    </cfRule>
    <cfRule type="cellIs" dxfId="801" priority="798" operator="equal">
      <formula>"CUMPLE"</formula>
    </cfRule>
    <cfRule type="cellIs" dxfId="800" priority="799" operator="equal">
      <formula>"NO CUMPLE"</formula>
    </cfRule>
  </conditionalFormatting>
  <conditionalFormatting sqref="CO89:CW89 CO90:CT101">
    <cfRule type="containsText" dxfId="799" priority="792" operator="containsText" text="500">
      <formula>NOT(ISERROR(SEARCH("500",CO89)))</formula>
    </cfRule>
    <cfRule type="containsText" dxfId="798" priority="793" operator="containsText" text="500,00">
      <formula>NOT(ISERROR(SEARCH("500,00",CO89)))</formula>
    </cfRule>
  </conditionalFormatting>
  <conditionalFormatting sqref="BZ90:BZ101">
    <cfRule type="containsText" dxfId="797" priority="791" operator="containsText" text="CUMPLE">
      <formula>NOT(ISERROR(SEARCH("CUMPLE",BZ90)))</formula>
    </cfRule>
  </conditionalFormatting>
  <conditionalFormatting sqref="BZ90:BZ101">
    <cfRule type="cellIs" dxfId="796" priority="784" operator="equal">
      <formula>"ARTIFICIALIDAD"</formula>
    </cfRule>
    <cfRule type="cellIs" dxfId="795" priority="785" operator="equal">
      <formula>"CUMPLE"</formula>
    </cfRule>
    <cfRule type="cellIs" dxfId="794" priority="786" operator="equal">
      <formula>"NO CUMPLE"</formula>
    </cfRule>
  </conditionalFormatting>
  <conditionalFormatting sqref="BZ89">
    <cfRule type="containsText" dxfId="793" priority="790" operator="containsText" text="CUMPLE">
      <formula>NOT(ISERROR(SEARCH("CUMPLE",BZ89)))</formula>
    </cfRule>
  </conditionalFormatting>
  <conditionalFormatting sqref="BZ89">
    <cfRule type="cellIs" dxfId="792" priority="787" operator="equal">
      <formula>"ARTIFICIALIDAD"</formula>
    </cfRule>
    <cfRule type="cellIs" dxfId="791" priority="788" operator="equal">
      <formula>"CUMPLE"</formula>
    </cfRule>
    <cfRule type="cellIs" dxfId="790" priority="789" operator="equal">
      <formula>"NO CUMPLE"</formula>
    </cfRule>
  </conditionalFormatting>
  <conditionalFormatting sqref="BR90:BR101">
    <cfRule type="containsText" dxfId="789" priority="783" operator="containsText" text="CUMPLE">
      <formula>NOT(ISERROR(SEARCH("CUMPLE",BR90)))</formula>
    </cfRule>
  </conditionalFormatting>
  <conditionalFormatting sqref="BR90:BR101">
    <cfRule type="cellIs" dxfId="788" priority="776" operator="equal">
      <formula>"ARTIFICIALIDAD"</formula>
    </cfRule>
    <cfRule type="cellIs" dxfId="787" priority="777" operator="equal">
      <formula>"CUMPLE"</formula>
    </cfRule>
    <cfRule type="cellIs" dxfId="786" priority="778" operator="equal">
      <formula>"NO CUMPLE"</formula>
    </cfRule>
  </conditionalFormatting>
  <conditionalFormatting sqref="BR89">
    <cfRule type="containsText" dxfId="785" priority="782" operator="containsText" text="CUMPLE">
      <formula>NOT(ISERROR(SEARCH("CUMPLE",BR89)))</formula>
    </cfRule>
  </conditionalFormatting>
  <conditionalFormatting sqref="BR89">
    <cfRule type="cellIs" dxfId="784" priority="779" operator="equal">
      <formula>"ARTIFICIALIDAD"</formula>
    </cfRule>
    <cfRule type="cellIs" dxfId="783" priority="780" operator="equal">
      <formula>"CUMPLE"</formula>
    </cfRule>
    <cfRule type="cellIs" dxfId="782" priority="781" operator="equal">
      <formula>"NO CUMPLE"</formula>
    </cfRule>
  </conditionalFormatting>
  <conditionalFormatting sqref="BJ90:BJ101">
    <cfRule type="containsText" dxfId="781" priority="775" operator="containsText" text="CUMPLE">
      <formula>NOT(ISERROR(SEARCH("CUMPLE",BJ90)))</formula>
    </cfRule>
  </conditionalFormatting>
  <conditionalFormatting sqref="BJ90:BJ101">
    <cfRule type="cellIs" dxfId="780" priority="768" operator="equal">
      <formula>"ARTIFICIALIDAD"</formula>
    </cfRule>
    <cfRule type="cellIs" dxfId="779" priority="769" operator="equal">
      <formula>"CUMPLE"</formula>
    </cfRule>
    <cfRule type="cellIs" dxfId="778" priority="770" operator="equal">
      <formula>"NO CUMPLE"</formula>
    </cfRule>
  </conditionalFormatting>
  <conditionalFormatting sqref="BJ89">
    <cfRule type="containsText" dxfId="777" priority="774" operator="containsText" text="CUMPLE">
      <formula>NOT(ISERROR(SEARCH("CUMPLE",BJ89)))</formula>
    </cfRule>
  </conditionalFormatting>
  <conditionalFormatting sqref="BJ89">
    <cfRule type="cellIs" dxfId="776" priority="771" operator="equal">
      <formula>"ARTIFICIALIDAD"</formula>
    </cfRule>
    <cfRule type="cellIs" dxfId="775" priority="772" operator="equal">
      <formula>"CUMPLE"</formula>
    </cfRule>
    <cfRule type="cellIs" dxfId="774" priority="773" operator="equal">
      <formula>"NO CUMPLE"</formula>
    </cfRule>
  </conditionalFormatting>
  <conditionalFormatting sqref="CU77:CW88">
    <cfRule type="containsText" dxfId="773" priority="766" operator="containsText" text="500">
      <formula>NOT(ISERROR(SEARCH("500",CU77)))</formula>
    </cfRule>
    <cfRule type="containsText" dxfId="772" priority="767" operator="containsText" text="500,00">
      <formula>NOT(ISERROR(SEARCH("500,00",CU77)))</formula>
    </cfRule>
  </conditionalFormatting>
  <conditionalFormatting sqref="V77:V88 AD77:AD88 AL77:AL88 AT77:AT88 BB77:BB88 N76:N88">
    <cfRule type="containsText" dxfId="771" priority="765" operator="containsText" text="CUMPLE">
      <formula>NOT(ISERROR(SEARCH("CUMPLE",N76)))</formula>
    </cfRule>
  </conditionalFormatting>
  <conditionalFormatting sqref="CO76:CO88">
    <cfRule type="containsText" dxfId="770" priority="764" operator="containsText" text="500">
      <formula>NOT(ISERROR(SEARCH("500",CO76)))</formula>
    </cfRule>
  </conditionalFormatting>
  <conditionalFormatting sqref="N77:N88 V77:V88 AD77:AD88 AL77:AL88 AT77:AT88 BB77:BB88">
    <cfRule type="cellIs" dxfId="769" priority="738" operator="equal">
      <formula>"ARTIFICIALIDAD"</formula>
    </cfRule>
    <cfRule type="cellIs" dxfId="768" priority="739" operator="equal">
      <formula>"CUMPLE"</formula>
    </cfRule>
    <cfRule type="cellIs" dxfId="767" priority="740" operator="equal">
      <formula>"NO CUMPLE"</formula>
    </cfRule>
  </conditionalFormatting>
  <conditionalFormatting sqref="N76">
    <cfRule type="cellIs" dxfId="766" priority="761" operator="equal">
      <formula>"ARTIFICIALIDAD"</formula>
    </cfRule>
    <cfRule type="cellIs" dxfId="765" priority="762" operator="equal">
      <formula>"CUMPLE"</formula>
    </cfRule>
    <cfRule type="cellIs" dxfId="764" priority="763" operator="equal">
      <formula>"NO CUMPLE"</formula>
    </cfRule>
  </conditionalFormatting>
  <conditionalFormatting sqref="V76">
    <cfRule type="containsText" dxfId="763" priority="760" operator="containsText" text="CUMPLE">
      <formula>NOT(ISERROR(SEARCH("CUMPLE",V76)))</formula>
    </cfRule>
  </conditionalFormatting>
  <conditionalFormatting sqref="V76">
    <cfRule type="cellIs" dxfId="762" priority="757" operator="equal">
      <formula>"ARTIFICIALIDAD"</formula>
    </cfRule>
    <cfRule type="cellIs" dxfId="761" priority="758" operator="equal">
      <formula>"CUMPLE"</formula>
    </cfRule>
    <cfRule type="cellIs" dxfId="760" priority="759" operator="equal">
      <formula>"NO CUMPLE"</formula>
    </cfRule>
  </conditionalFormatting>
  <conditionalFormatting sqref="AD76">
    <cfRule type="containsText" dxfId="759" priority="756" operator="containsText" text="CUMPLE">
      <formula>NOT(ISERROR(SEARCH("CUMPLE",AD76)))</formula>
    </cfRule>
  </conditionalFormatting>
  <conditionalFormatting sqref="AD76">
    <cfRule type="cellIs" dxfId="758" priority="753" operator="equal">
      <formula>"ARTIFICIALIDAD"</formula>
    </cfRule>
    <cfRule type="cellIs" dxfId="757" priority="754" operator="equal">
      <formula>"CUMPLE"</formula>
    </cfRule>
    <cfRule type="cellIs" dxfId="756" priority="755" operator="equal">
      <formula>"NO CUMPLE"</formula>
    </cfRule>
  </conditionalFormatting>
  <conditionalFormatting sqref="AL76">
    <cfRule type="containsText" dxfId="755" priority="752" operator="containsText" text="CUMPLE">
      <formula>NOT(ISERROR(SEARCH("CUMPLE",AL76)))</formula>
    </cfRule>
  </conditionalFormatting>
  <conditionalFormatting sqref="AL76">
    <cfRule type="cellIs" dxfId="754" priority="749" operator="equal">
      <formula>"ARTIFICIALIDAD"</formula>
    </cfRule>
    <cfRule type="cellIs" dxfId="753" priority="750" operator="equal">
      <formula>"CUMPLE"</formula>
    </cfRule>
    <cfRule type="cellIs" dxfId="752" priority="751" operator="equal">
      <formula>"NO CUMPLE"</formula>
    </cfRule>
  </conditionalFormatting>
  <conditionalFormatting sqref="AT76">
    <cfRule type="containsText" dxfId="751" priority="748" operator="containsText" text="CUMPLE">
      <formula>NOT(ISERROR(SEARCH("CUMPLE",AT76)))</formula>
    </cfRule>
  </conditionalFormatting>
  <conditionalFormatting sqref="AT76">
    <cfRule type="cellIs" dxfId="750" priority="745" operator="equal">
      <formula>"ARTIFICIALIDAD"</formula>
    </cfRule>
    <cfRule type="cellIs" dxfId="749" priority="746" operator="equal">
      <formula>"CUMPLE"</formula>
    </cfRule>
    <cfRule type="cellIs" dxfId="748" priority="747" operator="equal">
      <formula>"NO CUMPLE"</formula>
    </cfRule>
  </conditionalFormatting>
  <conditionalFormatting sqref="BB76">
    <cfRule type="containsText" dxfId="747" priority="744" operator="containsText" text="CUMPLE">
      <formula>NOT(ISERROR(SEARCH("CUMPLE",BB76)))</formula>
    </cfRule>
  </conditionalFormatting>
  <conditionalFormatting sqref="BB76">
    <cfRule type="cellIs" dxfId="746" priority="741" operator="equal">
      <formula>"ARTIFICIALIDAD"</formula>
    </cfRule>
    <cfRule type="cellIs" dxfId="745" priority="742" operator="equal">
      <formula>"CUMPLE"</formula>
    </cfRule>
    <cfRule type="cellIs" dxfId="744" priority="743" operator="equal">
      <formula>"NO CUMPLE"</formula>
    </cfRule>
  </conditionalFormatting>
  <conditionalFormatting sqref="CO76:CW76 CO77:CT88">
    <cfRule type="containsText" dxfId="743" priority="736" operator="containsText" text="500">
      <formula>NOT(ISERROR(SEARCH("500",CO76)))</formula>
    </cfRule>
    <cfRule type="containsText" dxfId="742" priority="737" operator="containsText" text="500,00">
      <formula>NOT(ISERROR(SEARCH("500,00",CO76)))</formula>
    </cfRule>
  </conditionalFormatting>
  <conditionalFormatting sqref="BZ77:BZ88">
    <cfRule type="containsText" dxfId="741" priority="735" operator="containsText" text="CUMPLE">
      <formula>NOT(ISERROR(SEARCH("CUMPLE",BZ77)))</formula>
    </cfRule>
  </conditionalFormatting>
  <conditionalFormatting sqref="BZ77:BZ88">
    <cfRule type="cellIs" dxfId="740" priority="728" operator="equal">
      <formula>"ARTIFICIALIDAD"</formula>
    </cfRule>
    <cfRule type="cellIs" dxfId="739" priority="729" operator="equal">
      <formula>"CUMPLE"</formula>
    </cfRule>
    <cfRule type="cellIs" dxfId="738" priority="730" operator="equal">
      <formula>"NO CUMPLE"</formula>
    </cfRule>
  </conditionalFormatting>
  <conditionalFormatting sqref="BZ76">
    <cfRule type="containsText" dxfId="737" priority="734" operator="containsText" text="CUMPLE">
      <formula>NOT(ISERROR(SEARCH("CUMPLE",BZ76)))</formula>
    </cfRule>
  </conditionalFormatting>
  <conditionalFormatting sqref="BZ76">
    <cfRule type="cellIs" dxfId="736" priority="731" operator="equal">
      <formula>"ARTIFICIALIDAD"</formula>
    </cfRule>
    <cfRule type="cellIs" dxfId="735" priority="732" operator="equal">
      <formula>"CUMPLE"</formula>
    </cfRule>
    <cfRule type="cellIs" dxfId="734" priority="733" operator="equal">
      <formula>"NO CUMPLE"</formula>
    </cfRule>
  </conditionalFormatting>
  <conditionalFormatting sqref="BR77:BR88">
    <cfRule type="containsText" dxfId="733" priority="727" operator="containsText" text="CUMPLE">
      <formula>NOT(ISERROR(SEARCH("CUMPLE",BR77)))</formula>
    </cfRule>
  </conditionalFormatting>
  <conditionalFormatting sqref="BR77:BR88">
    <cfRule type="cellIs" dxfId="732" priority="720" operator="equal">
      <formula>"ARTIFICIALIDAD"</formula>
    </cfRule>
    <cfRule type="cellIs" dxfId="731" priority="721" operator="equal">
      <formula>"CUMPLE"</formula>
    </cfRule>
    <cfRule type="cellIs" dxfId="730" priority="722" operator="equal">
      <formula>"NO CUMPLE"</formula>
    </cfRule>
  </conditionalFormatting>
  <conditionalFormatting sqref="BR76">
    <cfRule type="containsText" dxfId="729" priority="726" operator="containsText" text="CUMPLE">
      <formula>NOT(ISERROR(SEARCH("CUMPLE",BR76)))</formula>
    </cfRule>
  </conditionalFormatting>
  <conditionalFormatting sqref="BR76">
    <cfRule type="cellIs" dxfId="728" priority="723" operator="equal">
      <formula>"ARTIFICIALIDAD"</formula>
    </cfRule>
    <cfRule type="cellIs" dxfId="727" priority="724" operator="equal">
      <formula>"CUMPLE"</formula>
    </cfRule>
    <cfRule type="cellIs" dxfId="726" priority="725" operator="equal">
      <formula>"NO CUMPLE"</formula>
    </cfRule>
  </conditionalFormatting>
  <conditionalFormatting sqref="BJ77:BJ88">
    <cfRule type="containsText" dxfId="725" priority="719" operator="containsText" text="CUMPLE">
      <formula>NOT(ISERROR(SEARCH("CUMPLE",BJ77)))</formula>
    </cfRule>
  </conditionalFormatting>
  <conditionalFormatting sqref="BJ77:BJ88">
    <cfRule type="cellIs" dxfId="724" priority="712" operator="equal">
      <formula>"ARTIFICIALIDAD"</formula>
    </cfRule>
    <cfRule type="cellIs" dxfId="723" priority="713" operator="equal">
      <formula>"CUMPLE"</formula>
    </cfRule>
    <cfRule type="cellIs" dxfId="722" priority="714" operator="equal">
      <formula>"NO CUMPLE"</formula>
    </cfRule>
  </conditionalFormatting>
  <conditionalFormatting sqref="BJ76">
    <cfRule type="containsText" dxfId="721" priority="718" operator="containsText" text="CUMPLE">
      <formula>NOT(ISERROR(SEARCH("CUMPLE",BJ76)))</formula>
    </cfRule>
  </conditionalFormatting>
  <conditionalFormatting sqref="BJ76">
    <cfRule type="cellIs" dxfId="720" priority="715" operator="equal">
      <formula>"ARTIFICIALIDAD"</formula>
    </cfRule>
    <cfRule type="cellIs" dxfId="719" priority="716" operator="equal">
      <formula>"CUMPLE"</formula>
    </cfRule>
    <cfRule type="cellIs" dxfId="718" priority="717" operator="equal">
      <formula>"NO CUMPLE"</formula>
    </cfRule>
  </conditionalFormatting>
  <conditionalFormatting sqref="CU64:CW75">
    <cfRule type="containsText" dxfId="717" priority="710" operator="containsText" text="500">
      <formula>NOT(ISERROR(SEARCH("500",CU64)))</formula>
    </cfRule>
    <cfRule type="containsText" dxfId="716" priority="711" operator="containsText" text="500,00">
      <formula>NOT(ISERROR(SEARCH("500,00",CU64)))</formula>
    </cfRule>
  </conditionalFormatting>
  <conditionalFormatting sqref="V64:V75 AD64:AD75 AL64:AL75 AT64:AT75 BB64:BB75 N63:N75">
    <cfRule type="containsText" dxfId="715" priority="709" operator="containsText" text="CUMPLE">
      <formula>NOT(ISERROR(SEARCH("CUMPLE",N63)))</formula>
    </cfRule>
  </conditionalFormatting>
  <conditionalFormatting sqref="CO63:CO75">
    <cfRule type="containsText" dxfId="714" priority="708" operator="containsText" text="500">
      <formula>NOT(ISERROR(SEARCH("500",CO63)))</formula>
    </cfRule>
  </conditionalFormatting>
  <conditionalFormatting sqref="N64:N75 V64:V75 AD64:AD75 AL64:AL75 AT64:AT75 BB64:BB75">
    <cfRule type="cellIs" dxfId="713" priority="682" operator="equal">
      <formula>"ARTIFICIALIDAD"</formula>
    </cfRule>
    <cfRule type="cellIs" dxfId="712" priority="683" operator="equal">
      <formula>"CUMPLE"</formula>
    </cfRule>
    <cfRule type="cellIs" dxfId="711" priority="684" operator="equal">
      <formula>"NO CUMPLE"</formula>
    </cfRule>
  </conditionalFormatting>
  <conditionalFormatting sqref="N63">
    <cfRule type="cellIs" dxfId="710" priority="705" operator="equal">
      <formula>"ARTIFICIALIDAD"</formula>
    </cfRule>
    <cfRule type="cellIs" dxfId="709" priority="706" operator="equal">
      <formula>"CUMPLE"</formula>
    </cfRule>
    <cfRule type="cellIs" dxfId="708" priority="707" operator="equal">
      <formula>"NO CUMPLE"</formula>
    </cfRule>
  </conditionalFormatting>
  <conditionalFormatting sqref="V63">
    <cfRule type="containsText" dxfId="707" priority="704" operator="containsText" text="CUMPLE">
      <formula>NOT(ISERROR(SEARCH("CUMPLE",V63)))</formula>
    </cfRule>
  </conditionalFormatting>
  <conditionalFormatting sqref="V63">
    <cfRule type="cellIs" dxfId="706" priority="701" operator="equal">
      <formula>"ARTIFICIALIDAD"</formula>
    </cfRule>
    <cfRule type="cellIs" dxfId="705" priority="702" operator="equal">
      <formula>"CUMPLE"</formula>
    </cfRule>
    <cfRule type="cellIs" dxfId="704" priority="703" operator="equal">
      <formula>"NO CUMPLE"</formula>
    </cfRule>
  </conditionalFormatting>
  <conditionalFormatting sqref="AD63">
    <cfRule type="containsText" dxfId="703" priority="700" operator="containsText" text="CUMPLE">
      <formula>NOT(ISERROR(SEARCH("CUMPLE",AD63)))</formula>
    </cfRule>
  </conditionalFormatting>
  <conditionalFormatting sqref="AD63">
    <cfRule type="cellIs" dxfId="702" priority="697" operator="equal">
      <formula>"ARTIFICIALIDAD"</formula>
    </cfRule>
    <cfRule type="cellIs" dxfId="701" priority="698" operator="equal">
      <formula>"CUMPLE"</formula>
    </cfRule>
    <cfRule type="cellIs" dxfId="700" priority="699" operator="equal">
      <formula>"NO CUMPLE"</formula>
    </cfRule>
  </conditionalFormatting>
  <conditionalFormatting sqref="AL63">
    <cfRule type="containsText" dxfId="699" priority="696" operator="containsText" text="CUMPLE">
      <formula>NOT(ISERROR(SEARCH("CUMPLE",AL63)))</formula>
    </cfRule>
  </conditionalFormatting>
  <conditionalFormatting sqref="AL63">
    <cfRule type="cellIs" dxfId="698" priority="693" operator="equal">
      <formula>"ARTIFICIALIDAD"</formula>
    </cfRule>
    <cfRule type="cellIs" dxfId="697" priority="694" operator="equal">
      <formula>"CUMPLE"</formula>
    </cfRule>
    <cfRule type="cellIs" dxfId="696" priority="695" operator="equal">
      <formula>"NO CUMPLE"</formula>
    </cfRule>
  </conditionalFormatting>
  <conditionalFormatting sqref="AT63">
    <cfRule type="containsText" dxfId="695" priority="692" operator="containsText" text="CUMPLE">
      <formula>NOT(ISERROR(SEARCH("CUMPLE",AT63)))</formula>
    </cfRule>
  </conditionalFormatting>
  <conditionalFormatting sqref="AT63">
    <cfRule type="cellIs" dxfId="694" priority="689" operator="equal">
      <formula>"ARTIFICIALIDAD"</formula>
    </cfRule>
    <cfRule type="cellIs" dxfId="693" priority="690" operator="equal">
      <formula>"CUMPLE"</formula>
    </cfRule>
    <cfRule type="cellIs" dxfId="692" priority="691" operator="equal">
      <formula>"NO CUMPLE"</formula>
    </cfRule>
  </conditionalFormatting>
  <conditionalFormatting sqref="BB63">
    <cfRule type="containsText" dxfId="691" priority="688" operator="containsText" text="CUMPLE">
      <formula>NOT(ISERROR(SEARCH("CUMPLE",BB63)))</formula>
    </cfRule>
  </conditionalFormatting>
  <conditionalFormatting sqref="BB63">
    <cfRule type="cellIs" dxfId="690" priority="685" operator="equal">
      <formula>"ARTIFICIALIDAD"</formula>
    </cfRule>
    <cfRule type="cellIs" dxfId="689" priority="686" operator="equal">
      <formula>"CUMPLE"</formula>
    </cfRule>
    <cfRule type="cellIs" dxfId="688" priority="687" operator="equal">
      <formula>"NO CUMPLE"</formula>
    </cfRule>
  </conditionalFormatting>
  <conditionalFormatting sqref="CO63:CW63 CO64:CT75">
    <cfRule type="containsText" dxfId="687" priority="680" operator="containsText" text="500">
      <formula>NOT(ISERROR(SEARCH("500",CO63)))</formula>
    </cfRule>
    <cfRule type="containsText" dxfId="686" priority="681" operator="containsText" text="500,00">
      <formula>NOT(ISERROR(SEARCH("500,00",CO63)))</formula>
    </cfRule>
  </conditionalFormatting>
  <conditionalFormatting sqref="BZ64:BZ75">
    <cfRule type="containsText" dxfId="685" priority="679" operator="containsText" text="CUMPLE">
      <formula>NOT(ISERROR(SEARCH("CUMPLE",BZ64)))</formula>
    </cfRule>
  </conditionalFormatting>
  <conditionalFormatting sqref="BZ64:BZ75">
    <cfRule type="cellIs" dxfId="684" priority="672" operator="equal">
      <formula>"ARTIFICIALIDAD"</formula>
    </cfRule>
    <cfRule type="cellIs" dxfId="683" priority="673" operator="equal">
      <formula>"CUMPLE"</formula>
    </cfRule>
    <cfRule type="cellIs" dxfId="682" priority="674" operator="equal">
      <formula>"NO CUMPLE"</formula>
    </cfRule>
  </conditionalFormatting>
  <conditionalFormatting sqref="BZ63">
    <cfRule type="containsText" dxfId="681" priority="678" operator="containsText" text="CUMPLE">
      <formula>NOT(ISERROR(SEARCH("CUMPLE",BZ63)))</formula>
    </cfRule>
  </conditionalFormatting>
  <conditionalFormatting sqref="BZ63">
    <cfRule type="cellIs" dxfId="680" priority="675" operator="equal">
      <formula>"ARTIFICIALIDAD"</formula>
    </cfRule>
    <cfRule type="cellIs" dxfId="679" priority="676" operator="equal">
      <formula>"CUMPLE"</formula>
    </cfRule>
    <cfRule type="cellIs" dxfId="678" priority="677" operator="equal">
      <formula>"NO CUMPLE"</formula>
    </cfRule>
  </conditionalFormatting>
  <conditionalFormatting sqref="BR64:BR75">
    <cfRule type="containsText" dxfId="677" priority="671" operator="containsText" text="CUMPLE">
      <formula>NOT(ISERROR(SEARCH("CUMPLE",BR64)))</formula>
    </cfRule>
  </conditionalFormatting>
  <conditionalFormatting sqref="BR64:BR75">
    <cfRule type="cellIs" dxfId="676" priority="664" operator="equal">
      <formula>"ARTIFICIALIDAD"</formula>
    </cfRule>
    <cfRule type="cellIs" dxfId="675" priority="665" operator="equal">
      <formula>"CUMPLE"</formula>
    </cfRule>
    <cfRule type="cellIs" dxfId="674" priority="666" operator="equal">
      <formula>"NO CUMPLE"</formula>
    </cfRule>
  </conditionalFormatting>
  <conditionalFormatting sqref="BR63">
    <cfRule type="containsText" dxfId="673" priority="670" operator="containsText" text="CUMPLE">
      <formula>NOT(ISERROR(SEARCH("CUMPLE",BR63)))</formula>
    </cfRule>
  </conditionalFormatting>
  <conditionalFormatting sqref="BR63">
    <cfRule type="cellIs" dxfId="672" priority="667" operator="equal">
      <formula>"ARTIFICIALIDAD"</formula>
    </cfRule>
    <cfRule type="cellIs" dxfId="671" priority="668" operator="equal">
      <formula>"CUMPLE"</formula>
    </cfRule>
    <cfRule type="cellIs" dxfId="670" priority="669" operator="equal">
      <formula>"NO CUMPLE"</formula>
    </cfRule>
  </conditionalFormatting>
  <conditionalFormatting sqref="BJ64:BJ75">
    <cfRule type="containsText" dxfId="669" priority="663" operator="containsText" text="CUMPLE">
      <formula>NOT(ISERROR(SEARCH("CUMPLE",BJ64)))</formula>
    </cfRule>
  </conditionalFormatting>
  <conditionalFormatting sqref="BJ64:BJ75">
    <cfRule type="cellIs" dxfId="668" priority="656" operator="equal">
      <formula>"ARTIFICIALIDAD"</formula>
    </cfRule>
    <cfRule type="cellIs" dxfId="667" priority="657" operator="equal">
      <formula>"CUMPLE"</formula>
    </cfRule>
    <cfRule type="cellIs" dxfId="666" priority="658" operator="equal">
      <formula>"NO CUMPLE"</formula>
    </cfRule>
  </conditionalFormatting>
  <conditionalFormatting sqref="BJ63">
    <cfRule type="containsText" dxfId="665" priority="662" operator="containsText" text="CUMPLE">
      <formula>NOT(ISERROR(SEARCH("CUMPLE",BJ63)))</formula>
    </cfRule>
  </conditionalFormatting>
  <conditionalFormatting sqref="BJ63">
    <cfRule type="cellIs" dxfId="664" priority="659" operator="equal">
      <formula>"ARTIFICIALIDAD"</formula>
    </cfRule>
    <cfRule type="cellIs" dxfId="663" priority="660" operator="equal">
      <formula>"CUMPLE"</formula>
    </cfRule>
    <cfRule type="cellIs" dxfId="662" priority="661" operator="equal">
      <formula>"NO CUMPLE"</formula>
    </cfRule>
  </conditionalFormatting>
  <conditionalFormatting sqref="CU51:CW62">
    <cfRule type="containsText" dxfId="661" priority="654" operator="containsText" text="500">
      <formula>NOT(ISERROR(SEARCH("500",CU51)))</formula>
    </cfRule>
    <cfRule type="containsText" dxfId="660" priority="655" operator="containsText" text="500,00">
      <formula>NOT(ISERROR(SEARCH("500,00",CU51)))</formula>
    </cfRule>
  </conditionalFormatting>
  <conditionalFormatting sqref="V51:V62 AD51:AD62 AL51:AL62 AT51:AT62 BB51:BB62 N50:N62">
    <cfRule type="containsText" dxfId="659" priority="653" operator="containsText" text="CUMPLE">
      <formula>NOT(ISERROR(SEARCH("CUMPLE",N50)))</formula>
    </cfRule>
  </conditionalFormatting>
  <conditionalFormatting sqref="CO50:CO62">
    <cfRule type="containsText" dxfId="658" priority="652" operator="containsText" text="500">
      <formula>NOT(ISERROR(SEARCH("500",CO50)))</formula>
    </cfRule>
  </conditionalFormatting>
  <conditionalFormatting sqref="N51:N62 V51:V62 AD51:AD62 AL51:AL62 AT51:AT62 BB51:BB62">
    <cfRule type="cellIs" dxfId="657" priority="626" operator="equal">
      <formula>"ARTIFICIALIDAD"</formula>
    </cfRule>
    <cfRule type="cellIs" dxfId="656" priority="627" operator="equal">
      <formula>"CUMPLE"</formula>
    </cfRule>
    <cfRule type="cellIs" dxfId="655" priority="628" operator="equal">
      <formula>"NO CUMPLE"</formula>
    </cfRule>
  </conditionalFormatting>
  <conditionalFormatting sqref="N50">
    <cfRule type="cellIs" dxfId="654" priority="649" operator="equal">
      <formula>"ARTIFICIALIDAD"</formula>
    </cfRule>
    <cfRule type="cellIs" dxfId="653" priority="650" operator="equal">
      <formula>"CUMPLE"</formula>
    </cfRule>
    <cfRule type="cellIs" dxfId="652" priority="651" operator="equal">
      <formula>"NO CUMPLE"</formula>
    </cfRule>
  </conditionalFormatting>
  <conditionalFormatting sqref="V50">
    <cfRule type="containsText" dxfId="651" priority="648" operator="containsText" text="CUMPLE">
      <formula>NOT(ISERROR(SEARCH("CUMPLE",V50)))</formula>
    </cfRule>
  </conditionalFormatting>
  <conditionalFormatting sqref="V50">
    <cfRule type="cellIs" dxfId="650" priority="645" operator="equal">
      <formula>"ARTIFICIALIDAD"</formula>
    </cfRule>
    <cfRule type="cellIs" dxfId="649" priority="646" operator="equal">
      <formula>"CUMPLE"</formula>
    </cfRule>
    <cfRule type="cellIs" dxfId="648" priority="647" operator="equal">
      <formula>"NO CUMPLE"</formula>
    </cfRule>
  </conditionalFormatting>
  <conditionalFormatting sqref="AD50">
    <cfRule type="containsText" dxfId="647" priority="644" operator="containsText" text="CUMPLE">
      <formula>NOT(ISERROR(SEARCH("CUMPLE",AD50)))</formula>
    </cfRule>
  </conditionalFormatting>
  <conditionalFormatting sqref="AD50">
    <cfRule type="cellIs" dxfId="646" priority="641" operator="equal">
      <formula>"ARTIFICIALIDAD"</formula>
    </cfRule>
    <cfRule type="cellIs" dxfId="645" priority="642" operator="equal">
      <formula>"CUMPLE"</formula>
    </cfRule>
    <cfRule type="cellIs" dxfId="644" priority="643" operator="equal">
      <formula>"NO CUMPLE"</formula>
    </cfRule>
  </conditionalFormatting>
  <conditionalFormatting sqref="AL50">
    <cfRule type="containsText" dxfId="643" priority="640" operator="containsText" text="CUMPLE">
      <formula>NOT(ISERROR(SEARCH("CUMPLE",AL50)))</formula>
    </cfRule>
  </conditionalFormatting>
  <conditionalFormatting sqref="AL50">
    <cfRule type="cellIs" dxfId="642" priority="637" operator="equal">
      <formula>"ARTIFICIALIDAD"</formula>
    </cfRule>
    <cfRule type="cellIs" dxfId="641" priority="638" operator="equal">
      <formula>"CUMPLE"</formula>
    </cfRule>
    <cfRule type="cellIs" dxfId="640" priority="639" operator="equal">
      <formula>"NO CUMPLE"</formula>
    </cfRule>
  </conditionalFormatting>
  <conditionalFormatting sqref="AT50">
    <cfRule type="containsText" dxfId="639" priority="636" operator="containsText" text="CUMPLE">
      <formula>NOT(ISERROR(SEARCH("CUMPLE",AT50)))</formula>
    </cfRule>
  </conditionalFormatting>
  <conditionalFormatting sqref="AT50">
    <cfRule type="cellIs" dxfId="638" priority="633" operator="equal">
      <formula>"ARTIFICIALIDAD"</formula>
    </cfRule>
    <cfRule type="cellIs" dxfId="637" priority="634" operator="equal">
      <formula>"CUMPLE"</formula>
    </cfRule>
    <cfRule type="cellIs" dxfId="636" priority="635" operator="equal">
      <formula>"NO CUMPLE"</formula>
    </cfRule>
  </conditionalFormatting>
  <conditionalFormatting sqref="BB50">
    <cfRule type="containsText" dxfId="635" priority="632" operator="containsText" text="CUMPLE">
      <formula>NOT(ISERROR(SEARCH("CUMPLE",BB50)))</formula>
    </cfRule>
  </conditionalFormatting>
  <conditionalFormatting sqref="BB50">
    <cfRule type="cellIs" dxfId="634" priority="629" operator="equal">
      <formula>"ARTIFICIALIDAD"</formula>
    </cfRule>
    <cfRule type="cellIs" dxfId="633" priority="630" operator="equal">
      <formula>"CUMPLE"</formula>
    </cfRule>
    <cfRule type="cellIs" dxfId="632" priority="631" operator="equal">
      <formula>"NO CUMPLE"</formula>
    </cfRule>
  </conditionalFormatting>
  <conditionalFormatting sqref="CO50:CW50 CO51:CT62">
    <cfRule type="containsText" dxfId="631" priority="624" operator="containsText" text="500">
      <formula>NOT(ISERROR(SEARCH("500",CO50)))</formula>
    </cfRule>
    <cfRule type="containsText" dxfId="630" priority="625" operator="containsText" text="500,00">
      <formula>NOT(ISERROR(SEARCH("500,00",CO50)))</formula>
    </cfRule>
  </conditionalFormatting>
  <conditionalFormatting sqref="BZ51:BZ62">
    <cfRule type="containsText" dxfId="629" priority="623" operator="containsText" text="CUMPLE">
      <formula>NOT(ISERROR(SEARCH("CUMPLE",BZ51)))</formula>
    </cfRule>
  </conditionalFormatting>
  <conditionalFormatting sqref="BZ51:BZ62">
    <cfRule type="cellIs" dxfId="628" priority="616" operator="equal">
      <formula>"ARTIFICIALIDAD"</formula>
    </cfRule>
    <cfRule type="cellIs" dxfId="627" priority="617" operator="equal">
      <formula>"CUMPLE"</formula>
    </cfRule>
    <cfRule type="cellIs" dxfId="626" priority="618" operator="equal">
      <formula>"NO CUMPLE"</formula>
    </cfRule>
  </conditionalFormatting>
  <conditionalFormatting sqref="BZ50">
    <cfRule type="containsText" dxfId="625" priority="622" operator="containsText" text="CUMPLE">
      <formula>NOT(ISERROR(SEARCH("CUMPLE",BZ50)))</formula>
    </cfRule>
  </conditionalFormatting>
  <conditionalFormatting sqref="BZ50">
    <cfRule type="cellIs" dxfId="624" priority="619" operator="equal">
      <formula>"ARTIFICIALIDAD"</formula>
    </cfRule>
    <cfRule type="cellIs" dxfId="623" priority="620" operator="equal">
      <formula>"CUMPLE"</formula>
    </cfRule>
    <cfRule type="cellIs" dxfId="622" priority="621" operator="equal">
      <formula>"NO CUMPLE"</formula>
    </cfRule>
  </conditionalFormatting>
  <conditionalFormatting sqref="BR51:BR62">
    <cfRule type="containsText" dxfId="621" priority="615" operator="containsText" text="CUMPLE">
      <formula>NOT(ISERROR(SEARCH("CUMPLE",BR51)))</formula>
    </cfRule>
  </conditionalFormatting>
  <conditionalFormatting sqref="BR51:BR62">
    <cfRule type="cellIs" dxfId="620" priority="608" operator="equal">
      <formula>"ARTIFICIALIDAD"</formula>
    </cfRule>
    <cfRule type="cellIs" dxfId="619" priority="609" operator="equal">
      <formula>"CUMPLE"</formula>
    </cfRule>
    <cfRule type="cellIs" dxfId="618" priority="610" operator="equal">
      <formula>"NO CUMPLE"</formula>
    </cfRule>
  </conditionalFormatting>
  <conditionalFormatting sqref="BR50">
    <cfRule type="containsText" dxfId="617" priority="614" operator="containsText" text="CUMPLE">
      <formula>NOT(ISERROR(SEARCH("CUMPLE",BR50)))</formula>
    </cfRule>
  </conditionalFormatting>
  <conditionalFormatting sqref="BR50">
    <cfRule type="cellIs" dxfId="616" priority="611" operator="equal">
      <formula>"ARTIFICIALIDAD"</formula>
    </cfRule>
    <cfRule type="cellIs" dxfId="615" priority="612" operator="equal">
      <formula>"CUMPLE"</formula>
    </cfRule>
    <cfRule type="cellIs" dxfId="614" priority="613" operator="equal">
      <formula>"NO CUMPLE"</formula>
    </cfRule>
  </conditionalFormatting>
  <conditionalFormatting sqref="BJ51:BJ62">
    <cfRule type="containsText" dxfId="613" priority="607" operator="containsText" text="CUMPLE">
      <formula>NOT(ISERROR(SEARCH("CUMPLE",BJ51)))</formula>
    </cfRule>
  </conditionalFormatting>
  <conditionalFormatting sqref="BJ51:BJ62">
    <cfRule type="cellIs" dxfId="612" priority="600" operator="equal">
      <formula>"ARTIFICIALIDAD"</formula>
    </cfRule>
    <cfRule type="cellIs" dxfId="611" priority="601" operator="equal">
      <formula>"CUMPLE"</formula>
    </cfRule>
    <cfRule type="cellIs" dxfId="610" priority="602" operator="equal">
      <formula>"NO CUMPLE"</formula>
    </cfRule>
  </conditionalFormatting>
  <conditionalFormatting sqref="BJ50">
    <cfRule type="containsText" dxfId="609" priority="606" operator="containsText" text="CUMPLE">
      <formula>NOT(ISERROR(SEARCH("CUMPLE",BJ50)))</formula>
    </cfRule>
  </conditionalFormatting>
  <conditionalFormatting sqref="BJ50">
    <cfRule type="cellIs" dxfId="608" priority="603" operator="equal">
      <formula>"ARTIFICIALIDAD"</formula>
    </cfRule>
    <cfRule type="cellIs" dxfId="607" priority="604" operator="equal">
      <formula>"CUMPLE"</formula>
    </cfRule>
    <cfRule type="cellIs" dxfId="606" priority="605" operator="equal">
      <formula>"NO CUMPLE"</formula>
    </cfRule>
  </conditionalFormatting>
  <conditionalFormatting sqref="CU38:CW49">
    <cfRule type="containsText" dxfId="605" priority="598" operator="containsText" text="500">
      <formula>NOT(ISERROR(SEARCH("500",CU38)))</formula>
    </cfRule>
    <cfRule type="containsText" dxfId="604" priority="599" operator="containsText" text="500,00">
      <formula>NOT(ISERROR(SEARCH("500,00",CU38)))</formula>
    </cfRule>
  </conditionalFormatting>
  <conditionalFormatting sqref="V38:V49 AD38:AD49 AL38:AL49 AT38:AT49 BB38:BB49 N37:N49">
    <cfRule type="containsText" dxfId="603" priority="597" operator="containsText" text="CUMPLE">
      <formula>NOT(ISERROR(SEARCH("CUMPLE",N37)))</formula>
    </cfRule>
  </conditionalFormatting>
  <conditionalFormatting sqref="CO37:CO49">
    <cfRule type="containsText" dxfId="602" priority="596" operator="containsText" text="500">
      <formula>NOT(ISERROR(SEARCH("500",CO37)))</formula>
    </cfRule>
  </conditionalFormatting>
  <conditionalFormatting sqref="N38:N49 V38:V49 AD38:AD49 AL38:AL49 AT38:AT49 BB38:BB49">
    <cfRule type="cellIs" dxfId="601" priority="570" operator="equal">
      <formula>"ARTIFICIALIDAD"</formula>
    </cfRule>
    <cfRule type="cellIs" dxfId="600" priority="571" operator="equal">
      <formula>"CUMPLE"</formula>
    </cfRule>
    <cfRule type="cellIs" dxfId="599" priority="572" operator="equal">
      <formula>"NO CUMPLE"</formula>
    </cfRule>
  </conditionalFormatting>
  <conditionalFormatting sqref="N37">
    <cfRule type="cellIs" dxfId="598" priority="593" operator="equal">
      <formula>"ARTIFICIALIDAD"</formula>
    </cfRule>
    <cfRule type="cellIs" dxfId="597" priority="594" operator="equal">
      <formula>"CUMPLE"</formula>
    </cfRule>
    <cfRule type="cellIs" dxfId="596" priority="595" operator="equal">
      <formula>"NO CUMPLE"</formula>
    </cfRule>
  </conditionalFormatting>
  <conditionalFormatting sqref="V37">
    <cfRule type="containsText" dxfId="595" priority="592" operator="containsText" text="CUMPLE">
      <formula>NOT(ISERROR(SEARCH("CUMPLE",V37)))</formula>
    </cfRule>
  </conditionalFormatting>
  <conditionalFormatting sqref="V37">
    <cfRule type="cellIs" dxfId="594" priority="589" operator="equal">
      <formula>"ARTIFICIALIDAD"</formula>
    </cfRule>
    <cfRule type="cellIs" dxfId="593" priority="590" operator="equal">
      <formula>"CUMPLE"</formula>
    </cfRule>
    <cfRule type="cellIs" dxfId="592" priority="591" operator="equal">
      <formula>"NO CUMPLE"</formula>
    </cfRule>
  </conditionalFormatting>
  <conditionalFormatting sqref="AD37">
    <cfRule type="containsText" dxfId="591" priority="588" operator="containsText" text="CUMPLE">
      <formula>NOT(ISERROR(SEARCH("CUMPLE",AD37)))</formula>
    </cfRule>
  </conditionalFormatting>
  <conditionalFormatting sqref="AD37">
    <cfRule type="cellIs" dxfId="590" priority="585" operator="equal">
      <formula>"ARTIFICIALIDAD"</formula>
    </cfRule>
    <cfRule type="cellIs" dxfId="589" priority="586" operator="equal">
      <formula>"CUMPLE"</formula>
    </cfRule>
    <cfRule type="cellIs" dxfId="588" priority="587" operator="equal">
      <formula>"NO CUMPLE"</formula>
    </cfRule>
  </conditionalFormatting>
  <conditionalFormatting sqref="AL37">
    <cfRule type="containsText" dxfId="587" priority="584" operator="containsText" text="CUMPLE">
      <formula>NOT(ISERROR(SEARCH("CUMPLE",AL37)))</formula>
    </cfRule>
  </conditionalFormatting>
  <conditionalFormatting sqref="AL37">
    <cfRule type="cellIs" dxfId="586" priority="581" operator="equal">
      <formula>"ARTIFICIALIDAD"</formula>
    </cfRule>
    <cfRule type="cellIs" dxfId="585" priority="582" operator="equal">
      <formula>"CUMPLE"</formula>
    </cfRule>
    <cfRule type="cellIs" dxfId="584" priority="583" operator="equal">
      <formula>"NO CUMPLE"</formula>
    </cfRule>
  </conditionalFormatting>
  <conditionalFormatting sqref="AT37">
    <cfRule type="containsText" dxfId="583" priority="580" operator="containsText" text="CUMPLE">
      <formula>NOT(ISERROR(SEARCH("CUMPLE",AT37)))</formula>
    </cfRule>
  </conditionalFormatting>
  <conditionalFormatting sqref="AT37">
    <cfRule type="cellIs" dxfId="582" priority="577" operator="equal">
      <formula>"ARTIFICIALIDAD"</formula>
    </cfRule>
    <cfRule type="cellIs" dxfId="581" priority="578" operator="equal">
      <formula>"CUMPLE"</formula>
    </cfRule>
    <cfRule type="cellIs" dxfId="580" priority="579" operator="equal">
      <formula>"NO CUMPLE"</formula>
    </cfRule>
  </conditionalFormatting>
  <conditionalFormatting sqref="BB37">
    <cfRule type="containsText" dxfId="579" priority="576" operator="containsText" text="CUMPLE">
      <formula>NOT(ISERROR(SEARCH("CUMPLE",BB37)))</formula>
    </cfRule>
  </conditionalFormatting>
  <conditionalFormatting sqref="BB37">
    <cfRule type="cellIs" dxfId="578" priority="573" operator="equal">
      <formula>"ARTIFICIALIDAD"</formula>
    </cfRule>
    <cfRule type="cellIs" dxfId="577" priority="574" operator="equal">
      <formula>"CUMPLE"</formula>
    </cfRule>
    <cfRule type="cellIs" dxfId="576" priority="575" operator="equal">
      <formula>"NO CUMPLE"</formula>
    </cfRule>
  </conditionalFormatting>
  <conditionalFormatting sqref="CO37:CW37 CO38:CT49">
    <cfRule type="containsText" dxfId="575" priority="568" operator="containsText" text="500">
      <formula>NOT(ISERROR(SEARCH("500",CO37)))</formula>
    </cfRule>
    <cfRule type="containsText" dxfId="574" priority="569" operator="containsText" text="500,00">
      <formula>NOT(ISERROR(SEARCH("500,00",CO37)))</formula>
    </cfRule>
  </conditionalFormatting>
  <conditionalFormatting sqref="BZ38:BZ49">
    <cfRule type="containsText" dxfId="573" priority="567" operator="containsText" text="CUMPLE">
      <formula>NOT(ISERROR(SEARCH("CUMPLE",BZ38)))</formula>
    </cfRule>
  </conditionalFormatting>
  <conditionalFormatting sqref="BZ38:BZ49">
    <cfRule type="cellIs" dxfId="572" priority="560" operator="equal">
      <formula>"ARTIFICIALIDAD"</formula>
    </cfRule>
    <cfRule type="cellIs" dxfId="571" priority="561" operator="equal">
      <formula>"CUMPLE"</formula>
    </cfRule>
    <cfRule type="cellIs" dxfId="570" priority="562" operator="equal">
      <formula>"NO CUMPLE"</formula>
    </cfRule>
  </conditionalFormatting>
  <conditionalFormatting sqref="BZ37">
    <cfRule type="containsText" dxfId="569" priority="566" operator="containsText" text="CUMPLE">
      <formula>NOT(ISERROR(SEARCH("CUMPLE",BZ37)))</formula>
    </cfRule>
  </conditionalFormatting>
  <conditionalFormatting sqref="BZ37">
    <cfRule type="cellIs" dxfId="568" priority="563" operator="equal">
      <formula>"ARTIFICIALIDAD"</formula>
    </cfRule>
    <cfRule type="cellIs" dxfId="567" priority="564" operator="equal">
      <formula>"CUMPLE"</formula>
    </cfRule>
    <cfRule type="cellIs" dxfId="566" priority="565" operator="equal">
      <formula>"NO CUMPLE"</formula>
    </cfRule>
  </conditionalFormatting>
  <conditionalFormatting sqref="BR38:BR49">
    <cfRule type="containsText" dxfId="565" priority="559" operator="containsText" text="CUMPLE">
      <formula>NOT(ISERROR(SEARCH("CUMPLE",BR38)))</formula>
    </cfRule>
  </conditionalFormatting>
  <conditionalFormatting sqref="BR38:BR49">
    <cfRule type="cellIs" dxfId="564" priority="552" operator="equal">
      <formula>"ARTIFICIALIDAD"</formula>
    </cfRule>
    <cfRule type="cellIs" dxfId="563" priority="553" operator="equal">
      <formula>"CUMPLE"</formula>
    </cfRule>
    <cfRule type="cellIs" dxfId="562" priority="554" operator="equal">
      <formula>"NO CUMPLE"</formula>
    </cfRule>
  </conditionalFormatting>
  <conditionalFormatting sqref="BR37">
    <cfRule type="containsText" dxfId="561" priority="558" operator="containsText" text="CUMPLE">
      <formula>NOT(ISERROR(SEARCH("CUMPLE",BR37)))</formula>
    </cfRule>
  </conditionalFormatting>
  <conditionalFormatting sqref="BR37">
    <cfRule type="cellIs" dxfId="560" priority="555" operator="equal">
      <formula>"ARTIFICIALIDAD"</formula>
    </cfRule>
    <cfRule type="cellIs" dxfId="559" priority="556" operator="equal">
      <formula>"CUMPLE"</formula>
    </cfRule>
    <cfRule type="cellIs" dxfId="558" priority="557" operator="equal">
      <formula>"NO CUMPLE"</formula>
    </cfRule>
  </conditionalFormatting>
  <conditionalFormatting sqref="BJ38:BJ49">
    <cfRule type="containsText" dxfId="557" priority="551" operator="containsText" text="CUMPLE">
      <formula>NOT(ISERROR(SEARCH("CUMPLE",BJ38)))</formula>
    </cfRule>
  </conditionalFormatting>
  <conditionalFormatting sqref="BJ38:BJ49">
    <cfRule type="cellIs" dxfId="556" priority="544" operator="equal">
      <formula>"ARTIFICIALIDAD"</formula>
    </cfRule>
    <cfRule type="cellIs" dxfId="555" priority="545" operator="equal">
      <formula>"CUMPLE"</formula>
    </cfRule>
    <cfRule type="cellIs" dxfId="554" priority="546" operator="equal">
      <formula>"NO CUMPLE"</formula>
    </cfRule>
  </conditionalFormatting>
  <conditionalFormatting sqref="BJ37">
    <cfRule type="containsText" dxfId="553" priority="550" operator="containsText" text="CUMPLE">
      <formula>NOT(ISERROR(SEARCH("CUMPLE",BJ37)))</formula>
    </cfRule>
  </conditionalFormatting>
  <conditionalFormatting sqref="BJ37">
    <cfRule type="cellIs" dxfId="552" priority="547" operator="equal">
      <formula>"ARTIFICIALIDAD"</formula>
    </cfRule>
    <cfRule type="cellIs" dxfId="551" priority="548" operator="equal">
      <formula>"CUMPLE"</formula>
    </cfRule>
    <cfRule type="cellIs" dxfId="550" priority="549" operator="equal">
      <formula>"NO CUMPLE"</formula>
    </cfRule>
  </conditionalFormatting>
  <conditionalFormatting sqref="CU25:CW36">
    <cfRule type="containsText" dxfId="549" priority="542" operator="containsText" text="500">
      <formula>NOT(ISERROR(SEARCH("500",CU25)))</formula>
    </cfRule>
    <cfRule type="containsText" dxfId="548" priority="543" operator="containsText" text="500,00">
      <formula>NOT(ISERROR(SEARCH("500,00",CU25)))</formula>
    </cfRule>
  </conditionalFormatting>
  <conditionalFormatting sqref="V25:V36 AD25:AD36 AL25:AL36 AT25:AT36 BB25:BB36 N24:N36">
    <cfRule type="containsText" dxfId="547" priority="541" operator="containsText" text="CUMPLE">
      <formula>NOT(ISERROR(SEARCH("CUMPLE",N24)))</formula>
    </cfRule>
  </conditionalFormatting>
  <conditionalFormatting sqref="CO24:CO36">
    <cfRule type="containsText" dxfId="546" priority="540" operator="containsText" text="500">
      <formula>NOT(ISERROR(SEARCH("500",CO24)))</formula>
    </cfRule>
  </conditionalFormatting>
  <conditionalFormatting sqref="N25:N36 V25:V36 AD25:AD36 AL25:AL36 AT25:AT36 BB25:BB36">
    <cfRule type="cellIs" dxfId="545" priority="514" operator="equal">
      <formula>"ARTIFICIALIDAD"</formula>
    </cfRule>
    <cfRule type="cellIs" dxfId="544" priority="515" operator="equal">
      <formula>"CUMPLE"</formula>
    </cfRule>
    <cfRule type="cellIs" dxfId="543" priority="516" operator="equal">
      <formula>"NO CUMPLE"</formula>
    </cfRule>
  </conditionalFormatting>
  <conditionalFormatting sqref="N24">
    <cfRule type="cellIs" dxfId="542" priority="537" operator="equal">
      <formula>"ARTIFICIALIDAD"</formula>
    </cfRule>
    <cfRule type="cellIs" dxfId="541" priority="538" operator="equal">
      <formula>"CUMPLE"</formula>
    </cfRule>
    <cfRule type="cellIs" dxfId="540" priority="539" operator="equal">
      <formula>"NO CUMPLE"</formula>
    </cfRule>
  </conditionalFormatting>
  <conditionalFormatting sqref="V24">
    <cfRule type="containsText" dxfId="539" priority="536" operator="containsText" text="CUMPLE">
      <formula>NOT(ISERROR(SEARCH("CUMPLE",V24)))</formula>
    </cfRule>
  </conditionalFormatting>
  <conditionalFormatting sqref="V24">
    <cfRule type="cellIs" dxfId="538" priority="533" operator="equal">
      <formula>"ARTIFICIALIDAD"</formula>
    </cfRule>
    <cfRule type="cellIs" dxfId="537" priority="534" operator="equal">
      <formula>"CUMPLE"</formula>
    </cfRule>
    <cfRule type="cellIs" dxfId="536" priority="535" operator="equal">
      <formula>"NO CUMPLE"</formula>
    </cfRule>
  </conditionalFormatting>
  <conditionalFormatting sqref="AD24">
    <cfRule type="containsText" dxfId="535" priority="532" operator="containsText" text="CUMPLE">
      <formula>NOT(ISERROR(SEARCH("CUMPLE",AD24)))</formula>
    </cfRule>
  </conditionalFormatting>
  <conditionalFormatting sqref="AD24">
    <cfRule type="cellIs" dxfId="534" priority="529" operator="equal">
      <formula>"ARTIFICIALIDAD"</formula>
    </cfRule>
    <cfRule type="cellIs" dxfId="533" priority="530" operator="equal">
      <formula>"CUMPLE"</formula>
    </cfRule>
    <cfRule type="cellIs" dxfId="532" priority="531" operator="equal">
      <formula>"NO CUMPLE"</formula>
    </cfRule>
  </conditionalFormatting>
  <conditionalFormatting sqref="AL24">
    <cfRule type="containsText" dxfId="531" priority="528" operator="containsText" text="CUMPLE">
      <formula>NOT(ISERROR(SEARCH("CUMPLE",AL24)))</formula>
    </cfRule>
  </conditionalFormatting>
  <conditionalFormatting sqref="AL24">
    <cfRule type="cellIs" dxfId="530" priority="525" operator="equal">
      <formula>"ARTIFICIALIDAD"</formula>
    </cfRule>
    <cfRule type="cellIs" dxfId="529" priority="526" operator="equal">
      <formula>"CUMPLE"</formula>
    </cfRule>
    <cfRule type="cellIs" dxfId="528" priority="527" operator="equal">
      <formula>"NO CUMPLE"</formula>
    </cfRule>
  </conditionalFormatting>
  <conditionalFormatting sqref="AT24">
    <cfRule type="containsText" dxfId="527" priority="524" operator="containsText" text="CUMPLE">
      <formula>NOT(ISERROR(SEARCH("CUMPLE",AT24)))</formula>
    </cfRule>
  </conditionalFormatting>
  <conditionalFormatting sqref="AT24">
    <cfRule type="cellIs" dxfId="526" priority="521" operator="equal">
      <formula>"ARTIFICIALIDAD"</formula>
    </cfRule>
    <cfRule type="cellIs" dxfId="525" priority="522" operator="equal">
      <formula>"CUMPLE"</formula>
    </cfRule>
    <cfRule type="cellIs" dxfId="524" priority="523" operator="equal">
      <formula>"NO CUMPLE"</formula>
    </cfRule>
  </conditionalFormatting>
  <conditionalFormatting sqref="BB24">
    <cfRule type="containsText" dxfId="523" priority="520" operator="containsText" text="CUMPLE">
      <formula>NOT(ISERROR(SEARCH("CUMPLE",BB24)))</formula>
    </cfRule>
  </conditionalFormatting>
  <conditionalFormatting sqref="BB24">
    <cfRule type="cellIs" dxfId="522" priority="517" operator="equal">
      <formula>"ARTIFICIALIDAD"</formula>
    </cfRule>
    <cfRule type="cellIs" dxfId="521" priority="518" operator="equal">
      <formula>"CUMPLE"</formula>
    </cfRule>
    <cfRule type="cellIs" dxfId="520" priority="519" operator="equal">
      <formula>"NO CUMPLE"</formula>
    </cfRule>
  </conditionalFormatting>
  <conditionalFormatting sqref="CO24:CW24 CO25:CT36">
    <cfRule type="containsText" dxfId="519" priority="512" operator="containsText" text="500">
      <formula>NOT(ISERROR(SEARCH("500",CO24)))</formula>
    </cfRule>
    <cfRule type="containsText" dxfId="518" priority="513" operator="containsText" text="500,00">
      <formula>NOT(ISERROR(SEARCH("500,00",CO24)))</formula>
    </cfRule>
  </conditionalFormatting>
  <conditionalFormatting sqref="BZ25:BZ36">
    <cfRule type="containsText" dxfId="517" priority="511" operator="containsText" text="CUMPLE">
      <formula>NOT(ISERROR(SEARCH("CUMPLE",BZ25)))</formula>
    </cfRule>
  </conditionalFormatting>
  <conditionalFormatting sqref="BZ25:BZ36">
    <cfRule type="cellIs" dxfId="516" priority="504" operator="equal">
      <formula>"ARTIFICIALIDAD"</formula>
    </cfRule>
    <cfRule type="cellIs" dxfId="515" priority="505" operator="equal">
      <formula>"CUMPLE"</formula>
    </cfRule>
    <cfRule type="cellIs" dxfId="514" priority="506" operator="equal">
      <formula>"NO CUMPLE"</formula>
    </cfRule>
  </conditionalFormatting>
  <conditionalFormatting sqref="BZ24">
    <cfRule type="containsText" dxfId="513" priority="510" operator="containsText" text="CUMPLE">
      <formula>NOT(ISERROR(SEARCH("CUMPLE",BZ24)))</formula>
    </cfRule>
  </conditionalFormatting>
  <conditionalFormatting sqref="BZ24">
    <cfRule type="cellIs" dxfId="512" priority="507" operator="equal">
      <formula>"ARTIFICIALIDAD"</formula>
    </cfRule>
    <cfRule type="cellIs" dxfId="511" priority="508" operator="equal">
      <formula>"CUMPLE"</formula>
    </cfRule>
    <cfRule type="cellIs" dxfId="510" priority="509" operator="equal">
      <formula>"NO CUMPLE"</formula>
    </cfRule>
  </conditionalFormatting>
  <conditionalFormatting sqref="BR25:BR36">
    <cfRule type="containsText" dxfId="509" priority="503" operator="containsText" text="CUMPLE">
      <formula>NOT(ISERROR(SEARCH("CUMPLE",BR25)))</formula>
    </cfRule>
  </conditionalFormatting>
  <conditionalFormatting sqref="BR25:BR36">
    <cfRule type="cellIs" dxfId="508" priority="496" operator="equal">
      <formula>"ARTIFICIALIDAD"</formula>
    </cfRule>
    <cfRule type="cellIs" dxfId="507" priority="497" operator="equal">
      <formula>"CUMPLE"</formula>
    </cfRule>
    <cfRule type="cellIs" dxfId="506" priority="498" operator="equal">
      <formula>"NO CUMPLE"</formula>
    </cfRule>
  </conditionalFormatting>
  <conditionalFormatting sqref="BR24">
    <cfRule type="containsText" dxfId="505" priority="502" operator="containsText" text="CUMPLE">
      <formula>NOT(ISERROR(SEARCH("CUMPLE",BR24)))</formula>
    </cfRule>
  </conditionalFormatting>
  <conditionalFormatting sqref="BR24">
    <cfRule type="cellIs" dxfId="504" priority="499" operator="equal">
      <formula>"ARTIFICIALIDAD"</formula>
    </cfRule>
    <cfRule type="cellIs" dxfId="503" priority="500" operator="equal">
      <formula>"CUMPLE"</formula>
    </cfRule>
    <cfRule type="cellIs" dxfId="502" priority="501" operator="equal">
      <formula>"NO CUMPLE"</formula>
    </cfRule>
  </conditionalFormatting>
  <conditionalFormatting sqref="BJ25:BJ36">
    <cfRule type="containsText" dxfId="501" priority="495" operator="containsText" text="CUMPLE">
      <formula>NOT(ISERROR(SEARCH("CUMPLE",BJ25)))</formula>
    </cfRule>
  </conditionalFormatting>
  <conditionalFormatting sqref="BJ25:BJ36">
    <cfRule type="cellIs" dxfId="500" priority="488" operator="equal">
      <formula>"ARTIFICIALIDAD"</formula>
    </cfRule>
    <cfRule type="cellIs" dxfId="499" priority="489" operator="equal">
      <formula>"CUMPLE"</formula>
    </cfRule>
    <cfRule type="cellIs" dxfId="498" priority="490" operator="equal">
      <formula>"NO CUMPLE"</formula>
    </cfRule>
  </conditionalFormatting>
  <conditionalFormatting sqref="BJ24">
    <cfRule type="containsText" dxfId="497" priority="494" operator="containsText" text="CUMPLE">
      <formula>NOT(ISERROR(SEARCH("CUMPLE",BJ24)))</formula>
    </cfRule>
  </conditionalFormatting>
  <conditionalFormatting sqref="BJ24">
    <cfRule type="cellIs" dxfId="496" priority="491" operator="equal">
      <formula>"ARTIFICIALIDAD"</formula>
    </cfRule>
    <cfRule type="cellIs" dxfId="495" priority="492" operator="equal">
      <formula>"CUMPLE"</formula>
    </cfRule>
    <cfRule type="cellIs" dxfId="494" priority="493" operator="equal">
      <formula>"NO CUMPLE"</formula>
    </cfRule>
  </conditionalFormatting>
  <conditionalFormatting sqref="CU12:CW23">
    <cfRule type="containsText" dxfId="493" priority="486" operator="containsText" text="500">
      <formula>NOT(ISERROR(SEARCH("500",CU12)))</formula>
    </cfRule>
    <cfRule type="containsText" dxfId="492" priority="487" operator="containsText" text="500,00">
      <formula>NOT(ISERROR(SEARCH("500,00",CU12)))</formula>
    </cfRule>
  </conditionalFormatting>
  <conditionalFormatting sqref="V12:V23 AD12:AD23 AL12:AL23 AT12:AT23 BB12:BB23 N11:O11 N12:N23 O12:O262">
    <cfRule type="containsText" dxfId="491" priority="485" operator="containsText" text="CUMPLE">
      <formula>NOT(ISERROR(SEARCH("CUMPLE",N11)))</formula>
    </cfRule>
  </conditionalFormatting>
  <conditionalFormatting sqref="CO11:CO23">
    <cfRule type="containsText" dxfId="490" priority="484" operator="containsText" text="500">
      <formula>NOT(ISERROR(SEARCH("500",CO11)))</formula>
    </cfRule>
  </conditionalFormatting>
  <conditionalFormatting sqref="N12:N23 V12:V23 AD12:AD23 AL12:AL23 AT12:AT23 BB12:BB23">
    <cfRule type="cellIs" dxfId="489" priority="458" operator="equal">
      <formula>"ARTIFICIALIDAD"</formula>
    </cfRule>
    <cfRule type="cellIs" dxfId="488" priority="459" operator="equal">
      <formula>"CUMPLE"</formula>
    </cfRule>
    <cfRule type="cellIs" dxfId="487" priority="460" operator="equal">
      <formula>"NO CUMPLE"</formula>
    </cfRule>
  </conditionalFormatting>
  <conditionalFormatting sqref="N11:O11 O12:O262">
    <cfRule type="cellIs" dxfId="486" priority="481" operator="equal">
      <formula>"ARTIFICIALIDAD"</formula>
    </cfRule>
    <cfRule type="cellIs" dxfId="485" priority="482" operator="equal">
      <formula>"CUMPLE"</formula>
    </cfRule>
    <cfRule type="cellIs" dxfId="484" priority="483" operator="equal">
      <formula>"NO CUMPLE"</formula>
    </cfRule>
  </conditionalFormatting>
  <conditionalFormatting sqref="V11:W11 W12:W262">
    <cfRule type="containsText" dxfId="483" priority="480" operator="containsText" text="CUMPLE">
      <formula>NOT(ISERROR(SEARCH("CUMPLE",V11)))</formula>
    </cfRule>
  </conditionalFormatting>
  <conditionalFormatting sqref="V11:W11 W12:W262">
    <cfRule type="cellIs" dxfId="482" priority="477" operator="equal">
      <formula>"ARTIFICIALIDAD"</formula>
    </cfRule>
    <cfRule type="cellIs" dxfId="481" priority="478" operator="equal">
      <formula>"CUMPLE"</formula>
    </cfRule>
    <cfRule type="cellIs" dxfId="480" priority="479" operator="equal">
      <formula>"NO CUMPLE"</formula>
    </cfRule>
  </conditionalFormatting>
  <conditionalFormatting sqref="AD11:AE11 AE12:AE262">
    <cfRule type="containsText" dxfId="479" priority="476" operator="containsText" text="CUMPLE">
      <formula>NOT(ISERROR(SEARCH("CUMPLE",AD11)))</formula>
    </cfRule>
  </conditionalFormatting>
  <conditionalFormatting sqref="AD11:AE11 AE12:AE262">
    <cfRule type="cellIs" dxfId="478" priority="473" operator="equal">
      <formula>"ARTIFICIALIDAD"</formula>
    </cfRule>
    <cfRule type="cellIs" dxfId="477" priority="474" operator="equal">
      <formula>"CUMPLE"</formula>
    </cfRule>
    <cfRule type="cellIs" dxfId="476" priority="475" operator="equal">
      <formula>"NO CUMPLE"</formula>
    </cfRule>
  </conditionalFormatting>
  <conditionalFormatting sqref="AL11:AM11 AM12:AM262">
    <cfRule type="containsText" dxfId="475" priority="472" operator="containsText" text="CUMPLE">
      <formula>NOT(ISERROR(SEARCH("CUMPLE",AL11)))</formula>
    </cfRule>
  </conditionalFormatting>
  <conditionalFormatting sqref="AL11:AM11 AM12:AM262">
    <cfRule type="cellIs" dxfId="474" priority="469" operator="equal">
      <formula>"ARTIFICIALIDAD"</formula>
    </cfRule>
    <cfRule type="cellIs" dxfId="473" priority="470" operator="equal">
      <formula>"CUMPLE"</formula>
    </cfRule>
    <cfRule type="cellIs" dxfId="472" priority="471" operator="equal">
      <formula>"NO CUMPLE"</formula>
    </cfRule>
  </conditionalFormatting>
  <conditionalFormatting sqref="AT11:AU11 AU12:AU262">
    <cfRule type="containsText" dxfId="471" priority="468" operator="containsText" text="CUMPLE">
      <formula>NOT(ISERROR(SEARCH("CUMPLE",AT11)))</formula>
    </cfRule>
  </conditionalFormatting>
  <conditionalFormatting sqref="AT11:AU11 AU12:AU262">
    <cfRule type="cellIs" dxfId="470" priority="465" operator="equal">
      <formula>"ARTIFICIALIDAD"</formula>
    </cfRule>
    <cfRule type="cellIs" dxfId="469" priority="466" operator="equal">
      <formula>"CUMPLE"</formula>
    </cfRule>
    <cfRule type="cellIs" dxfId="468" priority="467" operator="equal">
      <formula>"NO CUMPLE"</formula>
    </cfRule>
  </conditionalFormatting>
  <conditionalFormatting sqref="BB11:BC11 BC12:BC264">
    <cfRule type="containsText" dxfId="467" priority="464" operator="containsText" text="CUMPLE">
      <formula>NOT(ISERROR(SEARCH("CUMPLE",BB11)))</formula>
    </cfRule>
  </conditionalFormatting>
  <conditionalFormatting sqref="BB11:BC11 BC12:BC264">
    <cfRule type="cellIs" dxfId="466" priority="461" operator="equal">
      <formula>"ARTIFICIALIDAD"</formula>
    </cfRule>
    <cfRule type="cellIs" dxfId="465" priority="462" operator="equal">
      <formula>"CUMPLE"</formula>
    </cfRule>
    <cfRule type="cellIs" dxfId="464" priority="463" operator="equal">
      <formula>"NO CUMPLE"</formula>
    </cfRule>
  </conditionalFormatting>
  <conditionalFormatting sqref="CO11:CW11 CO12:CT23">
    <cfRule type="containsText" dxfId="463" priority="456" operator="containsText" text="500">
      <formula>NOT(ISERROR(SEARCH("500",CO11)))</formula>
    </cfRule>
    <cfRule type="containsText" dxfId="462" priority="457" operator="containsText" text="500,00">
      <formula>NOT(ISERROR(SEARCH("500,00",CO11)))</formula>
    </cfRule>
  </conditionalFormatting>
  <conditionalFormatting sqref="BZ12:BZ23">
    <cfRule type="containsText" dxfId="461" priority="455" operator="containsText" text="CUMPLE">
      <formula>NOT(ISERROR(SEARCH("CUMPLE",BZ12)))</formula>
    </cfRule>
  </conditionalFormatting>
  <conditionalFormatting sqref="BZ12:BZ23">
    <cfRule type="cellIs" dxfId="460" priority="448" operator="equal">
      <formula>"ARTIFICIALIDAD"</formula>
    </cfRule>
    <cfRule type="cellIs" dxfId="459" priority="449" operator="equal">
      <formula>"CUMPLE"</formula>
    </cfRule>
    <cfRule type="cellIs" dxfId="458" priority="450" operator="equal">
      <formula>"NO CUMPLE"</formula>
    </cfRule>
  </conditionalFormatting>
  <conditionalFormatting sqref="BZ11:CA11 CA12:CA264">
    <cfRule type="containsText" dxfId="457" priority="454" operator="containsText" text="CUMPLE">
      <formula>NOT(ISERROR(SEARCH("CUMPLE",BZ11)))</formula>
    </cfRule>
  </conditionalFormatting>
  <conditionalFormatting sqref="BZ11:CA11 CA12:CA264">
    <cfRule type="cellIs" dxfId="456" priority="451" operator="equal">
      <formula>"ARTIFICIALIDAD"</formula>
    </cfRule>
    <cfRule type="cellIs" dxfId="455" priority="452" operator="equal">
      <formula>"CUMPLE"</formula>
    </cfRule>
    <cfRule type="cellIs" dxfId="454" priority="453" operator="equal">
      <formula>"NO CUMPLE"</formula>
    </cfRule>
  </conditionalFormatting>
  <conditionalFormatting sqref="BR12:BR23">
    <cfRule type="containsText" dxfId="453" priority="447" operator="containsText" text="CUMPLE">
      <formula>NOT(ISERROR(SEARCH("CUMPLE",BR12)))</formula>
    </cfRule>
  </conditionalFormatting>
  <conditionalFormatting sqref="BR12:BR23">
    <cfRule type="cellIs" dxfId="452" priority="440" operator="equal">
      <formula>"ARTIFICIALIDAD"</formula>
    </cfRule>
    <cfRule type="cellIs" dxfId="451" priority="441" operator="equal">
      <formula>"CUMPLE"</formula>
    </cfRule>
    <cfRule type="cellIs" dxfId="450" priority="442" operator="equal">
      <formula>"NO CUMPLE"</formula>
    </cfRule>
  </conditionalFormatting>
  <conditionalFormatting sqref="BR11:BS11 BS12:BS262">
    <cfRule type="containsText" dxfId="449" priority="446" operator="containsText" text="CUMPLE">
      <formula>NOT(ISERROR(SEARCH("CUMPLE",BR11)))</formula>
    </cfRule>
  </conditionalFormatting>
  <conditionalFormatting sqref="BR11:BS11 BS12:BS262">
    <cfRule type="cellIs" dxfId="448" priority="443" operator="equal">
      <formula>"ARTIFICIALIDAD"</formula>
    </cfRule>
    <cfRule type="cellIs" dxfId="447" priority="444" operator="equal">
      <formula>"CUMPLE"</formula>
    </cfRule>
    <cfRule type="cellIs" dxfId="446" priority="445" operator="equal">
      <formula>"NO CUMPLE"</formula>
    </cfRule>
  </conditionalFormatting>
  <conditionalFormatting sqref="BJ12:BJ23">
    <cfRule type="containsText" dxfId="445" priority="439" operator="containsText" text="CUMPLE">
      <formula>NOT(ISERROR(SEARCH("CUMPLE",BJ12)))</formula>
    </cfRule>
  </conditionalFormatting>
  <conditionalFormatting sqref="BJ12:BJ23">
    <cfRule type="cellIs" dxfId="444" priority="432" operator="equal">
      <formula>"ARTIFICIALIDAD"</formula>
    </cfRule>
    <cfRule type="cellIs" dxfId="443" priority="433" operator="equal">
      <formula>"CUMPLE"</formula>
    </cfRule>
    <cfRule type="cellIs" dxfId="442" priority="434" operator="equal">
      <formula>"NO CUMPLE"</formula>
    </cfRule>
  </conditionalFormatting>
  <conditionalFormatting sqref="BJ11:BK11 BK12:BK264">
    <cfRule type="containsText" dxfId="441" priority="438" operator="containsText" text="CUMPLE">
      <formula>NOT(ISERROR(SEARCH("CUMPLE",BJ11)))</formula>
    </cfRule>
  </conditionalFormatting>
  <conditionalFormatting sqref="BJ11:BK11 BK12:BK264">
    <cfRule type="cellIs" dxfId="440" priority="435" operator="equal">
      <formula>"ARTIFICIALIDAD"</formula>
    </cfRule>
    <cfRule type="cellIs" dxfId="439" priority="436" operator="equal">
      <formula>"CUMPLE"</formula>
    </cfRule>
    <cfRule type="cellIs" dxfId="438" priority="437" operator="equal">
      <formula>"NO CUMPLE"</formula>
    </cfRule>
  </conditionalFormatting>
  <conditionalFormatting sqref="CU207:CW218">
    <cfRule type="containsText" dxfId="437" priority="430" operator="containsText" text="500">
      <formula>NOT(ISERROR(SEARCH("500",CU207)))</formula>
    </cfRule>
    <cfRule type="containsText" dxfId="436" priority="431" operator="containsText" text="500,00">
      <formula>NOT(ISERROR(SEARCH("500,00",CU207)))</formula>
    </cfRule>
  </conditionalFormatting>
  <conditionalFormatting sqref="V207:V218 AD207:AD218 AL207:AL218 AT207:AT218 BB207:BB218 N206:N218">
    <cfRule type="containsText" dxfId="435" priority="429" operator="containsText" text="CUMPLE">
      <formula>NOT(ISERROR(SEARCH("CUMPLE",N206)))</formula>
    </cfRule>
  </conditionalFormatting>
  <conditionalFormatting sqref="CO206:CO218">
    <cfRule type="containsText" dxfId="434" priority="428" operator="containsText" text="500">
      <formula>NOT(ISERROR(SEARCH("500",CO206)))</formula>
    </cfRule>
  </conditionalFormatting>
  <conditionalFormatting sqref="N207:N218 V207:V218 AD207:AD218 AL207:AL218 AT207:AT218 BB207:BB218">
    <cfRule type="cellIs" dxfId="433" priority="402" operator="equal">
      <formula>"ARTIFICIALIDAD"</formula>
    </cfRule>
    <cfRule type="cellIs" dxfId="432" priority="403" operator="equal">
      <formula>"CUMPLE"</formula>
    </cfRule>
    <cfRule type="cellIs" dxfId="431" priority="404" operator="equal">
      <formula>"NO CUMPLE"</formula>
    </cfRule>
  </conditionalFormatting>
  <conditionalFormatting sqref="N206">
    <cfRule type="cellIs" dxfId="430" priority="425" operator="equal">
      <formula>"ARTIFICIALIDAD"</formula>
    </cfRule>
    <cfRule type="cellIs" dxfId="429" priority="426" operator="equal">
      <formula>"CUMPLE"</formula>
    </cfRule>
    <cfRule type="cellIs" dxfId="428" priority="427" operator="equal">
      <formula>"NO CUMPLE"</formula>
    </cfRule>
  </conditionalFormatting>
  <conditionalFormatting sqref="V206">
    <cfRule type="containsText" dxfId="427" priority="424" operator="containsText" text="CUMPLE">
      <formula>NOT(ISERROR(SEARCH("CUMPLE",V206)))</formula>
    </cfRule>
  </conditionalFormatting>
  <conditionalFormatting sqref="V206">
    <cfRule type="cellIs" dxfId="426" priority="421" operator="equal">
      <formula>"ARTIFICIALIDAD"</formula>
    </cfRule>
    <cfRule type="cellIs" dxfId="425" priority="422" operator="equal">
      <formula>"CUMPLE"</formula>
    </cfRule>
    <cfRule type="cellIs" dxfId="424" priority="423" operator="equal">
      <formula>"NO CUMPLE"</formula>
    </cfRule>
  </conditionalFormatting>
  <conditionalFormatting sqref="AD206">
    <cfRule type="containsText" dxfId="423" priority="420" operator="containsText" text="CUMPLE">
      <formula>NOT(ISERROR(SEARCH("CUMPLE",AD206)))</formula>
    </cfRule>
  </conditionalFormatting>
  <conditionalFormatting sqref="AD206">
    <cfRule type="cellIs" dxfId="422" priority="417" operator="equal">
      <formula>"ARTIFICIALIDAD"</formula>
    </cfRule>
    <cfRule type="cellIs" dxfId="421" priority="418" operator="equal">
      <formula>"CUMPLE"</formula>
    </cfRule>
    <cfRule type="cellIs" dxfId="420" priority="419" operator="equal">
      <formula>"NO CUMPLE"</formula>
    </cfRule>
  </conditionalFormatting>
  <conditionalFormatting sqref="AL206">
    <cfRule type="containsText" dxfId="419" priority="416" operator="containsText" text="CUMPLE">
      <formula>NOT(ISERROR(SEARCH("CUMPLE",AL206)))</formula>
    </cfRule>
  </conditionalFormatting>
  <conditionalFormatting sqref="AL206">
    <cfRule type="cellIs" dxfId="418" priority="413" operator="equal">
      <formula>"ARTIFICIALIDAD"</formula>
    </cfRule>
    <cfRule type="cellIs" dxfId="417" priority="414" operator="equal">
      <formula>"CUMPLE"</formula>
    </cfRule>
    <cfRule type="cellIs" dxfId="416" priority="415" operator="equal">
      <formula>"NO CUMPLE"</formula>
    </cfRule>
  </conditionalFormatting>
  <conditionalFormatting sqref="AT206">
    <cfRule type="containsText" dxfId="415" priority="412" operator="containsText" text="CUMPLE">
      <formula>NOT(ISERROR(SEARCH("CUMPLE",AT206)))</formula>
    </cfRule>
  </conditionalFormatting>
  <conditionalFormatting sqref="AT206">
    <cfRule type="cellIs" dxfId="414" priority="409" operator="equal">
      <formula>"ARTIFICIALIDAD"</formula>
    </cfRule>
    <cfRule type="cellIs" dxfId="413" priority="410" operator="equal">
      <formula>"CUMPLE"</formula>
    </cfRule>
    <cfRule type="cellIs" dxfId="412" priority="411" operator="equal">
      <formula>"NO CUMPLE"</formula>
    </cfRule>
  </conditionalFormatting>
  <conditionalFormatting sqref="BB206">
    <cfRule type="containsText" dxfId="411" priority="408" operator="containsText" text="CUMPLE">
      <formula>NOT(ISERROR(SEARCH("CUMPLE",BB206)))</formula>
    </cfRule>
  </conditionalFormatting>
  <conditionalFormatting sqref="BB206">
    <cfRule type="cellIs" dxfId="410" priority="405" operator="equal">
      <formula>"ARTIFICIALIDAD"</formula>
    </cfRule>
    <cfRule type="cellIs" dxfId="409" priority="406" operator="equal">
      <formula>"CUMPLE"</formula>
    </cfRule>
    <cfRule type="cellIs" dxfId="408" priority="407" operator="equal">
      <formula>"NO CUMPLE"</formula>
    </cfRule>
  </conditionalFormatting>
  <conditionalFormatting sqref="CO206:CW206 CO207:CT218">
    <cfRule type="containsText" dxfId="407" priority="400" operator="containsText" text="500">
      <formula>NOT(ISERROR(SEARCH("500",CO206)))</formula>
    </cfRule>
    <cfRule type="containsText" dxfId="406" priority="401" operator="containsText" text="500,00">
      <formula>NOT(ISERROR(SEARCH("500,00",CO206)))</formula>
    </cfRule>
  </conditionalFormatting>
  <conditionalFormatting sqref="BZ207:BZ218">
    <cfRule type="containsText" dxfId="405" priority="399" operator="containsText" text="CUMPLE">
      <formula>NOT(ISERROR(SEARCH("CUMPLE",BZ207)))</formula>
    </cfRule>
  </conditionalFormatting>
  <conditionalFormatting sqref="BZ207:BZ218">
    <cfRule type="cellIs" dxfId="404" priority="392" operator="equal">
      <formula>"ARTIFICIALIDAD"</formula>
    </cfRule>
    <cfRule type="cellIs" dxfId="403" priority="393" operator="equal">
      <formula>"CUMPLE"</formula>
    </cfRule>
    <cfRule type="cellIs" dxfId="402" priority="394" operator="equal">
      <formula>"NO CUMPLE"</formula>
    </cfRule>
  </conditionalFormatting>
  <conditionalFormatting sqref="BZ206">
    <cfRule type="containsText" dxfId="401" priority="398" operator="containsText" text="CUMPLE">
      <formula>NOT(ISERROR(SEARCH("CUMPLE",BZ206)))</formula>
    </cfRule>
  </conditionalFormatting>
  <conditionalFormatting sqref="BZ206">
    <cfRule type="cellIs" dxfId="400" priority="395" operator="equal">
      <formula>"ARTIFICIALIDAD"</formula>
    </cfRule>
    <cfRule type="cellIs" dxfId="399" priority="396" operator="equal">
      <formula>"CUMPLE"</formula>
    </cfRule>
    <cfRule type="cellIs" dxfId="398" priority="397" operator="equal">
      <formula>"NO CUMPLE"</formula>
    </cfRule>
  </conditionalFormatting>
  <conditionalFormatting sqref="BR207:BR218">
    <cfRule type="containsText" dxfId="397" priority="391" operator="containsText" text="CUMPLE">
      <formula>NOT(ISERROR(SEARCH("CUMPLE",BR207)))</formula>
    </cfRule>
  </conditionalFormatting>
  <conditionalFormatting sqref="BR207:BR218">
    <cfRule type="cellIs" dxfId="396" priority="384" operator="equal">
      <formula>"ARTIFICIALIDAD"</formula>
    </cfRule>
    <cfRule type="cellIs" dxfId="395" priority="385" operator="equal">
      <formula>"CUMPLE"</formula>
    </cfRule>
    <cfRule type="cellIs" dxfId="394" priority="386" operator="equal">
      <formula>"NO CUMPLE"</formula>
    </cfRule>
  </conditionalFormatting>
  <conditionalFormatting sqref="BR206">
    <cfRule type="containsText" dxfId="393" priority="390" operator="containsText" text="CUMPLE">
      <formula>NOT(ISERROR(SEARCH("CUMPLE",BR206)))</formula>
    </cfRule>
  </conditionalFormatting>
  <conditionalFormatting sqref="BR206">
    <cfRule type="cellIs" dxfId="392" priority="387" operator="equal">
      <formula>"ARTIFICIALIDAD"</formula>
    </cfRule>
    <cfRule type="cellIs" dxfId="391" priority="388" operator="equal">
      <formula>"CUMPLE"</formula>
    </cfRule>
    <cfRule type="cellIs" dxfId="390" priority="389" operator="equal">
      <formula>"NO CUMPLE"</formula>
    </cfRule>
  </conditionalFormatting>
  <conditionalFormatting sqref="BJ207:BJ218">
    <cfRule type="containsText" dxfId="389" priority="383" operator="containsText" text="CUMPLE">
      <formula>NOT(ISERROR(SEARCH("CUMPLE",BJ207)))</formula>
    </cfRule>
  </conditionalFormatting>
  <conditionalFormatting sqref="BJ207:BJ218">
    <cfRule type="cellIs" dxfId="388" priority="376" operator="equal">
      <formula>"ARTIFICIALIDAD"</formula>
    </cfRule>
    <cfRule type="cellIs" dxfId="387" priority="377" operator="equal">
      <formula>"CUMPLE"</formula>
    </cfRule>
    <cfRule type="cellIs" dxfId="386" priority="378" operator="equal">
      <formula>"NO CUMPLE"</formula>
    </cfRule>
  </conditionalFormatting>
  <conditionalFormatting sqref="BJ206">
    <cfRule type="containsText" dxfId="385" priority="382" operator="containsText" text="CUMPLE">
      <formula>NOT(ISERROR(SEARCH("CUMPLE",BJ206)))</formula>
    </cfRule>
  </conditionalFormatting>
  <conditionalFormatting sqref="BJ206">
    <cfRule type="cellIs" dxfId="384" priority="379" operator="equal">
      <formula>"ARTIFICIALIDAD"</formula>
    </cfRule>
    <cfRule type="cellIs" dxfId="383" priority="380" operator="equal">
      <formula>"CUMPLE"</formula>
    </cfRule>
    <cfRule type="cellIs" dxfId="382" priority="381" operator="equal">
      <formula>"NO CUMPLE"</formula>
    </cfRule>
  </conditionalFormatting>
  <conditionalFormatting sqref="CU194:CW205">
    <cfRule type="containsText" dxfId="381" priority="374" operator="containsText" text="500">
      <formula>NOT(ISERROR(SEARCH("500",CU194)))</formula>
    </cfRule>
    <cfRule type="containsText" dxfId="380" priority="375" operator="containsText" text="500,00">
      <formula>NOT(ISERROR(SEARCH("500,00",CU194)))</formula>
    </cfRule>
  </conditionalFormatting>
  <conditionalFormatting sqref="V194:V205 AD194:AD205 AL194:AL205 AT194:AT205 BB194:BB205 N193:N205">
    <cfRule type="containsText" dxfId="379" priority="373" operator="containsText" text="CUMPLE">
      <formula>NOT(ISERROR(SEARCH("CUMPLE",N193)))</formula>
    </cfRule>
  </conditionalFormatting>
  <conditionalFormatting sqref="CO193:CO205">
    <cfRule type="containsText" dxfId="378" priority="372" operator="containsText" text="500">
      <formula>NOT(ISERROR(SEARCH("500",CO193)))</formula>
    </cfRule>
  </conditionalFormatting>
  <conditionalFormatting sqref="N194:N205 V194:V205 AD194:AD205 AL194:AL205 AT194:AT205 BB194:BB205">
    <cfRule type="cellIs" dxfId="377" priority="346" operator="equal">
      <formula>"ARTIFICIALIDAD"</formula>
    </cfRule>
    <cfRule type="cellIs" dxfId="376" priority="347" operator="equal">
      <formula>"CUMPLE"</formula>
    </cfRule>
    <cfRule type="cellIs" dxfId="375" priority="348" operator="equal">
      <formula>"NO CUMPLE"</formula>
    </cfRule>
  </conditionalFormatting>
  <conditionalFormatting sqref="N193">
    <cfRule type="cellIs" dxfId="374" priority="369" operator="equal">
      <formula>"ARTIFICIALIDAD"</formula>
    </cfRule>
    <cfRule type="cellIs" dxfId="373" priority="370" operator="equal">
      <formula>"CUMPLE"</formula>
    </cfRule>
    <cfRule type="cellIs" dxfId="372" priority="371" operator="equal">
      <formula>"NO CUMPLE"</formula>
    </cfRule>
  </conditionalFormatting>
  <conditionalFormatting sqref="V193">
    <cfRule type="containsText" dxfId="371" priority="368" operator="containsText" text="CUMPLE">
      <formula>NOT(ISERROR(SEARCH("CUMPLE",V193)))</formula>
    </cfRule>
  </conditionalFormatting>
  <conditionalFormatting sqref="V193">
    <cfRule type="cellIs" dxfId="370" priority="365" operator="equal">
      <formula>"ARTIFICIALIDAD"</formula>
    </cfRule>
    <cfRule type="cellIs" dxfId="369" priority="366" operator="equal">
      <formula>"CUMPLE"</formula>
    </cfRule>
    <cfRule type="cellIs" dxfId="368" priority="367" operator="equal">
      <formula>"NO CUMPLE"</formula>
    </cfRule>
  </conditionalFormatting>
  <conditionalFormatting sqref="AD193">
    <cfRule type="containsText" dxfId="367" priority="364" operator="containsText" text="CUMPLE">
      <formula>NOT(ISERROR(SEARCH("CUMPLE",AD193)))</formula>
    </cfRule>
  </conditionalFormatting>
  <conditionalFormatting sqref="AD193">
    <cfRule type="cellIs" dxfId="366" priority="361" operator="equal">
      <formula>"ARTIFICIALIDAD"</formula>
    </cfRule>
    <cfRule type="cellIs" dxfId="365" priority="362" operator="equal">
      <formula>"CUMPLE"</formula>
    </cfRule>
    <cfRule type="cellIs" dxfId="364" priority="363" operator="equal">
      <formula>"NO CUMPLE"</formula>
    </cfRule>
  </conditionalFormatting>
  <conditionalFormatting sqref="AL193">
    <cfRule type="containsText" dxfId="363" priority="360" operator="containsText" text="CUMPLE">
      <formula>NOT(ISERROR(SEARCH("CUMPLE",AL193)))</formula>
    </cfRule>
  </conditionalFormatting>
  <conditionalFormatting sqref="AL193">
    <cfRule type="cellIs" dxfId="362" priority="357" operator="equal">
      <formula>"ARTIFICIALIDAD"</formula>
    </cfRule>
    <cfRule type="cellIs" dxfId="361" priority="358" operator="equal">
      <formula>"CUMPLE"</formula>
    </cfRule>
    <cfRule type="cellIs" dxfId="360" priority="359" operator="equal">
      <formula>"NO CUMPLE"</formula>
    </cfRule>
  </conditionalFormatting>
  <conditionalFormatting sqref="AT193">
    <cfRule type="containsText" dxfId="359" priority="356" operator="containsText" text="CUMPLE">
      <formula>NOT(ISERROR(SEARCH("CUMPLE",AT193)))</formula>
    </cfRule>
  </conditionalFormatting>
  <conditionalFormatting sqref="AT193">
    <cfRule type="cellIs" dxfId="358" priority="353" operator="equal">
      <formula>"ARTIFICIALIDAD"</formula>
    </cfRule>
    <cfRule type="cellIs" dxfId="357" priority="354" operator="equal">
      <formula>"CUMPLE"</formula>
    </cfRule>
    <cfRule type="cellIs" dxfId="356" priority="355" operator="equal">
      <formula>"NO CUMPLE"</formula>
    </cfRule>
  </conditionalFormatting>
  <conditionalFormatting sqref="BB193">
    <cfRule type="containsText" dxfId="355" priority="352" operator="containsText" text="CUMPLE">
      <formula>NOT(ISERROR(SEARCH("CUMPLE",BB193)))</formula>
    </cfRule>
  </conditionalFormatting>
  <conditionalFormatting sqref="BB193">
    <cfRule type="cellIs" dxfId="354" priority="349" operator="equal">
      <formula>"ARTIFICIALIDAD"</formula>
    </cfRule>
    <cfRule type="cellIs" dxfId="353" priority="350" operator="equal">
      <formula>"CUMPLE"</formula>
    </cfRule>
    <cfRule type="cellIs" dxfId="352" priority="351" operator="equal">
      <formula>"NO CUMPLE"</formula>
    </cfRule>
  </conditionalFormatting>
  <conditionalFormatting sqref="CO193:CW193 CO194:CT205">
    <cfRule type="containsText" dxfId="351" priority="344" operator="containsText" text="500">
      <formula>NOT(ISERROR(SEARCH("500",CO193)))</formula>
    </cfRule>
    <cfRule type="containsText" dxfId="350" priority="345" operator="containsText" text="500,00">
      <formula>NOT(ISERROR(SEARCH("500,00",CO193)))</formula>
    </cfRule>
  </conditionalFormatting>
  <conditionalFormatting sqref="BZ194:BZ205">
    <cfRule type="containsText" dxfId="349" priority="343" operator="containsText" text="CUMPLE">
      <formula>NOT(ISERROR(SEARCH("CUMPLE",BZ194)))</formula>
    </cfRule>
  </conditionalFormatting>
  <conditionalFormatting sqref="BZ194:BZ205">
    <cfRule type="cellIs" dxfId="348" priority="336" operator="equal">
      <formula>"ARTIFICIALIDAD"</formula>
    </cfRule>
    <cfRule type="cellIs" dxfId="347" priority="337" operator="equal">
      <formula>"CUMPLE"</formula>
    </cfRule>
    <cfRule type="cellIs" dxfId="346" priority="338" operator="equal">
      <formula>"NO CUMPLE"</formula>
    </cfRule>
  </conditionalFormatting>
  <conditionalFormatting sqref="BZ193">
    <cfRule type="containsText" dxfId="345" priority="342" operator="containsText" text="CUMPLE">
      <formula>NOT(ISERROR(SEARCH("CUMPLE",BZ193)))</formula>
    </cfRule>
  </conditionalFormatting>
  <conditionalFormatting sqref="BZ193">
    <cfRule type="cellIs" dxfId="344" priority="339" operator="equal">
      <formula>"ARTIFICIALIDAD"</formula>
    </cfRule>
    <cfRule type="cellIs" dxfId="343" priority="340" operator="equal">
      <formula>"CUMPLE"</formula>
    </cfRule>
    <cfRule type="cellIs" dxfId="342" priority="341" operator="equal">
      <formula>"NO CUMPLE"</formula>
    </cfRule>
  </conditionalFormatting>
  <conditionalFormatting sqref="BR194:BR205">
    <cfRule type="containsText" dxfId="341" priority="335" operator="containsText" text="CUMPLE">
      <formula>NOT(ISERROR(SEARCH("CUMPLE",BR194)))</formula>
    </cfRule>
  </conditionalFormatting>
  <conditionalFormatting sqref="BR194:BR205">
    <cfRule type="cellIs" dxfId="340" priority="328" operator="equal">
      <formula>"ARTIFICIALIDAD"</formula>
    </cfRule>
    <cfRule type="cellIs" dxfId="339" priority="329" operator="equal">
      <formula>"CUMPLE"</formula>
    </cfRule>
    <cfRule type="cellIs" dxfId="338" priority="330" operator="equal">
      <formula>"NO CUMPLE"</formula>
    </cfRule>
  </conditionalFormatting>
  <conditionalFormatting sqref="BR193">
    <cfRule type="containsText" dxfId="337" priority="334" operator="containsText" text="CUMPLE">
      <formula>NOT(ISERROR(SEARCH("CUMPLE",BR193)))</formula>
    </cfRule>
  </conditionalFormatting>
  <conditionalFormatting sqref="BR193">
    <cfRule type="cellIs" dxfId="336" priority="331" operator="equal">
      <formula>"ARTIFICIALIDAD"</formula>
    </cfRule>
    <cfRule type="cellIs" dxfId="335" priority="332" operator="equal">
      <formula>"CUMPLE"</formula>
    </cfRule>
    <cfRule type="cellIs" dxfId="334" priority="333" operator="equal">
      <formula>"NO CUMPLE"</formula>
    </cfRule>
  </conditionalFormatting>
  <conditionalFormatting sqref="BJ194:BJ205">
    <cfRule type="containsText" dxfId="333" priority="327" operator="containsText" text="CUMPLE">
      <formula>NOT(ISERROR(SEARCH("CUMPLE",BJ194)))</formula>
    </cfRule>
  </conditionalFormatting>
  <conditionalFormatting sqref="BJ194:BJ205">
    <cfRule type="cellIs" dxfId="332" priority="320" operator="equal">
      <formula>"ARTIFICIALIDAD"</formula>
    </cfRule>
    <cfRule type="cellIs" dxfId="331" priority="321" operator="equal">
      <formula>"CUMPLE"</formula>
    </cfRule>
    <cfRule type="cellIs" dxfId="330" priority="322" operator="equal">
      <formula>"NO CUMPLE"</formula>
    </cfRule>
  </conditionalFormatting>
  <conditionalFormatting sqref="BJ193">
    <cfRule type="containsText" dxfId="329" priority="326" operator="containsText" text="CUMPLE">
      <formula>NOT(ISERROR(SEARCH("CUMPLE",BJ193)))</formula>
    </cfRule>
  </conditionalFormatting>
  <conditionalFormatting sqref="BJ193">
    <cfRule type="cellIs" dxfId="328" priority="323" operator="equal">
      <formula>"ARTIFICIALIDAD"</formula>
    </cfRule>
    <cfRule type="cellIs" dxfId="327" priority="324" operator="equal">
      <formula>"CUMPLE"</formula>
    </cfRule>
    <cfRule type="cellIs" dxfId="326" priority="325" operator="equal">
      <formula>"NO CUMPLE"</formula>
    </cfRule>
  </conditionalFormatting>
  <conditionalFormatting sqref="CU181:CW192">
    <cfRule type="containsText" dxfId="325" priority="318" operator="containsText" text="500">
      <formula>NOT(ISERROR(SEARCH("500",CU181)))</formula>
    </cfRule>
    <cfRule type="containsText" dxfId="324" priority="319" operator="containsText" text="500,00">
      <formula>NOT(ISERROR(SEARCH("500,00",CU181)))</formula>
    </cfRule>
  </conditionalFormatting>
  <conditionalFormatting sqref="V181:V192 AD181:AD192 AL181:AL192 AT181:AT192 BB181:BB192 N180:N192">
    <cfRule type="containsText" dxfId="323" priority="317" operator="containsText" text="CUMPLE">
      <formula>NOT(ISERROR(SEARCH("CUMPLE",N180)))</formula>
    </cfRule>
  </conditionalFormatting>
  <conditionalFormatting sqref="CO180:CO192">
    <cfRule type="containsText" dxfId="322" priority="316" operator="containsText" text="500">
      <formula>NOT(ISERROR(SEARCH("500",CO180)))</formula>
    </cfRule>
  </conditionalFormatting>
  <conditionalFormatting sqref="N181:N192 V181:V192 AD181:AD192 AL181:AL192 AT181:AT192 BB181:BB192">
    <cfRule type="cellIs" dxfId="321" priority="290" operator="equal">
      <formula>"ARTIFICIALIDAD"</formula>
    </cfRule>
    <cfRule type="cellIs" dxfId="320" priority="291" operator="equal">
      <formula>"CUMPLE"</formula>
    </cfRule>
    <cfRule type="cellIs" dxfId="319" priority="292" operator="equal">
      <formula>"NO CUMPLE"</formula>
    </cfRule>
  </conditionalFormatting>
  <conditionalFormatting sqref="N180">
    <cfRule type="cellIs" dxfId="318" priority="313" operator="equal">
      <formula>"ARTIFICIALIDAD"</formula>
    </cfRule>
    <cfRule type="cellIs" dxfId="317" priority="314" operator="equal">
      <formula>"CUMPLE"</formula>
    </cfRule>
    <cfRule type="cellIs" dxfId="316" priority="315" operator="equal">
      <formula>"NO CUMPLE"</formula>
    </cfRule>
  </conditionalFormatting>
  <conditionalFormatting sqref="V180">
    <cfRule type="containsText" dxfId="315" priority="312" operator="containsText" text="CUMPLE">
      <formula>NOT(ISERROR(SEARCH("CUMPLE",V180)))</formula>
    </cfRule>
  </conditionalFormatting>
  <conditionalFormatting sqref="V180">
    <cfRule type="cellIs" dxfId="314" priority="309" operator="equal">
      <formula>"ARTIFICIALIDAD"</formula>
    </cfRule>
    <cfRule type="cellIs" dxfId="313" priority="310" operator="equal">
      <formula>"CUMPLE"</formula>
    </cfRule>
    <cfRule type="cellIs" dxfId="312" priority="311" operator="equal">
      <formula>"NO CUMPLE"</formula>
    </cfRule>
  </conditionalFormatting>
  <conditionalFormatting sqref="AD180">
    <cfRule type="containsText" dxfId="311" priority="308" operator="containsText" text="CUMPLE">
      <formula>NOT(ISERROR(SEARCH("CUMPLE",AD180)))</formula>
    </cfRule>
  </conditionalFormatting>
  <conditionalFormatting sqref="AD180">
    <cfRule type="cellIs" dxfId="310" priority="305" operator="equal">
      <formula>"ARTIFICIALIDAD"</formula>
    </cfRule>
    <cfRule type="cellIs" dxfId="309" priority="306" operator="equal">
      <formula>"CUMPLE"</formula>
    </cfRule>
    <cfRule type="cellIs" dxfId="308" priority="307" operator="equal">
      <formula>"NO CUMPLE"</formula>
    </cfRule>
  </conditionalFormatting>
  <conditionalFormatting sqref="AL180">
    <cfRule type="containsText" dxfId="307" priority="304" operator="containsText" text="CUMPLE">
      <formula>NOT(ISERROR(SEARCH("CUMPLE",AL180)))</formula>
    </cfRule>
  </conditionalFormatting>
  <conditionalFormatting sqref="AL180">
    <cfRule type="cellIs" dxfId="306" priority="301" operator="equal">
      <formula>"ARTIFICIALIDAD"</formula>
    </cfRule>
    <cfRule type="cellIs" dxfId="305" priority="302" operator="equal">
      <formula>"CUMPLE"</formula>
    </cfRule>
    <cfRule type="cellIs" dxfId="304" priority="303" operator="equal">
      <formula>"NO CUMPLE"</formula>
    </cfRule>
  </conditionalFormatting>
  <conditionalFormatting sqref="AT180">
    <cfRule type="containsText" dxfId="303" priority="300" operator="containsText" text="CUMPLE">
      <formula>NOT(ISERROR(SEARCH("CUMPLE",AT180)))</formula>
    </cfRule>
  </conditionalFormatting>
  <conditionalFormatting sqref="AT180">
    <cfRule type="cellIs" dxfId="302" priority="297" operator="equal">
      <formula>"ARTIFICIALIDAD"</formula>
    </cfRule>
    <cfRule type="cellIs" dxfId="301" priority="298" operator="equal">
      <formula>"CUMPLE"</formula>
    </cfRule>
    <cfRule type="cellIs" dxfId="300" priority="299" operator="equal">
      <formula>"NO CUMPLE"</formula>
    </cfRule>
  </conditionalFormatting>
  <conditionalFormatting sqref="BB180">
    <cfRule type="containsText" dxfId="299" priority="296" operator="containsText" text="CUMPLE">
      <formula>NOT(ISERROR(SEARCH("CUMPLE",BB180)))</formula>
    </cfRule>
  </conditionalFormatting>
  <conditionalFormatting sqref="BB180">
    <cfRule type="cellIs" dxfId="298" priority="293" operator="equal">
      <formula>"ARTIFICIALIDAD"</formula>
    </cfRule>
    <cfRule type="cellIs" dxfId="297" priority="294" operator="equal">
      <formula>"CUMPLE"</formula>
    </cfRule>
    <cfRule type="cellIs" dxfId="296" priority="295" operator="equal">
      <formula>"NO CUMPLE"</formula>
    </cfRule>
  </conditionalFormatting>
  <conditionalFormatting sqref="CO180:CW180 CO181:CT192">
    <cfRule type="containsText" dxfId="295" priority="288" operator="containsText" text="500">
      <formula>NOT(ISERROR(SEARCH("500",CO180)))</formula>
    </cfRule>
    <cfRule type="containsText" dxfId="294" priority="289" operator="containsText" text="500,00">
      <formula>NOT(ISERROR(SEARCH("500,00",CO180)))</formula>
    </cfRule>
  </conditionalFormatting>
  <conditionalFormatting sqref="BZ181:BZ192">
    <cfRule type="containsText" dxfId="293" priority="287" operator="containsText" text="CUMPLE">
      <formula>NOT(ISERROR(SEARCH("CUMPLE",BZ181)))</formula>
    </cfRule>
  </conditionalFormatting>
  <conditionalFormatting sqref="BZ181:BZ192">
    <cfRule type="cellIs" dxfId="292" priority="280" operator="equal">
      <formula>"ARTIFICIALIDAD"</formula>
    </cfRule>
    <cfRule type="cellIs" dxfId="291" priority="281" operator="equal">
      <formula>"CUMPLE"</formula>
    </cfRule>
    <cfRule type="cellIs" dxfId="290" priority="282" operator="equal">
      <formula>"NO CUMPLE"</formula>
    </cfRule>
  </conditionalFormatting>
  <conditionalFormatting sqref="BZ180">
    <cfRule type="containsText" dxfId="289" priority="286" operator="containsText" text="CUMPLE">
      <formula>NOT(ISERROR(SEARCH("CUMPLE",BZ180)))</formula>
    </cfRule>
  </conditionalFormatting>
  <conditionalFormatting sqref="BZ180">
    <cfRule type="cellIs" dxfId="288" priority="283" operator="equal">
      <formula>"ARTIFICIALIDAD"</formula>
    </cfRule>
    <cfRule type="cellIs" dxfId="287" priority="284" operator="equal">
      <formula>"CUMPLE"</formula>
    </cfRule>
    <cfRule type="cellIs" dxfId="286" priority="285" operator="equal">
      <formula>"NO CUMPLE"</formula>
    </cfRule>
  </conditionalFormatting>
  <conditionalFormatting sqref="BR181:BR192">
    <cfRule type="containsText" dxfId="285" priority="279" operator="containsText" text="CUMPLE">
      <formula>NOT(ISERROR(SEARCH("CUMPLE",BR181)))</formula>
    </cfRule>
  </conditionalFormatting>
  <conditionalFormatting sqref="BR181:BR192">
    <cfRule type="cellIs" dxfId="284" priority="272" operator="equal">
      <formula>"ARTIFICIALIDAD"</formula>
    </cfRule>
    <cfRule type="cellIs" dxfId="283" priority="273" operator="equal">
      <formula>"CUMPLE"</formula>
    </cfRule>
    <cfRule type="cellIs" dxfId="282" priority="274" operator="equal">
      <formula>"NO CUMPLE"</formula>
    </cfRule>
  </conditionalFormatting>
  <conditionalFormatting sqref="BR180">
    <cfRule type="containsText" dxfId="281" priority="278" operator="containsText" text="CUMPLE">
      <formula>NOT(ISERROR(SEARCH("CUMPLE",BR180)))</formula>
    </cfRule>
  </conditionalFormatting>
  <conditionalFormatting sqref="BR180">
    <cfRule type="cellIs" dxfId="280" priority="275" operator="equal">
      <formula>"ARTIFICIALIDAD"</formula>
    </cfRule>
    <cfRule type="cellIs" dxfId="279" priority="276" operator="equal">
      <formula>"CUMPLE"</formula>
    </cfRule>
    <cfRule type="cellIs" dxfId="278" priority="277" operator="equal">
      <formula>"NO CUMPLE"</formula>
    </cfRule>
  </conditionalFormatting>
  <conditionalFormatting sqref="BJ181:BJ192">
    <cfRule type="containsText" dxfId="277" priority="271" operator="containsText" text="CUMPLE">
      <formula>NOT(ISERROR(SEARCH("CUMPLE",BJ181)))</formula>
    </cfRule>
  </conditionalFormatting>
  <conditionalFormatting sqref="BJ181:BJ192">
    <cfRule type="cellIs" dxfId="276" priority="264" operator="equal">
      <formula>"ARTIFICIALIDAD"</formula>
    </cfRule>
    <cfRule type="cellIs" dxfId="275" priority="265" operator="equal">
      <formula>"CUMPLE"</formula>
    </cfRule>
    <cfRule type="cellIs" dxfId="274" priority="266" operator="equal">
      <formula>"NO CUMPLE"</formula>
    </cfRule>
  </conditionalFormatting>
  <conditionalFormatting sqref="BJ180">
    <cfRule type="containsText" dxfId="273" priority="270" operator="containsText" text="CUMPLE">
      <formula>NOT(ISERROR(SEARCH("CUMPLE",BJ180)))</formula>
    </cfRule>
  </conditionalFormatting>
  <conditionalFormatting sqref="BJ180">
    <cfRule type="cellIs" dxfId="272" priority="267" operator="equal">
      <formula>"ARTIFICIALIDAD"</formula>
    </cfRule>
    <cfRule type="cellIs" dxfId="271" priority="268" operator="equal">
      <formula>"CUMPLE"</formula>
    </cfRule>
    <cfRule type="cellIs" dxfId="270" priority="269" operator="equal">
      <formula>"NO CUMPLE"</formula>
    </cfRule>
  </conditionalFormatting>
  <conditionalFormatting sqref="CU168:CW179">
    <cfRule type="containsText" dxfId="269" priority="262" operator="containsText" text="500">
      <formula>NOT(ISERROR(SEARCH("500",CU168)))</formula>
    </cfRule>
    <cfRule type="containsText" dxfId="268" priority="263" operator="containsText" text="500,00">
      <formula>NOT(ISERROR(SEARCH("500,00",CU168)))</formula>
    </cfRule>
  </conditionalFormatting>
  <conditionalFormatting sqref="V168:V179 AD168:AD179 AL168:AL179 AT168:AT179 BB168:BB179 N167:N179">
    <cfRule type="containsText" dxfId="267" priority="261" operator="containsText" text="CUMPLE">
      <formula>NOT(ISERROR(SEARCH("CUMPLE",N167)))</formula>
    </cfRule>
  </conditionalFormatting>
  <conditionalFormatting sqref="CO167:CO179">
    <cfRule type="containsText" dxfId="266" priority="260" operator="containsText" text="500">
      <formula>NOT(ISERROR(SEARCH("500",CO167)))</formula>
    </cfRule>
  </conditionalFormatting>
  <conditionalFormatting sqref="N168:N179 V168:V179 AD168:AD179 AL168:AL179 AT168:AT179 BB168:BB179">
    <cfRule type="cellIs" dxfId="265" priority="234" operator="equal">
      <formula>"ARTIFICIALIDAD"</formula>
    </cfRule>
    <cfRule type="cellIs" dxfId="264" priority="235" operator="equal">
      <formula>"CUMPLE"</formula>
    </cfRule>
    <cfRule type="cellIs" dxfId="263" priority="236" operator="equal">
      <formula>"NO CUMPLE"</formula>
    </cfRule>
  </conditionalFormatting>
  <conditionalFormatting sqref="N167">
    <cfRule type="cellIs" dxfId="262" priority="257" operator="equal">
      <formula>"ARTIFICIALIDAD"</formula>
    </cfRule>
    <cfRule type="cellIs" dxfId="261" priority="258" operator="equal">
      <formula>"CUMPLE"</formula>
    </cfRule>
    <cfRule type="cellIs" dxfId="260" priority="259" operator="equal">
      <formula>"NO CUMPLE"</formula>
    </cfRule>
  </conditionalFormatting>
  <conditionalFormatting sqref="V167">
    <cfRule type="containsText" dxfId="259" priority="256" operator="containsText" text="CUMPLE">
      <formula>NOT(ISERROR(SEARCH("CUMPLE",V167)))</formula>
    </cfRule>
  </conditionalFormatting>
  <conditionalFormatting sqref="V167">
    <cfRule type="cellIs" dxfId="258" priority="253" operator="equal">
      <formula>"ARTIFICIALIDAD"</formula>
    </cfRule>
    <cfRule type="cellIs" dxfId="257" priority="254" operator="equal">
      <formula>"CUMPLE"</formula>
    </cfRule>
    <cfRule type="cellIs" dxfId="256" priority="255" operator="equal">
      <formula>"NO CUMPLE"</formula>
    </cfRule>
  </conditionalFormatting>
  <conditionalFormatting sqref="AD167">
    <cfRule type="containsText" dxfId="255" priority="252" operator="containsText" text="CUMPLE">
      <formula>NOT(ISERROR(SEARCH("CUMPLE",AD167)))</formula>
    </cfRule>
  </conditionalFormatting>
  <conditionalFormatting sqref="AD167">
    <cfRule type="cellIs" dxfId="254" priority="249" operator="equal">
      <formula>"ARTIFICIALIDAD"</formula>
    </cfRule>
    <cfRule type="cellIs" dxfId="253" priority="250" operator="equal">
      <formula>"CUMPLE"</formula>
    </cfRule>
    <cfRule type="cellIs" dxfId="252" priority="251" operator="equal">
      <formula>"NO CUMPLE"</formula>
    </cfRule>
  </conditionalFormatting>
  <conditionalFormatting sqref="AL167">
    <cfRule type="containsText" dxfId="251" priority="248" operator="containsText" text="CUMPLE">
      <formula>NOT(ISERROR(SEARCH("CUMPLE",AL167)))</formula>
    </cfRule>
  </conditionalFormatting>
  <conditionalFormatting sqref="AL167">
    <cfRule type="cellIs" dxfId="250" priority="245" operator="equal">
      <formula>"ARTIFICIALIDAD"</formula>
    </cfRule>
    <cfRule type="cellIs" dxfId="249" priority="246" operator="equal">
      <formula>"CUMPLE"</formula>
    </cfRule>
    <cfRule type="cellIs" dxfId="248" priority="247" operator="equal">
      <formula>"NO CUMPLE"</formula>
    </cfRule>
  </conditionalFormatting>
  <conditionalFormatting sqref="AT167">
    <cfRule type="containsText" dxfId="247" priority="244" operator="containsText" text="CUMPLE">
      <formula>NOT(ISERROR(SEARCH("CUMPLE",AT167)))</formula>
    </cfRule>
  </conditionalFormatting>
  <conditionalFormatting sqref="AT167">
    <cfRule type="cellIs" dxfId="246" priority="241" operator="equal">
      <formula>"ARTIFICIALIDAD"</formula>
    </cfRule>
    <cfRule type="cellIs" dxfId="245" priority="242" operator="equal">
      <formula>"CUMPLE"</formula>
    </cfRule>
    <cfRule type="cellIs" dxfId="244" priority="243" operator="equal">
      <formula>"NO CUMPLE"</formula>
    </cfRule>
  </conditionalFormatting>
  <conditionalFormatting sqref="BB167">
    <cfRule type="containsText" dxfId="243" priority="240" operator="containsText" text="CUMPLE">
      <formula>NOT(ISERROR(SEARCH("CUMPLE",BB167)))</formula>
    </cfRule>
  </conditionalFormatting>
  <conditionalFormatting sqref="BB167">
    <cfRule type="cellIs" dxfId="242" priority="237" operator="equal">
      <formula>"ARTIFICIALIDAD"</formula>
    </cfRule>
    <cfRule type="cellIs" dxfId="241" priority="238" operator="equal">
      <formula>"CUMPLE"</formula>
    </cfRule>
    <cfRule type="cellIs" dxfId="240" priority="239" operator="equal">
      <formula>"NO CUMPLE"</formula>
    </cfRule>
  </conditionalFormatting>
  <conditionalFormatting sqref="CO167:CW167 CO168:CT179">
    <cfRule type="containsText" dxfId="239" priority="232" operator="containsText" text="500">
      <formula>NOT(ISERROR(SEARCH("500",CO167)))</formula>
    </cfRule>
    <cfRule type="containsText" dxfId="238" priority="233" operator="containsText" text="500,00">
      <formula>NOT(ISERROR(SEARCH("500,00",CO167)))</formula>
    </cfRule>
  </conditionalFormatting>
  <conditionalFormatting sqref="BZ168:BZ179">
    <cfRule type="containsText" dxfId="237" priority="231" operator="containsText" text="CUMPLE">
      <formula>NOT(ISERROR(SEARCH("CUMPLE",BZ168)))</formula>
    </cfRule>
  </conditionalFormatting>
  <conditionalFormatting sqref="BZ168:BZ179">
    <cfRule type="cellIs" dxfId="236" priority="224" operator="equal">
      <formula>"ARTIFICIALIDAD"</formula>
    </cfRule>
    <cfRule type="cellIs" dxfId="235" priority="225" operator="equal">
      <formula>"CUMPLE"</formula>
    </cfRule>
    <cfRule type="cellIs" dxfId="234" priority="226" operator="equal">
      <formula>"NO CUMPLE"</formula>
    </cfRule>
  </conditionalFormatting>
  <conditionalFormatting sqref="BZ167">
    <cfRule type="containsText" dxfId="233" priority="230" operator="containsText" text="CUMPLE">
      <formula>NOT(ISERROR(SEARCH("CUMPLE",BZ167)))</formula>
    </cfRule>
  </conditionalFormatting>
  <conditionalFormatting sqref="BZ167">
    <cfRule type="cellIs" dxfId="232" priority="227" operator="equal">
      <formula>"ARTIFICIALIDAD"</formula>
    </cfRule>
    <cfRule type="cellIs" dxfId="231" priority="228" operator="equal">
      <formula>"CUMPLE"</formula>
    </cfRule>
    <cfRule type="cellIs" dxfId="230" priority="229" operator="equal">
      <formula>"NO CUMPLE"</formula>
    </cfRule>
  </conditionalFormatting>
  <conditionalFormatting sqref="BR168:BR179">
    <cfRule type="containsText" dxfId="229" priority="223" operator="containsText" text="CUMPLE">
      <formula>NOT(ISERROR(SEARCH("CUMPLE",BR168)))</formula>
    </cfRule>
  </conditionalFormatting>
  <conditionalFormatting sqref="BR168:BR179">
    <cfRule type="cellIs" dxfId="228" priority="216" operator="equal">
      <formula>"ARTIFICIALIDAD"</formula>
    </cfRule>
    <cfRule type="cellIs" dxfId="227" priority="217" operator="equal">
      <formula>"CUMPLE"</formula>
    </cfRule>
    <cfRule type="cellIs" dxfId="226" priority="218" operator="equal">
      <formula>"NO CUMPLE"</formula>
    </cfRule>
  </conditionalFormatting>
  <conditionalFormatting sqref="BR167">
    <cfRule type="containsText" dxfId="225" priority="222" operator="containsText" text="CUMPLE">
      <formula>NOT(ISERROR(SEARCH("CUMPLE",BR167)))</formula>
    </cfRule>
  </conditionalFormatting>
  <conditionalFormatting sqref="BR167">
    <cfRule type="cellIs" dxfId="224" priority="219" operator="equal">
      <formula>"ARTIFICIALIDAD"</formula>
    </cfRule>
    <cfRule type="cellIs" dxfId="223" priority="220" operator="equal">
      <formula>"CUMPLE"</formula>
    </cfRule>
    <cfRule type="cellIs" dxfId="222" priority="221" operator="equal">
      <formula>"NO CUMPLE"</formula>
    </cfRule>
  </conditionalFormatting>
  <conditionalFormatting sqref="BJ168:BJ179">
    <cfRule type="containsText" dxfId="221" priority="215" operator="containsText" text="CUMPLE">
      <formula>NOT(ISERROR(SEARCH("CUMPLE",BJ168)))</formula>
    </cfRule>
  </conditionalFormatting>
  <conditionalFormatting sqref="BJ168:BJ179">
    <cfRule type="cellIs" dxfId="220" priority="208" operator="equal">
      <formula>"ARTIFICIALIDAD"</formula>
    </cfRule>
    <cfRule type="cellIs" dxfId="219" priority="209" operator="equal">
      <formula>"CUMPLE"</formula>
    </cfRule>
    <cfRule type="cellIs" dxfId="218" priority="210" operator="equal">
      <formula>"NO CUMPLE"</formula>
    </cfRule>
  </conditionalFormatting>
  <conditionalFormatting sqref="BJ167">
    <cfRule type="containsText" dxfId="217" priority="214" operator="containsText" text="CUMPLE">
      <formula>NOT(ISERROR(SEARCH("CUMPLE",BJ167)))</formula>
    </cfRule>
  </conditionalFormatting>
  <conditionalFormatting sqref="BJ167">
    <cfRule type="cellIs" dxfId="216" priority="211" operator="equal">
      <formula>"ARTIFICIALIDAD"</formula>
    </cfRule>
    <cfRule type="cellIs" dxfId="215" priority="212" operator="equal">
      <formula>"CUMPLE"</formula>
    </cfRule>
    <cfRule type="cellIs" dxfId="214" priority="213" operator="equal">
      <formula>"NO CUMPLE"</formula>
    </cfRule>
  </conditionalFormatting>
  <conditionalFormatting sqref="CU155:CW166">
    <cfRule type="containsText" dxfId="213" priority="206" operator="containsText" text="500">
      <formula>NOT(ISERROR(SEARCH("500",CU155)))</formula>
    </cfRule>
    <cfRule type="containsText" dxfId="212" priority="207" operator="containsText" text="500,00">
      <formula>NOT(ISERROR(SEARCH("500,00",CU155)))</formula>
    </cfRule>
  </conditionalFormatting>
  <conditionalFormatting sqref="V155:V166 AD155:AD166 AL155:AL166 AT155:AT166 BB155:BB166 N154:N166">
    <cfRule type="containsText" dxfId="211" priority="205" operator="containsText" text="CUMPLE">
      <formula>NOT(ISERROR(SEARCH("CUMPLE",N154)))</formula>
    </cfRule>
  </conditionalFormatting>
  <conditionalFormatting sqref="CO154:CO166">
    <cfRule type="containsText" dxfId="210" priority="204" operator="containsText" text="500">
      <formula>NOT(ISERROR(SEARCH("500",CO154)))</formula>
    </cfRule>
  </conditionalFormatting>
  <conditionalFormatting sqref="N155:N166 V155:V166 AD155:AD166 AL155:AL166 AT155:AT166 BB155:BB166">
    <cfRule type="cellIs" dxfId="209" priority="178" operator="equal">
      <formula>"ARTIFICIALIDAD"</formula>
    </cfRule>
    <cfRule type="cellIs" dxfId="208" priority="179" operator="equal">
      <formula>"CUMPLE"</formula>
    </cfRule>
    <cfRule type="cellIs" dxfId="207" priority="180" operator="equal">
      <formula>"NO CUMPLE"</formula>
    </cfRule>
  </conditionalFormatting>
  <conditionalFormatting sqref="N154">
    <cfRule type="cellIs" dxfId="206" priority="201" operator="equal">
      <formula>"ARTIFICIALIDAD"</formula>
    </cfRule>
    <cfRule type="cellIs" dxfId="205" priority="202" operator="equal">
      <formula>"CUMPLE"</formula>
    </cfRule>
    <cfRule type="cellIs" dxfId="204" priority="203" operator="equal">
      <formula>"NO CUMPLE"</formula>
    </cfRule>
  </conditionalFormatting>
  <conditionalFormatting sqref="V154">
    <cfRule type="containsText" dxfId="203" priority="200" operator="containsText" text="CUMPLE">
      <formula>NOT(ISERROR(SEARCH("CUMPLE",V154)))</formula>
    </cfRule>
  </conditionalFormatting>
  <conditionalFormatting sqref="V154">
    <cfRule type="cellIs" dxfId="202" priority="197" operator="equal">
      <formula>"ARTIFICIALIDAD"</formula>
    </cfRule>
    <cfRule type="cellIs" dxfId="201" priority="198" operator="equal">
      <formula>"CUMPLE"</formula>
    </cfRule>
    <cfRule type="cellIs" dxfId="200" priority="199" operator="equal">
      <formula>"NO CUMPLE"</formula>
    </cfRule>
  </conditionalFormatting>
  <conditionalFormatting sqref="AD154">
    <cfRule type="containsText" dxfId="199" priority="196" operator="containsText" text="CUMPLE">
      <formula>NOT(ISERROR(SEARCH("CUMPLE",AD154)))</formula>
    </cfRule>
  </conditionalFormatting>
  <conditionalFormatting sqref="AD154">
    <cfRule type="cellIs" dxfId="198" priority="193" operator="equal">
      <formula>"ARTIFICIALIDAD"</formula>
    </cfRule>
    <cfRule type="cellIs" dxfId="197" priority="194" operator="equal">
      <formula>"CUMPLE"</formula>
    </cfRule>
    <cfRule type="cellIs" dxfId="196" priority="195" operator="equal">
      <formula>"NO CUMPLE"</formula>
    </cfRule>
  </conditionalFormatting>
  <conditionalFormatting sqref="AL154">
    <cfRule type="containsText" dxfId="195" priority="192" operator="containsText" text="CUMPLE">
      <formula>NOT(ISERROR(SEARCH("CUMPLE",AL154)))</formula>
    </cfRule>
  </conditionalFormatting>
  <conditionalFormatting sqref="AL154">
    <cfRule type="cellIs" dxfId="194" priority="189" operator="equal">
      <formula>"ARTIFICIALIDAD"</formula>
    </cfRule>
    <cfRule type="cellIs" dxfId="193" priority="190" operator="equal">
      <formula>"CUMPLE"</formula>
    </cfRule>
    <cfRule type="cellIs" dxfId="192" priority="191" operator="equal">
      <formula>"NO CUMPLE"</formula>
    </cfRule>
  </conditionalFormatting>
  <conditionalFormatting sqref="AT154">
    <cfRule type="containsText" dxfId="191" priority="188" operator="containsText" text="CUMPLE">
      <formula>NOT(ISERROR(SEARCH("CUMPLE",AT154)))</formula>
    </cfRule>
  </conditionalFormatting>
  <conditionalFormatting sqref="AT154">
    <cfRule type="cellIs" dxfId="190" priority="185" operator="equal">
      <formula>"ARTIFICIALIDAD"</formula>
    </cfRule>
    <cfRule type="cellIs" dxfId="189" priority="186" operator="equal">
      <formula>"CUMPLE"</formula>
    </cfRule>
    <cfRule type="cellIs" dxfId="188" priority="187" operator="equal">
      <formula>"NO CUMPLE"</formula>
    </cfRule>
  </conditionalFormatting>
  <conditionalFormatting sqref="BB154">
    <cfRule type="containsText" dxfId="187" priority="184" operator="containsText" text="CUMPLE">
      <formula>NOT(ISERROR(SEARCH("CUMPLE",BB154)))</formula>
    </cfRule>
  </conditionalFormatting>
  <conditionalFormatting sqref="BB154">
    <cfRule type="cellIs" dxfId="186" priority="181" operator="equal">
      <formula>"ARTIFICIALIDAD"</formula>
    </cfRule>
    <cfRule type="cellIs" dxfId="185" priority="182" operator="equal">
      <formula>"CUMPLE"</formula>
    </cfRule>
    <cfRule type="cellIs" dxfId="184" priority="183" operator="equal">
      <formula>"NO CUMPLE"</formula>
    </cfRule>
  </conditionalFormatting>
  <conditionalFormatting sqref="CO154:CW154 CO155:CT166">
    <cfRule type="containsText" dxfId="183" priority="176" operator="containsText" text="500">
      <formula>NOT(ISERROR(SEARCH("500",CO154)))</formula>
    </cfRule>
    <cfRule type="containsText" dxfId="182" priority="177" operator="containsText" text="500,00">
      <formula>NOT(ISERROR(SEARCH("500,00",CO154)))</formula>
    </cfRule>
  </conditionalFormatting>
  <conditionalFormatting sqref="BZ155:BZ166">
    <cfRule type="containsText" dxfId="181" priority="175" operator="containsText" text="CUMPLE">
      <formula>NOT(ISERROR(SEARCH("CUMPLE",BZ155)))</formula>
    </cfRule>
  </conditionalFormatting>
  <conditionalFormatting sqref="BZ155:BZ166">
    <cfRule type="cellIs" dxfId="180" priority="168" operator="equal">
      <formula>"ARTIFICIALIDAD"</formula>
    </cfRule>
    <cfRule type="cellIs" dxfId="179" priority="169" operator="equal">
      <formula>"CUMPLE"</formula>
    </cfRule>
    <cfRule type="cellIs" dxfId="178" priority="170" operator="equal">
      <formula>"NO CUMPLE"</formula>
    </cfRule>
  </conditionalFormatting>
  <conditionalFormatting sqref="BZ154">
    <cfRule type="containsText" dxfId="177" priority="174" operator="containsText" text="CUMPLE">
      <formula>NOT(ISERROR(SEARCH("CUMPLE",BZ154)))</formula>
    </cfRule>
  </conditionalFormatting>
  <conditionalFormatting sqref="BZ154">
    <cfRule type="cellIs" dxfId="176" priority="171" operator="equal">
      <formula>"ARTIFICIALIDAD"</formula>
    </cfRule>
    <cfRule type="cellIs" dxfId="175" priority="172" operator="equal">
      <formula>"CUMPLE"</formula>
    </cfRule>
    <cfRule type="cellIs" dxfId="174" priority="173" operator="equal">
      <formula>"NO CUMPLE"</formula>
    </cfRule>
  </conditionalFormatting>
  <conditionalFormatting sqref="BR155:BR166">
    <cfRule type="containsText" dxfId="173" priority="167" operator="containsText" text="CUMPLE">
      <formula>NOT(ISERROR(SEARCH("CUMPLE",BR155)))</formula>
    </cfRule>
  </conditionalFormatting>
  <conditionalFormatting sqref="BR155:BR166">
    <cfRule type="cellIs" dxfId="172" priority="160" operator="equal">
      <formula>"ARTIFICIALIDAD"</formula>
    </cfRule>
    <cfRule type="cellIs" dxfId="171" priority="161" operator="equal">
      <formula>"CUMPLE"</formula>
    </cfRule>
    <cfRule type="cellIs" dxfId="170" priority="162" operator="equal">
      <formula>"NO CUMPLE"</formula>
    </cfRule>
  </conditionalFormatting>
  <conditionalFormatting sqref="BR154">
    <cfRule type="containsText" dxfId="169" priority="166" operator="containsText" text="CUMPLE">
      <formula>NOT(ISERROR(SEARCH("CUMPLE",BR154)))</formula>
    </cfRule>
  </conditionalFormatting>
  <conditionalFormatting sqref="BR154">
    <cfRule type="cellIs" dxfId="168" priority="163" operator="equal">
      <formula>"ARTIFICIALIDAD"</formula>
    </cfRule>
    <cfRule type="cellIs" dxfId="167" priority="164" operator="equal">
      <formula>"CUMPLE"</formula>
    </cfRule>
    <cfRule type="cellIs" dxfId="166" priority="165" operator="equal">
      <formula>"NO CUMPLE"</formula>
    </cfRule>
  </conditionalFormatting>
  <conditionalFormatting sqref="BJ155:BJ166">
    <cfRule type="containsText" dxfId="165" priority="159" operator="containsText" text="CUMPLE">
      <formula>NOT(ISERROR(SEARCH("CUMPLE",BJ155)))</formula>
    </cfRule>
  </conditionalFormatting>
  <conditionalFormatting sqref="BJ155:BJ166">
    <cfRule type="cellIs" dxfId="164" priority="152" operator="equal">
      <formula>"ARTIFICIALIDAD"</formula>
    </cfRule>
    <cfRule type="cellIs" dxfId="163" priority="153" operator="equal">
      <formula>"CUMPLE"</formula>
    </cfRule>
    <cfRule type="cellIs" dxfId="162" priority="154" operator="equal">
      <formula>"NO CUMPLE"</formula>
    </cfRule>
  </conditionalFormatting>
  <conditionalFormatting sqref="BJ154">
    <cfRule type="containsText" dxfId="161" priority="158" operator="containsText" text="CUMPLE">
      <formula>NOT(ISERROR(SEARCH("CUMPLE",BJ154)))</formula>
    </cfRule>
  </conditionalFormatting>
  <conditionalFormatting sqref="BJ154">
    <cfRule type="cellIs" dxfId="160" priority="155" operator="equal">
      <formula>"ARTIFICIALIDAD"</formula>
    </cfRule>
    <cfRule type="cellIs" dxfId="159" priority="156" operator="equal">
      <formula>"CUMPLE"</formula>
    </cfRule>
    <cfRule type="cellIs" dxfId="158" priority="157" operator="equal">
      <formula>"NO CUMPLE"</formula>
    </cfRule>
  </conditionalFormatting>
  <conditionalFormatting sqref="CU142:CW153">
    <cfRule type="containsText" dxfId="157" priority="150" operator="containsText" text="500">
      <formula>NOT(ISERROR(SEARCH("500",CU142)))</formula>
    </cfRule>
    <cfRule type="containsText" dxfId="156" priority="151" operator="containsText" text="500,00">
      <formula>NOT(ISERROR(SEARCH("500,00",CU142)))</formula>
    </cfRule>
  </conditionalFormatting>
  <conditionalFormatting sqref="V142:V153 AD142:AD153 AL142:AL153 AT142:AT153 BB142:BB153 N141:N153">
    <cfRule type="containsText" dxfId="155" priority="149" operator="containsText" text="CUMPLE">
      <formula>NOT(ISERROR(SEARCH("CUMPLE",N141)))</formula>
    </cfRule>
  </conditionalFormatting>
  <conditionalFormatting sqref="CO141:CO153">
    <cfRule type="containsText" dxfId="154" priority="148" operator="containsText" text="500">
      <formula>NOT(ISERROR(SEARCH("500",CO141)))</formula>
    </cfRule>
  </conditionalFormatting>
  <conditionalFormatting sqref="N142:N153 V142:V153 AD142:AD153 AL142:AL153 AT142:AT153 BB142:BB153">
    <cfRule type="cellIs" dxfId="153" priority="122" operator="equal">
      <formula>"ARTIFICIALIDAD"</formula>
    </cfRule>
    <cfRule type="cellIs" dxfId="152" priority="123" operator="equal">
      <formula>"CUMPLE"</formula>
    </cfRule>
    <cfRule type="cellIs" dxfId="151" priority="124" operator="equal">
      <formula>"NO CUMPLE"</formula>
    </cfRule>
  </conditionalFormatting>
  <conditionalFormatting sqref="N141">
    <cfRule type="cellIs" dxfId="150" priority="145" operator="equal">
      <formula>"ARTIFICIALIDAD"</formula>
    </cfRule>
    <cfRule type="cellIs" dxfId="149" priority="146" operator="equal">
      <formula>"CUMPLE"</formula>
    </cfRule>
    <cfRule type="cellIs" dxfId="148" priority="147" operator="equal">
      <formula>"NO CUMPLE"</formula>
    </cfRule>
  </conditionalFormatting>
  <conditionalFormatting sqref="V141">
    <cfRule type="containsText" dxfId="147" priority="144" operator="containsText" text="CUMPLE">
      <formula>NOT(ISERROR(SEARCH("CUMPLE",V141)))</formula>
    </cfRule>
  </conditionalFormatting>
  <conditionalFormatting sqref="V141">
    <cfRule type="cellIs" dxfId="146" priority="141" operator="equal">
      <formula>"ARTIFICIALIDAD"</formula>
    </cfRule>
    <cfRule type="cellIs" dxfId="145" priority="142" operator="equal">
      <formula>"CUMPLE"</formula>
    </cfRule>
    <cfRule type="cellIs" dxfId="144" priority="143" operator="equal">
      <formula>"NO CUMPLE"</formula>
    </cfRule>
  </conditionalFormatting>
  <conditionalFormatting sqref="AD141">
    <cfRule type="containsText" dxfId="143" priority="140" operator="containsText" text="CUMPLE">
      <formula>NOT(ISERROR(SEARCH("CUMPLE",AD141)))</formula>
    </cfRule>
  </conditionalFormatting>
  <conditionalFormatting sqref="AD141">
    <cfRule type="cellIs" dxfId="142" priority="137" operator="equal">
      <formula>"ARTIFICIALIDAD"</formula>
    </cfRule>
    <cfRule type="cellIs" dxfId="141" priority="138" operator="equal">
      <formula>"CUMPLE"</formula>
    </cfRule>
    <cfRule type="cellIs" dxfId="140" priority="139" operator="equal">
      <formula>"NO CUMPLE"</formula>
    </cfRule>
  </conditionalFormatting>
  <conditionalFormatting sqref="AL141">
    <cfRule type="containsText" dxfId="139" priority="136" operator="containsText" text="CUMPLE">
      <formula>NOT(ISERROR(SEARCH("CUMPLE",AL141)))</formula>
    </cfRule>
  </conditionalFormatting>
  <conditionalFormatting sqref="AL141">
    <cfRule type="cellIs" dxfId="138" priority="133" operator="equal">
      <formula>"ARTIFICIALIDAD"</formula>
    </cfRule>
    <cfRule type="cellIs" dxfId="137" priority="134" operator="equal">
      <formula>"CUMPLE"</formula>
    </cfRule>
    <cfRule type="cellIs" dxfId="136" priority="135" operator="equal">
      <formula>"NO CUMPLE"</formula>
    </cfRule>
  </conditionalFormatting>
  <conditionalFormatting sqref="AT141">
    <cfRule type="containsText" dxfId="135" priority="132" operator="containsText" text="CUMPLE">
      <formula>NOT(ISERROR(SEARCH("CUMPLE",AT141)))</formula>
    </cfRule>
  </conditionalFormatting>
  <conditionalFormatting sqref="AT141">
    <cfRule type="cellIs" dxfId="134" priority="129" operator="equal">
      <formula>"ARTIFICIALIDAD"</formula>
    </cfRule>
    <cfRule type="cellIs" dxfId="133" priority="130" operator="equal">
      <formula>"CUMPLE"</formula>
    </cfRule>
    <cfRule type="cellIs" dxfId="132" priority="131" operator="equal">
      <formula>"NO CUMPLE"</formula>
    </cfRule>
  </conditionalFormatting>
  <conditionalFormatting sqref="BB141">
    <cfRule type="containsText" dxfId="131" priority="128" operator="containsText" text="CUMPLE">
      <formula>NOT(ISERROR(SEARCH("CUMPLE",BB141)))</formula>
    </cfRule>
  </conditionalFormatting>
  <conditionalFormatting sqref="BB141">
    <cfRule type="cellIs" dxfId="130" priority="125" operator="equal">
      <formula>"ARTIFICIALIDAD"</formula>
    </cfRule>
    <cfRule type="cellIs" dxfId="129" priority="126" operator="equal">
      <formula>"CUMPLE"</formula>
    </cfRule>
    <cfRule type="cellIs" dxfId="128" priority="127" operator="equal">
      <formula>"NO CUMPLE"</formula>
    </cfRule>
  </conditionalFormatting>
  <conditionalFormatting sqref="CO141:CW141 CO142:CT153">
    <cfRule type="containsText" dxfId="127" priority="120" operator="containsText" text="500">
      <formula>NOT(ISERROR(SEARCH("500",CO141)))</formula>
    </cfRule>
    <cfRule type="containsText" dxfId="126" priority="121" operator="containsText" text="500,00">
      <formula>NOT(ISERROR(SEARCH("500,00",CO141)))</formula>
    </cfRule>
  </conditionalFormatting>
  <conditionalFormatting sqref="BZ142:BZ153">
    <cfRule type="containsText" dxfId="125" priority="119" operator="containsText" text="CUMPLE">
      <formula>NOT(ISERROR(SEARCH("CUMPLE",BZ142)))</formula>
    </cfRule>
  </conditionalFormatting>
  <conditionalFormatting sqref="BZ142:BZ153">
    <cfRule type="cellIs" dxfId="124" priority="112" operator="equal">
      <formula>"ARTIFICIALIDAD"</formula>
    </cfRule>
    <cfRule type="cellIs" dxfId="123" priority="113" operator="equal">
      <formula>"CUMPLE"</formula>
    </cfRule>
    <cfRule type="cellIs" dxfId="122" priority="114" operator="equal">
      <formula>"NO CUMPLE"</formula>
    </cfRule>
  </conditionalFormatting>
  <conditionalFormatting sqref="BZ141">
    <cfRule type="containsText" dxfId="121" priority="118" operator="containsText" text="CUMPLE">
      <formula>NOT(ISERROR(SEARCH("CUMPLE",BZ141)))</formula>
    </cfRule>
  </conditionalFormatting>
  <conditionalFormatting sqref="BZ141">
    <cfRule type="cellIs" dxfId="120" priority="115" operator="equal">
      <formula>"ARTIFICIALIDAD"</formula>
    </cfRule>
    <cfRule type="cellIs" dxfId="119" priority="116" operator="equal">
      <formula>"CUMPLE"</formula>
    </cfRule>
    <cfRule type="cellIs" dxfId="118" priority="117" operator="equal">
      <formula>"NO CUMPLE"</formula>
    </cfRule>
  </conditionalFormatting>
  <conditionalFormatting sqref="BR142:BR153">
    <cfRule type="containsText" dxfId="117" priority="111" operator="containsText" text="CUMPLE">
      <formula>NOT(ISERROR(SEARCH("CUMPLE",BR142)))</formula>
    </cfRule>
  </conditionalFormatting>
  <conditionalFormatting sqref="BR142:BR153">
    <cfRule type="cellIs" dxfId="116" priority="104" operator="equal">
      <formula>"ARTIFICIALIDAD"</formula>
    </cfRule>
    <cfRule type="cellIs" dxfId="115" priority="105" operator="equal">
      <formula>"CUMPLE"</formula>
    </cfRule>
    <cfRule type="cellIs" dxfId="114" priority="106" operator="equal">
      <formula>"NO CUMPLE"</formula>
    </cfRule>
  </conditionalFormatting>
  <conditionalFormatting sqref="BR141">
    <cfRule type="containsText" dxfId="113" priority="110" operator="containsText" text="CUMPLE">
      <formula>NOT(ISERROR(SEARCH("CUMPLE",BR141)))</formula>
    </cfRule>
  </conditionalFormatting>
  <conditionalFormatting sqref="BR141">
    <cfRule type="cellIs" dxfId="112" priority="107" operator="equal">
      <formula>"ARTIFICIALIDAD"</formula>
    </cfRule>
    <cfRule type="cellIs" dxfId="111" priority="108" operator="equal">
      <formula>"CUMPLE"</formula>
    </cfRule>
    <cfRule type="cellIs" dxfId="110" priority="109" operator="equal">
      <formula>"NO CUMPLE"</formula>
    </cfRule>
  </conditionalFormatting>
  <conditionalFormatting sqref="BJ142:BJ153">
    <cfRule type="containsText" dxfId="109" priority="103" operator="containsText" text="CUMPLE">
      <formula>NOT(ISERROR(SEARCH("CUMPLE",BJ142)))</formula>
    </cfRule>
  </conditionalFormatting>
  <conditionalFormatting sqref="BJ142:BJ153">
    <cfRule type="cellIs" dxfId="108" priority="96" operator="equal">
      <formula>"ARTIFICIALIDAD"</formula>
    </cfRule>
    <cfRule type="cellIs" dxfId="107" priority="97" operator="equal">
      <formula>"CUMPLE"</formula>
    </cfRule>
    <cfRule type="cellIs" dxfId="106" priority="98" operator="equal">
      <formula>"NO CUMPLE"</formula>
    </cfRule>
  </conditionalFormatting>
  <conditionalFormatting sqref="BJ141">
    <cfRule type="containsText" dxfId="105" priority="102" operator="containsText" text="CUMPLE">
      <formula>NOT(ISERROR(SEARCH("CUMPLE",BJ141)))</formula>
    </cfRule>
  </conditionalFormatting>
  <conditionalFormatting sqref="BJ141">
    <cfRule type="cellIs" dxfId="104" priority="99" operator="equal">
      <formula>"ARTIFICIALIDAD"</formula>
    </cfRule>
    <cfRule type="cellIs" dxfId="103" priority="100" operator="equal">
      <formula>"CUMPLE"</formula>
    </cfRule>
    <cfRule type="cellIs" dxfId="102" priority="101" operator="equal">
      <formula>"NO CUMPLE"</formula>
    </cfRule>
  </conditionalFormatting>
  <conditionalFormatting sqref="CU129:CW140">
    <cfRule type="containsText" dxfId="101" priority="94" operator="containsText" text="500">
      <formula>NOT(ISERROR(SEARCH("500",CU129)))</formula>
    </cfRule>
    <cfRule type="containsText" dxfId="100" priority="95" operator="containsText" text="500,00">
      <formula>NOT(ISERROR(SEARCH("500,00",CU129)))</formula>
    </cfRule>
  </conditionalFormatting>
  <conditionalFormatting sqref="V129:V140 AD129:AD140 AL129:AL140 AT129:AT140 BB129:BB140 N128:N140">
    <cfRule type="containsText" dxfId="99" priority="93" operator="containsText" text="CUMPLE">
      <formula>NOT(ISERROR(SEARCH("CUMPLE",N128)))</formula>
    </cfRule>
  </conditionalFormatting>
  <conditionalFormatting sqref="CO128:CO140">
    <cfRule type="containsText" dxfId="98" priority="92" operator="containsText" text="500">
      <formula>NOT(ISERROR(SEARCH("500",CO128)))</formula>
    </cfRule>
  </conditionalFormatting>
  <conditionalFormatting sqref="N129:N140 V129:V140 AD129:AD140 AL129:AL140 AT129:AT140 BB129:BB140">
    <cfRule type="cellIs" dxfId="97" priority="66" operator="equal">
      <formula>"ARTIFICIALIDAD"</formula>
    </cfRule>
    <cfRule type="cellIs" dxfId="96" priority="67" operator="equal">
      <formula>"CUMPLE"</formula>
    </cfRule>
    <cfRule type="cellIs" dxfId="95" priority="68" operator="equal">
      <formula>"NO CUMPLE"</formula>
    </cfRule>
  </conditionalFormatting>
  <conditionalFormatting sqref="N128">
    <cfRule type="cellIs" dxfId="94" priority="89" operator="equal">
      <formula>"ARTIFICIALIDAD"</formula>
    </cfRule>
    <cfRule type="cellIs" dxfId="93" priority="90" operator="equal">
      <formula>"CUMPLE"</formula>
    </cfRule>
    <cfRule type="cellIs" dxfId="92" priority="91" operator="equal">
      <formula>"NO CUMPLE"</formula>
    </cfRule>
  </conditionalFormatting>
  <conditionalFormatting sqref="V128">
    <cfRule type="containsText" dxfId="91" priority="88" operator="containsText" text="CUMPLE">
      <formula>NOT(ISERROR(SEARCH("CUMPLE",V128)))</formula>
    </cfRule>
  </conditionalFormatting>
  <conditionalFormatting sqref="V128">
    <cfRule type="cellIs" dxfId="90" priority="85" operator="equal">
      <formula>"ARTIFICIALIDAD"</formula>
    </cfRule>
    <cfRule type="cellIs" dxfId="89" priority="86" operator="equal">
      <formula>"CUMPLE"</formula>
    </cfRule>
    <cfRule type="cellIs" dxfId="88" priority="87" operator="equal">
      <formula>"NO CUMPLE"</formula>
    </cfRule>
  </conditionalFormatting>
  <conditionalFormatting sqref="AD128">
    <cfRule type="containsText" dxfId="87" priority="84" operator="containsText" text="CUMPLE">
      <formula>NOT(ISERROR(SEARCH("CUMPLE",AD128)))</formula>
    </cfRule>
  </conditionalFormatting>
  <conditionalFormatting sqref="AD128">
    <cfRule type="cellIs" dxfId="86" priority="81" operator="equal">
      <formula>"ARTIFICIALIDAD"</formula>
    </cfRule>
    <cfRule type="cellIs" dxfId="85" priority="82" operator="equal">
      <formula>"CUMPLE"</formula>
    </cfRule>
    <cfRule type="cellIs" dxfId="84" priority="83" operator="equal">
      <formula>"NO CUMPLE"</formula>
    </cfRule>
  </conditionalFormatting>
  <conditionalFormatting sqref="AL128">
    <cfRule type="containsText" dxfId="83" priority="80" operator="containsText" text="CUMPLE">
      <formula>NOT(ISERROR(SEARCH("CUMPLE",AL128)))</formula>
    </cfRule>
  </conditionalFormatting>
  <conditionalFormatting sqref="AL128">
    <cfRule type="cellIs" dxfId="82" priority="77" operator="equal">
      <formula>"ARTIFICIALIDAD"</formula>
    </cfRule>
    <cfRule type="cellIs" dxfId="81" priority="78" operator="equal">
      <formula>"CUMPLE"</formula>
    </cfRule>
    <cfRule type="cellIs" dxfId="80" priority="79" operator="equal">
      <formula>"NO CUMPLE"</formula>
    </cfRule>
  </conditionalFormatting>
  <conditionalFormatting sqref="AT128">
    <cfRule type="containsText" dxfId="79" priority="76" operator="containsText" text="CUMPLE">
      <formula>NOT(ISERROR(SEARCH("CUMPLE",AT128)))</formula>
    </cfRule>
  </conditionalFormatting>
  <conditionalFormatting sqref="AT128">
    <cfRule type="cellIs" dxfId="78" priority="73" operator="equal">
      <formula>"ARTIFICIALIDAD"</formula>
    </cfRule>
    <cfRule type="cellIs" dxfId="77" priority="74" operator="equal">
      <formula>"CUMPLE"</formula>
    </cfRule>
    <cfRule type="cellIs" dxfId="76" priority="75" operator="equal">
      <formula>"NO CUMPLE"</formula>
    </cfRule>
  </conditionalFormatting>
  <conditionalFormatting sqref="BB128">
    <cfRule type="containsText" dxfId="75" priority="72" operator="containsText" text="CUMPLE">
      <formula>NOT(ISERROR(SEARCH("CUMPLE",BB128)))</formula>
    </cfRule>
  </conditionalFormatting>
  <conditionalFormatting sqref="BB128">
    <cfRule type="cellIs" dxfId="74" priority="69" operator="equal">
      <formula>"ARTIFICIALIDAD"</formula>
    </cfRule>
    <cfRule type="cellIs" dxfId="73" priority="70" operator="equal">
      <formula>"CUMPLE"</formula>
    </cfRule>
    <cfRule type="cellIs" dxfId="72" priority="71" operator="equal">
      <formula>"NO CUMPLE"</formula>
    </cfRule>
  </conditionalFormatting>
  <conditionalFormatting sqref="CO128:CW128 CO129:CT140">
    <cfRule type="containsText" dxfId="71" priority="64" operator="containsText" text="500">
      <formula>NOT(ISERROR(SEARCH("500",CO128)))</formula>
    </cfRule>
    <cfRule type="containsText" dxfId="70" priority="65" operator="containsText" text="500,00">
      <formula>NOT(ISERROR(SEARCH("500,00",CO128)))</formula>
    </cfRule>
  </conditionalFormatting>
  <conditionalFormatting sqref="BZ129:BZ140">
    <cfRule type="containsText" dxfId="69" priority="63" operator="containsText" text="CUMPLE">
      <formula>NOT(ISERROR(SEARCH("CUMPLE",BZ129)))</formula>
    </cfRule>
  </conditionalFormatting>
  <conditionalFormatting sqref="BZ129:BZ140">
    <cfRule type="cellIs" dxfId="68" priority="56" operator="equal">
      <formula>"ARTIFICIALIDAD"</formula>
    </cfRule>
    <cfRule type="cellIs" dxfId="67" priority="57" operator="equal">
      <formula>"CUMPLE"</formula>
    </cfRule>
    <cfRule type="cellIs" dxfId="66" priority="58" operator="equal">
      <formula>"NO CUMPLE"</formula>
    </cfRule>
  </conditionalFormatting>
  <conditionalFormatting sqref="BZ128">
    <cfRule type="containsText" dxfId="65" priority="62" operator="containsText" text="CUMPLE">
      <formula>NOT(ISERROR(SEARCH("CUMPLE",BZ128)))</formula>
    </cfRule>
  </conditionalFormatting>
  <conditionalFormatting sqref="BZ128">
    <cfRule type="cellIs" dxfId="64" priority="59" operator="equal">
      <formula>"ARTIFICIALIDAD"</formula>
    </cfRule>
    <cfRule type="cellIs" dxfId="63" priority="60" operator="equal">
      <formula>"CUMPLE"</formula>
    </cfRule>
    <cfRule type="cellIs" dxfId="62" priority="61" operator="equal">
      <formula>"NO CUMPLE"</formula>
    </cfRule>
  </conditionalFormatting>
  <conditionalFormatting sqref="BR129:BR140">
    <cfRule type="containsText" dxfId="61" priority="55" operator="containsText" text="CUMPLE">
      <formula>NOT(ISERROR(SEARCH("CUMPLE",BR129)))</formula>
    </cfRule>
  </conditionalFormatting>
  <conditionalFormatting sqref="BR129:BR140">
    <cfRule type="cellIs" dxfId="60" priority="48" operator="equal">
      <formula>"ARTIFICIALIDAD"</formula>
    </cfRule>
    <cfRule type="cellIs" dxfId="59" priority="49" operator="equal">
      <formula>"CUMPLE"</formula>
    </cfRule>
    <cfRule type="cellIs" dxfId="58" priority="50" operator="equal">
      <formula>"NO CUMPLE"</formula>
    </cfRule>
  </conditionalFormatting>
  <conditionalFormatting sqref="BR128">
    <cfRule type="containsText" dxfId="57" priority="54" operator="containsText" text="CUMPLE">
      <formula>NOT(ISERROR(SEARCH("CUMPLE",BR128)))</formula>
    </cfRule>
  </conditionalFormatting>
  <conditionalFormatting sqref="BR128">
    <cfRule type="cellIs" dxfId="56" priority="51" operator="equal">
      <formula>"ARTIFICIALIDAD"</formula>
    </cfRule>
    <cfRule type="cellIs" dxfId="55" priority="52" operator="equal">
      <formula>"CUMPLE"</formula>
    </cfRule>
    <cfRule type="cellIs" dxfId="54" priority="53" operator="equal">
      <formula>"NO CUMPLE"</formula>
    </cfRule>
  </conditionalFormatting>
  <conditionalFormatting sqref="BJ129:BJ140">
    <cfRule type="containsText" dxfId="53" priority="47" operator="containsText" text="CUMPLE">
      <formula>NOT(ISERROR(SEARCH("CUMPLE",BJ129)))</formula>
    </cfRule>
  </conditionalFormatting>
  <conditionalFormatting sqref="BJ129:BJ140">
    <cfRule type="cellIs" dxfId="52" priority="40" operator="equal">
      <formula>"ARTIFICIALIDAD"</formula>
    </cfRule>
    <cfRule type="cellIs" dxfId="51" priority="41" operator="equal">
      <formula>"CUMPLE"</formula>
    </cfRule>
    <cfRule type="cellIs" dxfId="50" priority="42" operator="equal">
      <formula>"NO CUMPLE"</formula>
    </cfRule>
  </conditionalFormatting>
  <conditionalFormatting sqref="BJ128">
    <cfRule type="containsText" dxfId="49" priority="46" operator="containsText" text="CUMPLE">
      <formula>NOT(ISERROR(SEARCH("CUMPLE",BJ128)))</formula>
    </cfRule>
  </conditionalFormatting>
  <conditionalFormatting sqref="BJ128">
    <cfRule type="cellIs" dxfId="48" priority="43" operator="equal">
      <formula>"ARTIFICIALIDAD"</formula>
    </cfRule>
    <cfRule type="cellIs" dxfId="47" priority="44" operator="equal">
      <formula>"CUMPLE"</formula>
    </cfRule>
    <cfRule type="cellIs" dxfId="46" priority="45" operator="equal">
      <formula>"NO CUMPLE"</formula>
    </cfRule>
  </conditionalFormatting>
  <conditionalFormatting sqref="CU124:CW127">
    <cfRule type="containsText" dxfId="45" priority="38" operator="containsText" text="500">
      <formula>NOT(ISERROR(SEARCH("500",CU124)))</formula>
    </cfRule>
    <cfRule type="containsText" dxfId="44" priority="39" operator="containsText" text="500,00">
      <formula>NOT(ISERROR(SEARCH("500,00",CU124)))</formula>
    </cfRule>
  </conditionalFormatting>
  <conditionalFormatting sqref="N124:N127 BB124:BB127 AT124:AT127 AL124:AL127 AD124:AD127 V124:V127">
    <cfRule type="containsText" dxfId="43" priority="37" operator="containsText" text="CUMPLE">
      <formula>NOT(ISERROR(SEARCH("CUMPLE",N124)))</formula>
    </cfRule>
  </conditionalFormatting>
  <conditionalFormatting sqref="CO124:CO127">
    <cfRule type="containsText" dxfId="42" priority="36" operator="containsText" text="500">
      <formula>NOT(ISERROR(SEARCH("500",CO124)))</formula>
    </cfRule>
  </conditionalFormatting>
  <conditionalFormatting sqref="BB124:BB127 AT124:AT127 AL124:AL127 AD124:AD127 V124:V127 N124:N127">
    <cfRule type="cellIs" dxfId="41" priority="33" operator="equal">
      <formula>"ARTIFICIALIDAD"</formula>
    </cfRule>
    <cfRule type="cellIs" dxfId="40" priority="34" operator="equal">
      <formula>"CUMPLE"</formula>
    </cfRule>
    <cfRule type="cellIs" dxfId="39" priority="35" operator="equal">
      <formula>"NO CUMPLE"</formula>
    </cfRule>
  </conditionalFormatting>
  <conditionalFormatting sqref="CO124:CT127">
    <cfRule type="containsText" dxfId="38" priority="31" operator="containsText" text="500">
      <formula>NOT(ISERROR(SEARCH("500",CO124)))</formula>
    </cfRule>
    <cfRule type="containsText" dxfId="37" priority="32" operator="containsText" text="500,00">
      <formula>NOT(ISERROR(SEARCH("500,00",CO124)))</formula>
    </cfRule>
  </conditionalFormatting>
  <conditionalFormatting sqref="BZ124:BZ127">
    <cfRule type="containsText" dxfId="36" priority="30" operator="containsText" text="CUMPLE">
      <formula>NOT(ISERROR(SEARCH("CUMPLE",BZ124)))</formula>
    </cfRule>
  </conditionalFormatting>
  <conditionalFormatting sqref="BZ124:BZ127">
    <cfRule type="cellIs" dxfId="35" priority="27" operator="equal">
      <formula>"ARTIFICIALIDAD"</formula>
    </cfRule>
    <cfRule type="cellIs" dxfId="34" priority="28" operator="equal">
      <formula>"CUMPLE"</formula>
    </cfRule>
    <cfRule type="cellIs" dxfId="33" priority="29" operator="equal">
      <formula>"NO CUMPLE"</formula>
    </cfRule>
  </conditionalFormatting>
  <conditionalFormatting sqref="BR124:BR127">
    <cfRule type="containsText" dxfId="32" priority="26" operator="containsText" text="CUMPLE">
      <formula>NOT(ISERROR(SEARCH("CUMPLE",BR124)))</formula>
    </cfRule>
  </conditionalFormatting>
  <conditionalFormatting sqref="BR124:BR127">
    <cfRule type="cellIs" dxfId="31" priority="23" operator="equal">
      <formula>"ARTIFICIALIDAD"</formula>
    </cfRule>
    <cfRule type="cellIs" dxfId="30" priority="24" operator="equal">
      <formula>"CUMPLE"</formula>
    </cfRule>
    <cfRule type="cellIs" dxfId="29" priority="25" operator="equal">
      <formula>"NO CUMPLE"</formula>
    </cfRule>
  </conditionalFormatting>
  <conditionalFormatting sqref="BJ124:BJ127">
    <cfRule type="containsText" dxfId="28" priority="22" operator="containsText" text="CUMPLE">
      <formula>NOT(ISERROR(SEARCH("CUMPLE",BJ124)))</formula>
    </cfRule>
  </conditionalFormatting>
  <conditionalFormatting sqref="BJ124:BJ127">
    <cfRule type="cellIs" dxfId="27" priority="19" operator="equal">
      <formula>"ARTIFICIALIDAD"</formula>
    </cfRule>
    <cfRule type="cellIs" dxfId="26" priority="20" operator="equal">
      <formula>"CUMPLE"</formula>
    </cfRule>
    <cfRule type="cellIs" dxfId="25" priority="21" operator="equal">
      <formula>"NO CUMPLE"</formula>
    </cfRule>
  </conditionalFormatting>
  <conditionalFormatting sqref="BJ9:BK9">
    <cfRule type="containsText" dxfId="24" priority="18" operator="containsText" text="CUMPLE">
      <formula>NOT(ISERROR(SEARCH("CUMPLE",BJ9)))</formula>
    </cfRule>
  </conditionalFormatting>
  <conditionalFormatting sqref="BJ9:BK9">
    <cfRule type="containsText" dxfId="23" priority="17" operator="containsText" text="no cumple">
      <formula>NOT(ISERROR(SEARCH("no cumple",BJ9)))</formula>
    </cfRule>
  </conditionalFormatting>
  <conditionalFormatting sqref="BS10">
    <cfRule type="containsText" dxfId="22" priority="16" operator="containsText" text="CUMPLE">
      <formula>NOT(ISERROR(SEARCH("CUMPLE",BS10)))</formula>
    </cfRule>
  </conditionalFormatting>
  <conditionalFormatting sqref="BS10">
    <cfRule type="containsText" dxfId="21" priority="15" operator="containsText" text="no cumple">
      <formula>NOT(ISERROR(SEARCH("no cumple",BS10)))</formula>
    </cfRule>
  </conditionalFormatting>
  <conditionalFormatting sqref="BK10">
    <cfRule type="containsText" dxfId="20" priority="14" operator="containsText" text="CUMPLE">
      <formula>NOT(ISERROR(SEARCH("CUMPLE",BK10)))</formula>
    </cfRule>
  </conditionalFormatting>
  <conditionalFormatting sqref="BK10">
    <cfRule type="containsText" dxfId="19" priority="13" operator="containsText" text="no cumple">
      <formula>NOT(ISERROR(SEARCH("no cumple",BK10)))</formula>
    </cfRule>
  </conditionalFormatting>
  <conditionalFormatting sqref="BC10">
    <cfRule type="containsText" dxfId="18" priority="12" operator="containsText" text="CUMPLE">
      <formula>NOT(ISERROR(SEARCH("CUMPLE",BC10)))</formula>
    </cfRule>
  </conditionalFormatting>
  <conditionalFormatting sqref="BC10">
    <cfRule type="containsText" dxfId="17" priority="11" operator="containsText" text="no cumple">
      <formula>NOT(ISERROR(SEARCH("no cumple",BC10)))</formula>
    </cfRule>
  </conditionalFormatting>
  <conditionalFormatting sqref="AU10">
    <cfRule type="containsText" dxfId="16" priority="10" operator="containsText" text="CUMPLE">
      <formula>NOT(ISERROR(SEARCH("CUMPLE",AU10)))</formula>
    </cfRule>
  </conditionalFormatting>
  <conditionalFormatting sqref="AU10">
    <cfRule type="containsText" dxfId="15" priority="9" operator="containsText" text="no cumple">
      <formula>NOT(ISERROR(SEARCH("no cumple",AU10)))</formula>
    </cfRule>
  </conditionalFormatting>
  <conditionalFormatting sqref="AM10">
    <cfRule type="containsText" dxfId="14" priority="8" operator="containsText" text="CUMPLE">
      <formula>NOT(ISERROR(SEARCH("CUMPLE",AM10)))</formula>
    </cfRule>
  </conditionalFormatting>
  <conditionalFormatting sqref="AM10">
    <cfRule type="containsText" dxfId="13" priority="7" operator="containsText" text="no cumple">
      <formula>NOT(ISERROR(SEARCH("no cumple",AM10)))</formula>
    </cfRule>
  </conditionalFormatting>
  <conditionalFormatting sqref="AE10">
    <cfRule type="containsText" dxfId="12" priority="5" operator="containsText" text="no cumple">
      <formula>NOT(ISERROR(SEARCH("no cumple",AE10)))</formula>
    </cfRule>
  </conditionalFormatting>
  <conditionalFormatting sqref="AE10">
    <cfRule type="containsText" dxfId="11" priority="6" operator="containsText" text="CUMPLE">
      <formula>NOT(ISERROR(SEARCH("CUMPLE",AE10)))</formula>
    </cfRule>
  </conditionalFormatting>
  <conditionalFormatting sqref="W10">
    <cfRule type="containsText" dxfId="10" priority="3" operator="containsText" text="no cumple">
      <formula>NOT(ISERROR(SEARCH("no cumple",W10)))</formula>
    </cfRule>
  </conditionalFormatting>
  <conditionalFormatting sqref="W10">
    <cfRule type="containsText" dxfId="9" priority="4" operator="containsText" text="CUMPLE">
      <formula>NOT(ISERROR(SEARCH("CUMPLE",W10)))</formula>
    </cfRule>
  </conditionalFormatting>
  <conditionalFormatting sqref="O10">
    <cfRule type="containsText" dxfId="8" priority="1" operator="containsText" text="no cumple">
      <formula>NOT(ISERROR(SEARCH("no cumple",O10)))</formula>
    </cfRule>
  </conditionalFormatting>
  <conditionalFormatting sqref="O10">
    <cfRule type="containsText" dxfId="7" priority="2" operator="containsText" text="CUMPLE">
      <formula>NOT(ISERROR(SEARCH("CUMPLE",O10)))</formula>
    </cfRule>
  </conditionalFormatting>
  <printOptions horizontalCentered="1" verticalCentered="1"/>
  <pageMargins left="0.70866141732283472" right="0.70866141732283472" top="0.55118110236220474" bottom="0.55118110236220474" header="0.31496062992125984" footer="0.31496062992125984"/>
  <pageSetup scale="47" orientation="landscape" r:id="rId1"/>
  <headerFooter>
    <oddFooter>Página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296858-F7AD-4DF3-99A2-FECB02E93D6A}">
  <dimension ref="A1:XDC335"/>
  <sheetViews>
    <sheetView showGridLines="0" tabSelected="1" view="pageBreakPreview" topLeftCell="A307" zoomScale="66" zoomScaleNormal="85" zoomScaleSheetLayoutView="66" workbookViewId="0">
      <selection activeCell="C324" sqref="C324"/>
    </sheetView>
  </sheetViews>
  <sheetFormatPr baseColWidth="10" defaultRowHeight="14.25" x14ac:dyDescent="0.2"/>
  <cols>
    <col min="1" max="1" width="11.7109375" style="305" customWidth="1"/>
    <col min="2" max="2" width="16.42578125" style="305" customWidth="1"/>
    <col min="3" max="3" width="107.7109375" style="305" customWidth="1"/>
    <col min="4" max="4" width="12.42578125" style="305" customWidth="1"/>
    <col min="5" max="5" width="14.28515625" style="305" customWidth="1"/>
    <col min="6" max="6" width="14.7109375" style="305" customWidth="1"/>
    <col min="7" max="7" width="15.7109375" style="305" customWidth="1"/>
    <col min="8" max="8" width="18.5703125" style="305" bestFit="1" customWidth="1"/>
    <col min="9" max="9" width="22.7109375" style="305" customWidth="1"/>
    <col min="10" max="10" width="17.5703125" style="305" customWidth="1"/>
    <col min="11" max="11" width="18.7109375" style="305" customWidth="1"/>
    <col min="12" max="12" width="20.85546875" style="305" customWidth="1"/>
    <col min="13" max="13" width="20.140625" style="305" customWidth="1"/>
    <col min="14" max="16384" width="11.42578125" style="305"/>
  </cols>
  <sheetData>
    <row r="1" spans="1:13" ht="28.5" customHeight="1" x14ac:dyDescent="0.25">
      <c r="A1" s="420"/>
      <c r="B1" s="310"/>
      <c r="C1" s="417" t="s">
        <v>576</v>
      </c>
      <c r="D1" s="418"/>
      <c r="E1" s="418"/>
      <c r="F1" s="418"/>
      <c r="G1" s="418"/>
      <c r="H1" s="418"/>
      <c r="I1" s="418"/>
      <c r="J1" s="419"/>
      <c r="K1" s="311" t="s">
        <v>0</v>
      </c>
      <c r="L1" s="312">
        <v>2</v>
      </c>
      <c r="M1" s="313"/>
    </row>
    <row r="2" spans="1:13" ht="28.5" customHeight="1" x14ac:dyDescent="0.25">
      <c r="A2" s="421"/>
      <c r="B2" s="310"/>
      <c r="C2" s="417"/>
      <c r="D2" s="418"/>
      <c r="E2" s="418"/>
      <c r="F2" s="418"/>
      <c r="G2" s="418"/>
      <c r="H2" s="418"/>
      <c r="I2" s="418"/>
      <c r="J2" s="419"/>
      <c r="K2" s="314" t="s">
        <v>1</v>
      </c>
      <c r="L2" s="315">
        <v>43326</v>
      </c>
      <c r="M2" s="316"/>
    </row>
    <row r="3" spans="1:13" ht="28.5" customHeight="1" thickBot="1" x14ac:dyDescent="0.3">
      <c r="A3" s="421"/>
      <c r="B3" s="310"/>
      <c r="C3" s="417"/>
      <c r="D3" s="418"/>
      <c r="E3" s="418"/>
      <c r="F3" s="418"/>
      <c r="G3" s="418"/>
      <c r="H3" s="418"/>
      <c r="I3" s="418"/>
      <c r="J3" s="419"/>
      <c r="K3" s="314" t="s">
        <v>2</v>
      </c>
      <c r="L3" s="317" t="s">
        <v>7</v>
      </c>
      <c r="M3" s="318"/>
    </row>
    <row r="4" spans="1:13" ht="24" customHeight="1" x14ac:dyDescent="0.2">
      <c r="A4" s="405" t="str">
        <f>+'EVALUACION ECONOMICA'!A5:CT5</f>
        <v>1. PROCESO IC-165-2024</v>
      </c>
      <c r="B4" s="406"/>
      <c r="C4" s="406"/>
      <c r="D4" s="406"/>
      <c r="E4" s="406"/>
      <c r="F4" s="406"/>
      <c r="G4" s="406"/>
      <c r="H4" s="406"/>
      <c r="I4" s="406"/>
      <c r="J4" s="406"/>
      <c r="K4" s="406"/>
      <c r="L4" s="406"/>
    </row>
    <row r="6" spans="1:13" ht="39" customHeight="1" x14ac:dyDescent="0.2">
      <c r="A6" s="415" t="str">
        <f>+'EVALUACION ECONOMICA'!A7:CT7</f>
        <v>2. OBJETO: CONTRATAR EL SUMINISTRO DE INSUMOS Y DISPOSITIVOS MÉDICO QUIRÚRGICO ACORDE CON LA DESCRIPCIÓN DEL ANEXO TÉCNICO NO. 1 Y EL APOYO TECNOLÓGICO REQUERIDO PARA LOS SERVICIOS ASISTENCIALES DE LAS UNIDADES DE PRESTACIÓN DE SERVICIOS DE SALUD DE LA SUBRED INTEGRADA DE SERVICIOS DE SALUD SUR OCCIDENTE E.S.E</v>
      </c>
      <c r="B6" s="416"/>
      <c r="C6" s="416"/>
      <c r="D6" s="416"/>
      <c r="E6" s="416"/>
      <c r="F6" s="416"/>
      <c r="G6" s="416"/>
      <c r="H6" s="416"/>
      <c r="I6" s="416"/>
      <c r="J6" s="416"/>
      <c r="K6" s="416"/>
      <c r="L6" s="416"/>
      <c r="M6" s="416"/>
    </row>
    <row r="7" spans="1:13" x14ac:dyDescent="0.2">
      <c r="A7" s="403"/>
      <c r="B7" s="404"/>
      <c r="C7" s="404"/>
      <c r="D7" s="404"/>
      <c r="E7" s="404"/>
      <c r="F7" s="404"/>
      <c r="G7" s="404"/>
      <c r="H7" s="404"/>
      <c r="I7" s="404"/>
      <c r="J7" s="404"/>
      <c r="K7" s="404"/>
      <c r="L7" s="404"/>
    </row>
    <row r="8" spans="1:13" ht="29.25" customHeight="1" x14ac:dyDescent="0.2">
      <c r="A8" s="412" t="s">
        <v>11</v>
      </c>
      <c r="B8" s="412"/>
      <c r="C8" s="412"/>
      <c r="D8" s="412"/>
      <c r="E8" s="412"/>
      <c r="F8" s="412"/>
      <c r="G8" s="412"/>
      <c r="H8" s="412"/>
      <c r="I8" s="412"/>
      <c r="J8" s="412"/>
      <c r="K8" s="412"/>
      <c r="L8" s="412"/>
      <c r="M8" s="412"/>
    </row>
    <row r="9" spans="1:13" ht="28.5" customHeight="1" x14ac:dyDescent="0.2">
      <c r="A9" s="413" t="s">
        <v>12</v>
      </c>
      <c r="B9" s="413" t="s">
        <v>40</v>
      </c>
      <c r="C9" s="413" t="s">
        <v>29</v>
      </c>
      <c r="D9" s="413" t="s">
        <v>570</v>
      </c>
      <c r="E9" s="413" t="s">
        <v>43</v>
      </c>
      <c r="F9" s="413" t="s">
        <v>30</v>
      </c>
      <c r="G9" s="413" t="s">
        <v>28</v>
      </c>
      <c r="H9" s="414" t="s">
        <v>549</v>
      </c>
      <c r="I9" s="414" t="s">
        <v>550</v>
      </c>
      <c r="J9" s="413" t="s">
        <v>551</v>
      </c>
      <c r="K9" s="413"/>
      <c r="L9" s="413"/>
      <c r="M9" s="413"/>
    </row>
    <row r="10" spans="1:13" ht="36" customHeight="1" x14ac:dyDescent="0.2">
      <c r="A10" s="413"/>
      <c r="B10" s="413" t="s">
        <v>39</v>
      </c>
      <c r="C10" s="413"/>
      <c r="D10" s="413"/>
      <c r="E10" s="413"/>
      <c r="F10" s="413"/>
      <c r="G10" s="413"/>
      <c r="H10" s="414"/>
      <c r="I10" s="414"/>
      <c r="J10" s="319" t="s">
        <v>13</v>
      </c>
      <c r="K10" s="319" t="s">
        <v>5</v>
      </c>
      <c r="L10" s="319" t="s">
        <v>14</v>
      </c>
      <c r="M10" s="319" t="s">
        <v>6</v>
      </c>
    </row>
    <row r="11" spans="1:13" s="320" customFormat="1" ht="33.75" customHeight="1" x14ac:dyDescent="0.2">
      <c r="A11" s="293">
        <v>1</v>
      </c>
      <c r="B11" s="294" t="s">
        <v>44</v>
      </c>
      <c r="C11" s="295" t="s">
        <v>45</v>
      </c>
      <c r="D11" s="296" t="s">
        <v>46</v>
      </c>
      <c r="E11" s="297">
        <v>6</v>
      </c>
      <c r="F11" s="298">
        <v>1</v>
      </c>
      <c r="G11" s="296" t="s">
        <v>31</v>
      </c>
      <c r="H11" s="300">
        <v>60000</v>
      </c>
      <c r="I11" s="300">
        <v>360000</v>
      </c>
      <c r="J11" s="301">
        <v>49000</v>
      </c>
      <c r="K11" s="301">
        <v>0</v>
      </c>
      <c r="L11" s="302">
        <v>49000</v>
      </c>
      <c r="M11" s="303">
        <v>294000</v>
      </c>
    </row>
    <row r="12" spans="1:13" ht="33.75" customHeight="1" x14ac:dyDescent="0.2">
      <c r="A12" s="293">
        <v>53</v>
      </c>
      <c r="B12" s="294" t="s">
        <v>149</v>
      </c>
      <c r="C12" s="295" t="s">
        <v>150</v>
      </c>
      <c r="D12" s="294" t="s">
        <v>46</v>
      </c>
      <c r="E12" s="297">
        <v>23</v>
      </c>
      <c r="F12" s="293">
        <v>1</v>
      </c>
      <c r="G12" s="294" t="s">
        <v>31</v>
      </c>
      <c r="H12" s="300">
        <v>62330.400000000001</v>
      </c>
      <c r="I12" s="300">
        <v>1433599.2</v>
      </c>
      <c r="J12" s="301">
        <v>37000</v>
      </c>
      <c r="K12" s="301">
        <v>0</v>
      </c>
      <c r="L12" s="302">
        <v>37000</v>
      </c>
      <c r="M12" s="303">
        <v>851000</v>
      </c>
    </row>
    <row r="13" spans="1:13" ht="15" x14ac:dyDescent="0.2">
      <c r="A13" s="293">
        <v>77</v>
      </c>
      <c r="B13" s="294" t="s">
        <v>197</v>
      </c>
      <c r="C13" s="295" t="s">
        <v>198</v>
      </c>
      <c r="D13" s="294" t="s">
        <v>46</v>
      </c>
      <c r="E13" s="297">
        <v>3.6666666666666665</v>
      </c>
      <c r="F13" s="293">
        <v>1</v>
      </c>
      <c r="G13" s="294" t="s">
        <v>31</v>
      </c>
      <c r="H13" s="300">
        <v>6631.2</v>
      </c>
      <c r="I13" s="300">
        <v>24314.399999999998</v>
      </c>
      <c r="J13" s="301">
        <v>4900</v>
      </c>
      <c r="K13" s="301">
        <v>0</v>
      </c>
      <c r="L13" s="302">
        <v>4900</v>
      </c>
      <c r="M13" s="303">
        <v>17966.666666666664</v>
      </c>
    </row>
    <row r="14" spans="1:13" ht="15" x14ac:dyDescent="0.2">
      <c r="A14" s="293">
        <v>123</v>
      </c>
      <c r="B14" s="294" t="s">
        <v>289</v>
      </c>
      <c r="C14" s="295" t="s">
        <v>290</v>
      </c>
      <c r="D14" s="294" t="s">
        <v>46</v>
      </c>
      <c r="E14" s="297">
        <v>11.333333333333334</v>
      </c>
      <c r="F14" s="293">
        <v>1</v>
      </c>
      <c r="G14" s="294" t="s">
        <v>31</v>
      </c>
      <c r="H14" s="300">
        <v>100980</v>
      </c>
      <c r="I14" s="300">
        <v>1144440</v>
      </c>
      <c r="J14" s="301">
        <v>100000</v>
      </c>
      <c r="K14" s="301">
        <v>0</v>
      </c>
      <c r="L14" s="302">
        <v>100000</v>
      </c>
      <c r="M14" s="303">
        <v>1133333.3333333335</v>
      </c>
    </row>
    <row r="15" spans="1:13" ht="30" customHeight="1" x14ac:dyDescent="0.2">
      <c r="A15" s="293">
        <v>126</v>
      </c>
      <c r="B15" s="294" t="s">
        <v>295</v>
      </c>
      <c r="C15" s="295" t="s">
        <v>296</v>
      </c>
      <c r="D15" s="294" t="s">
        <v>46</v>
      </c>
      <c r="E15" s="297">
        <v>17</v>
      </c>
      <c r="F15" s="293">
        <v>1</v>
      </c>
      <c r="G15" s="294" t="s">
        <v>31</v>
      </c>
      <c r="H15" s="300">
        <v>15008</v>
      </c>
      <c r="I15" s="300">
        <v>255136</v>
      </c>
      <c r="J15" s="301">
        <v>15000</v>
      </c>
      <c r="K15" s="301">
        <v>0</v>
      </c>
      <c r="L15" s="302">
        <v>15000</v>
      </c>
      <c r="M15" s="303">
        <v>255000</v>
      </c>
    </row>
    <row r="16" spans="1:13" ht="26.25" customHeight="1" x14ac:dyDescent="0.25">
      <c r="A16" s="409" t="s">
        <v>34</v>
      </c>
      <c r="B16" s="410"/>
      <c r="C16" s="410"/>
      <c r="D16" s="410"/>
      <c r="E16" s="410"/>
      <c r="F16" s="410"/>
      <c r="G16" s="411"/>
      <c r="H16" s="321">
        <f t="shared" ref="H16:M16" si="0">SUM(H11:H15)</f>
        <v>244949.59999999998</v>
      </c>
      <c r="I16" s="321">
        <f t="shared" si="0"/>
        <v>3217489.5999999996</v>
      </c>
      <c r="J16" s="321">
        <f t="shared" si="0"/>
        <v>205900</v>
      </c>
      <c r="K16" s="321">
        <f t="shared" si="0"/>
        <v>0</v>
      </c>
      <c r="L16" s="321">
        <f>SUM(L11:L15)</f>
        <v>205900</v>
      </c>
      <c r="M16" s="321">
        <f t="shared" si="0"/>
        <v>2551300</v>
      </c>
    </row>
    <row r="17" spans="1:13" ht="26.25" customHeight="1" x14ac:dyDescent="0.25">
      <c r="A17" s="407" t="s">
        <v>577</v>
      </c>
      <c r="B17" s="407"/>
      <c r="C17" s="407"/>
      <c r="D17" s="407"/>
      <c r="E17" s="407"/>
      <c r="F17" s="407"/>
      <c r="G17" s="407"/>
      <c r="H17" s="407"/>
      <c r="I17" s="407"/>
      <c r="J17" s="408">
        <v>500</v>
      </c>
      <c r="K17" s="408"/>
      <c r="L17" s="408"/>
      <c r="M17" s="408"/>
    </row>
    <row r="18" spans="1:13" s="330" customFormat="1" ht="15" x14ac:dyDescent="0.2">
      <c r="A18" s="322"/>
      <c r="B18" s="322"/>
      <c r="C18" s="323"/>
      <c r="D18" s="323"/>
      <c r="E18" s="323"/>
      <c r="F18" s="324"/>
      <c r="G18" s="325"/>
      <c r="H18" s="326"/>
      <c r="I18" s="327"/>
      <c r="J18" s="327"/>
      <c r="K18" s="328"/>
      <c r="L18" s="329"/>
    </row>
    <row r="19" spans="1:13" ht="30" customHeight="1" x14ac:dyDescent="0.2">
      <c r="A19" s="412" t="s">
        <v>11</v>
      </c>
      <c r="B19" s="412"/>
      <c r="C19" s="412"/>
      <c r="D19" s="412"/>
      <c r="E19" s="412"/>
      <c r="F19" s="412"/>
      <c r="G19" s="412"/>
      <c r="H19" s="412"/>
      <c r="I19" s="412"/>
      <c r="J19" s="412"/>
      <c r="K19" s="412"/>
      <c r="L19" s="412"/>
      <c r="M19" s="412"/>
    </row>
    <row r="20" spans="1:13" ht="30" customHeight="1" x14ac:dyDescent="0.2">
      <c r="A20" s="413" t="s">
        <v>12</v>
      </c>
      <c r="B20" s="413" t="s">
        <v>40</v>
      </c>
      <c r="C20" s="413" t="s">
        <v>29</v>
      </c>
      <c r="D20" s="413" t="s">
        <v>570</v>
      </c>
      <c r="E20" s="413" t="s">
        <v>43</v>
      </c>
      <c r="F20" s="413" t="s">
        <v>30</v>
      </c>
      <c r="G20" s="413" t="s">
        <v>28</v>
      </c>
      <c r="H20" s="414" t="s">
        <v>549</v>
      </c>
      <c r="I20" s="414" t="s">
        <v>550</v>
      </c>
      <c r="J20" s="413" t="s">
        <v>552</v>
      </c>
      <c r="K20" s="413"/>
      <c r="L20" s="413"/>
      <c r="M20" s="413"/>
    </row>
    <row r="21" spans="1:13" ht="30" customHeight="1" x14ac:dyDescent="0.2">
      <c r="A21" s="413"/>
      <c r="B21" s="413" t="s">
        <v>39</v>
      </c>
      <c r="C21" s="413"/>
      <c r="D21" s="413"/>
      <c r="E21" s="413"/>
      <c r="F21" s="413"/>
      <c r="G21" s="413"/>
      <c r="H21" s="414"/>
      <c r="I21" s="414"/>
      <c r="J21" s="319" t="s">
        <v>13</v>
      </c>
      <c r="K21" s="319" t="s">
        <v>5</v>
      </c>
      <c r="L21" s="319" t="s">
        <v>14</v>
      </c>
      <c r="M21" s="319" t="s">
        <v>6</v>
      </c>
    </row>
    <row r="22" spans="1:13" ht="30" customHeight="1" x14ac:dyDescent="0.2">
      <c r="A22" s="293">
        <v>38</v>
      </c>
      <c r="B22" s="294" t="s">
        <v>119</v>
      </c>
      <c r="C22" s="295" t="s">
        <v>120</v>
      </c>
      <c r="D22" s="294" t="s">
        <v>46</v>
      </c>
      <c r="E22" s="297">
        <v>31</v>
      </c>
      <c r="F22" s="293">
        <v>1</v>
      </c>
      <c r="G22" s="294" t="s">
        <v>31</v>
      </c>
      <c r="H22" s="300">
        <v>26860.799999999999</v>
      </c>
      <c r="I22" s="300">
        <v>832684.79999999993</v>
      </c>
      <c r="J22" s="302">
        <v>24350</v>
      </c>
      <c r="K22" s="302">
        <v>0</v>
      </c>
      <c r="L22" s="302">
        <v>24350</v>
      </c>
      <c r="M22" s="303">
        <v>754850</v>
      </c>
    </row>
    <row r="23" spans="1:13" ht="26.25" customHeight="1" x14ac:dyDescent="0.25">
      <c r="A23" s="407" t="s">
        <v>577</v>
      </c>
      <c r="B23" s="407"/>
      <c r="C23" s="407"/>
      <c r="D23" s="407"/>
      <c r="E23" s="407"/>
      <c r="F23" s="407"/>
      <c r="G23" s="407"/>
      <c r="H23" s="407"/>
      <c r="I23" s="407"/>
      <c r="J23" s="408">
        <v>500</v>
      </c>
      <c r="K23" s="408"/>
      <c r="L23" s="408"/>
      <c r="M23" s="408"/>
    </row>
    <row r="24" spans="1:13" s="330" customFormat="1" ht="26.25" customHeight="1" x14ac:dyDescent="0.25">
      <c r="A24" s="355"/>
      <c r="B24" s="355"/>
      <c r="C24" s="355"/>
      <c r="D24" s="355"/>
      <c r="E24" s="355"/>
      <c r="F24" s="355"/>
      <c r="G24" s="355"/>
      <c r="H24" s="355"/>
      <c r="I24" s="355"/>
      <c r="J24" s="356"/>
      <c r="K24" s="356"/>
      <c r="L24" s="356"/>
      <c r="M24" s="356"/>
    </row>
    <row r="25" spans="1:13" ht="30.75" customHeight="1" x14ac:dyDescent="0.2">
      <c r="A25" s="412" t="s">
        <v>11</v>
      </c>
      <c r="B25" s="412"/>
      <c r="C25" s="412"/>
      <c r="D25" s="412"/>
      <c r="E25" s="412"/>
      <c r="F25" s="412"/>
      <c r="G25" s="412"/>
      <c r="H25" s="412"/>
      <c r="I25" s="412"/>
      <c r="J25" s="412"/>
      <c r="K25" s="412"/>
      <c r="L25" s="412"/>
      <c r="M25" s="412"/>
    </row>
    <row r="26" spans="1:13" ht="30.75" customHeight="1" x14ac:dyDescent="0.2">
      <c r="A26" s="413" t="s">
        <v>12</v>
      </c>
      <c r="B26" s="413" t="s">
        <v>40</v>
      </c>
      <c r="C26" s="413" t="s">
        <v>29</v>
      </c>
      <c r="D26" s="413" t="s">
        <v>570</v>
      </c>
      <c r="E26" s="413" t="s">
        <v>43</v>
      </c>
      <c r="F26" s="413" t="s">
        <v>30</v>
      </c>
      <c r="G26" s="413" t="s">
        <v>28</v>
      </c>
      <c r="H26" s="414" t="s">
        <v>549</v>
      </c>
      <c r="I26" s="414" t="s">
        <v>550</v>
      </c>
      <c r="J26" s="413" t="s">
        <v>553</v>
      </c>
      <c r="K26" s="413"/>
      <c r="L26" s="413"/>
      <c r="M26" s="413"/>
    </row>
    <row r="27" spans="1:13" ht="30.75" customHeight="1" x14ac:dyDescent="0.2">
      <c r="A27" s="413"/>
      <c r="B27" s="413" t="s">
        <v>39</v>
      </c>
      <c r="C27" s="413"/>
      <c r="D27" s="413"/>
      <c r="E27" s="413"/>
      <c r="F27" s="413"/>
      <c r="G27" s="413"/>
      <c r="H27" s="414"/>
      <c r="I27" s="414"/>
      <c r="J27" s="319" t="s">
        <v>13</v>
      </c>
      <c r="K27" s="319" t="s">
        <v>5</v>
      </c>
      <c r="L27" s="319" t="s">
        <v>14</v>
      </c>
      <c r="M27" s="319" t="s">
        <v>6</v>
      </c>
    </row>
    <row r="28" spans="1:13" ht="15" x14ac:dyDescent="0.2">
      <c r="A28" s="293">
        <v>24</v>
      </c>
      <c r="B28" s="294" t="s">
        <v>91</v>
      </c>
      <c r="C28" s="295" t="s">
        <v>92</v>
      </c>
      <c r="D28" s="294" t="s">
        <v>46</v>
      </c>
      <c r="E28" s="297">
        <v>804</v>
      </c>
      <c r="F28" s="293">
        <v>1</v>
      </c>
      <c r="G28" s="294" t="s">
        <v>31</v>
      </c>
      <c r="H28" s="300">
        <v>458.745</v>
      </c>
      <c r="I28" s="300">
        <v>368830.98</v>
      </c>
      <c r="J28" s="302">
        <v>336</v>
      </c>
      <c r="K28" s="302">
        <v>64</v>
      </c>
      <c r="L28" s="302">
        <v>400</v>
      </c>
      <c r="M28" s="303">
        <v>321600</v>
      </c>
    </row>
    <row r="29" spans="1:13" ht="15" x14ac:dyDescent="0.2">
      <c r="A29" s="293">
        <v>25</v>
      </c>
      <c r="B29" s="294" t="s">
        <v>93</v>
      </c>
      <c r="C29" s="295" t="s">
        <v>94</v>
      </c>
      <c r="D29" s="294" t="s">
        <v>46</v>
      </c>
      <c r="E29" s="297">
        <v>903</v>
      </c>
      <c r="F29" s="293">
        <v>1</v>
      </c>
      <c r="G29" s="294" t="s">
        <v>31</v>
      </c>
      <c r="H29" s="300">
        <v>458.745</v>
      </c>
      <c r="I29" s="300">
        <v>414246.73499999999</v>
      </c>
      <c r="J29" s="302">
        <v>336</v>
      </c>
      <c r="K29" s="302">
        <v>64</v>
      </c>
      <c r="L29" s="302">
        <v>400</v>
      </c>
      <c r="M29" s="303">
        <v>361200</v>
      </c>
    </row>
    <row r="30" spans="1:13" ht="15" x14ac:dyDescent="0.2">
      <c r="A30" s="293">
        <v>26</v>
      </c>
      <c r="B30" s="294" t="s">
        <v>95</v>
      </c>
      <c r="C30" s="295" t="s">
        <v>96</v>
      </c>
      <c r="D30" s="294" t="s">
        <v>46</v>
      </c>
      <c r="E30" s="297">
        <v>2494</v>
      </c>
      <c r="F30" s="293">
        <v>1</v>
      </c>
      <c r="G30" s="294" t="s">
        <v>31</v>
      </c>
      <c r="H30" s="300">
        <v>466.48</v>
      </c>
      <c r="I30" s="300">
        <v>1163401.1200000001</v>
      </c>
      <c r="J30" s="302">
        <v>336</v>
      </c>
      <c r="K30" s="302">
        <v>64</v>
      </c>
      <c r="L30" s="302">
        <v>400</v>
      </c>
      <c r="M30" s="303">
        <v>997600</v>
      </c>
    </row>
    <row r="31" spans="1:13" ht="15" x14ac:dyDescent="0.2">
      <c r="A31" s="293">
        <v>27</v>
      </c>
      <c r="B31" s="294" t="s">
        <v>97</v>
      </c>
      <c r="C31" s="295" t="s">
        <v>98</v>
      </c>
      <c r="D31" s="294" t="s">
        <v>46</v>
      </c>
      <c r="E31" s="297">
        <v>1546</v>
      </c>
      <c r="F31" s="293">
        <v>1</v>
      </c>
      <c r="G31" s="294" t="s">
        <v>31</v>
      </c>
      <c r="H31" s="300">
        <v>454.58000000000004</v>
      </c>
      <c r="I31" s="300">
        <v>702780.68</v>
      </c>
      <c r="J31" s="302">
        <v>336</v>
      </c>
      <c r="K31" s="302">
        <v>64</v>
      </c>
      <c r="L31" s="302">
        <v>400</v>
      </c>
      <c r="M31" s="303">
        <v>618400</v>
      </c>
    </row>
    <row r="32" spans="1:13" ht="15" x14ac:dyDescent="0.2">
      <c r="A32" s="293">
        <v>28</v>
      </c>
      <c r="B32" s="294" t="s">
        <v>99</v>
      </c>
      <c r="C32" s="295" t="s">
        <v>100</v>
      </c>
      <c r="D32" s="294" t="s">
        <v>46</v>
      </c>
      <c r="E32" s="297">
        <v>1010</v>
      </c>
      <c r="F32" s="293">
        <v>1</v>
      </c>
      <c r="G32" s="294" t="s">
        <v>31</v>
      </c>
      <c r="H32" s="300">
        <v>466.48</v>
      </c>
      <c r="I32" s="300">
        <v>471144.80000000005</v>
      </c>
      <c r="J32" s="302">
        <v>336</v>
      </c>
      <c r="K32" s="302">
        <v>64</v>
      </c>
      <c r="L32" s="302">
        <v>400</v>
      </c>
      <c r="M32" s="303">
        <v>404000</v>
      </c>
    </row>
    <row r="33" spans="1:13" ht="15" x14ac:dyDescent="0.2">
      <c r="A33" s="293">
        <v>29</v>
      </c>
      <c r="B33" s="294" t="s">
        <v>101</v>
      </c>
      <c r="C33" s="295" t="s">
        <v>102</v>
      </c>
      <c r="D33" s="294" t="s">
        <v>46</v>
      </c>
      <c r="E33" s="297">
        <v>200</v>
      </c>
      <c r="F33" s="293">
        <v>1</v>
      </c>
      <c r="G33" s="294" t="s">
        <v>31</v>
      </c>
      <c r="H33" s="300">
        <v>452.2</v>
      </c>
      <c r="I33" s="300">
        <v>90440</v>
      </c>
      <c r="J33" s="302">
        <v>336</v>
      </c>
      <c r="K33" s="302">
        <v>64</v>
      </c>
      <c r="L33" s="302">
        <v>400</v>
      </c>
      <c r="M33" s="303">
        <v>80000</v>
      </c>
    </row>
    <row r="34" spans="1:13" ht="15" x14ac:dyDescent="0.2">
      <c r="A34" s="293">
        <v>30</v>
      </c>
      <c r="B34" s="294" t="s">
        <v>103</v>
      </c>
      <c r="C34" s="295" t="s">
        <v>104</v>
      </c>
      <c r="D34" s="294" t="s">
        <v>46</v>
      </c>
      <c r="E34" s="297">
        <v>1064</v>
      </c>
      <c r="F34" s="293">
        <v>1</v>
      </c>
      <c r="G34" s="294" t="s">
        <v>31</v>
      </c>
      <c r="H34" s="300">
        <v>452.2</v>
      </c>
      <c r="I34" s="300">
        <v>481140.8</v>
      </c>
      <c r="J34" s="302">
        <v>336</v>
      </c>
      <c r="K34" s="302">
        <v>64</v>
      </c>
      <c r="L34" s="302">
        <v>400</v>
      </c>
      <c r="M34" s="303">
        <v>425600</v>
      </c>
    </row>
    <row r="35" spans="1:13" ht="15" x14ac:dyDescent="0.2">
      <c r="A35" s="293">
        <v>173</v>
      </c>
      <c r="B35" s="294" t="s">
        <v>389</v>
      </c>
      <c r="C35" s="295" t="s">
        <v>390</v>
      </c>
      <c r="D35" s="294" t="s">
        <v>46</v>
      </c>
      <c r="E35" s="297">
        <v>1</v>
      </c>
      <c r="F35" s="293">
        <v>1</v>
      </c>
      <c r="G35" s="294" t="s">
        <v>31</v>
      </c>
      <c r="H35" s="300">
        <v>2252626</v>
      </c>
      <c r="I35" s="300">
        <v>2252626</v>
      </c>
      <c r="J35" s="302">
        <v>1778929</v>
      </c>
      <c r="K35" s="302">
        <v>337997</v>
      </c>
      <c r="L35" s="302">
        <v>2116926</v>
      </c>
      <c r="M35" s="303">
        <v>2116926</v>
      </c>
    </row>
    <row r="36" spans="1:13" ht="26.25" customHeight="1" x14ac:dyDescent="0.25">
      <c r="A36" s="409" t="s">
        <v>34</v>
      </c>
      <c r="B36" s="410"/>
      <c r="C36" s="410"/>
      <c r="D36" s="410"/>
      <c r="E36" s="410"/>
      <c r="F36" s="410"/>
      <c r="G36" s="411"/>
      <c r="H36" s="321">
        <f>SUM(H28:H35)</f>
        <v>2255835.4300000002</v>
      </c>
      <c r="I36" s="321">
        <f t="shared" ref="I36:M36" si="1">SUM(I28:I35)</f>
        <v>5944611.1150000002</v>
      </c>
      <c r="J36" s="321">
        <f t="shared" si="1"/>
        <v>1781281</v>
      </c>
      <c r="K36" s="321">
        <f t="shared" si="1"/>
        <v>338445</v>
      </c>
      <c r="L36" s="321">
        <f t="shared" si="1"/>
        <v>2119726</v>
      </c>
      <c r="M36" s="321">
        <f t="shared" si="1"/>
        <v>5325326</v>
      </c>
    </row>
    <row r="37" spans="1:13" ht="26.25" customHeight="1" x14ac:dyDescent="0.25">
      <c r="A37" s="409" t="s">
        <v>577</v>
      </c>
      <c r="B37" s="410"/>
      <c r="C37" s="410"/>
      <c r="D37" s="410"/>
      <c r="E37" s="410"/>
      <c r="F37" s="410"/>
      <c r="G37" s="410"/>
      <c r="H37" s="410"/>
      <c r="I37" s="411"/>
      <c r="J37" s="408">
        <v>500</v>
      </c>
      <c r="K37" s="408"/>
      <c r="L37" s="408"/>
      <c r="M37" s="408"/>
    </row>
    <row r="38" spans="1:13" s="330" customFormat="1" ht="15" x14ac:dyDescent="0.2">
      <c r="A38" s="322"/>
      <c r="B38" s="322"/>
      <c r="C38" s="323"/>
      <c r="D38" s="323"/>
      <c r="E38" s="323"/>
      <c r="F38" s="324"/>
      <c r="G38" s="325"/>
      <c r="H38" s="326"/>
      <c r="I38" s="327"/>
      <c r="J38" s="327"/>
      <c r="K38" s="328"/>
      <c r="L38" s="329"/>
    </row>
    <row r="39" spans="1:13" ht="30" customHeight="1" x14ac:dyDescent="0.2">
      <c r="A39" s="412" t="s">
        <v>11</v>
      </c>
      <c r="B39" s="412"/>
      <c r="C39" s="412"/>
      <c r="D39" s="412"/>
      <c r="E39" s="412"/>
      <c r="F39" s="412"/>
      <c r="G39" s="412"/>
      <c r="H39" s="412"/>
      <c r="I39" s="412"/>
      <c r="J39" s="412"/>
      <c r="K39" s="412"/>
      <c r="L39" s="412"/>
      <c r="M39" s="412"/>
    </row>
    <row r="40" spans="1:13" ht="30" customHeight="1" x14ac:dyDescent="0.2">
      <c r="A40" s="413" t="s">
        <v>12</v>
      </c>
      <c r="B40" s="413" t="s">
        <v>40</v>
      </c>
      <c r="C40" s="413" t="s">
        <v>29</v>
      </c>
      <c r="D40" s="413" t="s">
        <v>570</v>
      </c>
      <c r="E40" s="413" t="s">
        <v>43</v>
      </c>
      <c r="F40" s="413" t="s">
        <v>30</v>
      </c>
      <c r="G40" s="413" t="s">
        <v>28</v>
      </c>
      <c r="H40" s="414" t="s">
        <v>549</v>
      </c>
      <c r="I40" s="414" t="s">
        <v>550</v>
      </c>
      <c r="J40" s="413" t="s">
        <v>554</v>
      </c>
      <c r="K40" s="413"/>
      <c r="L40" s="413"/>
      <c r="M40" s="413"/>
    </row>
    <row r="41" spans="1:13" ht="30" customHeight="1" x14ac:dyDescent="0.2">
      <c r="A41" s="413"/>
      <c r="B41" s="413" t="s">
        <v>39</v>
      </c>
      <c r="C41" s="413"/>
      <c r="D41" s="413"/>
      <c r="E41" s="413"/>
      <c r="F41" s="413"/>
      <c r="G41" s="413"/>
      <c r="H41" s="414"/>
      <c r="I41" s="414"/>
      <c r="J41" s="319" t="s">
        <v>13</v>
      </c>
      <c r="K41" s="319" t="s">
        <v>5</v>
      </c>
      <c r="L41" s="319" t="s">
        <v>14</v>
      </c>
      <c r="M41" s="319" t="s">
        <v>6</v>
      </c>
    </row>
    <row r="42" spans="1:13" s="344" customFormat="1" ht="15" customHeight="1" x14ac:dyDescent="0.2">
      <c r="A42" s="293">
        <v>2</v>
      </c>
      <c r="B42" s="294" t="s">
        <v>47</v>
      </c>
      <c r="C42" s="295" t="s">
        <v>48</v>
      </c>
      <c r="D42" s="294" t="s">
        <v>46</v>
      </c>
      <c r="E42" s="297">
        <v>18.333333333333332</v>
      </c>
      <c r="F42" s="293">
        <v>1</v>
      </c>
      <c r="G42" s="294" t="s">
        <v>31</v>
      </c>
      <c r="H42" s="300">
        <v>12000</v>
      </c>
      <c r="I42" s="300">
        <v>220000</v>
      </c>
      <c r="J42" s="343">
        <v>5902</v>
      </c>
      <c r="K42" s="343">
        <v>0</v>
      </c>
      <c r="L42" s="332">
        <v>5902</v>
      </c>
      <c r="M42" s="303">
        <v>108203.33333333333</v>
      </c>
    </row>
    <row r="43" spans="1:13" s="344" customFormat="1" ht="15" customHeight="1" x14ac:dyDescent="0.2">
      <c r="A43" s="293">
        <v>3</v>
      </c>
      <c r="B43" s="294" t="s">
        <v>49</v>
      </c>
      <c r="C43" s="295" t="s">
        <v>50</v>
      </c>
      <c r="D43" s="294" t="s">
        <v>46</v>
      </c>
      <c r="E43" s="297">
        <v>336</v>
      </c>
      <c r="F43" s="293">
        <v>1</v>
      </c>
      <c r="G43" s="294" t="s">
        <v>31</v>
      </c>
      <c r="H43" s="300">
        <v>12120</v>
      </c>
      <c r="I43" s="300">
        <v>4072320</v>
      </c>
      <c r="J43" s="343">
        <v>6012</v>
      </c>
      <c r="K43" s="343">
        <v>0</v>
      </c>
      <c r="L43" s="332">
        <v>6012</v>
      </c>
      <c r="M43" s="303">
        <v>2020032</v>
      </c>
    </row>
    <row r="44" spans="1:13" s="344" customFormat="1" ht="15" customHeight="1" x14ac:dyDescent="0.2">
      <c r="A44" s="293">
        <v>5</v>
      </c>
      <c r="B44" s="294" t="s">
        <v>53</v>
      </c>
      <c r="C44" s="295" t="s">
        <v>54</v>
      </c>
      <c r="D44" s="294" t="s">
        <v>46</v>
      </c>
      <c r="E44" s="297">
        <v>337</v>
      </c>
      <c r="F44" s="293">
        <v>1</v>
      </c>
      <c r="G44" s="294" t="s">
        <v>31</v>
      </c>
      <c r="H44" s="300">
        <v>12120</v>
      </c>
      <c r="I44" s="300">
        <v>4084440</v>
      </c>
      <c r="J44" s="343">
        <v>6012</v>
      </c>
      <c r="K44" s="343">
        <v>0</v>
      </c>
      <c r="L44" s="332">
        <v>6012</v>
      </c>
      <c r="M44" s="303">
        <v>2026044</v>
      </c>
    </row>
    <row r="45" spans="1:13" s="344" customFormat="1" ht="15" customHeight="1" x14ac:dyDescent="0.2">
      <c r="A45" s="293">
        <v>6</v>
      </c>
      <c r="B45" s="294" t="s">
        <v>55</v>
      </c>
      <c r="C45" s="295" t="s">
        <v>56</v>
      </c>
      <c r="D45" s="294" t="s">
        <v>46</v>
      </c>
      <c r="E45" s="297">
        <v>352</v>
      </c>
      <c r="F45" s="293">
        <v>1</v>
      </c>
      <c r="G45" s="294" t="s">
        <v>31</v>
      </c>
      <c r="H45" s="300">
        <v>12120</v>
      </c>
      <c r="I45" s="300">
        <v>4266240</v>
      </c>
      <c r="J45" s="343">
        <v>6012</v>
      </c>
      <c r="K45" s="343">
        <v>0</v>
      </c>
      <c r="L45" s="332">
        <v>6012</v>
      </c>
      <c r="M45" s="303">
        <v>2116224</v>
      </c>
    </row>
    <row r="46" spans="1:13" s="344" customFormat="1" ht="15" customHeight="1" x14ac:dyDescent="0.2">
      <c r="A46" s="293">
        <v>8</v>
      </c>
      <c r="B46" s="294" t="s">
        <v>59</v>
      </c>
      <c r="C46" s="295" t="s">
        <v>60</v>
      </c>
      <c r="D46" s="294" t="s">
        <v>46</v>
      </c>
      <c r="E46" s="297">
        <v>131</v>
      </c>
      <c r="F46" s="293">
        <v>1</v>
      </c>
      <c r="G46" s="294" t="s">
        <v>31</v>
      </c>
      <c r="H46" s="300">
        <v>12000</v>
      </c>
      <c r="I46" s="300">
        <v>1572000</v>
      </c>
      <c r="J46" s="343">
        <v>5629</v>
      </c>
      <c r="K46" s="343">
        <v>0</v>
      </c>
      <c r="L46" s="332">
        <v>5629</v>
      </c>
      <c r="M46" s="303">
        <v>737399</v>
      </c>
    </row>
    <row r="47" spans="1:13" s="344" customFormat="1" ht="15" customHeight="1" x14ac:dyDescent="0.2">
      <c r="A47" s="293">
        <v>9</v>
      </c>
      <c r="B47" s="294" t="s">
        <v>61</v>
      </c>
      <c r="C47" s="295" t="s">
        <v>62</v>
      </c>
      <c r="D47" s="294" t="s">
        <v>46</v>
      </c>
      <c r="E47" s="297">
        <v>370</v>
      </c>
      <c r="F47" s="293">
        <v>1</v>
      </c>
      <c r="G47" s="294" t="s">
        <v>31</v>
      </c>
      <c r="H47" s="300">
        <v>12120</v>
      </c>
      <c r="I47" s="300">
        <v>4484400</v>
      </c>
      <c r="J47" s="343">
        <v>5902</v>
      </c>
      <c r="K47" s="343">
        <v>0</v>
      </c>
      <c r="L47" s="332">
        <v>5902</v>
      </c>
      <c r="M47" s="303">
        <v>2183740</v>
      </c>
    </row>
    <row r="48" spans="1:13" s="344" customFormat="1" ht="28.5" x14ac:dyDescent="0.2">
      <c r="A48" s="293">
        <v>10</v>
      </c>
      <c r="B48" s="294" t="s">
        <v>63</v>
      </c>
      <c r="C48" s="295" t="s">
        <v>64</v>
      </c>
      <c r="D48" s="294" t="s">
        <v>46</v>
      </c>
      <c r="E48" s="297">
        <v>11</v>
      </c>
      <c r="F48" s="293">
        <v>1</v>
      </c>
      <c r="G48" s="294" t="s">
        <v>31</v>
      </c>
      <c r="H48" s="300">
        <v>36000</v>
      </c>
      <c r="I48" s="300">
        <v>396000</v>
      </c>
      <c r="J48" s="343">
        <v>12242</v>
      </c>
      <c r="K48" s="343">
        <v>0</v>
      </c>
      <c r="L48" s="332">
        <v>12242</v>
      </c>
      <c r="M48" s="303">
        <v>134662</v>
      </c>
    </row>
    <row r="49" spans="1:13" s="344" customFormat="1" ht="15" x14ac:dyDescent="0.2">
      <c r="A49" s="293">
        <v>11</v>
      </c>
      <c r="B49" s="294" t="s">
        <v>65</v>
      </c>
      <c r="C49" s="295" t="s">
        <v>66</v>
      </c>
      <c r="D49" s="294" t="s">
        <v>46</v>
      </c>
      <c r="E49" s="297">
        <v>23.666666666666668</v>
      </c>
      <c r="F49" s="293">
        <v>1</v>
      </c>
      <c r="G49" s="294" t="s">
        <v>31</v>
      </c>
      <c r="H49" s="300">
        <v>9730</v>
      </c>
      <c r="I49" s="300">
        <v>230276.66666666669</v>
      </c>
      <c r="J49" s="343">
        <v>6503</v>
      </c>
      <c r="K49" s="343">
        <v>0</v>
      </c>
      <c r="L49" s="332">
        <v>6503</v>
      </c>
      <c r="M49" s="303">
        <v>153904.33333333334</v>
      </c>
    </row>
    <row r="50" spans="1:13" s="344" customFormat="1" ht="28.5" x14ac:dyDescent="0.2">
      <c r="A50" s="293">
        <v>12</v>
      </c>
      <c r="B50" s="294" t="s">
        <v>67</v>
      </c>
      <c r="C50" s="295" t="s">
        <v>68</v>
      </c>
      <c r="D50" s="294" t="s">
        <v>46</v>
      </c>
      <c r="E50" s="297">
        <v>106</v>
      </c>
      <c r="F50" s="293">
        <v>1</v>
      </c>
      <c r="G50" s="294" t="s">
        <v>31</v>
      </c>
      <c r="H50" s="300">
        <v>36000</v>
      </c>
      <c r="I50" s="300">
        <v>3816000</v>
      </c>
      <c r="J50" s="343">
        <v>32790</v>
      </c>
      <c r="K50" s="343">
        <v>0</v>
      </c>
      <c r="L50" s="332">
        <v>32790</v>
      </c>
      <c r="M50" s="303">
        <v>3475740</v>
      </c>
    </row>
    <row r="51" spans="1:13" s="344" customFormat="1" ht="15" x14ac:dyDescent="0.2">
      <c r="A51" s="293">
        <v>13</v>
      </c>
      <c r="B51" s="294" t="s">
        <v>69</v>
      </c>
      <c r="C51" s="295" t="s">
        <v>70</v>
      </c>
      <c r="D51" s="294" t="s">
        <v>46</v>
      </c>
      <c r="E51" s="297">
        <v>6</v>
      </c>
      <c r="F51" s="293">
        <v>1</v>
      </c>
      <c r="G51" s="294" t="s">
        <v>31</v>
      </c>
      <c r="H51" s="300">
        <v>21952</v>
      </c>
      <c r="I51" s="300">
        <v>131712</v>
      </c>
      <c r="J51" s="343">
        <v>7105</v>
      </c>
      <c r="K51" s="343">
        <v>0</v>
      </c>
      <c r="L51" s="332">
        <v>7105</v>
      </c>
      <c r="M51" s="303">
        <v>42630</v>
      </c>
    </row>
    <row r="52" spans="1:13" s="344" customFormat="1" ht="28.5" x14ac:dyDescent="0.2">
      <c r="A52" s="293">
        <v>14</v>
      </c>
      <c r="B52" s="294" t="s">
        <v>71</v>
      </c>
      <c r="C52" s="295" t="s">
        <v>72</v>
      </c>
      <c r="D52" s="294" t="s">
        <v>46</v>
      </c>
      <c r="E52" s="297">
        <v>5.666666666666667</v>
      </c>
      <c r="F52" s="293">
        <v>1</v>
      </c>
      <c r="G52" s="294" t="s">
        <v>31</v>
      </c>
      <c r="H52" s="300">
        <v>12000</v>
      </c>
      <c r="I52" s="300">
        <v>68000</v>
      </c>
      <c r="J52" s="343">
        <v>10000</v>
      </c>
      <c r="K52" s="343">
        <v>0</v>
      </c>
      <c r="L52" s="332">
        <v>10000</v>
      </c>
      <c r="M52" s="303">
        <v>56666.666666666672</v>
      </c>
    </row>
    <row r="53" spans="1:13" s="344" customFormat="1" ht="15" x14ac:dyDescent="0.2">
      <c r="A53" s="293">
        <v>15</v>
      </c>
      <c r="B53" s="294" t="s">
        <v>73</v>
      </c>
      <c r="C53" s="295" t="s">
        <v>74</v>
      </c>
      <c r="D53" s="294" t="s">
        <v>46</v>
      </c>
      <c r="E53" s="297">
        <v>68</v>
      </c>
      <c r="F53" s="293">
        <v>1</v>
      </c>
      <c r="G53" s="294" t="s">
        <v>31</v>
      </c>
      <c r="H53" s="300">
        <v>36000</v>
      </c>
      <c r="I53" s="300">
        <v>2448000</v>
      </c>
      <c r="J53" s="343">
        <v>32790</v>
      </c>
      <c r="K53" s="343">
        <v>0</v>
      </c>
      <c r="L53" s="332">
        <v>32790</v>
      </c>
      <c r="M53" s="303">
        <v>2229720</v>
      </c>
    </row>
    <row r="54" spans="1:13" s="344" customFormat="1" ht="27.75" customHeight="1" x14ac:dyDescent="0.2">
      <c r="A54" s="293">
        <v>20</v>
      </c>
      <c r="B54" s="294" t="s">
        <v>83</v>
      </c>
      <c r="C54" s="295" t="s">
        <v>84</v>
      </c>
      <c r="D54" s="294" t="s">
        <v>46</v>
      </c>
      <c r="E54" s="297">
        <v>0.66666666666666663</v>
      </c>
      <c r="F54" s="293">
        <v>1</v>
      </c>
      <c r="G54" s="294" t="s">
        <v>31</v>
      </c>
      <c r="H54" s="300">
        <v>1515249.372</v>
      </c>
      <c r="I54" s="300">
        <v>1010166.2479999999</v>
      </c>
      <c r="J54" s="343">
        <v>1236074</v>
      </c>
      <c r="K54" s="343">
        <v>234854.06</v>
      </c>
      <c r="L54" s="332">
        <v>1470928.06</v>
      </c>
      <c r="M54" s="303">
        <v>980618.70666666667</v>
      </c>
    </row>
    <row r="55" spans="1:13" s="344" customFormat="1" ht="15" x14ac:dyDescent="0.2">
      <c r="A55" s="293">
        <v>21</v>
      </c>
      <c r="B55" s="294" t="s">
        <v>85</v>
      </c>
      <c r="C55" s="295" t="s">
        <v>86</v>
      </c>
      <c r="D55" s="294" t="s">
        <v>46</v>
      </c>
      <c r="E55" s="297">
        <v>4</v>
      </c>
      <c r="F55" s="293">
        <v>1</v>
      </c>
      <c r="G55" s="294" t="s">
        <v>31</v>
      </c>
      <c r="H55" s="300">
        <v>1433812.436</v>
      </c>
      <c r="I55" s="300">
        <v>5735249.7439999999</v>
      </c>
      <c r="J55" s="343">
        <v>1159781</v>
      </c>
      <c r="K55" s="343">
        <v>220358.39</v>
      </c>
      <c r="L55" s="332">
        <v>1380139.3900000001</v>
      </c>
      <c r="M55" s="303">
        <v>5520557.5600000005</v>
      </c>
    </row>
    <row r="56" spans="1:13" s="344" customFormat="1" ht="15" x14ac:dyDescent="0.2">
      <c r="A56" s="293">
        <v>22</v>
      </c>
      <c r="B56" s="294" t="s">
        <v>87</v>
      </c>
      <c r="C56" s="295" t="s">
        <v>88</v>
      </c>
      <c r="D56" s="294" t="s">
        <v>46</v>
      </c>
      <c r="E56" s="297">
        <v>35</v>
      </c>
      <c r="F56" s="293">
        <v>1</v>
      </c>
      <c r="G56" s="294" t="s">
        <v>31</v>
      </c>
      <c r="H56" s="300">
        <v>503858.37600000005</v>
      </c>
      <c r="I56" s="300">
        <v>17635043.16</v>
      </c>
      <c r="J56" s="343">
        <v>385656</v>
      </c>
      <c r="K56" s="343">
        <v>73274.64</v>
      </c>
      <c r="L56" s="332">
        <v>458930.64</v>
      </c>
      <c r="M56" s="303">
        <v>16062572.4</v>
      </c>
    </row>
    <row r="57" spans="1:13" s="344" customFormat="1" ht="15" x14ac:dyDescent="0.2">
      <c r="A57" s="293">
        <v>23</v>
      </c>
      <c r="B57" s="294" t="s">
        <v>89</v>
      </c>
      <c r="C57" s="295" t="s">
        <v>90</v>
      </c>
      <c r="D57" s="294" t="s">
        <v>46</v>
      </c>
      <c r="E57" s="297">
        <v>2</v>
      </c>
      <c r="F57" s="293">
        <v>1</v>
      </c>
      <c r="G57" s="294" t="s">
        <v>31</v>
      </c>
      <c r="H57" s="300">
        <v>3891177.1206</v>
      </c>
      <c r="I57" s="300">
        <v>7782354.2412</v>
      </c>
      <c r="J57" s="343">
        <v>3269896</v>
      </c>
      <c r="K57" s="343">
        <v>621280.24</v>
      </c>
      <c r="L57" s="332">
        <v>3891176.24</v>
      </c>
      <c r="M57" s="303">
        <v>7782352.4800000004</v>
      </c>
    </row>
    <row r="58" spans="1:13" s="344" customFormat="1" ht="33.75" customHeight="1" x14ac:dyDescent="0.2">
      <c r="A58" s="293">
        <v>31</v>
      </c>
      <c r="B58" s="294" t="s">
        <v>105</v>
      </c>
      <c r="C58" s="295" t="s">
        <v>106</v>
      </c>
      <c r="D58" s="294" t="s">
        <v>46</v>
      </c>
      <c r="E58" s="297">
        <v>8.6666666666666661</v>
      </c>
      <c r="F58" s="293">
        <v>1</v>
      </c>
      <c r="G58" s="294" t="s">
        <v>31</v>
      </c>
      <c r="H58" s="300">
        <v>464671.2</v>
      </c>
      <c r="I58" s="300">
        <v>4027150.4</v>
      </c>
      <c r="J58" s="343">
        <v>311366</v>
      </c>
      <c r="K58" s="343">
        <v>59159.54</v>
      </c>
      <c r="L58" s="332">
        <v>370525.54</v>
      </c>
      <c r="M58" s="303">
        <v>3211221.3466666662</v>
      </c>
    </row>
    <row r="59" spans="1:13" s="344" customFormat="1" ht="15" x14ac:dyDescent="0.2">
      <c r="A59" s="293">
        <v>33</v>
      </c>
      <c r="B59" s="294" t="s">
        <v>109</v>
      </c>
      <c r="C59" s="295" t="s">
        <v>110</v>
      </c>
      <c r="D59" s="294" t="s">
        <v>46</v>
      </c>
      <c r="E59" s="297">
        <v>5.333333333333333</v>
      </c>
      <c r="F59" s="293">
        <v>1</v>
      </c>
      <c r="G59" s="294" t="s">
        <v>31</v>
      </c>
      <c r="H59" s="300">
        <v>118400</v>
      </c>
      <c r="I59" s="300">
        <v>631466.66666666663</v>
      </c>
      <c r="J59" s="343">
        <v>118400</v>
      </c>
      <c r="K59" s="343">
        <v>0</v>
      </c>
      <c r="L59" s="332">
        <v>118400</v>
      </c>
      <c r="M59" s="303">
        <v>631466.66666666663</v>
      </c>
    </row>
    <row r="60" spans="1:13" s="344" customFormat="1" ht="15" x14ac:dyDescent="0.2">
      <c r="A60" s="293">
        <v>34</v>
      </c>
      <c r="B60" s="294" t="s">
        <v>111</v>
      </c>
      <c r="C60" s="295" t="s">
        <v>112</v>
      </c>
      <c r="D60" s="294" t="s">
        <v>46</v>
      </c>
      <c r="E60" s="297">
        <v>0.66666666666666663</v>
      </c>
      <c r="F60" s="293">
        <v>1</v>
      </c>
      <c r="G60" s="294" t="s">
        <v>31</v>
      </c>
      <c r="H60" s="300">
        <v>5400000</v>
      </c>
      <c r="I60" s="300">
        <v>3600000</v>
      </c>
      <c r="J60" s="343">
        <v>4918500</v>
      </c>
      <c r="K60" s="343">
        <v>0</v>
      </c>
      <c r="L60" s="332">
        <v>4918500</v>
      </c>
      <c r="M60" s="303">
        <v>3279000</v>
      </c>
    </row>
    <row r="61" spans="1:13" s="344" customFormat="1" ht="27.75" customHeight="1" x14ac:dyDescent="0.2">
      <c r="A61" s="293">
        <v>36</v>
      </c>
      <c r="B61" s="294" t="s">
        <v>115</v>
      </c>
      <c r="C61" s="295" t="s">
        <v>116</v>
      </c>
      <c r="D61" s="294" t="s">
        <v>46</v>
      </c>
      <c r="E61" s="297">
        <v>9.6666666666666661</v>
      </c>
      <c r="F61" s="293">
        <v>1</v>
      </c>
      <c r="G61" s="294" t="s">
        <v>31</v>
      </c>
      <c r="H61" s="300">
        <v>18120</v>
      </c>
      <c r="I61" s="300">
        <v>175160</v>
      </c>
      <c r="J61" s="343">
        <v>8307</v>
      </c>
      <c r="K61" s="343">
        <v>0</v>
      </c>
      <c r="L61" s="332">
        <v>8307</v>
      </c>
      <c r="M61" s="303">
        <v>80301</v>
      </c>
    </row>
    <row r="62" spans="1:13" s="344" customFormat="1" ht="27.75" customHeight="1" x14ac:dyDescent="0.2">
      <c r="A62" s="293">
        <v>37</v>
      </c>
      <c r="B62" s="294" t="s">
        <v>117</v>
      </c>
      <c r="C62" s="295" t="s">
        <v>118</v>
      </c>
      <c r="D62" s="294" t="s">
        <v>46</v>
      </c>
      <c r="E62" s="297">
        <v>12</v>
      </c>
      <c r="F62" s="293">
        <v>1</v>
      </c>
      <c r="G62" s="294" t="s">
        <v>31</v>
      </c>
      <c r="H62" s="300">
        <v>26860.799999999999</v>
      </c>
      <c r="I62" s="300">
        <v>322329.59999999998</v>
      </c>
      <c r="J62" s="343">
        <v>24155</v>
      </c>
      <c r="K62" s="343">
        <v>0</v>
      </c>
      <c r="L62" s="332">
        <v>24155</v>
      </c>
      <c r="M62" s="303">
        <v>289860</v>
      </c>
    </row>
    <row r="63" spans="1:13" s="344" customFormat="1" ht="27.75" customHeight="1" x14ac:dyDescent="0.2">
      <c r="A63" s="293">
        <v>39</v>
      </c>
      <c r="B63" s="294" t="s">
        <v>121</v>
      </c>
      <c r="C63" s="295" t="s">
        <v>122</v>
      </c>
      <c r="D63" s="294" t="s">
        <v>46</v>
      </c>
      <c r="E63" s="297">
        <v>185</v>
      </c>
      <c r="F63" s="293">
        <v>1</v>
      </c>
      <c r="G63" s="294" t="s">
        <v>31</v>
      </c>
      <c r="H63" s="300">
        <v>5880</v>
      </c>
      <c r="I63" s="300">
        <v>1087800</v>
      </c>
      <c r="J63" s="343">
        <v>5356</v>
      </c>
      <c r="K63" s="343">
        <v>0</v>
      </c>
      <c r="L63" s="332">
        <v>5356</v>
      </c>
      <c r="M63" s="303">
        <v>990860</v>
      </c>
    </row>
    <row r="64" spans="1:13" s="344" customFormat="1" ht="27.75" customHeight="1" x14ac:dyDescent="0.2">
      <c r="A64" s="293">
        <v>40</v>
      </c>
      <c r="B64" s="294" t="s">
        <v>123</v>
      </c>
      <c r="C64" s="295" t="s">
        <v>124</v>
      </c>
      <c r="D64" s="294" t="s">
        <v>46</v>
      </c>
      <c r="E64" s="297">
        <v>47</v>
      </c>
      <c r="F64" s="293">
        <v>1</v>
      </c>
      <c r="G64" s="294" t="s">
        <v>31</v>
      </c>
      <c r="H64" s="300">
        <v>5880</v>
      </c>
      <c r="I64" s="300">
        <v>276360</v>
      </c>
      <c r="J64" s="343">
        <v>4200</v>
      </c>
      <c r="K64" s="343">
        <v>0</v>
      </c>
      <c r="L64" s="332">
        <v>4200</v>
      </c>
      <c r="M64" s="303">
        <v>197400</v>
      </c>
    </row>
    <row r="65" spans="1:13" s="344" customFormat="1" ht="27.75" customHeight="1" x14ac:dyDescent="0.2">
      <c r="A65" s="293">
        <v>41</v>
      </c>
      <c r="B65" s="294" t="s">
        <v>125</v>
      </c>
      <c r="C65" s="295" t="s">
        <v>126</v>
      </c>
      <c r="D65" s="294" t="s">
        <v>46</v>
      </c>
      <c r="E65" s="297">
        <v>1273</v>
      </c>
      <c r="F65" s="293">
        <v>1</v>
      </c>
      <c r="G65" s="294" t="s">
        <v>31</v>
      </c>
      <c r="H65" s="300">
        <v>4200</v>
      </c>
      <c r="I65" s="300">
        <v>5346600</v>
      </c>
      <c r="J65" s="343">
        <v>3607</v>
      </c>
      <c r="K65" s="343">
        <v>0</v>
      </c>
      <c r="L65" s="332">
        <v>3607</v>
      </c>
      <c r="M65" s="303">
        <v>4591711</v>
      </c>
    </row>
    <row r="66" spans="1:13" s="344" customFormat="1" ht="27.75" customHeight="1" x14ac:dyDescent="0.2">
      <c r="A66" s="293">
        <v>42</v>
      </c>
      <c r="B66" s="294" t="s">
        <v>127</v>
      </c>
      <c r="C66" s="295" t="s">
        <v>128</v>
      </c>
      <c r="D66" s="294" t="s">
        <v>46</v>
      </c>
      <c r="E66" s="297">
        <v>789</v>
      </c>
      <c r="F66" s="293">
        <v>1</v>
      </c>
      <c r="G66" s="294" t="s">
        <v>31</v>
      </c>
      <c r="H66" s="300">
        <v>4200</v>
      </c>
      <c r="I66" s="300">
        <v>3313800</v>
      </c>
      <c r="J66" s="343">
        <v>3826</v>
      </c>
      <c r="K66" s="343">
        <v>0</v>
      </c>
      <c r="L66" s="332">
        <v>3826</v>
      </c>
      <c r="M66" s="303">
        <v>3018714</v>
      </c>
    </row>
    <row r="67" spans="1:13" s="344" customFormat="1" ht="27.75" customHeight="1" x14ac:dyDescent="0.2">
      <c r="A67" s="293">
        <v>43</v>
      </c>
      <c r="B67" s="294" t="s">
        <v>129</v>
      </c>
      <c r="C67" s="295" t="s">
        <v>130</v>
      </c>
      <c r="D67" s="294" t="s">
        <v>46</v>
      </c>
      <c r="E67" s="297">
        <v>180</v>
      </c>
      <c r="F67" s="293">
        <v>1</v>
      </c>
      <c r="G67" s="294" t="s">
        <v>31</v>
      </c>
      <c r="H67" s="300">
        <v>10194</v>
      </c>
      <c r="I67" s="300">
        <v>1834920</v>
      </c>
      <c r="J67" s="343">
        <v>7651</v>
      </c>
      <c r="K67" s="343">
        <v>0</v>
      </c>
      <c r="L67" s="332">
        <v>7651</v>
      </c>
      <c r="M67" s="303">
        <v>1377180</v>
      </c>
    </row>
    <row r="68" spans="1:13" s="344" customFormat="1" ht="27.75" customHeight="1" x14ac:dyDescent="0.2">
      <c r="A68" s="293">
        <v>44</v>
      </c>
      <c r="B68" s="294" t="s">
        <v>131</v>
      </c>
      <c r="C68" s="295" t="s">
        <v>132</v>
      </c>
      <c r="D68" s="294" t="s">
        <v>46</v>
      </c>
      <c r="E68" s="297">
        <v>967</v>
      </c>
      <c r="F68" s="293">
        <v>1</v>
      </c>
      <c r="G68" s="294" t="s">
        <v>31</v>
      </c>
      <c r="H68" s="300">
        <v>4200</v>
      </c>
      <c r="I68" s="300">
        <v>4061400</v>
      </c>
      <c r="J68" s="343">
        <v>3607</v>
      </c>
      <c r="K68" s="343">
        <v>0</v>
      </c>
      <c r="L68" s="332">
        <v>3607</v>
      </c>
      <c r="M68" s="303">
        <v>3487969</v>
      </c>
    </row>
    <row r="69" spans="1:13" s="344" customFormat="1" ht="28.5" x14ac:dyDescent="0.2">
      <c r="A69" s="293">
        <v>45</v>
      </c>
      <c r="B69" s="294" t="s">
        <v>133</v>
      </c>
      <c r="C69" s="295" t="s">
        <v>134</v>
      </c>
      <c r="D69" s="294" t="s">
        <v>46</v>
      </c>
      <c r="E69" s="297">
        <v>437</v>
      </c>
      <c r="F69" s="293">
        <v>1</v>
      </c>
      <c r="G69" s="294" t="s">
        <v>31</v>
      </c>
      <c r="H69" s="300">
        <v>4000</v>
      </c>
      <c r="I69" s="300">
        <v>1748000</v>
      </c>
      <c r="J69" s="343">
        <v>3826</v>
      </c>
      <c r="K69" s="343">
        <v>0</v>
      </c>
      <c r="L69" s="332">
        <v>3826</v>
      </c>
      <c r="M69" s="303">
        <v>1671962</v>
      </c>
    </row>
    <row r="70" spans="1:13" s="344" customFormat="1" ht="15" x14ac:dyDescent="0.2">
      <c r="A70" s="293">
        <v>46</v>
      </c>
      <c r="B70" s="294" t="s">
        <v>135</v>
      </c>
      <c r="C70" s="295" t="s">
        <v>136</v>
      </c>
      <c r="D70" s="294" t="s">
        <v>46</v>
      </c>
      <c r="E70" s="297">
        <v>131.66666666666666</v>
      </c>
      <c r="F70" s="293">
        <v>1</v>
      </c>
      <c r="G70" s="294" t="s">
        <v>31</v>
      </c>
      <c r="H70" s="300">
        <v>4200</v>
      </c>
      <c r="I70" s="300">
        <v>553000</v>
      </c>
      <c r="J70" s="343">
        <v>3716</v>
      </c>
      <c r="K70" s="343">
        <v>0</v>
      </c>
      <c r="L70" s="332">
        <v>3716</v>
      </c>
      <c r="M70" s="303">
        <v>489273.33333333331</v>
      </c>
    </row>
    <row r="71" spans="1:13" s="344" customFormat="1" ht="28.5" x14ac:dyDescent="0.2">
      <c r="A71" s="293">
        <v>47</v>
      </c>
      <c r="B71" s="294" t="s">
        <v>137</v>
      </c>
      <c r="C71" s="295" t="s">
        <v>138</v>
      </c>
      <c r="D71" s="294" t="s">
        <v>46</v>
      </c>
      <c r="E71" s="297">
        <v>52</v>
      </c>
      <c r="F71" s="293">
        <v>1</v>
      </c>
      <c r="G71" s="294" t="s">
        <v>31</v>
      </c>
      <c r="H71" s="300">
        <v>10194</v>
      </c>
      <c r="I71" s="300">
        <v>530088</v>
      </c>
      <c r="J71" s="343">
        <v>7651</v>
      </c>
      <c r="K71" s="343">
        <v>0</v>
      </c>
      <c r="L71" s="332">
        <v>7651</v>
      </c>
      <c r="M71" s="303">
        <v>397852</v>
      </c>
    </row>
    <row r="72" spans="1:13" s="344" customFormat="1" ht="15" x14ac:dyDescent="0.2">
      <c r="A72" s="293">
        <v>48</v>
      </c>
      <c r="B72" s="294" t="s">
        <v>139</v>
      </c>
      <c r="C72" s="295" t="s">
        <v>140</v>
      </c>
      <c r="D72" s="294" t="s">
        <v>46</v>
      </c>
      <c r="E72" s="297">
        <v>114</v>
      </c>
      <c r="F72" s="293">
        <v>1</v>
      </c>
      <c r="G72" s="294" t="s">
        <v>31</v>
      </c>
      <c r="H72" s="300">
        <v>4200</v>
      </c>
      <c r="I72" s="300">
        <v>478800</v>
      </c>
      <c r="J72" s="343">
        <v>3500</v>
      </c>
      <c r="K72" s="343">
        <v>0</v>
      </c>
      <c r="L72" s="332">
        <v>3500</v>
      </c>
      <c r="M72" s="303">
        <v>399000</v>
      </c>
    </row>
    <row r="73" spans="1:13" s="344" customFormat="1" ht="28.5" x14ac:dyDescent="0.2">
      <c r="A73" s="293">
        <v>49</v>
      </c>
      <c r="B73" s="294" t="s">
        <v>141</v>
      </c>
      <c r="C73" s="295" t="s">
        <v>142</v>
      </c>
      <c r="D73" s="294" t="s">
        <v>46</v>
      </c>
      <c r="E73" s="297">
        <v>104</v>
      </c>
      <c r="F73" s="293">
        <v>1</v>
      </c>
      <c r="G73" s="294" t="s">
        <v>31</v>
      </c>
      <c r="H73" s="300">
        <v>3500</v>
      </c>
      <c r="I73" s="300">
        <v>364000</v>
      </c>
      <c r="J73" s="343">
        <v>3500</v>
      </c>
      <c r="K73" s="343">
        <v>0</v>
      </c>
      <c r="L73" s="332">
        <v>3500</v>
      </c>
      <c r="M73" s="303">
        <v>364000</v>
      </c>
    </row>
    <row r="74" spans="1:13" s="344" customFormat="1" ht="15" x14ac:dyDescent="0.2">
      <c r="A74" s="293">
        <v>50</v>
      </c>
      <c r="B74" s="294" t="s">
        <v>143</v>
      </c>
      <c r="C74" s="295" t="s">
        <v>144</v>
      </c>
      <c r="D74" s="294" t="s">
        <v>46</v>
      </c>
      <c r="E74" s="297">
        <v>32</v>
      </c>
      <c r="F74" s="293">
        <v>1</v>
      </c>
      <c r="G74" s="294" t="s">
        <v>31</v>
      </c>
      <c r="H74" s="300">
        <v>28784</v>
      </c>
      <c r="I74" s="300">
        <v>921088</v>
      </c>
      <c r="J74" s="343">
        <v>20658</v>
      </c>
      <c r="K74" s="343">
        <v>0</v>
      </c>
      <c r="L74" s="332">
        <v>20658</v>
      </c>
      <c r="M74" s="303">
        <v>661056</v>
      </c>
    </row>
    <row r="75" spans="1:13" s="344" customFormat="1" ht="28.5" x14ac:dyDescent="0.2">
      <c r="A75" s="293">
        <v>52</v>
      </c>
      <c r="B75" s="294" t="s">
        <v>147</v>
      </c>
      <c r="C75" s="295" t="s">
        <v>148</v>
      </c>
      <c r="D75" s="294" t="s">
        <v>46</v>
      </c>
      <c r="E75" s="297">
        <v>111</v>
      </c>
      <c r="F75" s="293">
        <v>1</v>
      </c>
      <c r="G75" s="294" t="s">
        <v>31</v>
      </c>
      <c r="H75" s="300">
        <v>13104</v>
      </c>
      <c r="I75" s="300">
        <v>1454544</v>
      </c>
      <c r="J75" s="343">
        <v>8307</v>
      </c>
      <c r="K75" s="343">
        <v>0</v>
      </c>
      <c r="L75" s="332">
        <v>8307</v>
      </c>
      <c r="M75" s="303">
        <v>922077</v>
      </c>
    </row>
    <row r="76" spans="1:13" s="344" customFormat="1" ht="28.5" x14ac:dyDescent="0.2">
      <c r="A76" s="293">
        <v>54</v>
      </c>
      <c r="B76" s="294" t="s">
        <v>151</v>
      </c>
      <c r="C76" s="295" t="s">
        <v>152</v>
      </c>
      <c r="D76" s="294" t="s">
        <v>46</v>
      </c>
      <c r="E76" s="297">
        <v>24</v>
      </c>
      <c r="F76" s="293">
        <v>1</v>
      </c>
      <c r="G76" s="294" t="s">
        <v>31</v>
      </c>
      <c r="H76" s="300">
        <v>62330.400000000001</v>
      </c>
      <c r="I76" s="300">
        <v>1495929.6</v>
      </c>
      <c r="J76" s="343">
        <v>34117</v>
      </c>
      <c r="K76" s="343">
        <v>0</v>
      </c>
      <c r="L76" s="332">
        <v>34117</v>
      </c>
      <c r="M76" s="303">
        <v>818808</v>
      </c>
    </row>
    <row r="77" spans="1:13" s="344" customFormat="1" ht="28.5" x14ac:dyDescent="0.2">
      <c r="A77" s="293">
        <v>55</v>
      </c>
      <c r="B77" s="294" t="s">
        <v>153</v>
      </c>
      <c r="C77" s="295" t="s">
        <v>154</v>
      </c>
      <c r="D77" s="294" t="s">
        <v>46</v>
      </c>
      <c r="E77" s="297">
        <v>58</v>
      </c>
      <c r="F77" s="293">
        <v>1</v>
      </c>
      <c r="G77" s="294" t="s">
        <v>31</v>
      </c>
      <c r="H77" s="300">
        <v>22680</v>
      </c>
      <c r="I77" s="300">
        <v>1315440</v>
      </c>
      <c r="J77" s="343">
        <v>14846</v>
      </c>
      <c r="K77" s="343">
        <v>0</v>
      </c>
      <c r="L77" s="332">
        <v>14846</v>
      </c>
      <c r="M77" s="303">
        <v>861068</v>
      </c>
    </row>
    <row r="78" spans="1:13" s="344" customFormat="1" ht="28.5" x14ac:dyDescent="0.2">
      <c r="A78" s="293">
        <v>56</v>
      </c>
      <c r="B78" s="294" t="s">
        <v>155</v>
      </c>
      <c r="C78" s="295" t="s">
        <v>156</v>
      </c>
      <c r="D78" s="294" t="s">
        <v>46</v>
      </c>
      <c r="E78" s="297">
        <v>35</v>
      </c>
      <c r="F78" s="293">
        <v>1</v>
      </c>
      <c r="G78" s="294" t="s">
        <v>31</v>
      </c>
      <c r="H78" s="300">
        <v>22680</v>
      </c>
      <c r="I78" s="300">
        <v>793800</v>
      </c>
      <c r="J78" s="343">
        <v>8471</v>
      </c>
      <c r="K78" s="343">
        <v>0</v>
      </c>
      <c r="L78" s="332">
        <v>8471</v>
      </c>
      <c r="M78" s="303">
        <v>296485</v>
      </c>
    </row>
    <row r="79" spans="1:13" s="344" customFormat="1" ht="15" x14ac:dyDescent="0.2">
      <c r="A79" s="293">
        <v>57</v>
      </c>
      <c r="B79" s="294" t="s">
        <v>157</v>
      </c>
      <c r="C79" s="295" t="s">
        <v>158</v>
      </c>
      <c r="D79" s="294" t="s">
        <v>46</v>
      </c>
      <c r="E79" s="297">
        <v>29</v>
      </c>
      <c r="F79" s="293">
        <v>1</v>
      </c>
      <c r="G79" s="294" t="s">
        <v>31</v>
      </c>
      <c r="H79" s="300">
        <v>22680</v>
      </c>
      <c r="I79" s="300">
        <v>657720</v>
      </c>
      <c r="J79" s="343">
        <v>8471</v>
      </c>
      <c r="K79" s="343">
        <v>0</v>
      </c>
      <c r="L79" s="332">
        <v>8471</v>
      </c>
      <c r="M79" s="303">
        <v>245659</v>
      </c>
    </row>
    <row r="80" spans="1:13" s="344" customFormat="1" ht="28.5" x14ac:dyDescent="0.2">
      <c r="A80" s="293">
        <v>58</v>
      </c>
      <c r="B80" s="294" t="s">
        <v>159</v>
      </c>
      <c r="C80" s="295" t="s">
        <v>160</v>
      </c>
      <c r="D80" s="294" t="s">
        <v>46</v>
      </c>
      <c r="E80" s="297">
        <v>20</v>
      </c>
      <c r="F80" s="293">
        <v>1</v>
      </c>
      <c r="G80" s="294" t="s">
        <v>31</v>
      </c>
      <c r="H80" s="300">
        <v>34048</v>
      </c>
      <c r="I80" s="300">
        <v>680960</v>
      </c>
      <c r="J80" s="343">
        <v>20658</v>
      </c>
      <c r="K80" s="343">
        <v>0</v>
      </c>
      <c r="L80" s="332">
        <v>20658</v>
      </c>
      <c r="M80" s="303">
        <v>413160</v>
      </c>
    </row>
    <row r="81" spans="1:13" s="344" customFormat="1" ht="15" x14ac:dyDescent="0.2">
      <c r="A81" s="293">
        <v>59</v>
      </c>
      <c r="B81" s="294" t="s">
        <v>161</v>
      </c>
      <c r="C81" s="295" t="s">
        <v>162</v>
      </c>
      <c r="D81" s="294" t="s">
        <v>46</v>
      </c>
      <c r="E81" s="297">
        <v>4.333333333333333</v>
      </c>
      <c r="F81" s="293">
        <v>1</v>
      </c>
      <c r="G81" s="294" t="s">
        <v>31</v>
      </c>
      <c r="H81" s="300">
        <v>22680</v>
      </c>
      <c r="I81" s="300">
        <v>98280</v>
      </c>
      <c r="J81" s="343">
        <v>14846</v>
      </c>
      <c r="K81" s="343">
        <v>0</v>
      </c>
      <c r="L81" s="332">
        <v>14846</v>
      </c>
      <c r="M81" s="303">
        <v>64332.666666666664</v>
      </c>
    </row>
    <row r="82" spans="1:13" s="344" customFormat="1" ht="28.5" customHeight="1" x14ac:dyDescent="0.2">
      <c r="A82" s="293">
        <v>60</v>
      </c>
      <c r="B82" s="294" t="s">
        <v>163</v>
      </c>
      <c r="C82" s="295" t="s">
        <v>164</v>
      </c>
      <c r="D82" s="294" t="s">
        <v>46</v>
      </c>
      <c r="E82" s="297">
        <v>31</v>
      </c>
      <c r="F82" s="293">
        <v>1</v>
      </c>
      <c r="G82" s="294" t="s">
        <v>31</v>
      </c>
      <c r="H82" s="300">
        <v>22680</v>
      </c>
      <c r="I82" s="300">
        <v>703080</v>
      </c>
      <c r="J82" s="343">
        <v>8471</v>
      </c>
      <c r="K82" s="343">
        <v>0</v>
      </c>
      <c r="L82" s="332">
        <v>8471</v>
      </c>
      <c r="M82" s="303">
        <v>262601</v>
      </c>
    </row>
    <row r="83" spans="1:13" s="344" customFormat="1" ht="15" x14ac:dyDescent="0.2">
      <c r="A83" s="293">
        <v>61</v>
      </c>
      <c r="B83" s="294" t="s">
        <v>165</v>
      </c>
      <c r="C83" s="295" t="s">
        <v>166</v>
      </c>
      <c r="D83" s="294" t="s">
        <v>46</v>
      </c>
      <c r="E83" s="297">
        <v>30</v>
      </c>
      <c r="F83" s="293">
        <v>1</v>
      </c>
      <c r="G83" s="294" t="s">
        <v>31</v>
      </c>
      <c r="H83" s="300">
        <v>26640</v>
      </c>
      <c r="I83" s="300">
        <v>799200</v>
      </c>
      <c r="J83" s="343">
        <v>10550</v>
      </c>
      <c r="K83" s="343">
        <v>0</v>
      </c>
      <c r="L83" s="332">
        <v>10550</v>
      </c>
      <c r="M83" s="303">
        <v>316500</v>
      </c>
    </row>
    <row r="84" spans="1:13" s="344" customFormat="1" ht="28.5" x14ac:dyDescent="0.2">
      <c r="A84" s="293">
        <v>62</v>
      </c>
      <c r="B84" s="294" t="s">
        <v>167</v>
      </c>
      <c r="C84" s="295" t="s">
        <v>168</v>
      </c>
      <c r="D84" s="294" t="s">
        <v>46</v>
      </c>
      <c r="E84" s="297">
        <v>79</v>
      </c>
      <c r="F84" s="293">
        <v>1</v>
      </c>
      <c r="G84" s="294" t="s">
        <v>31</v>
      </c>
      <c r="H84" s="300">
        <v>24304</v>
      </c>
      <c r="I84" s="300">
        <v>1920016</v>
      </c>
      <c r="J84" s="343">
        <v>18581</v>
      </c>
      <c r="K84" s="343">
        <v>0</v>
      </c>
      <c r="L84" s="332">
        <v>18581</v>
      </c>
      <c r="M84" s="303">
        <v>1467899</v>
      </c>
    </row>
    <row r="85" spans="1:13" s="344" customFormat="1" ht="28.5" x14ac:dyDescent="0.2">
      <c r="A85" s="293">
        <v>63</v>
      </c>
      <c r="B85" s="294" t="s">
        <v>169</v>
      </c>
      <c r="C85" s="295" t="s">
        <v>170</v>
      </c>
      <c r="D85" s="294" t="s">
        <v>46</v>
      </c>
      <c r="E85" s="297">
        <v>69.333333333333329</v>
      </c>
      <c r="F85" s="293">
        <v>1</v>
      </c>
      <c r="G85" s="294" t="s">
        <v>31</v>
      </c>
      <c r="H85" s="300">
        <v>4200</v>
      </c>
      <c r="I85" s="300">
        <v>291200</v>
      </c>
      <c r="J85" s="343">
        <v>3771</v>
      </c>
      <c r="K85" s="343">
        <v>0</v>
      </c>
      <c r="L85" s="332">
        <v>3771</v>
      </c>
      <c r="M85" s="303">
        <v>261455.99999999997</v>
      </c>
    </row>
    <row r="86" spans="1:13" s="344" customFormat="1" ht="28.5" x14ac:dyDescent="0.2">
      <c r="A86" s="293">
        <v>64</v>
      </c>
      <c r="B86" s="294" t="s">
        <v>171</v>
      </c>
      <c r="C86" s="295" t="s">
        <v>172</v>
      </c>
      <c r="D86" s="294" t="s">
        <v>46</v>
      </c>
      <c r="E86" s="297">
        <v>120</v>
      </c>
      <c r="F86" s="293">
        <v>1</v>
      </c>
      <c r="G86" s="294" t="s">
        <v>31</v>
      </c>
      <c r="H86" s="300">
        <v>4200</v>
      </c>
      <c r="I86" s="300">
        <v>504000</v>
      </c>
      <c r="J86" s="343">
        <v>3771</v>
      </c>
      <c r="K86" s="343">
        <v>0</v>
      </c>
      <c r="L86" s="332">
        <v>3771</v>
      </c>
      <c r="M86" s="303">
        <v>452520</v>
      </c>
    </row>
    <row r="87" spans="1:13" s="344" customFormat="1" ht="15" x14ac:dyDescent="0.2">
      <c r="A87" s="293">
        <v>65</v>
      </c>
      <c r="B87" s="294" t="s">
        <v>173</v>
      </c>
      <c r="C87" s="295" t="s">
        <v>174</v>
      </c>
      <c r="D87" s="294" t="s">
        <v>46</v>
      </c>
      <c r="E87" s="297">
        <v>7.333333333333333</v>
      </c>
      <c r="F87" s="293">
        <v>1</v>
      </c>
      <c r="G87" s="294" t="s">
        <v>31</v>
      </c>
      <c r="H87" s="300">
        <v>4200</v>
      </c>
      <c r="I87" s="300">
        <v>30800</v>
      </c>
      <c r="J87" s="343">
        <v>3771</v>
      </c>
      <c r="K87" s="343">
        <v>0</v>
      </c>
      <c r="L87" s="332">
        <v>3771</v>
      </c>
      <c r="M87" s="303">
        <v>27654</v>
      </c>
    </row>
    <row r="88" spans="1:13" s="344" customFormat="1" ht="34.5" customHeight="1" x14ac:dyDescent="0.2">
      <c r="A88" s="293">
        <v>66</v>
      </c>
      <c r="B88" s="294" t="s">
        <v>175</v>
      </c>
      <c r="C88" s="295" t="s">
        <v>176</v>
      </c>
      <c r="D88" s="294" t="s">
        <v>46</v>
      </c>
      <c r="E88" s="297">
        <v>7</v>
      </c>
      <c r="F88" s="293">
        <v>1</v>
      </c>
      <c r="G88" s="294" t="s">
        <v>31</v>
      </c>
      <c r="H88" s="300">
        <v>4200</v>
      </c>
      <c r="I88" s="300">
        <v>29400</v>
      </c>
      <c r="J88" s="343">
        <v>3662</v>
      </c>
      <c r="K88" s="343">
        <v>0</v>
      </c>
      <c r="L88" s="332">
        <v>3662</v>
      </c>
      <c r="M88" s="303">
        <v>25634</v>
      </c>
    </row>
    <row r="89" spans="1:13" s="344" customFormat="1" ht="15" x14ac:dyDescent="0.2">
      <c r="A89" s="293">
        <v>68</v>
      </c>
      <c r="B89" s="294" t="s">
        <v>179</v>
      </c>
      <c r="C89" s="295" t="s">
        <v>180</v>
      </c>
      <c r="D89" s="294" t="s">
        <v>46</v>
      </c>
      <c r="E89" s="297">
        <v>36</v>
      </c>
      <c r="F89" s="293">
        <v>1</v>
      </c>
      <c r="G89" s="294" t="s">
        <v>31</v>
      </c>
      <c r="H89" s="300">
        <v>24600</v>
      </c>
      <c r="I89" s="300">
        <v>885600</v>
      </c>
      <c r="J89" s="343">
        <v>22407</v>
      </c>
      <c r="K89" s="343">
        <v>0</v>
      </c>
      <c r="L89" s="332">
        <v>22407</v>
      </c>
      <c r="M89" s="303">
        <v>806652</v>
      </c>
    </row>
    <row r="90" spans="1:13" s="344" customFormat="1" ht="15" x14ac:dyDescent="0.2">
      <c r="A90" s="293">
        <v>69</v>
      </c>
      <c r="B90" s="294" t="s">
        <v>181</v>
      </c>
      <c r="C90" s="295" t="s">
        <v>182</v>
      </c>
      <c r="D90" s="294" t="s">
        <v>46</v>
      </c>
      <c r="E90" s="297">
        <v>11.333333333333334</v>
      </c>
      <c r="F90" s="293">
        <v>1</v>
      </c>
      <c r="G90" s="294" t="s">
        <v>31</v>
      </c>
      <c r="H90" s="300">
        <v>18120</v>
      </c>
      <c r="I90" s="300">
        <v>205360</v>
      </c>
      <c r="J90" s="343">
        <v>8307</v>
      </c>
      <c r="K90" s="343">
        <v>0</v>
      </c>
      <c r="L90" s="332">
        <v>8307</v>
      </c>
      <c r="M90" s="303">
        <v>94146</v>
      </c>
    </row>
    <row r="91" spans="1:13" s="344" customFormat="1" ht="15" x14ac:dyDescent="0.2">
      <c r="A91" s="293">
        <v>70</v>
      </c>
      <c r="B91" s="294" t="s">
        <v>183</v>
      </c>
      <c r="C91" s="295" t="s">
        <v>184</v>
      </c>
      <c r="D91" s="294" t="s">
        <v>46</v>
      </c>
      <c r="E91" s="297">
        <v>12</v>
      </c>
      <c r="F91" s="293">
        <v>1</v>
      </c>
      <c r="G91" s="294" t="s">
        <v>31</v>
      </c>
      <c r="H91" s="300">
        <v>539798.28</v>
      </c>
      <c r="I91" s="300">
        <v>6477579.3600000003</v>
      </c>
      <c r="J91" s="343">
        <v>382906</v>
      </c>
      <c r="K91" s="343">
        <v>72752.14</v>
      </c>
      <c r="L91" s="332">
        <v>455658.14</v>
      </c>
      <c r="M91" s="303">
        <v>5467897.6799999997</v>
      </c>
    </row>
    <row r="92" spans="1:13" s="344" customFormat="1" ht="15" x14ac:dyDescent="0.2">
      <c r="A92" s="293">
        <v>71</v>
      </c>
      <c r="B92" s="294" t="s">
        <v>185</v>
      </c>
      <c r="C92" s="295" t="s">
        <v>186</v>
      </c>
      <c r="D92" s="294" t="s">
        <v>46</v>
      </c>
      <c r="E92" s="297">
        <v>5</v>
      </c>
      <c r="F92" s="293">
        <v>1</v>
      </c>
      <c r="G92" s="294" t="s">
        <v>31</v>
      </c>
      <c r="H92" s="300">
        <v>455659.092</v>
      </c>
      <c r="I92" s="300">
        <v>2278295.46</v>
      </c>
      <c r="J92" s="343">
        <v>348764</v>
      </c>
      <c r="K92" s="343">
        <v>66265.16</v>
      </c>
      <c r="L92" s="332">
        <v>415029.16000000003</v>
      </c>
      <c r="M92" s="303">
        <v>2075145.8000000003</v>
      </c>
    </row>
    <row r="93" spans="1:13" s="344" customFormat="1" ht="15" x14ac:dyDescent="0.2">
      <c r="A93" s="293">
        <v>72</v>
      </c>
      <c r="B93" s="294" t="s">
        <v>187</v>
      </c>
      <c r="C93" s="295" t="s">
        <v>188</v>
      </c>
      <c r="D93" s="294" t="s">
        <v>46</v>
      </c>
      <c r="E93" s="297">
        <v>3</v>
      </c>
      <c r="F93" s="293">
        <v>1</v>
      </c>
      <c r="G93" s="294" t="s">
        <v>31</v>
      </c>
      <c r="H93" s="300">
        <v>455659.092</v>
      </c>
      <c r="I93" s="300">
        <v>1366977.2760000001</v>
      </c>
      <c r="J93" s="343">
        <v>348764</v>
      </c>
      <c r="K93" s="343">
        <v>66265.16</v>
      </c>
      <c r="L93" s="332">
        <v>415029.16000000003</v>
      </c>
      <c r="M93" s="303">
        <v>1245087.48</v>
      </c>
    </row>
    <row r="94" spans="1:13" s="344" customFormat="1" ht="15" x14ac:dyDescent="0.2">
      <c r="A94" s="293">
        <v>73</v>
      </c>
      <c r="B94" s="294" t="s">
        <v>189</v>
      </c>
      <c r="C94" s="295" t="s">
        <v>190</v>
      </c>
      <c r="D94" s="294" t="s">
        <v>46</v>
      </c>
      <c r="E94" s="297">
        <v>7</v>
      </c>
      <c r="F94" s="293">
        <v>1</v>
      </c>
      <c r="G94" s="294" t="s">
        <v>31</v>
      </c>
      <c r="H94" s="300">
        <v>539798.28</v>
      </c>
      <c r="I94" s="300">
        <v>3778587.96</v>
      </c>
      <c r="J94" s="343">
        <v>348764</v>
      </c>
      <c r="K94" s="343">
        <v>66265.16</v>
      </c>
      <c r="L94" s="332">
        <v>415029.16000000003</v>
      </c>
      <c r="M94" s="303">
        <v>2905204.12</v>
      </c>
    </row>
    <row r="95" spans="1:13" s="344" customFormat="1" ht="28.5" x14ac:dyDescent="0.2">
      <c r="A95" s="293">
        <v>74</v>
      </c>
      <c r="B95" s="294" t="s">
        <v>191</v>
      </c>
      <c r="C95" s="295" t="s">
        <v>192</v>
      </c>
      <c r="D95" s="294" t="s">
        <v>46</v>
      </c>
      <c r="E95" s="297">
        <v>109</v>
      </c>
      <c r="F95" s="293">
        <v>1</v>
      </c>
      <c r="G95" s="294" t="s">
        <v>31</v>
      </c>
      <c r="H95" s="300">
        <v>205489.2</v>
      </c>
      <c r="I95" s="300">
        <v>22398322.800000001</v>
      </c>
      <c r="J95" s="343">
        <v>157283</v>
      </c>
      <c r="K95" s="343">
        <v>29883.77</v>
      </c>
      <c r="L95" s="332">
        <v>187166.77</v>
      </c>
      <c r="M95" s="303">
        <v>20401177.93</v>
      </c>
    </row>
    <row r="96" spans="1:13" s="344" customFormat="1" ht="21.75" customHeight="1" x14ac:dyDescent="0.2">
      <c r="A96" s="293">
        <v>75</v>
      </c>
      <c r="B96" s="294" t="s">
        <v>193</v>
      </c>
      <c r="C96" s="295" t="s">
        <v>194</v>
      </c>
      <c r="D96" s="294" t="s">
        <v>46</v>
      </c>
      <c r="E96" s="297">
        <v>1</v>
      </c>
      <c r="F96" s="293">
        <v>1</v>
      </c>
      <c r="G96" s="294" t="s">
        <v>31</v>
      </c>
      <c r="H96" s="300">
        <v>1304043.1740000001</v>
      </c>
      <c r="I96" s="300">
        <v>1304043.1740000001</v>
      </c>
      <c r="J96" s="343">
        <v>437200</v>
      </c>
      <c r="K96" s="343">
        <v>83068</v>
      </c>
      <c r="L96" s="332">
        <v>520268</v>
      </c>
      <c r="M96" s="303">
        <v>520268</v>
      </c>
    </row>
    <row r="97" spans="1:13" s="344" customFormat="1" ht="15" x14ac:dyDescent="0.2">
      <c r="A97" s="293">
        <v>76</v>
      </c>
      <c r="B97" s="294" t="s">
        <v>195</v>
      </c>
      <c r="C97" s="295" t="s">
        <v>196</v>
      </c>
      <c r="D97" s="294" t="s">
        <v>46</v>
      </c>
      <c r="E97" s="297">
        <v>1.6666666666666667</v>
      </c>
      <c r="F97" s="293">
        <v>1</v>
      </c>
      <c r="G97" s="294" t="s">
        <v>31</v>
      </c>
      <c r="H97" s="300">
        <v>539798.28</v>
      </c>
      <c r="I97" s="300">
        <v>899663.8</v>
      </c>
      <c r="J97" s="343">
        <v>382906</v>
      </c>
      <c r="K97" s="343">
        <v>72752.14</v>
      </c>
      <c r="L97" s="332">
        <v>455658.14</v>
      </c>
      <c r="M97" s="303">
        <v>759430.2333333334</v>
      </c>
    </row>
    <row r="98" spans="1:13" s="344" customFormat="1" ht="28.5" x14ac:dyDescent="0.2">
      <c r="A98" s="293">
        <v>78</v>
      </c>
      <c r="B98" s="294" t="s">
        <v>199</v>
      </c>
      <c r="C98" s="295" t="s">
        <v>200</v>
      </c>
      <c r="D98" s="294" t="s">
        <v>46</v>
      </c>
      <c r="E98" s="297">
        <v>29.666666666666668</v>
      </c>
      <c r="F98" s="293">
        <v>1</v>
      </c>
      <c r="G98" s="294" t="s">
        <v>31</v>
      </c>
      <c r="H98" s="300">
        <v>4500</v>
      </c>
      <c r="I98" s="300">
        <v>133500</v>
      </c>
      <c r="J98" s="343">
        <v>4099</v>
      </c>
      <c r="K98" s="343">
        <v>0</v>
      </c>
      <c r="L98" s="332">
        <v>4099</v>
      </c>
      <c r="M98" s="303">
        <v>121603.66666666667</v>
      </c>
    </row>
    <row r="99" spans="1:13" s="344" customFormat="1" ht="28.5" x14ac:dyDescent="0.2">
      <c r="A99" s="293">
        <v>79</v>
      </c>
      <c r="B99" s="294" t="s">
        <v>201</v>
      </c>
      <c r="C99" s="295" t="s">
        <v>202</v>
      </c>
      <c r="D99" s="294" t="s">
        <v>46</v>
      </c>
      <c r="E99" s="297">
        <v>34</v>
      </c>
      <c r="F99" s="293">
        <v>1</v>
      </c>
      <c r="G99" s="294" t="s">
        <v>31</v>
      </c>
      <c r="H99" s="300">
        <v>4500</v>
      </c>
      <c r="I99" s="300">
        <v>153000</v>
      </c>
      <c r="J99" s="343">
        <v>4099</v>
      </c>
      <c r="K99" s="343">
        <v>0</v>
      </c>
      <c r="L99" s="332">
        <v>4099</v>
      </c>
      <c r="M99" s="303">
        <v>139366</v>
      </c>
    </row>
    <row r="100" spans="1:13" s="344" customFormat="1" ht="28.5" x14ac:dyDescent="0.2">
      <c r="A100" s="293">
        <v>80</v>
      </c>
      <c r="B100" s="294" t="s">
        <v>203</v>
      </c>
      <c r="C100" s="295" t="s">
        <v>204</v>
      </c>
      <c r="D100" s="294" t="s">
        <v>46</v>
      </c>
      <c r="E100" s="297">
        <v>104</v>
      </c>
      <c r="F100" s="293">
        <v>1</v>
      </c>
      <c r="G100" s="294" t="s">
        <v>31</v>
      </c>
      <c r="H100" s="300">
        <v>10192</v>
      </c>
      <c r="I100" s="300">
        <v>1059968</v>
      </c>
      <c r="J100" s="343">
        <v>4820</v>
      </c>
      <c r="K100" s="343">
        <v>0</v>
      </c>
      <c r="L100" s="332">
        <v>4820</v>
      </c>
      <c r="M100" s="303">
        <v>501280</v>
      </c>
    </row>
    <row r="101" spans="1:13" s="344" customFormat="1" ht="15" x14ac:dyDescent="0.2">
      <c r="A101" s="293">
        <v>81</v>
      </c>
      <c r="B101" s="294" t="s">
        <v>205</v>
      </c>
      <c r="C101" s="295" t="s">
        <v>206</v>
      </c>
      <c r="D101" s="294" t="s">
        <v>46</v>
      </c>
      <c r="E101" s="297">
        <v>8</v>
      </c>
      <c r="F101" s="293">
        <v>1</v>
      </c>
      <c r="G101" s="294" t="s">
        <v>31</v>
      </c>
      <c r="H101" s="300">
        <v>8110</v>
      </c>
      <c r="I101" s="300">
        <v>64880</v>
      </c>
      <c r="J101" s="343">
        <v>5028</v>
      </c>
      <c r="K101" s="343">
        <v>0</v>
      </c>
      <c r="L101" s="332">
        <v>5028</v>
      </c>
      <c r="M101" s="303">
        <v>40224</v>
      </c>
    </row>
    <row r="102" spans="1:13" s="344" customFormat="1" ht="28.5" x14ac:dyDescent="0.2">
      <c r="A102" s="293">
        <v>82</v>
      </c>
      <c r="B102" s="294" t="s">
        <v>207</v>
      </c>
      <c r="C102" s="295" t="s">
        <v>208</v>
      </c>
      <c r="D102" s="294" t="s">
        <v>46</v>
      </c>
      <c r="E102" s="297">
        <v>372</v>
      </c>
      <c r="F102" s="293">
        <v>1</v>
      </c>
      <c r="G102" s="294" t="s">
        <v>31</v>
      </c>
      <c r="H102" s="300">
        <v>4500</v>
      </c>
      <c r="I102" s="300">
        <v>1674000</v>
      </c>
      <c r="J102" s="343">
        <v>4099</v>
      </c>
      <c r="K102" s="343">
        <v>0</v>
      </c>
      <c r="L102" s="332">
        <v>4099</v>
      </c>
      <c r="M102" s="303">
        <v>1524828</v>
      </c>
    </row>
    <row r="103" spans="1:13" s="344" customFormat="1" ht="28.5" x14ac:dyDescent="0.2">
      <c r="A103" s="293">
        <v>83</v>
      </c>
      <c r="B103" s="294" t="s">
        <v>209</v>
      </c>
      <c r="C103" s="295" t="s">
        <v>210</v>
      </c>
      <c r="D103" s="294" t="s">
        <v>46</v>
      </c>
      <c r="E103" s="297">
        <v>190</v>
      </c>
      <c r="F103" s="293">
        <v>1</v>
      </c>
      <c r="G103" s="294" t="s">
        <v>31</v>
      </c>
      <c r="H103" s="300">
        <v>4500</v>
      </c>
      <c r="I103" s="300">
        <v>855000</v>
      </c>
      <c r="J103" s="343">
        <v>2842</v>
      </c>
      <c r="K103" s="343">
        <v>0</v>
      </c>
      <c r="L103" s="332">
        <v>2842</v>
      </c>
      <c r="M103" s="303">
        <v>539980</v>
      </c>
    </row>
    <row r="104" spans="1:13" s="344" customFormat="1" ht="15" x14ac:dyDescent="0.2">
      <c r="A104" s="293">
        <v>84</v>
      </c>
      <c r="B104" s="294" t="s">
        <v>211</v>
      </c>
      <c r="C104" s="295" t="s">
        <v>212</v>
      </c>
      <c r="D104" s="294" t="s">
        <v>46</v>
      </c>
      <c r="E104" s="297">
        <v>69.666666666666671</v>
      </c>
      <c r="F104" s="293">
        <v>1</v>
      </c>
      <c r="G104" s="294" t="s">
        <v>31</v>
      </c>
      <c r="H104" s="300">
        <v>6631.2</v>
      </c>
      <c r="I104" s="300">
        <v>461973.60000000003</v>
      </c>
      <c r="J104" s="343">
        <v>3388</v>
      </c>
      <c r="K104" s="343">
        <v>0</v>
      </c>
      <c r="L104" s="332">
        <v>3388</v>
      </c>
      <c r="M104" s="303">
        <v>236030.66666666669</v>
      </c>
    </row>
    <row r="105" spans="1:13" s="344" customFormat="1" ht="15" x14ac:dyDescent="0.2">
      <c r="A105" s="293">
        <v>85</v>
      </c>
      <c r="B105" s="294" t="s">
        <v>213</v>
      </c>
      <c r="C105" s="295" t="s">
        <v>214</v>
      </c>
      <c r="D105" s="294" t="s">
        <v>46</v>
      </c>
      <c r="E105" s="297">
        <v>89.333333333333329</v>
      </c>
      <c r="F105" s="293">
        <v>1</v>
      </c>
      <c r="G105" s="294" t="s">
        <v>31</v>
      </c>
      <c r="H105" s="300">
        <v>7678</v>
      </c>
      <c r="I105" s="300">
        <v>685901.33333333326</v>
      </c>
      <c r="J105" s="343">
        <v>4044</v>
      </c>
      <c r="K105" s="343">
        <v>0</v>
      </c>
      <c r="L105" s="332">
        <v>4044</v>
      </c>
      <c r="M105" s="303">
        <v>361264</v>
      </c>
    </row>
    <row r="106" spans="1:13" s="344" customFormat="1" ht="15" x14ac:dyDescent="0.2">
      <c r="A106" s="293">
        <v>86</v>
      </c>
      <c r="B106" s="294" t="s">
        <v>215</v>
      </c>
      <c r="C106" s="295" t="s">
        <v>216</v>
      </c>
      <c r="D106" s="294" t="s">
        <v>46</v>
      </c>
      <c r="E106" s="297">
        <v>485</v>
      </c>
      <c r="F106" s="293">
        <v>1</v>
      </c>
      <c r="G106" s="294" t="s">
        <v>31</v>
      </c>
      <c r="H106" s="300">
        <v>6631.2</v>
      </c>
      <c r="I106" s="300">
        <v>3216132</v>
      </c>
      <c r="J106" s="343">
        <v>3388</v>
      </c>
      <c r="K106" s="343">
        <v>0</v>
      </c>
      <c r="L106" s="332">
        <v>3388</v>
      </c>
      <c r="M106" s="303">
        <v>1643180</v>
      </c>
    </row>
    <row r="107" spans="1:13" s="344" customFormat="1" ht="28.5" x14ac:dyDescent="0.2">
      <c r="A107" s="293">
        <v>87</v>
      </c>
      <c r="B107" s="294" t="s">
        <v>217</v>
      </c>
      <c r="C107" s="295" t="s">
        <v>218</v>
      </c>
      <c r="D107" s="294" t="s">
        <v>46</v>
      </c>
      <c r="E107" s="297">
        <v>30.333333333333332</v>
      </c>
      <c r="F107" s="293">
        <v>1</v>
      </c>
      <c r="G107" s="294" t="s">
        <v>31</v>
      </c>
      <c r="H107" s="300">
        <v>6631.2</v>
      </c>
      <c r="I107" s="300">
        <v>201146.4</v>
      </c>
      <c r="J107" s="343">
        <v>3388</v>
      </c>
      <c r="K107" s="343">
        <v>0</v>
      </c>
      <c r="L107" s="332">
        <v>3388</v>
      </c>
      <c r="M107" s="303">
        <v>102769.33333333333</v>
      </c>
    </row>
    <row r="108" spans="1:13" s="344" customFormat="1" ht="28.5" x14ac:dyDescent="0.2">
      <c r="A108" s="293">
        <v>88</v>
      </c>
      <c r="B108" s="294" t="s">
        <v>219</v>
      </c>
      <c r="C108" s="295" t="s">
        <v>220</v>
      </c>
      <c r="D108" s="294" t="s">
        <v>46</v>
      </c>
      <c r="E108" s="297">
        <v>88</v>
      </c>
      <c r="F108" s="293">
        <v>1</v>
      </c>
      <c r="G108" s="294" t="s">
        <v>31</v>
      </c>
      <c r="H108" s="300">
        <v>9505</v>
      </c>
      <c r="I108" s="300">
        <v>836440</v>
      </c>
      <c r="J108" s="343">
        <v>3880</v>
      </c>
      <c r="K108" s="343">
        <v>0</v>
      </c>
      <c r="L108" s="332">
        <v>3880</v>
      </c>
      <c r="M108" s="303">
        <v>341440</v>
      </c>
    </row>
    <row r="109" spans="1:13" s="344" customFormat="1" ht="15" x14ac:dyDescent="0.2">
      <c r="A109" s="293">
        <v>89</v>
      </c>
      <c r="B109" s="294" t="s">
        <v>221</v>
      </c>
      <c r="C109" s="295" t="s">
        <v>222</v>
      </c>
      <c r="D109" s="294" t="s">
        <v>46</v>
      </c>
      <c r="E109" s="297">
        <v>204</v>
      </c>
      <c r="F109" s="293">
        <v>1</v>
      </c>
      <c r="G109" s="294" t="s">
        <v>31</v>
      </c>
      <c r="H109" s="300">
        <v>6631.2</v>
      </c>
      <c r="I109" s="300">
        <v>1352764.8</v>
      </c>
      <c r="J109" s="343">
        <v>3600</v>
      </c>
      <c r="K109" s="343">
        <v>0</v>
      </c>
      <c r="L109" s="332">
        <v>3600</v>
      </c>
      <c r="M109" s="303">
        <v>734400</v>
      </c>
    </row>
    <row r="110" spans="1:13" s="344" customFormat="1" ht="24.75" customHeight="1" x14ac:dyDescent="0.2">
      <c r="A110" s="293">
        <v>90</v>
      </c>
      <c r="B110" s="294" t="s">
        <v>223</v>
      </c>
      <c r="C110" s="295" t="s">
        <v>224</v>
      </c>
      <c r="D110" s="294" t="s">
        <v>46</v>
      </c>
      <c r="E110" s="297">
        <v>24</v>
      </c>
      <c r="F110" s="293">
        <v>1</v>
      </c>
      <c r="G110" s="294" t="s">
        <v>31</v>
      </c>
      <c r="H110" s="300">
        <v>7809.35</v>
      </c>
      <c r="I110" s="300">
        <v>187424.40000000002</v>
      </c>
      <c r="J110" s="343">
        <v>4099</v>
      </c>
      <c r="K110" s="343">
        <v>0</v>
      </c>
      <c r="L110" s="332">
        <v>4099</v>
      </c>
      <c r="M110" s="303">
        <v>98376</v>
      </c>
    </row>
    <row r="111" spans="1:13" s="344" customFormat="1" ht="28.5" x14ac:dyDescent="0.2">
      <c r="A111" s="293">
        <v>91</v>
      </c>
      <c r="B111" s="294" t="s">
        <v>225</v>
      </c>
      <c r="C111" s="295" t="s">
        <v>226</v>
      </c>
      <c r="D111" s="294" t="s">
        <v>46</v>
      </c>
      <c r="E111" s="297">
        <v>317</v>
      </c>
      <c r="F111" s="293">
        <v>1</v>
      </c>
      <c r="G111" s="294" t="s">
        <v>31</v>
      </c>
      <c r="H111" s="300">
        <v>11536</v>
      </c>
      <c r="I111" s="300">
        <v>3656912</v>
      </c>
      <c r="J111" s="343">
        <v>3880</v>
      </c>
      <c r="K111" s="343">
        <v>0</v>
      </c>
      <c r="L111" s="332">
        <v>3880</v>
      </c>
      <c r="M111" s="303">
        <v>1229960</v>
      </c>
    </row>
    <row r="112" spans="1:13" s="344" customFormat="1" ht="28.5" x14ac:dyDescent="0.2">
      <c r="A112" s="293">
        <v>92</v>
      </c>
      <c r="B112" s="294" t="s">
        <v>227</v>
      </c>
      <c r="C112" s="295" t="s">
        <v>228</v>
      </c>
      <c r="D112" s="294" t="s">
        <v>46</v>
      </c>
      <c r="E112" s="297">
        <v>84</v>
      </c>
      <c r="F112" s="293">
        <v>1</v>
      </c>
      <c r="G112" s="294" t="s">
        <v>31</v>
      </c>
      <c r="H112" s="300">
        <v>6631.2</v>
      </c>
      <c r="I112" s="300">
        <v>557020.79999999993</v>
      </c>
      <c r="J112" s="343">
        <v>3388</v>
      </c>
      <c r="K112" s="343">
        <v>0</v>
      </c>
      <c r="L112" s="332">
        <v>3388</v>
      </c>
      <c r="M112" s="303">
        <v>284592</v>
      </c>
    </row>
    <row r="113" spans="1:13" s="344" customFormat="1" ht="28.5" x14ac:dyDescent="0.2">
      <c r="A113" s="293">
        <v>93</v>
      </c>
      <c r="B113" s="294" t="s">
        <v>229</v>
      </c>
      <c r="C113" s="295" t="s">
        <v>230</v>
      </c>
      <c r="D113" s="294" t="s">
        <v>46</v>
      </c>
      <c r="E113" s="297">
        <v>1</v>
      </c>
      <c r="F113" s="293">
        <v>1</v>
      </c>
      <c r="G113" s="294" t="s">
        <v>31</v>
      </c>
      <c r="H113" s="300">
        <v>19860</v>
      </c>
      <c r="I113" s="300">
        <v>19860</v>
      </c>
      <c r="J113" s="343">
        <v>18089</v>
      </c>
      <c r="K113" s="343">
        <v>0</v>
      </c>
      <c r="L113" s="332">
        <v>18089</v>
      </c>
      <c r="M113" s="303">
        <v>18089</v>
      </c>
    </row>
    <row r="114" spans="1:13" s="344" customFormat="1" ht="28.5" x14ac:dyDescent="0.2">
      <c r="A114" s="293">
        <v>95</v>
      </c>
      <c r="B114" s="294" t="s">
        <v>233</v>
      </c>
      <c r="C114" s="295" t="s">
        <v>234</v>
      </c>
      <c r="D114" s="294" t="s">
        <v>46</v>
      </c>
      <c r="E114" s="297">
        <v>1</v>
      </c>
      <c r="F114" s="293">
        <v>1</v>
      </c>
      <c r="G114" s="294" t="s">
        <v>31</v>
      </c>
      <c r="H114" s="300">
        <v>243950</v>
      </c>
      <c r="I114" s="300">
        <v>243950</v>
      </c>
      <c r="J114" s="343">
        <v>110218</v>
      </c>
      <c r="K114" s="343">
        <v>20941.420000000002</v>
      </c>
      <c r="L114" s="332">
        <v>131159.42000000001</v>
      </c>
      <c r="M114" s="303">
        <v>131159.42000000001</v>
      </c>
    </row>
    <row r="115" spans="1:13" s="344" customFormat="1" ht="15" x14ac:dyDescent="0.2">
      <c r="A115" s="293">
        <v>96</v>
      </c>
      <c r="B115" s="294" t="s">
        <v>235</v>
      </c>
      <c r="C115" s="295" t="s">
        <v>236</v>
      </c>
      <c r="D115" s="294" t="s">
        <v>46</v>
      </c>
      <c r="E115" s="297">
        <v>6</v>
      </c>
      <c r="F115" s="293">
        <v>1</v>
      </c>
      <c r="G115" s="294" t="s">
        <v>31</v>
      </c>
      <c r="H115" s="300">
        <v>281880</v>
      </c>
      <c r="I115" s="300">
        <v>1691280</v>
      </c>
      <c r="J115" s="343">
        <v>58585</v>
      </c>
      <c r="K115" s="343">
        <v>0</v>
      </c>
      <c r="L115" s="332">
        <v>58585</v>
      </c>
      <c r="M115" s="303">
        <v>351510</v>
      </c>
    </row>
    <row r="116" spans="1:13" s="344" customFormat="1" ht="28.5" x14ac:dyDescent="0.2">
      <c r="A116" s="293">
        <v>97</v>
      </c>
      <c r="B116" s="294" t="s">
        <v>237</v>
      </c>
      <c r="C116" s="295" t="s">
        <v>238</v>
      </c>
      <c r="D116" s="294" t="s">
        <v>46</v>
      </c>
      <c r="E116" s="297">
        <v>5</v>
      </c>
      <c r="F116" s="293">
        <v>1</v>
      </c>
      <c r="G116" s="294" t="s">
        <v>31</v>
      </c>
      <c r="H116" s="300">
        <v>1381118.76</v>
      </c>
      <c r="I116" s="300">
        <v>6905593.7999999998</v>
      </c>
      <c r="J116" s="343">
        <v>1057117</v>
      </c>
      <c r="K116" s="343">
        <v>200852.23</v>
      </c>
      <c r="L116" s="332">
        <v>1257969.23</v>
      </c>
      <c r="M116" s="303">
        <v>6289846.1500000004</v>
      </c>
    </row>
    <row r="117" spans="1:13" s="344" customFormat="1" ht="15" x14ac:dyDescent="0.2">
      <c r="A117" s="293">
        <v>98</v>
      </c>
      <c r="B117" s="294" t="s">
        <v>239</v>
      </c>
      <c r="C117" s="295" t="s">
        <v>240</v>
      </c>
      <c r="D117" s="294" t="s">
        <v>46</v>
      </c>
      <c r="E117" s="297">
        <v>18</v>
      </c>
      <c r="F117" s="293">
        <v>1</v>
      </c>
      <c r="G117" s="294" t="s">
        <v>31</v>
      </c>
      <c r="H117" s="300">
        <v>464671.2</v>
      </c>
      <c r="I117" s="300">
        <v>8364081.6000000006</v>
      </c>
      <c r="J117" s="343">
        <v>321223</v>
      </c>
      <c r="K117" s="343">
        <v>61032.37</v>
      </c>
      <c r="L117" s="332">
        <v>382255.37</v>
      </c>
      <c r="M117" s="303">
        <v>6880596.6600000001</v>
      </c>
    </row>
    <row r="118" spans="1:13" s="344" customFormat="1" ht="28.5" x14ac:dyDescent="0.2">
      <c r="A118" s="293">
        <v>99</v>
      </c>
      <c r="B118" s="294" t="s">
        <v>241</v>
      </c>
      <c r="C118" s="295" t="s">
        <v>242</v>
      </c>
      <c r="D118" s="294" t="s">
        <v>46</v>
      </c>
      <c r="E118" s="297">
        <v>165</v>
      </c>
      <c r="F118" s="293">
        <v>1</v>
      </c>
      <c r="G118" s="294" t="s">
        <v>31</v>
      </c>
      <c r="H118" s="300">
        <v>9936</v>
      </c>
      <c r="I118" s="300">
        <v>1639440</v>
      </c>
      <c r="J118" s="343">
        <v>6175</v>
      </c>
      <c r="K118" s="343">
        <v>0</v>
      </c>
      <c r="L118" s="332">
        <v>6175</v>
      </c>
      <c r="M118" s="303">
        <v>1018875</v>
      </c>
    </row>
    <row r="119" spans="1:13" s="344" customFormat="1" ht="28.5" x14ac:dyDescent="0.2">
      <c r="A119" s="293">
        <v>101</v>
      </c>
      <c r="B119" s="294" t="s">
        <v>245</v>
      </c>
      <c r="C119" s="295" t="s">
        <v>246</v>
      </c>
      <c r="D119" s="294" t="s">
        <v>46</v>
      </c>
      <c r="E119" s="297">
        <v>455</v>
      </c>
      <c r="F119" s="293">
        <v>1</v>
      </c>
      <c r="G119" s="294" t="s">
        <v>31</v>
      </c>
      <c r="H119" s="300">
        <v>9167</v>
      </c>
      <c r="I119" s="300">
        <v>4170985</v>
      </c>
      <c r="J119" s="343">
        <v>4919</v>
      </c>
      <c r="K119" s="343">
        <v>0</v>
      </c>
      <c r="L119" s="332">
        <v>4919</v>
      </c>
      <c r="M119" s="303">
        <v>2238145</v>
      </c>
    </row>
    <row r="120" spans="1:13" s="344" customFormat="1" ht="28.5" x14ac:dyDescent="0.2">
      <c r="A120" s="293">
        <v>102</v>
      </c>
      <c r="B120" s="294" t="s">
        <v>247</v>
      </c>
      <c r="C120" s="295" t="s">
        <v>248</v>
      </c>
      <c r="D120" s="294" t="s">
        <v>46</v>
      </c>
      <c r="E120" s="297">
        <v>456</v>
      </c>
      <c r="F120" s="293">
        <v>1</v>
      </c>
      <c r="G120" s="294" t="s">
        <v>31</v>
      </c>
      <c r="H120" s="300">
        <v>9936</v>
      </c>
      <c r="I120" s="300">
        <v>4530816</v>
      </c>
      <c r="J120" s="343">
        <v>6175</v>
      </c>
      <c r="K120" s="343">
        <v>0</v>
      </c>
      <c r="L120" s="332">
        <v>6175</v>
      </c>
      <c r="M120" s="303">
        <v>2815800</v>
      </c>
    </row>
    <row r="121" spans="1:13" s="344" customFormat="1" ht="28.5" x14ac:dyDescent="0.2">
      <c r="A121" s="293">
        <v>104</v>
      </c>
      <c r="B121" s="294" t="s">
        <v>251</v>
      </c>
      <c r="C121" s="295" t="s">
        <v>252</v>
      </c>
      <c r="D121" s="294" t="s">
        <v>46</v>
      </c>
      <c r="E121" s="297">
        <v>5.666666666666667</v>
      </c>
      <c r="F121" s="293">
        <v>1</v>
      </c>
      <c r="G121" s="294" t="s">
        <v>31</v>
      </c>
      <c r="H121" s="300">
        <v>8350</v>
      </c>
      <c r="I121" s="300">
        <v>47316.666666666672</v>
      </c>
      <c r="J121" s="343">
        <v>6175</v>
      </c>
      <c r="K121" s="343">
        <v>0</v>
      </c>
      <c r="L121" s="332">
        <v>6175</v>
      </c>
      <c r="M121" s="303">
        <v>34991.666666666672</v>
      </c>
    </row>
    <row r="122" spans="1:13" s="344" customFormat="1" ht="28.5" x14ac:dyDescent="0.2">
      <c r="A122" s="293">
        <v>105</v>
      </c>
      <c r="B122" s="294" t="s">
        <v>253</v>
      </c>
      <c r="C122" s="295" t="s">
        <v>254</v>
      </c>
      <c r="D122" s="294" t="s">
        <v>46</v>
      </c>
      <c r="E122" s="297">
        <v>48.666666666666664</v>
      </c>
      <c r="F122" s="293">
        <v>1</v>
      </c>
      <c r="G122" s="294" t="s">
        <v>31</v>
      </c>
      <c r="H122" s="300">
        <v>282420.32</v>
      </c>
      <c r="I122" s="300">
        <v>13744455.573333332</v>
      </c>
      <c r="J122" s="343">
        <v>110218</v>
      </c>
      <c r="K122" s="343">
        <v>20941.420000000002</v>
      </c>
      <c r="L122" s="332">
        <v>131159.42000000001</v>
      </c>
      <c r="M122" s="303">
        <v>6383091.7733333334</v>
      </c>
    </row>
    <row r="123" spans="1:13" s="344" customFormat="1" ht="15" x14ac:dyDescent="0.2">
      <c r="A123" s="293">
        <v>106</v>
      </c>
      <c r="B123" s="294" t="s">
        <v>255</v>
      </c>
      <c r="C123" s="295" t="s">
        <v>256</v>
      </c>
      <c r="D123" s="294" t="s">
        <v>46</v>
      </c>
      <c r="E123" s="297">
        <v>39</v>
      </c>
      <c r="F123" s="293">
        <v>1</v>
      </c>
      <c r="G123" s="294" t="s">
        <v>31</v>
      </c>
      <c r="H123" s="300">
        <v>285600</v>
      </c>
      <c r="I123" s="300">
        <v>11138400</v>
      </c>
      <c r="J123" s="343">
        <v>110218</v>
      </c>
      <c r="K123" s="343">
        <v>20941.420000000002</v>
      </c>
      <c r="L123" s="332">
        <v>131159.42000000001</v>
      </c>
      <c r="M123" s="303">
        <v>5115217.3800000008</v>
      </c>
    </row>
    <row r="124" spans="1:13" s="344" customFormat="1" ht="15" x14ac:dyDescent="0.2">
      <c r="A124" s="293">
        <v>108</v>
      </c>
      <c r="B124" s="294" t="s">
        <v>259</v>
      </c>
      <c r="C124" s="295" t="s">
        <v>260</v>
      </c>
      <c r="D124" s="294" t="s">
        <v>46</v>
      </c>
      <c r="E124" s="297">
        <v>45</v>
      </c>
      <c r="F124" s="293">
        <v>1</v>
      </c>
      <c r="G124" s="294" t="s">
        <v>31</v>
      </c>
      <c r="H124" s="300">
        <v>228480</v>
      </c>
      <c r="I124" s="300">
        <f t="shared" ref="I124" si="2">+H124*E124</f>
        <v>10281600</v>
      </c>
      <c r="J124" s="343">
        <v>192000</v>
      </c>
      <c r="K124" s="343">
        <v>36480</v>
      </c>
      <c r="L124" s="332">
        <f t="shared" ref="L124" si="3">+J124+K124</f>
        <v>228480</v>
      </c>
      <c r="M124" s="303">
        <f t="shared" ref="M124" si="4">L124*$E124</f>
        <v>10281600</v>
      </c>
    </row>
    <row r="125" spans="1:13" s="344" customFormat="1" ht="18" customHeight="1" x14ac:dyDescent="0.2">
      <c r="A125" s="293">
        <v>110</v>
      </c>
      <c r="B125" s="294" t="s">
        <v>263</v>
      </c>
      <c r="C125" s="295" t="s">
        <v>264</v>
      </c>
      <c r="D125" s="294" t="s">
        <v>46</v>
      </c>
      <c r="E125" s="297">
        <v>6</v>
      </c>
      <c r="F125" s="293">
        <v>1</v>
      </c>
      <c r="G125" s="294" t="s">
        <v>31</v>
      </c>
      <c r="H125" s="300">
        <v>539798.28</v>
      </c>
      <c r="I125" s="300">
        <v>3238789.68</v>
      </c>
      <c r="J125" s="343">
        <v>382906</v>
      </c>
      <c r="K125" s="343">
        <v>72752.14</v>
      </c>
      <c r="L125" s="332">
        <v>455658.14</v>
      </c>
      <c r="M125" s="303">
        <v>2733948.84</v>
      </c>
    </row>
    <row r="126" spans="1:13" s="344" customFormat="1" ht="15" x14ac:dyDescent="0.2">
      <c r="A126" s="293">
        <v>111</v>
      </c>
      <c r="B126" s="294" t="s">
        <v>265</v>
      </c>
      <c r="C126" s="295" t="s">
        <v>266</v>
      </c>
      <c r="D126" s="294" t="s">
        <v>46</v>
      </c>
      <c r="E126" s="297">
        <v>1</v>
      </c>
      <c r="F126" s="293">
        <v>1</v>
      </c>
      <c r="G126" s="294" t="s">
        <v>31</v>
      </c>
      <c r="H126" s="300">
        <v>2608051.5643000002</v>
      </c>
      <c r="I126" s="300">
        <v>2608051.5643000002</v>
      </c>
      <c r="J126" s="343">
        <v>964411</v>
      </c>
      <c r="K126" s="343">
        <v>183238.09</v>
      </c>
      <c r="L126" s="332">
        <v>1147649.0900000001</v>
      </c>
      <c r="M126" s="303">
        <v>1147649.0900000001</v>
      </c>
    </row>
    <row r="127" spans="1:13" s="344" customFormat="1" ht="15" x14ac:dyDescent="0.2">
      <c r="A127" s="293">
        <v>112</v>
      </c>
      <c r="B127" s="294" t="s">
        <v>267</v>
      </c>
      <c r="C127" s="295" t="s">
        <v>268</v>
      </c>
      <c r="D127" s="294" t="s">
        <v>46</v>
      </c>
      <c r="E127" s="297">
        <v>0.66666666666666663</v>
      </c>
      <c r="F127" s="293">
        <v>1</v>
      </c>
      <c r="G127" s="294" t="s">
        <v>31</v>
      </c>
      <c r="H127" s="300">
        <v>1309000</v>
      </c>
      <c r="I127" s="300">
        <v>872666.66666666663</v>
      </c>
      <c r="J127" s="343">
        <v>671689</v>
      </c>
      <c r="K127" s="343">
        <v>127620.91</v>
      </c>
      <c r="L127" s="332">
        <v>799309.91</v>
      </c>
      <c r="M127" s="303">
        <v>532873.27333333332</v>
      </c>
    </row>
    <row r="128" spans="1:13" s="344" customFormat="1" ht="28.5" x14ac:dyDescent="0.2">
      <c r="A128" s="293">
        <v>113</v>
      </c>
      <c r="B128" s="294" t="s">
        <v>269</v>
      </c>
      <c r="C128" s="295" t="s">
        <v>270</v>
      </c>
      <c r="D128" s="294" t="s">
        <v>46</v>
      </c>
      <c r="E128" s="297">
        <v>15</v>
      </c>
      <c r="F128" s="293">
        <v>1</v>
      </c>
      <c r="G128" s="294" t="s">
        <v>31</v>
      </c>
      <c r="H128" s="300">
        <v>1551442.0320000001</v>
      </c>
      <c r="I128" s="300">
        <v>23271630.48</v>
      </c>
      <c r="J128" s="343">
        <v>1182080</v>
      </c>
      <c r="K128" s="343">
        <v>224595.20000000001</v>
      </c>
      <c r="L128" s="332">
        <v>1406675.2</v>
      </c>
      <c r="M128" s="303">
        <v>21100128</v>
      </c>
    </row>
    <row r="129" spans="1:13" s="344" customFormat="1" ht="15" x14ac:dyDescent="0.2">
      <c r="A129" s="293">
        <v>114</v>
      </c>
      <c r="B129" s="294" t="s">
        <v>271</v>
      </c>
      <c r="C129" s="295" t="s">
        <v>272</v>
      </c>
      <c r="D129" s="294" t="s">
        <v>46</v>
      </c>
      <c r="E129" s="297">
        <v>9</v>
      </c>
      <c r="F129" s="293">
        <v>1</v>
      </c>
      <c r="G129" s="294" t="s">
        <v>31</v>
      </c>
      <c r="H129" s="300">
        <v>1551442.0320000001</v>
      </c>
      <c r="I129" s="300">
        <v>13962978.288000001</v>
      </c>
      <c r="J129" s="343">
        <v>1129280</v>
      </c>
      <c r="K129" s="343">
        <v>214563.20000000001</v>
      </c>
      <c r="L129" s="332">
        <v>1343843.2</v>
      </c>
      <c r="M129" s="303">
        <v>12094588.799999999</v>
      </c>
    </row>
    <row r="130" spans="1:13" s="344" customFormat="1" ht="15" x14ac:dyDescent="0.2">
      <c r="A130" s="293">
        <v>115</v>
      </c>
      <c r="B130" s="294" t="s">
        <v>273</v>
      </c>
      <c r="C130" s="295" t="s">
        <v>274</v>
      </c>
      <c r="D130" s="294" t="s">
        <v>46</v>
      </c>
      <c r="E130" s="297">
        <v>19</v>
      </c>
      <c r="F130" s="293">
        <v>1</v>
      </c>
      <c r="G130" s="294" t="s">
        <v>31</v>
      </c>
      <c r="H130" s="300">
        <v>1544382</v>
      </c>
      <c r="I130" s="300">
        <v>29343258</v>
      </c>
      <c r="J130" s="343">
        <v>1129280</v>
      </c>
      <c r="K130" s="343">
        <v>214563.20000000001</v>
      </c>
      <c r="L130" s="332">
        <v>1343843.2</v>
      </c>
      <c r="M130" s="303">
        <v>25533020.800000001</v>
      </c>
    </row>
    <row r="131" spans="1:13" s="344" customFormat="1" ht="15" x14ac:dyDescent="0.2">
      <c r="A131" s="293">
        <v>117</v>
      </c>
      <c r="B131" s="294" t="s">
        <v>277</v>
      </c>
      <c r="C131" s="295" t="s">
        <v>278</v>
      </c>
      <c r="D131" s="294" t="s">
        <v>46</v>
      </c>
      <c r="E131" s="297">
        <v>10</v>
      </c>
      <c r="F131" s="293">
        <v>1</v>
      </c>
      <c r="G131" s="294" t="s">
        <v>31</v>
      </c>
      <c r="H131" s="300">
        <v>22680</v>
      </c>
      <c r="I131" s="300">
        <v>226800</v>
      </c>
      <c r="J131" s="343">
        <v>8471</v>
      </c>
      <c r="K131" s="343">
        <v>0</v>
      </c>
      <c r="L131" s="332">
        <v>8471</v>
      </c>
      <c r="M131" s="303">
        <v>84710</v>
      </c>
    </row>
    <row r="132" spans="1:13" s="344" customFormat="1" ht="15" x14ac:dyDescent="0.2">
      <c r="A132" s="293">
        <v>118</v>
      </c>
      <c r="B132" s="294" t="s">
        <v>279</v>
      </c>
      <c r="C132" s="295" t="s">
        <v>280</v>
      </c>
      <c r="D132" s="294" t="s">
        <v>46</v>
      </c>
      <c r="E132" s="297">
        <v>1</v>
      </c>
      <c r="F132" s="293">
        <v>1</v>
      </c>
      <c r="G132" s="294" t="s">
        <v>31</v>
      </c>
      <c r="H132" s="300">
        <v>539798.28</v>
      </c>
      <c r="I132" s="300">
        <v>539798.28</v>
      </c>
      <c r="J132" s="343">
        <v>382906</v>
      </c>
      <c r="K132" s="343">
        <v>72752.14</v>
      </c>
      <c r="L132" s="332">
        <v>455658.14</v>
      </c>
      <c r="M132" s="303">
        <v>455658.14</v>
      </c>
    </row>
    <row r="133" spans="1:13" s="344" customFormat="1" ht="15" x14ac:dyDescent="0.2">
      <c r="A133" s="293">
        <v>119</v>
      </c>
      <c r="B133" s="294" t="s">
        <v>281</v>
      </c>
      <c r="C133" s="295" t="s">
        <v>282</v>
      </c>
      <c r="D133" s="294" t="s">
        <v>46</v>
      </c>
      <c r="E133" s="297">
        <v>4</v>
      </c>
      <c r="F133" s="293">
        <v>1</v>
      </c>
      <c r="G133" s="294" t="s">
        <v>31</v>
      </c>
      <c r="H133" s="300">
        <v>3708</v>
      </c>
      <c r="I133" s="300">
        <v>14832</v>
      </c>
      <c r="J133" s="343">
        <v>3377</v>
      </c>
      <c r="K133" s="343">
        <v>0</v>
      </c>
      <c r="L133" s="332">
        <v>3377</v>
      </c>
      <c r="M133" s="303">
        <v>13508</v>
      </c>
    </row>
    <row r="134" spans="1:13" s="344" customFormat="1" ht="15" x14ac:dyDescent="0.2">
      <c r="A134" s="293">
        <v>122</v>
      </c>
      <c r="B134" s="294" t="s">
        <v>287</v>
      </c>
      <c r="C134" s="295" t="s">
        <v>288</v>
      </c>
      <c r="D134" s="294" t="s">
        <v>46</v>
      </c>
      <c r="E134" s="297">
        <v>6</v>
      </c>
      <c r="F134" s="293">
        <v>1</v>
      </c>
      <c r="G134" s="294" t="s">
        <v>31</v>
      </c>
      <c r="H134" s="300">
        <v>160720</v>
      </c>
      <c r="I134" s="300">
        <v>964320</v>
      </c>
      <c r="J134" s="343">
        <v>118400</v>
      </c>
      <c r="K134" s="343">
        <v>0</v>
      </c>
      <c r="L134" s="332">
        <v>118400</v>
      </c>
      <c r="M134" s="303">
        <v>710400</v>
      </c>
    </row>
    <row r="135" spans="1:13" s="344" customFormat="1" ht="28.5" x14ac:dyDescent="0.2">
      <c r="A135" s="293">
        <v>125</v>
      </c>
      <c r="B135" s="294" t="s">
        <v>293</v>
      </c>
      <c r="C135" s="295" t="s">
        <v>294</v>
      </c>
      <c r="D135" s="294" t="s">
        <v>46</v>
      </c>
      <c r="E135" s="297">
        <v>18.333333333333332</v>
      </c>
      <c r="F135" s="293">
        <v>1</v>
      </c>
      <c r="G135" s="294" t="s">
        <v>31</v>
      </c>
      <c r="H135" s="300">
        <v>243950</v>
      </c>
      <c r="I135" s="300">
        <v>4472416.666666666</v>
      </c>
      <c r="J135" s="343">
        <v>110218</v>
      </c>
      <c r="K135" s="343">
        <v>20941.420000000002</v>
      </c>
      <c r="L135" s="332">
        <v>131159.42000000001</v>
      </c>
      <c r="M135" s="303">
        <v>2404589.3666666667</v>
      </c>
    </row>
    <row r="136" spans="1:13" s="344" customFormat="1" ht="15" x14ac:dyDescent="0.2">
      <c r="A136" s="293">
        <v>127</v>
      </c>
      <c r="B136" s="294" t="s">
        <v>297</v>
      </c>
      <c r="C136" s="295" t="s">
        <v>298</v>
      </c>
      <c r="D136" s="294" t="s">
        <v>46</v>
      </c>
      <c r="E136" s="297">
        <v>6.666666666666667</v>
      </c>
      <c r="F136" s="293">
        <v>1</v>
      </c>
      <c r="G136" s="294" t="s">
        <v>31</v>
      </c>
      <c r="H136" s="300">
        <v>1518256.74</v>
      </c>
      <c r="I136" s="300">
        <v>10121711.6</v>
      </c>
      <c r="J136" s="343">
        <v>220000</v>
      </c>
      <c r="K136" s="343">
        <v>41800</v>
      </c>
      <c r="L136" s="332">
        <v>261800</v>
      </c>
      <c r="M136" s="303">
        <v>1745333.3333333335</v>
      </c>
    </row>
    <row r="137" spans="1:13" ht="19.5" customHeight="1" x14ac:dyDescent="0.2">
      <c r="A137" s="412" t="s">
        <v>11</v>
      </c>
      <c r="B137" s="412"/>
      <c r="C137" s="412"/>
      <c r="D137" s="412"/>
      <c r="E137" s="412"/>
      <c r="F137" s="412"/>
      <c r="G137" s="412"/>
      <c r="H137" s="412"/>
      <c r="I137" s="412"/>
      <c r="J137" s="412"/>
      <c r="K137" s="412"/>
      <c r="L137" s="412"/>
      <c r="M137" s="412"/>
    </row>
    <row r="138" spans="1:13" ht="21.75" customHeight="1" x14ac:dyDescent="0.2">
      <c r="A138" s="413" t="s">
        <v>12</v>
      </c>
      <c r="B138" s="413" t="s">
        <v>40</v>
      </c>
      <c r="C138" s="413" t="s">
        <v>29</v>
      </c>
      <c r="D138" s="413" t="s">
        <v>570</v>
      </c>
      <c r="E138" s="413" t="s">
        <v>43</v>
      </c>
      <c r="F138" s="413" t="s">
        <v>30</v>
      </c>
      <c r="G138" s="413" t="s">
        <v>28</v>
      </c>
      <c r="H138" s="414" t="s">
        <v>549</v>
      </c>
      <c r="I138" s="414" t="s">
        <v>550</v>
      </c>
      <c r="J138" s="413" t="s">
        <v>554</v>
      </c>
      <c r="K138" s="413"/>
      <c r="L138" s="413"/>
      <c r="M138" s="413"/>
    </row>
    <row r="139" spans="1:13" ht="30" customHeight="1" x14ac:dyDescent="0.2">
      <c r="A139" s="413"/>
      <c r="B139" s="413" t="s">
        <v>39</v>
      </c>
      <c r="C139" s="413"/>
      <c r="D139" s="413"/>
      <c r="E139" s="413"/>
      <c r="F139" s="413"/>
      <c r="G139" s="413"/>
      <c r="H139" s="414"/>
      <c r="I139" s="414"/>
      <c r="J139" s="319" t="s">
        <v>13</v>
      </c>
      <c r="K139" s="319" t="s">
        <v>5</v>
      </c>
      <c r="L139" s="319" t="s">
        <v>14</v>
      </c>
      <c r="M139" s="319" t="s">
        <v>6</v>
      </c>
    </row>
    <row r="140" spans="1:13" s="344" customFormat="1" ht="24.75" customHeight="1" x14ac:dyDescent="0.2">
      <c r="A140" s="293">
        <v>128</v>
      </c>
      <c r="B140" s="294" t="s">
        <v>299</v>
      </c>
      <c r="C140" s="295" t="s">
        <v>300</v>
      </c>
      <c r="D140" s="294" t="s">
        <v>46</v>
      </c>
      <c r="E140" s="297">
        <v>13</v>
      </c>
      <c r="F140" s="293">
        <v>1</v>
      </c>
      <c r="G140" s="294" t="s">
        <v>31</v>
      </c>
      <c r="H140" s="300">
        <v>1551442.0320000001</v>
      </c>
      <c r="I140" s="300">
        <v>20168746.416000001</v>
      </c>
      <c r="J140" s="343">
        <v>1129280</v>
      </c>
      <c r="K140" s="343">
        <v>214563.20000000001</v>
      </c>
      <c r="L140" s="332">
        <v>1343843.2</v>
      </c>
      <c r="M140" s="303">
        <v>17469961.599999998</v>
      </c>
    </row>
    <row r="141" spans="1:13" s="344" customFormat="1" ht="15" x14ac:dyDescent="0.2">
      <c r="A141" s="293">
        <v>129</v>
      </c>
      <c r="B141" s="294" t="s">
        <v>301</v>
      </c>
      <c r="C141" s="295" t="s">
        <v>302</v>
      </c>
      <c r="D141" s="294" t="s">
        <v>46</v>
      </c>
      <c r="E141" s="297">
        <v>2.6666666666666665</v>
      </c>
      <c r="F141" s="293">
        <v>1</v>
      </c>
      <c r="G141" s="294" t="s">
        <v>31</v>
      </c>
      <c r="H141" s="300">
        <v>12120</v>
      </c>
      <c r="I141" s="300">
        <v>32320</v>
      </c>
      <c r="J141" s="343">
        <v>7542</v>
      </c>
      <c r="K141" s="343">
        <v>0</v>
      </c>
      <c r="L141" s="332">
        <v>7542</v>
      </c>
      <c r="M141" s="303">
        <v>20112</v>
      </c>
    </row>
    <row r="142" spans="1:13" s="344" customFormat="1" ht="15.75" customHeight="1" x14ac:dyDescent="0.2">
      <c r="A142" s="293">
        <v>130</v>
      </c>
      <c r="B142" s="294" t="s">
        <v>303</v>
      </c>
      <c r="C142" s="295" t="s">
        <v>304</v>
      </c>
      <c r="D142" s="294" t="s">
        <v>46</v>
      </c>
      <c r="E142" s="297">
        <v>51.333333333333336</v>
      </c>
      <c r="F142" s="293">
        <v>1</v>
      </c>
      <c r="G142" s="294" t="s">
        <v>31</v>
      </c>
      <c r="H142" s="300">
        <v>4200</v>
      </c>
      <c r="I142" s="300">
        <v>215600</v>
      </c>
      <c r="J142" s="343">
        <v>3607</v>
      </c>
      <c r="K142" s="343">
        <v>0</v>
      </c>
      <c r="L142" s="332">
        <v>3607</v>
      </c>
      <c r="M142" s="303">
        <v>185159.33333333334</v>
      </c>
    </row>
    <row r="143" spans="1:13" s="344" customFormat="1" ht="15" x14ac:dyDescent="0.2">
      <c r="A143" s="293">
        <v>131</v>
      </c>
      <c r="B143" s="294" t="s">
        <v>305</v>
      </c>
      <c r="C143" s="295" t="s">
        <v>306</v>
      </c>
      <c r="D143" s="294" t="s">
        <v>46</v>
      </c>
      <c r="E143" s="297">
        <v>5</v>
      </c>
      <c r="F143" s="293">
        <v>1</v>
      </c>
      <c r="G143" s="294" t="s">
        <v>31</v>
      </c>
      <c r="H143" s="300">
        <v>1146969.6000000001</v>
      </c>
      <c r="I143" s="300">
        <v>5734848</v>
      </c>
      <c r="J143" s="343">
        <v>604520</v>
      </c>
      <c r="K143" s="343">
        <v>114858.8</v>
      </c>
      <c r="L143" s="332">
        <v>719378.8</v>
      </c>
      <c r="M143" s="303">
        <v>3596894</v>
      </c>
    </row>
    <row r="144" spans="1:13" s="344" customFormat="1" ht="15" x14ac:dyDescent="0.2">
      <c r="A144" s="293">
        <v>132</v>
      </c>
      <c r="B144" s="294" t="s">
        <v>307</v>
      </c>
      <c r="C144" s="295" t="s">
        <v>308</v>
      </c>
      <c r="D144" s="294" t="s">
        <v>46</v>
      </c>
      <c r="E144" s="297">
        <v>5.333333333333333</v>
      </c>
      <c r="F144" s="293">
        <v>1</v>
      </c>
      <c r="G144" s="294" t="s">
        <v>31</v>
      </c>
      <c r="H144" s="300">
        <v>30294</v>
      </c>
      <c r="I144" s="300">
        <v>161568</v>
      </c>
      <c r="J144" s="343">
        <v>15008</v>
      </c>
      <c r="K144" s="343">
        <v>0</v>
      </c>
      <c r="L144" s="332">
        <v>15008</v>
      </c>
      <c r="M144" s="303">
        <v>80042.666666666657</v>
      </c>
    </row>
    <row r="145" spans="1:13" s="344" customFormat="1" ht="15" x14ac:dyDescent="0.2">
      <c r="A145" s="293">
        <v>133</v>
      </c>
      <c r="B145" s="294" t="s">
        <v>309</v>
      </c>
      <c r="C145" s="295" t="s">
        <v>310</v>
      </c>
      <c r="D145" s="294" t="s">
        <v>46</v>
      </c>
      <c r="E145" s="297">
        <v>12</v>
      </c>
      <c r="F145" s="293">
        <v>1</v>
      </c>
      <c r="G145" s="294" t="s">
        <v>31</v>
      </c>
      <c r="H145" s="300">
        <v>20160</v>
      </c>
      <c r="I145" s="300">
        <v>241920</v>
      </c>
      <c r="J145" s="343">
        <v>10550</v>
      </c>
      <c r="K145" s="343">
        <v>0</v>
      </c>
      <c r="L145" s="332">
        <v>10550</v>
      </c>
      <c r="M145" s="303">
        <v>126600</v>
      </c>
    </row>
    <row r="146" spans="1:13" s="344" customFormat="1" ht="15" x14ac:dyDescent="0.2">
      <c r="A146" s="293">
        <v>134</v>
      </c>
      <c r="B146" s="294" t="s">
        <v>311</v>
      </c>
      <c r="C146" s="295" t="s">
        <v>312</v>
      </c>
      <c r="D146" s="294" t="s">
        <v>46</v>
      </c>
      <c r="E146" s="297">
        <v>1</v>
      </c>
      <c r="F146" s="293">
        <v>1</v>
      </c>
      <c r="G146" s="294" t="s">
        <v>31</v>
      </c>
      <c r="H146" s="300">
        <v>2608051.5643000002</v>
      </c>
      <c r="I146" s="300">
        <v>2608051.5643000002</v>
      </c>
      <c r="J146" s="343">
        <v>964411</v>
      </c>
      <c r="K146" s="343">
        <v>183238.09</v>
      </c>
      <c r="L146" s="332">
        <v>1147649.0900000001</v>
      </c>
      <c r="M146" s="303">
        <v>1147649.0900000001</v>
      </c>
    </row>
    <row r="147" spans="1:13" s="344" customFormat="1" ht="28.5" x14ac:dyDescent="0.2">
      <c r="A147" s="293">
        <v>135</v>
      </c>
      <c r="B147" s="294" t="s">
        <v>313</v>
      </c>
      <c r="C147" s="295" t="s">
        <v>314</v>
      </c>
      <c r="D147" s="294" t="s">
        <v>46</v>
      </c>
      <c r="E147" s="297">
        <v>37</v>
      </c>
      <c r="F147" s="293">
        <v>1</v>
      </c>
      <c r="G147" s="294" t="s">
        <v>31</v>
      </c>
      <c r="H147" s="300">
        <v>246960</v>
      </c>
      <c r="I147" s="300">
        <v>9137520</v>
      </c>
      <c r="J147" s="343">
        <v>224939</v>
      </c>
      <c r="K147" s="343">
        <v>0</v>
      </c>
      <c r="L147" s="332">
        <v>224939</v>
      </c>
      <c r="M147" s="303">
        <v>8322743</v>
      </c>
    </row>
    <row r="148" spans="1:13" s="344" customFormat="1" ht="28.5" x14ac:dyDescent="0.2">
      <c r="A148" s="293">
        <v>136</v>
      </c>
      <c r="B148" s="294" t="s">
        <v>315</v>
      </c>
      <c r="C148" s="295" t="s">
        <v>316</v>
      </c>
      <c r="D148" s="294" t="s">
        <v>46</v>
      </c>
      <c r="E148" s="297">
        <v>27</v>
      </c>
      <c r="F148" s="293">
        <v>1</v>
      </c>
      <c r="G148" s="294" t="s">
        <v>31</v>
      </c>
      <c r="H148" s="300">
        <v>151200</v>
      </c>
      <c r="I148" s="300">
        <v>4082400</v>
      </c>
      <c r="J148" s="343">
        <v>137718</v>
      </c>
      <c r="K148" s="343">
        <v>0</v>
      </c>
      <c r="L148" s="332">
        <v>137718</v>
      </c>
      <c r="M148" s="303">
        <v>3718386</v>
      </c>
    </row>
    <row r="149" spans="1:13" s="344" customFormat="1" ht="15" x14ac:dyDescent="0.2">
      <c r="A149" s="293">
        <v>137</v>
      </c>
      <c r="B149" s="294" t="s">
        <v>317</v>
      </c>
      <c r="C149" s="295" t="s">
        <v>318</v>
      </c>
      <c r="D149" s="294" t="s">
        <v>46</v>
      </c>
      <c r="E149" s="297">
        <v>9</v>
      </c>
      <c r="F149" s="293">
        <v>1</v>
      </c>
      <c r="G149" s="294" t="s">
        <v>31</v>
      </c>
      <c r="H149" s="300">
        <v>933385.06799999997</v>
      </c>
      <c r="I149" s="300">
        <v>8400465.6119999997</v>
      </c>
      <c r="J149" s="343">
        <v>383206</v>
      </c>
      <c r="K149" s="343">
        <v>72809.14</v>
      </c>
      <c r="L149" s="332">
        <v>456015.14</v>
      </c>
      <c r="M149" s="303">
        <v>4104136.2600000002</v>
      </c>
    </row>
    <row r="150" spans="1:13" s="344" customFormat="1" ht="28.5" x14ac:dyDescent="0.2">
      <c r="A150" s="293">
        <v>138</v>
      </c>
      <c r="B150" s="294" t="s">
        <v>319</v>
      </c>
      <c r="C150" s="295" t="s">
        <v>320</v>
      </c>
      <c r="D150" s="294" t="s">
        <v>46</v>
      </c>
      <c r="E150" s="297">
        <v>35</v>
      </c>
      <c r="F150" s="293">
        <v>1</v>
      </c>
      <c r="G150" s="294" t="s">
        <v>31</v>
      </c>
      <c r="H150" s="300">
        <v>4200</v>
      </c>
      <c r="I150" s="300">
        <v>147000</v>
      </c>
      <c r="J150" s="343">
        <v>4200</v>
      </c>
      <c r="K150" s="343">
        <v>0</v>
      </c>
      <c r="L150" s="332">
        <v>4200</v>
      </c>
      <c r="M150" s="303">
        <v>147000</v>
      </c>
    </row>
    <row r="151" spans="1:13" s="344" customFormat="1" ht="15" x14ac:dyDescent="0.2">
      <c r="A151" s="293">
        <v>139</v>
      </c>
      <c r="B151" s="294" t="s">
        <v>321</v>
      </c>
      <c r="C151" s="295" t="s">
        <v>322</v>
      </c>
      <c r="D151" s="294" t="s">
        <v>46</v>
      </c>
      <c r="E151" s="297">
        <v>26</v>
      </c>
      <c r="F151" s="293">
        <v>1</v>
      </c>
      <c r="G151" s="294" t="s">
        <v>31</v>
      </c>
      <c r="H151" s="300">
        <v>464671.2</v>
      </c>
      <c r="I151" s="300">
        <v>12081451.200000001</v>
      </c>
      <c r="J151" s="343">
        <v>341830</v>
      </c>
      <c r="K151" s="343">
        <v>64947.700000000004</v>
      </c>
      <c r="L151" s="332">
        <v>406777.7</v>
      </c>
      <c r="M151" s="303">
        <v>10576220.200000001</v>
      </c>
    </row>
    <row r="152" spans="1:13" s="344" customFormat="1" ht="15" x14ac:dyDescent="0.2">
      <c r="A152" s="293">
        <v>140</v>
      </c>
      <c r="B152" s="294" t="s">
        <v>323</v>
      </c>
      <c r="C152" s="295" t="s">
        <v>324</v>
      </c>
      <c r="D152" s="294" t="s">
        <v>46</v>
      </c>
      <c r="E152" s="297">
        <v>6</v>
      </c>
      <c r="F152" s="293">
        <v>1</v>
      </c>
      <c r="G152" s="294" t="s">
        <v>31</v>
      </c>
      <c r="H152" s="300">
        <v>1264970</v>
      </c>
      <c r="I152" s="300">
        <v>7589820</v>
      </c>
      <c r="J152" s="343">
        <v>1000659</v>
      </c>
      <c r="K152" s="343">
        <v>190125.21</v>
      </c>
      <c r="L152" s="332">
        <v>1190784.21</v>
      </c>
      <c r="M152" s="303">
        <v>7144705.2599999998</v>
      </c>
    </row>
    <row r="153" spans="1:13" s="344" customFormat="1" ht="15" x14ac:dyDescent="0.2">
      <c r="A153" s="293">
        <v>141</v>
      </c>
      <c r="B153" s="294" t="s">
        <v>325</v>
      </c>
      <c r="C153" s="295" t="s">
        <v>326</v>
      </c>
      <c r="D153" s="294" t="s">
        <v>46</v>
      </c>
      <c r="E153" s="297">
        <v>3</v>
      </c>
      <c r="F153" s="293">
        <v>1</v>
      </c>
      <c r="G153" s="294" t="s">
        <v>31</v>
      </c>
      <c r="H153" s="300">
        <v>1266636</v>
      </c>
      <c r="I153" s="300">
        <v>3799908</v>
      </c>
      <c r="J153" s="343">
        <v>819750</v>
      </c>
      <c r="K153" s="343">
        <v>155752.5</v>
      </c>
      <c r="L153" s="332">
        <v>975502.5</v>
      </c>
      <c r="M153" s="303">
        <v>2926507.5</v>
      </c>
    </row>
    <row r="154" spans="1:13" s="344" customFormat="1" ht="15" x14ac:dyDescent="0.2">
      <c r="A154" s="293">
        <v>142</v>
      </c>
      <c r="B154" s="294" t="s">
        <v>327</v>
      </c>
      <c r="C154" s="295" t="s">
        <v>328</v>
      </c>
      <c r="D154" s="294" t="s">
        <v>46</v>
      </c>
      <c r="E154" s="297">
        <v>59.666666666666664</v>
      </c>
      <c r="F154" s="293">
        <v>1</v>
      </c>
      <c r="G154" s="294" t="s">
        <v>31</v>
      </c>
      <c r="H154" s="300">
        <v>4200</v>
      </c>
      <c r="I154" s="300">
        <v>250600</v>
      </c>
      <c r="J154" s="343">
        <v>3826</v>
      </c>
      <c r="K154" s="343">
        <v>0</v>
      </c>
      <c r="L154" s="332">
        <v>3826</v>
      </c>
      <c r="M154" s="303">
        <v>228284.66666666666</v>
      </c>
    </row>
    <row r="155" spans="1:13" s="344" customFormat="1" ht="28.5" x14ac:dyDescent="0.2">
      <c r="A155" s="293">
        <v>143</v>
      </c>
      <c r="B155" s="294" t="s">
        <v>329</v>
      </c>
      <c r="C155" s="295" t="s">
        <v>330</v>
      </c>
      <c r="D155" s="294" t="s">
        <v>46</v>
      </c>
      <c r="E155" s="297">
        <v>479</v>
      </c>
      <c r="F155" s="293">
        <v>1</v>
      </c>
      <c r="G155" s="294" t="s">
        <v>31</v>
      </c>
      <c r="H155" s="300">
        <v>4200</v>
      </c>
      <c r="I155" s="300">
        <v>2011800</v>
      </c>
      <c r="J155" s="343">
        <v>3716</v>
      </c>
      <c r="K155" s="343">
        <v>0</v>
      </c>
      <c r="L155" s="332">
        <v>3716</v>
      </c>
      <c r="M155" s="303">
        <v>1779964</v>
      </c>
    </row>
    <row r="156" spans="1:13" s="344" customFormat="1" ht="26.25" customHeight="1" x14ac:dyDescent="0.2">
      <c r="A156" s="293">
        <v>144</v>
      </c>
      <c r="B156" s="294" t="s">
        <v>331</v>
      </c>
      <c r="C156" s="295" t="s">
        <v>332</v>
      </c>
      <c r="D156" s="294" t="s">
        <v>46</v>
      </c>
      <c r="E156" s="297">
        <v>163</v>
      </c>
      <c r="F156" s="293">
        <v>1</v>
      </c>
      <c r="G156" s="294" t="s">
        <v>31</v>
      </c>
      <c r="H156" s="300">
        <v>4200</v>
      </c>
      <c r="I156" s="300">
        <v>684600</v>
      </c>
      <c r="J156" s="343">
        <v>3500</v>
      </c>
      <c r="K156" s="343">
        <v>0</v>
      </c>
      <c r="L156" s="332">
        <v>3500</v>
      </c>
      <c r="M156" s="303">
        <v>570500</v>
      </c>
    </row>
    <row r="157" spans="1:13" s="344" customFormat="1" ht="28.5" x14ac:dyDescent="0.2">
      <c r="A157" s="293">
        <v>145</v>
      </c>
      <c r="B157" s="294" t="s">
        <v>333</v>
      </c>
      <c r="C157" s="295" t="s">
        <v>334</v>
      </c>
      <c r="D157" s="294" t="s">
        <v>46</v>
      </c>
      <c r="E157" s="297">
        <v>263</v>
      </c>
      <c r="F157" s="293">
        <v>1</v>
      </c>
      <c r="G157" s="294" t="s">
        <v>31</v>
      </c>
      <c r="H157" s="300">
        <v>4200</v>
      </c>
      <c r="I157" s="300">
        <v>1104600</v>
      </c>
      <c r="J157" s="343">
        <v>3716</v>
      </c>
      <c r="K157" s="343">
        <v>0</v>
      </c>
      <c r="L157" s="332">
        <v>3716</v>
      </c>
      <c r="M157" s="303">
        <v>977308</v>
      </c>
    </row>
    <row r="158" spans="1:13" s="344" customFormat="1" ht="28.5" x14ac:dyDescent="0.2">
      <c r="A158" s="293">
        <v>146</v>
      </c>
      <c r="B158" s="294" t="s">
        <v>335</v>
      </c>
      <c r="C158" s="295" t="s">
        <v>336</v>
      </c>
      <c r="D158" s="294" t="s">
        <v>46</v>
      </c>
      <c r="E158" s="297">
        <v>23.333333333333332</v>
      </c>
      <c r="F158" s="293">
        <v>1</v>
      </c>
      <c r="G158" s="294" t="s">
        <v>31</v>
      </c>
      <c r="H158" s="300">
        <v>4200</v>
      </c>
      <c r="I158" s="300">
        <v>98000</v>
      </c>
      <c r="J158" s="343">
        <v>3500</v>
      </c>
      <c r="K158" s="343">
        <v>0</v>
      </c>
      <c r="L158" s="332">
        <v>3500</v>
      </c>
      <c r="M158" s="303">
        <v>81666.666666666657</v>
      </c>
    </row>
    <row r="159" spans="1:13" s="344" customFormat="1" ht="42.75" x14ac:dyDescent="0.2">
      <c r="A159" s="293">
        <v>147</v>
      </c>
      <c r="B159" s="294" t="s">
        <v>337</v>
      </c>
      <c r="C159" s="295" t="s">
        <v>338</v>
      </c>
      <c r="D159" s="294" t="s">
        <v>46</v>
      </c>
      <c r="E159" s="297">
        <v>38</v>
      </c>
      <c r="F159" s="293">
        <v>1</v>
      </c>
      <c r="G159" s="294" t="s">
        <v>31</v>
      </c>
      <c r="H159" s="300">
        <v>464671.2</v>
      </c>
      <c r="I159" s="300">
        <v>17657505.600000001</v>
      </c>
      <c r="J159" s="343">
        <v>321223</v>
      </c>
      <c r="K159" s="343">
        <v>61032.37</v>
      </c>
      <c r="L159" s="332">
        <v>382255.37</v>
      </c>
      <c r="M159" s="303">
        <v>14525704.060000001</v>
      </c>
    </row>
    <row r="160" spans="1:13" s="344" customFormat="1" ht="15" x14ac:dyDescent="0.2">
      <c r="A160" s="293">
        <v>148</v>
      </c>
      <c r="B160" s="294" t="s">
        <v>339</v>
      </c>
      <c r="C160" s="295" t="s">
        <v>340</v>
      </c>
      <c r="D160" s="294" t="s">
        <v>46</v>
      </c>
      <c r="E160" s="297">
        <v>4.333333333333333</v>
      </c>
      <c r="F160" s="293">
        <v>1</v>
      </c>
      <c r="G160" s="294" t="s">
        <v>31</v>
      </c>
      <c r="H160" s="300">
        <v>1499400</v>
      </c>
      <c r="I160" s="300">
        <v>6497400</v>
      </c>
      <c r="J160" s="343">
        <v>1147650</v>
      </c>
      <c r="K160" s="343">
        <v>218053.5</v>
      </c>
      <c r="L160" s="332">
        <v>1365703.5</v>
      </c>
      <c r="M160" s="303">
        <v>5918048.5</v>
      </c>
    </row>
    <row r="161" spans="1:13" s="344" customFormat="1" ht="28.5" x14ac:dyDescent="0.2">
      <c r="A161" s="293">
        <v>149</v>
      </c>
      <c r="B161" s="294" t="s">
        <v>341</v>
      </c>
      <c r="C161" s="295" t="s">
        <v>342</v>
      </c>
      <c r="D161" s="294" t="s">
        <v>46</v>
      </c>
      <c r="E161" s="297">
        <v>6</v>
      </c>
      <c r="F161" s="293">
        <v>1</v>
      </c>
      <c r="G161" s="294" t="s">
        <v>31</v>
      </c>
      <c r="H161" s="300">
        <v>1551442.0320000001</v>
      </c>
      <c r="I161" s="300">
        <v>9308652.1920000017</v>
      </c>
      <c r="J161" s="343">
        <v>1129280</v>
      </c>
      <c r="K161" s="343">
        <v>214563.20000000001</v>
      </c>
      <c r="L161" s="332">
        <v>1343843.2</v>
      </c>
      <c r="M161" s="303">
        <v>8063059.1999999993</v>
      </c>
    </row>
    <row r="162" spans="1:13" s="344" customFormat="1" ht="15" x14ac:dyDescent="0.2">
      <c r="A162" s="293">
        <v>150</v>
      </c>
      <c r="B162" s="294" t="s">
        <v>343</v>
      </c>
      <c r="C162" s="295" t="s">
        <v>344</v>
      </c>
      <c r="D162" s="294" t="s">
        <v>46</v>
      </c>
      <c r="E162" s="297">
        <v>8</v>
      </c>
      <c r="F162" s="293">
        <v>1</v>
      </c>
      <c r="G162" s="294" t="s">
        <v>31</v>
      </c>
      <c r="H162" s="300">
        <v>3708</v>
      </c>
      <c r="I162" s="300">
        <v>29664</v>
      </c>
      <c r="J162" s="343">
        <v>3377</v>
      </c>
      <c r="K162" s="343">
        <v>0</v>
      </c>
      <c r="L162" s="332">
        <v>3377</v>
      </c>
      <c r="M162" s="303">
        <v>27016</v>
      </c>
    </row>
    <row r="163" spans="1:13" s="344" customFormat="1" ht="28.5" x14ac:dyDescent="0.2">
      <c r="A163" s="293">
        <v>151</v>
      </c>
      <c r="B163" s="294" t="s">
        <v>345</v>
      </c>
      <c r="C163" s="295" t="s">
        <v>346</v>
      </c>
      <c r="D163" s="294" t="s">
        <v>46</v>
      </c>
      <c r="E163" s="297">
        <v>45</v>
      </c>
      <c r="F163" s="293">
        <v>1</v>
      </c>
      <c r="G163" s="294" t="s">
        <v>31</v>
      </c>
      <c r="H163" s="300">
        <v>55102.309333333338</v>
      </c>
      <c r="I163" s="300">
        <v>2479603.9200000004</v>
      </c>
      <c r="J163" s="343">
        <v>28350</v>
      </c>
      <c r="K163" s="343">
        <v>0</v>
      </c>
      <c r="L163" s="332">
        <v>28350</v>
      </c>
      <c r="M163" s="303">
        <v>1275750</v>
      </c>
    </row>
    <row r="164" spans="1:13" s="344" customFormat="1" ht="15" x14ac:dyDescent="0.2">
      <c r="A164" s="293">
        <v>152</v>
      </c>
      <c r="B164" s="294" t="s">
        <v>347</v>
      </c>
      <c r="C164" s="295" t="s">
        <v>348</v>
      </c>
      <c r="D164" s="294" t="s">
        <v>46</v>
      </c>
      <c r="E164" s="297">
        <v>83</v>
      </c>
      <c r="F164" s="293">
        <v>1</v>
      </c>
      <c r="G164" s="294" t="s">
        <v>31</v>
      </c>
      <c r="H164" s="300">
        <v>21683.718826666667</v>
      </c>
      <c r="I164" s="300">
        <v>1799748.6626133334</v>
      </c>
      <c r="J164" s="343">
        <v>19674</v>
      </c>
      <c r="K164" s="343">
        <v>0</v>
      </c>
      <c r="L164" s="332">
        <v>19674</v>
      </c>
      <c r="M164" s="303">
        <v>1632942</v>
      </c>
    </row>
    <row r="165" spans="1:13" s="344" customFormat="1" ht="15" x14ac:dyDescent="0.2">
      <c r="A165" s="293">
        <v>153</v>
      </c>
      <c r="B165" s="294" t="s">
        <v>349</v>
      </c>
      <c r="C165" s="295" t="s">
        <v>350</v>
      </c>
      <c r="D165" s="294" t="s">
        <v>46</v>
      </c>
      <c r="E165" s="297">
        <v>3</v>
      </c>
      <c r="F165" s="293">
        <v>1</v>
      </c>
      <c r="G165" s="294" t="s">
        <v>31</v>
      </c>
      <c r="H165" s="300">
        <v>1266636</v>
      </c>
      <c r="I165" s="300">
        <v>3799908</v>
      </c>
      <c r="J165" s="343">
        <v>969491</v>
      </c>
      <c r="K165" s="343">
        <v>184203.29</v>
      </c>
      <c r="L165" s="332">
        <v>1153694.29</v>
      </c>
      <c r="M165" s="303">
        <v>3461082.87</v>
      </c>
    </row>
    <row r="166" spans="1:13" s="344" customFormat="1" ht="28.5" x14ac:dyDescent="0.2">
      <c r="A166" s="293">
        <v>154</v>
      </c>
      <c r="B166" s="294" t="s">
        <v>351</v>
      </c>
      <c r="C166" s="295" t="s">
        <v>352</v>
      </c>
      <c r="D166" s="294" t="s">
        <v>46</v>
      </c>
      <c r="E166" s="297">
        <v>2</v>
      </c>
      <c r="F166" s="293">
        <v>1</v>
      </c>
      <c r="G166" s="294" t="s">
        <v>31</v>
      </c>
      <c r="H166" s="300">
        <v>4800000</v>
      </c>
      <c r="I166" s="300">
        <v>9600000</v>
      </c>
      <c r="J166" s="343">
        <v>4372000</v>
      </c>
      <c r="K166" s="343">
        <v>0</v>
      </c>
      <c r="L166" s="332">
        <v>4372000</v>
      </c>
      <c r="M166" s="303">
        <v>8744000</v>
      </c>
    </row>
    <row r="167" spans="1:13" s="344" customFormat="1" ht="15" x14ac:dyDescent="0.2">
      <c r="A167" s="293">
        <v>155</v>
      </c>
      <c r="B167" s="294" t="s">
        <v>353</v>
      </c>
      <c r="C167" s="295" t="s">
        <v>354</v>
      </c>
      <c r="D167" s="294" t="s">
        <v>46</v>
      </c>
      <c r="E167" s="297">
        <v>22.333333333333332</v>
      </c>
      <c r="F167" s="293">
        <v>1</v>
      </c>
      <c r="G167" s="294" t="s">
        <v>31</v>
      </c>
      <c r="H167" s="300">
        <v>9936</v>
      </c>
      <c r="I167" s="300">
        <v>221904</v>
      </c>
      <c r="J167" s="343">
        <v>6175</v>
      </c>
      <c r="K167" s="343">
        <v>0</v>
      </c>
      <c r="L167" s="332">
        <v>6175</v>
      </c>
      <c r="M167" s="303">
        <v>137908.33333333331</v>
      </c>
    </row>
    <row r="168" spans="1:13" s="344" customFormat="1" ht="15" x14ac:dyDescent="0.2">
      <c r="A168" s="293">
        <v>156</v>
      </c>
      <c r="B168" s="294" t="s">
        <v>355</v>
      </c>
      <c r="C168" s="295" t="s">
        <v>356</v>
      </c>
      <c r="D168" s="294" t="s">
        <v>46</v>
      </c>
      <c r="E168" s="297">
        <v>40</v>
      </c>
      <c r="F168" s="293">
        <v>1</v>
      </c>
      <c r="G168" s="294" t="s">
        <v>31</v>
      </c>
      <c r="H168" s="300">
        <v>9936</v>
      </c>
      <c r="I168" s="300">
        <v>397440</v>
      </c>
      <c r="J168" s="343">
        <v>4659</v>
      </c>
      <c r="K168" s="343">
        <v>0</v>
      </c>
      <c r="L168" s="332">
        <v>4659</v>
      </c>
      <c r="M168" s="303">
        <v>186360</v>
      </c>
    </row>
    <row r="169" spans="1:13" s="344" customFormat="1" ht="28.5" x14ac:dyDescent="0.2">
      <c r="A169" s="293">
        <v>157</v>
      </c>
      <c r="B169" s="294" t="s">
        <v>357</v>
      </c>
      <c r="C169" s="295" t="s">
        <v>358</v>
      </c>
      <c r="D169" s="294" t="s">
        <v>46</v>
      </c>
      <c r="E169" s="297">
        <v>43.666666666666664</v>
      </c>
      <c r="F169" s="293">
        <v>1</v>
      </c>
      <c r="G169" s="294" t="s">
        <v>31</v>
      </c>
      <c r="H169" s="300">
        <v>243950</v>
      </c>
      <c r="I169" s="300">
        <v>10652483.333333332</v>
      </c>
      <c r="J169" s="343">
        <v>110218</v>
      </c>
      <c r="K169" s="343">
        <v>20941.420000000002</v>
      </c>
      <c r="L169" s="332">
        <v>131159.42000000001</v>
      </c>
      <c r="M169" s="303">
        <v>5727294.6733333338</v>
      </c>
    </row>
    <row r="170" spans="1:13" s="344" customFormat="1" ht="27" customHeight="1" x14ac:dyDescent="0.2">
      <c r="A170" s="293">
        <v>158</v>
      </c>
      <c r="B170" s="294" t="s">
        <v>359</v>
      </c>
      <c r="C170" s="295" t="s">
        <v>360</v>
      </c>
      <c r="D170" s="294" t="s">
        <v>46</v>
      </c>
      <c r="E170" s="297">
        <v>3.6666666666666665</v>
      </c>
      <c r="F170" s="293">
        <v>1</v>
      </c>
      <c r="G170" s="294" t="s">
        <v>31</v>
      </c>
      <c r="H170" s="300">
        <v>150543.33000000002</v>
      </c>
      <c r="I170" s="300">
        <v>551992.21000000008</v>
      </c>
      <c r="J170" s="343">
        <v>110218</v>
      </c>
      <c r="K170" s="343">
        <v>20941.420000000002</v>
      </c>
      <c r="L170" s="332">
        <v>131159.42000000001</v>
      </c>
      <c r="M170" s="303">
        <v>480917.87333333335</v>
      </c>
    </row>
    <row r="171" spans="1:13" s="344" customFormat="1" ht="15" x14ac:dyDescent="0.2">
      <c r="A171" s="293">
        <v>159</v>
      </c>
      <c r="B171" s="294" t="s">
        <v>361</v>
      </c>
      <c r="C171" s="295" t="s">
        <v>362</v>
      </c>
      <c r="D171" s="294" t="s">
        <v>46</v>
      </c>
      <c r="E171" s="297">
        <v>9</v>
      </c>
      <c r="F171" s="293">
        <v>1</v>
      </c>
      <c r="G171" s="294" t="s">
        <v>31</v>
      </c>
      <c r="H171" s="300">
        <v>924915.6</v>
      </c>
      <c r="I171" s="300">
        <v>8324240.3999999994</v>
      </c>
      <c r="J171" s="343">
        <v>707936</v>
      </c>
      <c r="K171" s="343">
        <v>134507.84</v>
      </c>
      <c r="L171" s="332">
        <v>842443.84</v>
      </c>
      <c r="M171" s="303">
        <v>7581994.5599999996</v>
      </c>
    </row>
    <row r="172" spans="1:13" s="344" customFormat="1" ht="15" x14ac:dyDescent="0.2">
      <c r="A172" s="293">
        <v>160</v>
      </c>
      <c r="B172" s="294" t="s">
        <v>363</v>
      </c>
      <c r="C172" s="295" t="s">
        <v>364</v>
      </c>
      <c r="D172" s="294" t="s">
        <v>46</v>
      </c>
      <c r="E172" s="297">
        <v>46</v>
      </c>
      <c r="F172" s="293">
        <v>1</v>
      </c>
      <c r="G172" s="294" t="s">
        <v>31</v>
      </c>
      <c r="H172" s="300">
        <v>106800</v>
      </c>
      <c r="I172" s="300">
        <v>4912800</v>
      </c>
      <c r="J172" s="343">
        <v>97277</v>
      </c>
      <c r="K172" s="343">
        <v>0</v>
      </c>
      <c r="L172" s="332">
        <v>97277</v>
      </c>
      <c r="M172" s="303">
        <v>4474742</v>
      </c>
    </row>
    <row r="173" spans="1:13" s="344" customFormat="1" ht="28.5" x14ac:dyDescent="0.2">
      <c r="A173" s="293">
        <v>161</v>
      </c>
      <c r="B173" s="294" t="s">
        <v>365</v>
      </c>
      <c r="C173" s="295" t="s">
        <v>366</v>
      </c>
      <c r="D173" s="294" t="s">
        <v>46</v>
      </c>
      <c r="E173" s="297">
        <v>68</v>
      </c>
      <c r="F173" s="293">
        <v>1</v>
      </c>
      <c r="G173" s="294" t="s">
        <v>31</v>
      </c>
      <c r="H173" s="300">
        <v>170400</v>
      </c>
      <c r="I173" s="300">
        <v>11587200</v>
      </c>
      <c r="J173" s="343">
        <v>155206</v>
      </c>
      <c r="K173" s="343">
        <v>0</v>
      </c>
      <c r="L173" s="332">
        <v>155206</v>
      </c>
      <c r="M173" s="303">
        <v>10554008</v>
      </c>
    </row>
    <row r="174" spans="1:13" s="344" customFormat="1" ht="28.5" x14ac:dyDescent="0.2">
      <c r="A174" s="293">
        <v>162</v>
      </c>
      <c r="B174" s="294" t="s">
        <v>367</v>
      </c>
      <c r="C174" s="295" t="s">
        <v>368</v>
      </c>
      <c r="D174" s="294" t="s">
        <v>46</v>
      </c>
      <c r="E174" s="297">
        <v>24.666666666666668</v>
      </c>
      <c r="F174" s="293">
        <v>1</v>
      </c>
      <c r="G174" s="294" t="s">
        <v>31</v>
      </c>
      <c r="H174" s="300">
        <v>5880</v>
      </c>
      <c r="I174" s="300">
        <v>145040</v>
      </c>
      <c r="J174" s="343">
        <v>4200</v>
      </c>
      <c r="K174" s="343">
        <v>0</v>
      </c>
      <c r="L174" s="332">
        <v>4200</v>
      </c>
      <c r="M174" s="303">
        <v>103600</v>
      </c>
    </row>
    <row r="175" spans="1:13" s="344" customFormat="1" ht="28.5" x14ac:dyDescent="0.2">
      <c r="A175" s="293">
        <v>163</v>
      </c>
      <c r="B175" s="294" t="s">
        <v>369</v>
      </c>
      <c r="C175" s="295" t="s">
        <v>370</v>
      </c>
      <c r="D175" s="294" t="s">
        <v>46</v>
      </c>
      <c r="E175" s="297">
        <v>65</v>
      </c>
      <c r="F175" s="293">
        <v>1</v>
      </c>
      <c r="G175" s="294" t="s">
        <v>31</v>
      </c>
      <c r="H175" s="300">
        <v>12120</v>
      </c>
      <c r="I175" s="300">
        <v>787800</v>
      </c>
      <c r="J175" s="343">
        <v>6012</v>
      </c>
      <c r="K175" s="343">
        <v>0</v>
      </c>
      <c r="L175" s="332">
        <v>6012</v>
      </c>
      <c r="M175" s="303">
        <v>390780</v>
      </c>
    </row>
    <row r="176" spans="1:13" s="344" customFormat="1" ht="28.5" x14ac:dyDescent="0.2">
      <c r="A176" s="293">
        <v>164</v>
      </c>
      <c r="B176" s="294" t="s">
        <v>371</v>
      </c>
      <c r="C176" s="295" t="s">
        <v>372</v>
      </c>
      <c r="D176" s="294" t="s">
        <v>46</v>
      </c>
      <c r="E176" s="297">
        <v>17.333333333333332</v>
      </c>
      <c r="F176" s="293">
        <v>1</v>
      </c>
      <c r="G176" s="294" t="s">
        <v>31</v>
      </c>
      <c r="H176" s="300">
        <v>13552</v>
      </c>
      <c r="I176" s="300">
        <v>234901.33333333331</v>
      </c>
      <c r="J176" s="343">
        <v>8471</v>
      </c>
      <c r="K176" s="343">
        <v>0</v>
      </c>
      <c r="L176" s="332">
        <v>8471</v>
      </c>
      <c r="M176" s="303">
        <v>146830.66666666666</v>
      </c>
    </row>
    <row r="177" spans="1:13" s="344" customFormat="1" ht="15" x14ac:dyDescent="0.2">
      <c r="A177" s="293">
        <v>165</v>
      </c>
      <c r="B177" s="294" t="s">
        <v>373</v>
      </c>
      <c r="C177" s="295" t="s">
        <v>374</v>
      </c>
      <c r="D177" s="294" t="s">
        <v>46</v>
      </c>
      <c r="E177" s="297">
        <v>1.6666666666666667</v>
      </c>
      <c r="F177" s="293">
        <v>1</v>
      </c>
      <c r="G177" s="294" t="s">
        <v>31</v>
      </c>
      <c r="H177" s="300">
        <v>1551442.0320000001</v>
      </c>
      <c r="I177" s="300">
        <v>2585736.7200000002</v>
      </c>
      <c r="J177" s="343">
        <v>1187483</v>
      </c>
      <c r="K177" s="343">
        <v>225621.77</v>
      </c>
      <c r="L177" s="332">
        <v>1413104.77</v>
      </c>
      <c r="M177" s="303">
        <v>2355174.6166666667</v>
      </c>
    </row>
    <row r="178" spans="1:13" s="344" customFormat="1" ht="28.5" x14ac:dyDescent="0.2">
      <c r="A178" s="293">
        <v>166</v>
      </c>
      <c r="B178" s="294" t="s">
        <v>375</v>
      </c>
      <c r="C178" s="295" t="s">
        <v>376</v>
      </c>
      <c r="D178" s="294" t="s">
        <v>46</v>
      </c>
      <c r="E178" s="297">
        <v>70</v>
      </c>
      <c r="F178" s="293">
        <v>1</v>
      </c>
      <c r="G178" s="294" t="s">
        <v>31</v>
      </c>
      <c r="H178" s="300">
        <v>16576</v>
      </c>
      <c r="I178" s="300">
        <v>1160320</v>
      </c>
      <c r="J178" s="343">
        <v>8471</v>
      </c>
      <c r="K178" s="343">
        <v>0</v>
      </c>
      <c r="L178" s="332">
        <v>8471</v>
      </c>
      <c r="M178" s="303">
        <v>592970</v>
      </c>
    </row>
    <row r="179" spans="1:13" s="344" customFormat="1" ht="15" x14ac:dyDescent="0.2">
      <c r="A179" s="293">
        <v>167</v>
      </c>
      <c r="B179" s="294" t="s">
        <v>377</v>
      </c>
      <c r="C179" s="295" t="s">
        <v>378</v>
      </c>
      <c r="D179" s="294" t="s">
        <v>46</v>
      </c>
      <c r="E179" s="297">
        <v>47</v>
      </c>
      <c r="F179" s="293">
        <v>1</v>
      </c>
      <c r="G179" s="294" t="s">
        <v>31</v>
      </c>
      <c r="H179" s="300">
        <v>9434</v>
      </c>
      <c r="I179" s="300">
        <v>443398</v>
      </c>
      <c r="J179" s="343">
        <v>4200</v>
      </c>
      <c r="K179" s="343">
        <v>0</v>
      </c>
      <c r="L179" s="332">
        <v>4200</v>
      </c>
      <c r="M179" s="303">
        <v>197400</v>
      </c>
    </row>
    <row r="180" spans="1:13" s="344" customFormat="1" ht="28.5" x14ac:dyDescent="0.2">
      <c r="A180" s="293">
        <v>168</v>
      </c>
      <c r="B180" s="294" t="s">
        <v>379</v>
      </c>
      <c r="C180" s="295" t="s">
        <v>380</v>
      </c>
      <c r="D180" s="294" t="s">
        <v>46</v>
      </c>
      <c r="E180" s="297">
        <v>3.6666666666666665</v>
      </c>
      <c r="F180" s="293">
        <v>1</v>
      </c>
      <c r="G180" s="294" t="s">
        <v>31</v>
      </c>
      <c r="H180" s="300">
        <v>107400</v>
      </c>
      <c r="I180" s="300">
        <v>393800</v>
      </c>
      <c r="J180" s="343">
        <v>97824</v>
      </c>
      <c r="K180" s="343">
        <v>0</v>
      </c>
      <c r="L180" s="332">
        <v>97824</v>
      </c>
      <c r="M180" s="303">
        <v>358688</v>
      </c>
    </row>
    <row r="181" spans="1:13" s="344" customFormat="1" ht="28.5" x14ac:dyDescent="0.2">
      <c r="A181" s="293">
        <v>169</v>
      </c>
      <c r="B181" s="294" t="s">
        <v>381</v>
      </c>
      <c r="C181" s="295" t="s">
        <v>382</v>
      </c>
      <c r="D181" s="294" t="s">
        <v>46</v>
      </c>
      <c r="E181" s="297">
        <v>2.6666666666666665</v>
      </c>
      <c r="F181" s="293">
        <v>1</v>
      </c>
      <c r="G181" s="294" t="s">
        <v>31</v>
      </c>
      <c r="H181" s="300">
        <v>8782</v>
      </c>
      <c r="I181" s="300">
        <v>23418.666666666664</v>
      </c>
      <c r="J181" s="343">
        <v>6175</v>
      </c>
      <c r="K181" s="343">
        <v>0</v>
      </c>
      <c r="L181" s="332">
        <v>6175</v>
      </c>
      <c r="M181" s="303">
        <v>16466.666666666664</v>
      </c>
    </row>
    <row r="182" spans="1:13" s="344" customFormat="1" ht="28.5" x14ac:dyDescent="0.2">
      <c r="A182" s="293">
        <v>170</v>
      </c>
      <c r="B182" s="294" t="s">
        <v>383</v>
      </c>
      <c r="C182" s="295" t="s">
        <v>384</v>
      </c>
      <c r="D182" s="294" t="s">
        <v>46</v>
      </c>
      <c r="E182" s="297">
        <v>66.333333333333329</v>
      </c>
      <c r="F182" s="293">
        <v>1</v>
      </c>
      <c r="G182" s="294" t="s">
        <v>31</v>
      </c>
      <c r="H182" s="300">
        <v>5880</v>
      </c>
      <c r="I182" s="300">
        <v>390040</v>
      </c>
      <c r="J182" s="343">
        <v>5356</v>
      </c>
      <c r="K182" s="343">
        <v>0</v>
      </c>
      <c r="L182" s="332">
        <v>5356</v>
      </c>
      <c r="M182" s="303">
        <v>355281.33333333331</v>
      </c>
    </row>
    <row r="183" spans="1:13" s="344" customFormat="1" ht="28.5" x14ac:dyDescent="0.2">
      <c r="A183" s="293">
        <v>171</v>
      </c>
      <c r="B183" s="294" t="s">
        <v>385</v>
      </c>
      <c r="C183" s="295" t="s">
        <v>386</v>
      </c>
      <c r="D183" s="294" t="s">
        <v>46</v>
      </c>
      <c r="E183" s="297">
        <v>197</v>
      </c>
      <c r="F183" s="293">
        <v>1</v>
      </c>
      <c r="G183" s="294" t="s">
        <v>31</v>
      </c>
      <c r="H183" s="300">
        <v>12120</v>
      </c>
      <c r="I183" s="300">
        <v>2387640</v>
      </c>
      <c r="J183" s="343">
        <v>6012</v>
      </c>
      <c r="K183" s="343">
        <v>0</v>
      </c>
      <c r="L183" s="332">
        <v>6012</v>
      </c>
      <c r="M183" s="303">
        <v>1184364</v>
      </c>
    </row>
    <row r="184" spans="1:13" s="344" customFormat="1" ht="32.25" customHeight="1" x14ac:dyDescent="0.2">
      <c r="A184" s="293">
        <v>172</v>
      </c>
      <c r="B184" s="294" t="s">
        <v>387</v>
      </c>
      <c r="C184" s="295" t="s">
        <v>388</v>
      </c>
      <c r="D184" s="294" t="s">
        <v>46</v>
      </c>
      <c r="E184" s="297">
        <v>205</v>
      </c>
      <c r="F184" s="293">
        <v>1</v>
      </c>
      <c r="G184" s="294" t="s">
        <v>31</v>
      </c>
      <c r="H184" s="300">
        <v>12120</v>
      </c>
      <c r="I184" s="300">
        <v>2484600</v>
      </c>
      <c r="J184" s="343">
        <v>6012</v>
      </c>
      <c r="K184" s="343">
        <v>0</v>
      </c>
      <c r="L184" s="332">
        <v>6012</v>
      </c>
      <c r="M184" s="303">
        <v>1232460</v>
      </c>
    </row>
    <row r="185" spans="1:13" s="344" customFormat="1" ht="28.5" x14ac:dyDescent="0.2">
      <c r="A185" s="293">
        <v>174</v>
      </c>
      <c r="B185" s="294" t="s">
        <v>391</v>
      </c>
      <c r="C185" s="295" t="s">
        <v>392</v>
      </c>
      <c r="D185" s="294" t="s">
        <v>46</v>
      </c>
      <c r="E185" s="297">
        <v>8.3333333333333339</v>
      </c>
      <c r="F185" s="293">
        <v>1</v>
      </c>
      <c r="G185" s="294" t="s">
        <v>31</v>
      </c>
      <c r="H185" s="300">
        <v>296761.98421333334</v>
      </c>
      <c r="I185" s="300">
        <v>2473016.5351111116</v>
      </c>
      <c r="J185" s="343">
        <v>192000</v>
      </c>
      <c r="K185" s="343">
        <v>36480</v>
      </c>
      <c r="L185" s="332">
        <v>228480</v>
      </c>
      <c r="M185" s="303">
        <v>1904000.0000000002</v>
      </c>
    </row>
    <row r="186" spans="1:13" s="344" customFormat="1" ht="28.5" x14ac:dyDescent="0.2">
      <c r="A186" s="293">
        <v>175</v>
      </c>
      <c r="B186" s="294" t="s">
        <v>393</v>
      </c>
      <c r="C186" s="295" t="s">
        <v>394</v>
      </c>
      <c r="D186" s="294" t="s">
        <v>46</v>
      </c>
      <c r="E186" s="297">
        <v>164</v>
      </c>
      <c r="F186" s="293">
        <v>1</v>
      </c>
      <c r="G186" s="294" t="s">
        <v>31</v>
      </c>
      <c r="H186" s="300">
        <v>12120</v>
      </c>
      <c r="I186" s="300">
        <v>1987680</v>
      </c>
      <c r="J186" s="343">
        <v>8198</v>
      </c>
      <c r="K186" s="343">
        <v>0</v>
      </c>
      <c r="L186" s="332">
        <v>8198</v>
      </c>
      <c r="M186" s="303">
        <v>1344472</v>
      </c>
    </row>
    <row r="187" spans="1:13" s="344" customFormat="1" ht="28.5" x14ac:dyDescent="0.2">
      <c r="A187" s="293">
        <v>176</v>
      </c>
      <c r="B187" s="294" t="s">
        <v>395</v>
      </c>
      <c r="C187" s="295" t="s">
        <v>396</v>
      </c>
      <c r="D187" s="294" t="s">
        <v>46</v>
      </c>
      <c r="E187" s="297">
        <v>9</v>
      </c>
      <c r="F187" s="293">
        <v>1</v>
      </c>
      <c r="G187" s="294" t="s">
        <v>31</v>
      </c>
      <c r="H187" s="300">
        <v>5880</v>
      </c>
      <c r="I187" s="300">
        <v>52920</v>
      </c>
      <c r="J187" s="343">
        <v>4200</v>
      </c>
      <c r="K187" s="343">
        <v>0</v>
      </c>
      <c r="L187" s="332">
        <v>4200</v>
      </c>
      <c r="M187" s="303">
        <v>37800</v>
      </c>
    </row>
    <row r="188" spans="1:13" s="344" customFormat="1" ht="28.5" x14ac:dyDescent="0.2">
      <c r="A188" s="293">
        <v>178</v>
      </c>
      <c r="B188" s="294" t="s">
        <v>399</v>
      </c>
      <c r="C188" s="295" t="s">
        <v>400</v>
      </c>
      <c r="D188" s="294" t="s">
        <v>46</v>
      </c>
      <c r="E188" s="297">
        <v>23</v>
      </c>
      <c r="F188" s="293">
        <v>1</v>
      </c>
      <c r="G188" s="294" t="s">
        <v>31</v>
      </c>
      <c r="H188" s="300">
        <v>10320</v>
      </c>
      <c r="I188" s="300">
        <v>237360</v>
      </c>
      <c r="J188" s="343">
        <v>6503</v>
      </c>
      <c r="K188" s="343">
        <v>0</v>
      </c>
      <c r="L188" s="332">
        <v>6503</v>
      </c>
      <c r="M188" s="303">
        <v>149569</v>
      </c>
    </row>
    <row r="189" spans="1:13" s="344" customFormat="1" ht="28.5" x14ac:dyDescent="0.2">
      <c r="A189" s="293">
        <v>179</v>
      </c>
      <c r="B189" s="294" t="s">
        <v>401</v>
      </c>
      <c r="C189" s="295" t="s">
        <v>402</v>
      </c>
      <c r="D189" s="294" t="s">
        <v>46</v>
      </c>
      <c r="E189" s="297">
        <v>1155</v>
      </c>
      <c r="F189" s="293">
        <v>1</v>
      </c>
      <c r="G189" s="294" t="s">
        <v>31</v>
      </c>
      <c r="H189" s="300">
        <v>12120</v>
      </c>
      <c r="I189" s="300">
        <v>13998600</v>
      </c>
      <c r="J189" s="343">
        <v>7542</v>
      </c>
      <c r="K189" s="343">
        <v>0</v>
      </c>
      <c r="L189" s="332">
        <v>7542</v>
      </c>
      <c r="M189" s="303">
        <v>8711010</v>
      </c>
    </row>
    <row r="190" spans="1:13" s="344" customFormat="1" ht="28.5" x14ac:dyDescent="0.2">
      <c r="A190" s="293">
        <v>180</v>
      </c>
      <c r="B190" s="294" t="s">
        <v>403</v>
      </c>
      <c r="C190" s="295" t="s">
        <v>404</v>
      </c>
      <c r="D190" s="294" t="s">
        <v>46</v>
      </c>
      <c r="E190" s="297">
        <v>49</v>
      </c>
      <c r="F190" s="293">
        <v>1</v>
      </c>
      <c r="G190" s="294" t="s">
        <v>31</v>
      </c>
      <c r="H190" s="300">
        <v>4500</v>
      </c>
      <c r="I190" s="300">
        <v>220500</v>
      </c>
      <c r="J190" s="343">
        <v>2842</v>
      </c>
      <c r="K190" s="343">
        <v>0</v>
      </c>
      <c r="L190" s="332">
        <v>2842</v>
      </c>
      <c r="M190" s="303">
        <v>139258</v>
      </c>
    </row>
    <row r="191" spans="1:13" s="344" customFormat="1" ht="27.75" customHeight="1" x14ac:dyDescent="0.2">
      <c r="A191" s="293">
        <v>181</v>
      </c>
      <c r="B191" s="294" t="s">
        <v>405</v>
      </c>
      <c r="C191" s="295" t="s">
        <v>406</v>
      </c>
      <c r="D191" s="294" t="s">
        <v>46</v>
      </c>
      <c r="E191" s="297">
        <v>5</v>
      </c>
      <c r="F191" s="293">
        <v>1</v>
      </c>
      <c r="G191" s="294" t="s">
        <v>31</v>
      </c>
      <c r="H191" s="300">
        <v>76380</v>
      </c>
      <c r="I191" s="300">
        <v>381900</v>
      </c>
      <c r="J191" s="343">
        <v>61427</v>
      </c>
      <c r="K191" s="343">
        <v>0</v>
      </c>
      <c r="L191" s="332">
        <v>61427</v>
      </c>
      <c r="M191" s="303">
        <v>307135</v>
      </c>
    </row>
    <row r="192" spans="1:13" s="344" customFormat="1" ht="28.5" x14ac:dyDescent="0.2">
      <c r="A192" s="293">
        <v>182</v>
      </c>
      <c r="B192" s="294" t="s">
        <v>407</v>
      </c>
      <c r="C192" s="295" t="s">
        <v>408</v>
      </c>
      <c r="D192" s="294" t="s">
        <v>46</v>
      </c>
      <c r="E192" s="297">
        <v>2.3333333333333335</v>
      </c>
      <c r="F192" s="293">
        <v>1</v>
      </c>
      <c r="G192" s="294" t="s">
        <v>31</v>
      </c>
      <c r="H192" s="300">
        <v>9936</v>
      </c>
      <c r="I192" s="300">
        <v>23184</v>
      </c>
      <c r="J192" s="343">
        <v>4919</v>
      </c>
      <c r="K192" s="343">
        <v>0</v>
      </c>
      <c r="L192" s="332">
        <v>4919</v>
      </c>
      <c r="M192" s="303">
        <v>11477.666666666668</v>
      </c>
    </row>
    <row r="193" spans="1:13" s="344" customFormat="1" ht="28.5" x14ac:dyDescent="0.2">
      <c r="A193" s="293">
        <v>184</v>
      </c>
      <c r="B193" s="294" t="s">
        <v>411</v>
      </c>
      <c r="C193" s="295" t="s">
        <v>412</v>
      </c>
      <c r="D193" s="294" t="s">
        <v>46</v>
      </c>
      <c r="E193" s="297">
        <v>18.333333333333332</v>
      </c>
      <c r="F193" s="293">
        <v>1</v>
      </c>
      <c r="G193" s="294" t="s">
        <v>31</v>
      </c>
      <c r="H193" s="300">
        <v>12120</v>
      </c>
      <c r="I193" s="300">
        <v>222200</v>
      </c>
      <c r="J193" s="343">
        <v>6012</v>
      </c>
      <c r="K193" s="343">
        <v>0</v>
      </c>
      <c r="L193" s="332">
        <v>6012</v>
      </c>
      <c r="M193" s="303">
        <v>110220</v>
      </c>
    </row>
    <row r="194" spans="1:13" s="344" customFormat="1" ht="28.5" x14ac:dyDescent="0.2">
      <c r="A194" s="293">
        <v>185</v>
      </c>
      <c r="B194" s="294" t="s">
        <v>413</v>
      </c>
      <c r="C194" s="295" t="s">
        <v>414</v>
      </c>
      <c r="D194" s="294" t="s">
        <v>46</v>
      </c>
      <c r="E194" s="297">
        <v>1</v>
      </c>
      <c r="F194" s="293">
        <v>1</v>
      </c>
      <c r="G194" s="294" t="s">
        <v>31</v>
      </c>
      <c r="H194" s="300">
        <v>10320</v>
      </c>
      <c r="I194" s="300">
        <v>10320</v>
      </c>
      <c r="J194" s="343">
        <v>7105</v>
      </c>
      <c r="K194" s="343">
        <v>0</v>
      </c>
      <c r="L194" s="332">
        <v>7105</v>
      </c>
      <c r="M194" s="303">
        <v>7105</v>
      </c>
    </row>
    <row r="195" spans="1:13" s="344" customFormat="1" ht="28.5" x14ac:dyDescent="0.2">
      <c r="A195" s="293">
        <v>186</v>
      </c>
      <c r="B195" s="294" t="s">
        <v>415</v>
      </c>
      <c r="C195" s="295" t="s">
        <v>416</v>
      </c>
      <c r="D195" s="294" t="s">
        <v>46</v>
      </c>
      <c r="E195" s="297">
        <v>1</v>
      </c>
      <c r="F195" s="293">
        <v>1</v>
      </c>
      <c r="G195" s="294" t="s">
        <v>31</v>
      </c>
      <c r="H195" s="300">
        <v>18120</v>
      </c>
      <c r="I195" s="300">
        <v>18120</v>
      </c>
      <c r="J195" s="343">
        <v>10930</v>
      </c>
      <c r="K195" s="343">
        <v>0</v>
      </c>
      <c r="L195" s="332">
        <v>10930</v>
      </c>
      <c r="M195" s="303">
        <v>10930</v>
      </c>
    </row>
    <row r="196" spans="1:13" s="344" customFormat="1" ht="28.5" x14ac:dyDescent="0.2">
      <c r="A196" s="293">
        <v>187</v>
      </c>
      <c r="B196" s="294" t="s">
        <v>417</v>
      </c>
      <c r="C196" s="295" t="s">
        <v>418</v>
      </c>
      <c r="D196" s="294" t="s">
        <v>46</v>
      </c>
      <c r="E196" s="297">
        <v>1</v>
      </c>
      <c r="F196" s="293">
        <v>1</v>
      </c>
      <c r="G196" s="294" t="s">
        <v>31</v>
      </c>
      <c r="H196" s="300">
        <v>36000</v>
      </c>
      <c r="I196" s="300">
        <v>36000</v>
      </c>
      <c r="J196" s="343">
        <v>32790</v>
      </c>
      <c r="K196" s="343">
        <v>0</v>
      </c>
      <c r="L196" s="332">
        <v>32790</v>
      </c>
      <c r="M196" s="303">
        <v>32790</v>
      </c>
    </row>
    <row r="197" spans="1:13" s="344" customFormat="1" ht="28.5" x14ac:dyDescent="0.2">
      <c r="A197" s="293">
        <v>188</v>
      </c>
      <c r="B197" s="294" t="s">
        <v>419</v>
      </c>
      <c r="C197" s="295" t="s">
        <v>420</v>
      </c>
      <c r="D197" s="294" t="s">
        <v>46</v>
      </c>
      <c r="E197" s="297">
        <v>1</v>
      </c>
      <c r="F197" s="293">
        <v>1</v>
      </c>
      <c r="G197" s="294" t="s">
        <v>31</v>
      </c>
      <c r="H197" s="300">
        <v>36000</v>
      </c>
      <c r="I197" s="300">
        <v>36000</v>
      </c>
      <c r="J197" s="343">
        <v>32790</v>
      </c>
      <c r="K197" s="343">
        <v>0</v>
      </c>
      <c r="L197" s="332">
        <v>32790</v>
      </c>
      <c r="M197" s="303">
        <v>32790</v>
      </c>
    </row>
    <row r="198" spans="1:13" s="344" customFormat="1" ht="36" customHeight="1" x14ac:dyDescent="0.2">
      <c r="A198" s="293">
        <v>189</v>
      </c>
      <c r="B198" s="294" t="s">
        <v>421</v>
      </c>
      <c r="C198" s="295" t="s">
        <v>422</v>
      </c>
      <c r="D198" s="294" t="s">
        <v>46</v>
      </c>
      <c r="E198" s="297">
        <v>1</v>
      </c>
      <c r="F198" s="293">
        <v>1</v>
      </c>
      <c r="G198" s="294" t="s">
        <v>31</v>
      </c>
      <c r="H198" s="300">
        <v>12120</v>
      </c>
      <c r="I198" s="300">
        <v>12120</v>
      </c>
      <c r="J198" s="343">
        <v>6012</v>
      </c>
      <c r="K198" s="343">
        <v>0</v>
      </c>
      <c r="L198" s="332">
        <v>6012</v>
      </c>
      <c r="M198" s="303">
        <v>6012</v>
      </c>
    </row>
    <row r="199" spans="1:13" s="344" customFormat="1" ht="28.5" x14ac:dyDescent="0.2">
      <c r="A199" s="293">
        <v>190</v>
      </c>
      <c r="B199" s="294" t="s">
        <v>423</v>
      </c>
      <c r="C199" s="295" t="s">
        <v>424</v>
      </c>
      <c r="D199" s="294" t="s">
        <v>46</v>
      </c>
      <c r="E199" s="297">
        <v>1</v>
      </c>
      <c r="F199" s="293">
        <v>1</v>
      </c>
      <c r="G199" s="294" t="s">
        <v>31</v>
      </c>
      <c r="H199" s="300">
        <v>10320</v>
      </c>
      <c r="I199" s="300">
        <v>10320</v>
      </c>
      <c r="J199" s="343">
        <v>9400</v>
      </c>
      <c r="K199" s="343">
        <v>0</v>
      </c>
      <c r="L199" s="332">
        <v>9400</v>
      </c>
      <c r="M199" s="303">
        <v>9400</v>
      </c>
    </row>
    <row r="200" spans="1:13" s="344" customFormat="1" ht="28.5" x14ac:dyDescent="0.2">
      <c r="A200" s="293">
        <v>191</v>
      </c>
      <c r="B200" s="294" t="s">
        <v>425</v>
      </c>
      <c r="C200" s="295" t="s">
        <v>426</v>
      </c>
      <c r="D200" s="294" t="s">
        <v>46</v>
      </c>
      <c r="E200" s="297">
        <v>1</v>
      </c>
      <c r="F200" s="293">
        <v>1</v>
      </c>
      <c r="G200" s="294" t="s">
        <v>31</v>
      </c>
      <c r="H200" s="300">
        <v>12120</v>
      </c>
      <c r="I200" s="300">
        <v>12120</v>
      </c>
      <c r="J200" s="343">
        <v>5902</v>
      </c>
      <c r="K200" s="343">
        <v>0</v>
      </c>
      <c r="L200" s="332">
        <v>5902</v>
      </c>
      <c r="M200" s="303">
        <v>5902</v>
      </c>
    </row>
    <row r="201" spans="1:13" s="344" customFormat="1" ht="15" x14ac:dyDescent="0.2">
      <c r="A201" s="293">
        <v>192</v>
      </c>
      <c r="B201" s="294" t="s">
        <v>427</v>
      </c>
      <c r="C201" s="295" t="s">
        <v>428</v>
      </c>
      <c r="D201" s="294" t="s">
        <v>46</v>
      </c>
      <c r="E201" s="297">
        <v>1</v>
      </c>
      <c r="F201" s="293">
        <v>1</v>
      </c>
      <c r="G201" s="294" t="s">
        <v>31</v>
      </c>
      <c r="H201" s="300">
        <v>3891177.1206</v>
      </c>
      <c r="I201" s="300">
        <v>3891177.1206</v>
      </c>
      <c r="J201" s="343">
        <v>3269896</v>
      </c>
      <c r="K201" s="343">
        <v>621280.24</v>
      </c>
      <c r="L201" s="332">
        <v>3891176.24</v>
      </c>
      <c r="M201" s="303">
        <v>3891176.24</v>
      </c>
    </row>
    <row r="202" spans="1:13" s="344" customFormat="1" ht="15" x14ac:dyDescent="0.2">
      <c r="A202" s="293">
        <v>193</v>
      </c>
      <c r="B202" s="294" t="s">
        <v>429</v>
      </c>
      <c r="C202" s="295" t="s">
        <v>430</v>
      </c>
      <c r="D202" s="294" t="s">
        <v>46</v>
      </c>
      <c r="E202" s="297">
        <v>2</v>
      </c>
      <c r="F202" s="293">
        <v>1</v>
      </c>
      <c r="G202" s="294" t="s">
        <v>31</v>
      </c>
      <c r="H202" s="300">
        <v>3242647.6005000002</v>
      </c>
      <c r="I202" s="300">
        <v>6485295.2010000004</v>
      </c>
      <c r="J202" s="343">
        <v>1892963</v>
      </c>
      <c r="K202" s="343">
        <v>359662.97000000003</v>
      </c>
      <c r="L202" s="332">
        <v>2252625.9700000002</v>
      </c>
      <c r="M202" s="303">
        <v>4505251.9400000004</v>
      </c>
    </row>
    <row r="203" spans="1:13" s="344" customFormat="1" ht="15" x14ac:dyDescent="0.2">
      <c r="A203" s="293">
        <v>194</v>
      </c>
      <c r="B203" s="294" t="s">
        <v>431</v>
      </c>
      <c r="C203" s="295" t="s">
        <v>432</v>
      </c>
      <c r="D203" s="294" t="s">
        <v>46</v>
      </c>
      <c r="E203" s="297">
        <v>1</v>
      </c>
      <c r="F203" s="293">
        <v>1</v>
      </c>
      <c r="G203" s="294" t="s">
        <v>31</v>
      </c>
      <c r="H203" s="300">
        <v>503858.37600000005</v>
      </c>
      <c r="I203" s="300">
        <v>503858.37600000005</v>
      </c>
      <c r="J203" s="343">
        <v>385656</v>
      </c>
      <c r="K203" s="343">
        <v>73274.64</v>
      </c>
      <c r="L203" s="332">
        <v>458930.64</v>
      </c>
      <c r="M203" s="303">
        <v>458930.64</v>
      </c>
    </row>
    <row r="204" spans="1:13" s="344" customFormat="1" ht="15" x14ac:dyDescent="0.2">
      <c r="A204" s="293">
        <v>195</v>
      </c>
      <c r="B204" s="294" t="s">
        <v>433</v>
      </c>
      <c r="C204" s="295" t="s">
        <v>434</v>
      </c>
      <c r="D204" s="294" t="s">
        <v>46</v>
      </c>
      <c r="E204" s="297">
        <v>1</v>
      </c>
      <c r="F204" s="293">
        <v>1</v>
      </c>
      <c r="G204" s="294" t="s">
        <v>31</v>
      </c>
      <c r="H204" s="300">
        <v>503858.37600000005</v>
      </c>
      <c r="I204" s="300">
        <v>503858.37600000005</v>
      </c>
      <c r="J204" s="343">
        <v>348667</v>
      </c>
      <c r="K204" s="343">
        <v>66246.73</v>
      </c>
      <c r="L204" s="332">
        <v>414913.73</v>
      </c>
      <c r="M204" s="303">
        <v>414913.73</v>
      </c>
    </row>
    <row r="205" spans="1:13" s="344" customFormat="1" ht="15" x14ac:dyDescent="0.2">
      <c r="A205" s="293">
        <v>196</v>
      </c>
      <c r="B205" s="294" t="s">
        <v>435</v>
      </c>
      <c r="C205" s="295" t="s">
        <v>436</v>
      </c>
      <c r="D205" s="294" t="s">
        <v>46</v>
      </c>
      <c r="E205" s="297">
        <v>1</v>
      </c>
      <c r="F205" s="293">
        <v>1</v>
      </c>
      <c r="G205" s="294" t="s">
        <v>31</v>
      </c>
      <c r="H205" s="300">
        <v>1515249.372</v>
      </c>
      <c r="I205" s="300">
        <v>1515249.372</v>
      </c>
      <c r="J205" s="343">
        <v>1236074</v>
      </c>
      <c r="K205" s="343">
        <v>234854.06</v>
      </c>
      <c r="L205" s="332">
        <v>1470928.06</v>
      </c>
      <c r="M205" s="303">
        <v>1470928.06</v>
      </c>
    </row>
    <row r="206" spans="1:13" s="344" customFormat="1" ht="28.5" x14ac:dyDescent="0.2">
      <c r="A206" s="293">
        <v>197</v>
      </c>
      <c r="B206" s="294" t="s">
        <v>437</v>
      </c>
      <c r="C206" s="295" t="s">
        <v>438</v>
      </c>
      <c r="D206" s="294" t="s">
        <v>46</v>
      </c>
      <c r="E206" s="297">
        <v>81</v>
      </c>
      <c r="F206" s="293">
        <v>1</v>
      </c>
      <c r="G206" s="294" t="s">
        <v>31</v>
      </c>
      <c r="H206" s="300">
        <v>4200</v>
      </c>
      <c r="I206" s="300">
        <v>340200</v>
      </c>
      <c r="J206" s="343">
        <v>3771</v>
      </c>
      <c r="K206" s="343">
        <v>0</v>
      </c>
      <c r="L206" s="332">
        <v>3771</v>
      </c>
      <c r="M206" s="303">
        <v>305451</v>
      </c>
    </row>
    <row r="207" spans="1:13" s="344" customFormat="1" ht="28.5" x14ac:dyDescent="0.2">
      <c r="A207" s="293">
        <v>198</v>
      </c>
      <c r="B207" s="294" t="s">
        <v>439</v>
      </c>
      <c r="C207" s="295" t="s">
        <v>440</v>
      </c>
      <c r="D207" s="294" t="s">
        <v>46</v>
      </c>
      <c r="E207" s="297">
        <v>1</v>
      </c>
      <c r="F207" s="293">
        <v>1</v>
      </c>
      <c r="G207" s="294" t="s">
        <v>31</v>
      </c>
      <c r="H207" s="300">
        <v>4200</v>
      </c>
      <c r="I207" s="300">
        <v>4200</v>
      </c>
      <c r="J207" s="343">
        <v>3771</v>
      </c>
      <c r="K207" s="343">
        <v>0</v>
      </c>
      <c r="L207" s="332">
        <v>3771</v>
      </c>
      <c r="M207" s="303">
        <v>3771</v>
      </c>
    </row>
    <row r="208" spans="1:13" s="344" customFormat="1" ht="42.75" x14ac:dyDescent="0.2">
      <c r="A208" s="293">
        <v>200</v>
      </c>
      <c r="B208" s="294" t="s">
        <v>443</v>
      </c>
      <c r="C208" s="295" t="s">
        <v>444</v>
      </c>
      <c r="D208" s="294" t="s">
        <v>46</v>
      </c>
      <c r="E208" s="297">
        <v>3</v>
      </c>
      <c r="F208" s="293">
        <v>1</v>
      </c>
      <c r="G208" s="294" t="s">
        <v>31</v>
      </c>
      <c r="H208" s="300">
        <v>4569742.8</v>
      </c>
      <c r="I208" s="300">
        <v>13709228.399999999</v>
      </c>
      <c r="J208" s="343">
        <v>3497709</v>
      </c>
      <c r="K208" s="343">
        <v>664564.71</v>
      </c>
      <c r="L208" s="332">
        <v>4162273.71</v>
      </c>
      <c r="M208" s="303">
        <v>12486821.129999999</v>
      </c>
    </row>
    <row r="209" spans="1:13" s="344" customFormat="1" ht="28.5" x14ac:dyDescent="0.2">
      <c r="A209" s="293">
        <v>201</v>
      </c>
      <c r="B209" s="294" t="s">
        <v>445</v>
      </c>
      <c r="C209" s="295" t="s">
        <v>446</v>
      </c>
      <c r="D209" s="294" t="s">
        <v>46</v>
      </c>
      <c r="E209" s="297">
        <v>1</v>
      </c>
      <c r="F209" s="293">
        <v>1</v>
      </c>
      <c r="G209" s="294" t="s">
        <v>31</v>
      </c>
      <c r="H209" s="300">
        <v>205489.2</v>
      </c>
      <c r="I209" s="300">
        <v>205489.2</v>
      </c>
      <c r="J209" s="343">
        <v>149741</v>
      </c>
      <c r="K209" s="343">
        <v>28450.79</v>
      </c>
      <c r="L209" s="332">
        <v>178191.79</v>
      </c>
      <c r="M209" s="303">
        <v>178191.79</v>
      </c>
    </row>
    <row r="210" spans="1:13" s="344" customFormat="1" ht="15" x14ac:dyDescent="0.2">
      <c r="A210" s="293">
        <v>202</v>
      </c>
      <c r="B210" s="294" t="s">
        <v>447</v>
      </c>
      <c r="C210" s="295" t="s">
        <v>448</v>
      </c>
      <c r="D210" s="294" t="s">
        <v>46</v>
      </c>
      <c r="E210" s="297">
        <v>1</v>
      </c>
      <c r="F210" s="293">
        <v>1</v>
      </c>
      <c r="G210" s="294" t="s">
        <v>31</v>
      </c>
      <c r="H210" s="300">
        <v>205489.2</v>
      </c>
      <c r="I210" s="300">
        <v>205489.2</v>
      </c>
      <c r="J210" s="343">
        <v>149741</v>
      </c>
      <c r="K210" s="343">
        <v>28450.79</v>
      </c>
      <c r="L210" s="332">
        <v>178191.79</v>
      </c>
      <c r="M210" s="303">
        <v>178191.79</v>
      </c>
    </row>
    <row r="211" spans="1:13" s="344" customFormat="1" ht="15" x14ac:dyDescent="0.2">
      <c r="A211" s="293">
        <v>203</v>
      </c>
      <c r="B211" s="294" t="s">
        <v>449</v>
      </c>
      <c r="C211" s="295" t="s">
        <v>450</v>
      </c>
      <c r="D211" s="294" t="s">
        <v>46</v>
      </c>
      <c r="E211" s="297">
        <v>1</v>
      </c>
      <c r="F211" s="293">
        <v>1</v>
      </c>
      <c r="G211" s="294" t="s">
        <v>31</v>
      </c>
      <c r="H211" s="300">
        <v>205489.2</v>
      </c>
      <c r="I211" s="300">
        <v>205489.2</v>
      </c>
      <c r="J211" s="343">
        <v>157283</v>
      </c>
      <c r="K211" s="343">
        <v>29883.77</v>
      </c>
      <c r="L211" s="332">
        <v>187166.77</v>
      </c>
      <c r="M211" s="303">
        <v>187166.77</v>
      </c>
    </row>
    <row r="212" spans="1:13" s="344" customFormat="1" ht="24.75" customHeight="1" x14ac:dyDescent="0.2">
      <c r="A212" s="293">
        <v>204</v>
      </c>
      <c r="B212" s="294" t="s">
        <v>451</v>
      </c>
      <c r="C212" s="295" t="s">
        <v>452</v>
      </c>
      <c r="D212" s="294" t="s">
        <v>46</v>
      </c>
      <c r="E212" s="297">
        <v>1</v>
      </c>
      <c r="F212" s="293">
        <v>1</v>
      </c>
      <c r="G212" s="294" t="s">
        <v>31</v>
      </c>
      <c r="H212" s="300">
        <v>205489.2</v>
      </c>
      <c r="I212" s="300">
        <v>205489.2</v>
      </c>
      <c r="J212" s="343">
        <v>149741</v>
      </c>
      <c r="K212" s="343">
        <v>28450.79</v>
      </c>
      <c r="L212" s="332">
        <v>178191.79</v>
      </c>
      <c r="M212" s="303">
        <v>178191.79</v>
      </c>
    </row>
    <row r="213" spans="1:13" s="344" customFormat="1" ht="15" x14ac:dyDescent="0.2">
      <c r="A213" s="293">
        <v>205</v>
      </c>
      <c r="B213" s="294" t="s">
        <v>453</v>
      </c>
      <c r="C213" s="295" t="s">
        <v>454</v>
      </c>
      <c r="D213" s="294" t="s">
        <v>46</v>
      </c>
      <c r="E213" s="297">
        <v>1</v>
      </c>
      <c r="F213" s="293">
        <v>1</v>
      </c>
      <c r="G213" s="294" t="s">
        <v>31</v>
      </c>
      <c r="H213" s="300">
        <v>205489.2</v>
      </c>
      <c r="I213" s="300">
        <v>205489.2</v>
      </c>
      <c r="J213" s="343">
        <v>157283</v>
      </c>
      <c r="K213" s="343">
        <v>29883.77</v>
      </c>
      <c r="L213" s="332">
        <v>187166.77</v>
      </c>
      <c r="M213" s="303">
        <v>187166.77</v>
      </c>
    </row>
    <row r="214" spans="1:13" s="344" customFormat="1" ht="15" x14ac:dyDescent="0.2">
      <c r="A214" s="293">
        <v>206</v>
      </c>
      <c r="B214" s="294" t="s">
        <v>455</v>
      </c>
      <c r="C214" s="295" t="s">
        <v>456</v>
      </c>
      <c r="D214" s="294" t="s">
        <v>46</v>
      </c>
      <c r="E214" s="297">
        <v>1</v>
      </c>
      <c r="F214" s="293">
        <v>1</v>
      </c>
      <c r="G214" s="294" t="s">
        <v>31</v>
      </c>
      <c r="H214" s="300">
        <v>455659.092</v>
      </c>
      <c r="I214" s="300">
        <v>455659.092</v>
      </c>
      <c r="J214" s="343">
        <v>382906</v>
      </c>
      <c r="K214" s="343">
        <v>72752.14</v>
      </c>
      <c r="L214" s="332">
        <v>455658.14</v>
      </c>
      <c r="M214" s="303">
        <v>455658.14</v>
      </c>
    </row>
    <row r="215" spans="1:13" s="344" customFormat="1" ht="15" x14ac:dyDescent="0.2">
      <c r="A215" s="293">
        <v>207</v>
      </c>
      <c r="B215" s="294" t="s">
        <v>457</v>
      </c>
      <c r="C215" s="295" t="s">
        <v>458</v>
      </c>
      <c r="D215" s="294" t="s">
        <v>46</v>
      </c>
      <c r="E215" s="297">
        <v>1</v>
      </c>
      <c r="F215" s="293">
        <v>1</v>
      </c>
      <c r="G215" s="294" t="s">
        <v>31</v>
      </c>
      <c r="H215" s="300">
        <v>455659.092</v>
      </c>
      <c r="I215" s="300">
        <v>455659.092</v>
      </c>
      <c r="J215" s="343">
        <v>348764</v>
      </c>
      <c r="K215" s="343">
        <v>66265.16</v>
      </c>
      <c r="L215" s="332">
        <v>415029.16000000003</v>
      </c>
      <c r="M215" s="303">
        <v>415029.16000000003</v>
      </c>
    </row>
    <row r="216" spans="1:13" s="344" customFormat="1" ht="28.5" x14ac:dyDescent="0.2">
      <c r="A216" s="293">
        <v>208</v>
      </c>
      <c r="B216" s="294" t="s">
        <v>459</v>
      </c>
      <c r="C216" s="295" t="s">
        <v>460</v>
      </c>
      <c r="D216" s="294" t="s">
        <v>46</v>
      </c>
      <c r="E216" s="297">
        <v>1</v>
      </c>
      <c r="F216" s="293">
        <v>1</v>
      </c>
      <c r="G216" s="294" t="s">
        <v>31</v>
      </c>
      <c r="H216" s="300">
        <v>539798.28</v>
      </c>
      <c r="I216" s="300">
        <v>539798.28</v>
      </c>
      <c r="J216" s="343">
        <v>382906</v>
      </c>
      <c r="K216" s="343">
        <v>72752.14</v>
      </c>
      <c r="L216" s="332">
        <v>455658.14</v>
      </c>
      <c r="M216" s="303">
        <v>455658.14</v>
      </c>
    </row>
    <row r="217" spans="1:13" s="344" customFormat="1" ht="15" x14ac:dyDescent="0.2">
      <c r="A217" s="293">
        <v>209</v>
      </c>
      <c r="B217" s="294" t="s">
        <v>461</v>
      </c>
      <c r="C217" s="295" t="s">
        <v>462</v>
      </c>
      <c r="D217" s="294" t="s">
        <v>46</v>
      </c>
      <c r="E217" s="297">
        <v>1</v>
      </c>
      <c r="F217" s="293">
        <v>1</v>
      </c>
      <c r="G217" s="294" t="s">
        <v>31</v>
      </c>
      <c r="H217" s="300">
        <v>281880</v>
      </c>
      <c r="I217" s="300">
        <v>281880</v>
      </c>
      <c r="J217" s="343">
        <v>58585</v>
      </c>
      <c r="K217" s="343">
        <v>0</v>
      </c>
      <c r="L217" s="332">
        <v>58585</v>
      </c>
      <c r="M217" s="303">
        <v>58585</v>
      </c>
    </row>
    <row r="218" spans="1:13" s="344" customFormat="1" ht="28.5" x14ac:dyDescent="0.2">
      <c r="A218" s="293">
        <v>211</v>
      </c>
      <c r="B218" s="294" t="s">
        <v>465</v>
      </c>
      <c r="C218" s="295" t="s">
        <v>466</v>
      </c>
      <c r="D218" s="294" t="s">
        <v>46</v>
      </c>
      <c r="E218" s="297">
        <v>2</v>
      </c>
      <c r="F218" s="293">
        <v>1</v>
      </c>
      <c r="G218" s="294" t="s">
        <v>31</v>
      </c>
      <c r="H218" s="300">
        <v>455659.092</v>
      </c>
      <c r="I218" s="300">
        <v>911318.18400000001</v>
      </c>
      <c r="J218" s="343">
        <v>348764</v>
      </c>
      <c r="K218" s="343">
        <v>66265.16</v>
      </c>
      <c r="L218" s="332">
        <v>415029.16000000003</v>
      </c>
      <c r="M218" s="303">
        <v>830058.32000000007</v>
      </c>
    </row>
    <row r="219" spans="1:13" s="344" customFormat="1" ht="28.5" x14ac:dyDescent="0.2">
      <c r="A219" s="293">
        <v>212</v>
      </c>
      <c r="B219" s="294" t="s">
        <v>467</v>
      </c>
      <c r="C219" s="295" t="s">
        <v>468</v>
      </c>
      <c r="D219" s="294" t="s">
        <v>46</v>
      </c>
      <c r="E219" s="297">
        <v>7</v>
      </c>
      <c r="F219" s="293">
        <v>1</v>
      </c>
      <c r="G219" s="294" t="s">
        <v>31</v>
      </c>
      <c r="H219" s="300">
        <v>539798.28</v>
      </c>
      <c r="I219" s="300">
        <v>3778587.96</v>
      </c>
      <c r="J219" s="343">
        <v>382906</v>
      </c>
      <c r="K219" s="343">
        <v>72752.14</v>
      </c>
      <c r="L219" s="332">
        <v>455658.14</v>
      </c>
      <c r="M219" s="303">
        <v>3189606.98</v>
      </c>
    </row>
    <row r="220" spans="1:13" s="344" customFormat="1" ht="28.5" x14ac:dyDescent="0.2">
      <c r="A220" s="293">
        <v>213</v>
      </c>
      <c r="B220" s="294" t="s">
        <v>469</v>
      </c>
      <c r="C220" s="295" t="s">
        <v>470</v>
      </c>
      <c r="D220" s="294" t="s">
        <v>46</v>
      </c>
      <c r="E220" s="297">
        <v>1</v>
      </c>
      <c r="F220" s="293">
        <v>1</v>
      </c>
      <c r="G220" s="294" t="s">
        <v>31</v>
      </c>
      <c r="H220" s="300">
        <v>455659.092</v>
      </c>
      <c r="I220" s="300">
        <v>455659.092</v>
      </c>
      <c r="J220" s="343">
        <v>348764</v>
      </c>
      <c r="K220" s="343">
        <v>66265.16</v>
      </c>
      <c r="L220" s="332">
        <v>415029.16000000003</v>
      </c>
      <c r="M220" s="303">
        <v>415029.16000000003</v>
      </c>
    </row>
    <row r="221" spans="1:13" s="344" customFormat="1" ht="28.5" x14ac:dyDescent="0.2">
      <c r="A221" s="293">
        <v>214</v>
      </c>
      <c r="B221" s="294" t="s">
        <v>471</v>
      </c>
      <c r="C221" s="295" t="s">
        <v>472</v>
      </c>
      <c r="D221" s="294" t="s">
        <v>46</v>
      </c>
      <c r="E221" s="297">
        <v>1</v>
      </c>
      <c r="F221" s="293">
        <v>1</v>
      </c>
      <c r="G221" s="294" t="s">
        <v>31</v>
      </c>
      <c r="H221" s="300">
        <v>455659.092</v>
      </c>
      <c r="I221" s="300">
        <v>455659.092</v>
      </c>
      <c r="J221" s="343">
        <v>348764</v>
      </c>
      <c r="K221" s="343">
        <v>66265.16</v>
      </c>
      <c r="L221" s="332">
        <v>415029.16000000003</v>
      </c>
      <c r="M221" s="303">
        <v>415029.16000000003</v>
      </c>
    </row>
    <row r="222" spans="1:13" s="344" customFormat="1" ht="28.5" x14ac:dyDescent="0.2">
      <c r="A222" s="293">
        <v>215</v>
      </c>
      <c r="B222" s="294" t="s">
        <v>473</v>
      </c>
      <c r="C222" s="295" t="s">
        <v>474</v>
      </c>
      <c r="D222" s="294" t="s">
        <v>46</v>
      </c>
      <c r="E222" s="297">
        <v>1</v>
      </c>
      <c r="F222" s="293">
        <v>1</v>
      </c>
      <c r="G222" s="294" t="s">
        <v>31</v>
      </c>
      <c r="H222" s="300">
        <v>539798.28</v>
      </c>
      <c r="I222" s="300">
        <v>539798.28</v>
      </c>
      <c r="J222" s="343">
        <v>382906</v>
      </c>
      <c r="K222" s="343">
        <v>72752.14</v>
      </c>
      <c r="L222" s="332">
        <v>455658.14</v>
      </c>
      <c r="M222" s="303">
        <v>455658.14</v>
      </c>
    </row>
    <row r="223" spans="1:13" s="344" customFormat="1" ht="28.5" x14ac:dyDescent="0.2">
      <c r="A223" s="293">
        <v>216</v>
      </c>
      <c r="B223" s="294" t="s">
        <v>475</v>
      </c>
      <c r="C223" s="295" t="s">
        <v>476</v>
      </c>
      <c r="D223" s="294" t="s">
        <v>46</v>
      </c>
      <c r="E223" s="297">
        <v>0.66666666666666663</v>
      </c>
      <c r="F223" s="293">
        <v>1</v>
      </c>
      <c r="G223" s="294" t="s">
        <v>31</v>
      </c>
      <c r="H223" s="300">
        <v>455659.092</v>
      </c>
      <c r="I223" s="300">
        <v>303772.728</v>
      </c>
      <c r="J223" s="343">
        <v>348764</v>
      </c>
      <c r="K223" s="343">
        <v>66265.16</v>
      </c>
      <c r="L223" s="332">
        <v>415029.16000000003</v>
      </c>
      <c r="M223" s="303">
        <v>276686.10666666669</v>
      </c>
    </row>
    <row r="224" spans="1:13" s="344" customFormat="1" ht="15" x14ac:dyDescent="0.2">
      <c r="A224" s="293">
        <v>217</v>
      </c>
      <c r="B224" s="294" t="s">
        <v>477</v>
      </c>
      <c r="C224" s="295" t="s">
        <v>478</v>
      </c>
      <c r="D224" s="294" t="s">
        <v>46</v>
      </c>
      <c r="E224" s="297">
        <v>5</v>
      </c>
      <c r="F224" s="293">
        <v>1</v>
      </c>
      <c r="G224" s="294" t="s">
        <v>31</v>
      </c>
      <c r="H224" s="300">
        <v>455659.092</v>
      </c>
      <c r="I224" s="300">
        <v>2278295.46</v>
      </c>
      <c r="J224" s="343">
        <v>348764</v>
      </c>
      <c r="K224" s="343">
        <v>66265.16</v>
      </c>
      <c r="L224" s="332">
        <v>415029.16000000003</v>
      </c>
      <c r="M224" s="303">
        <v>2075145.8000000003</v>
      </c>
    </row>
    <row r="225" spans="1:13" s="344" customFormat="1" ht="28.5" x14ac:dyDescent="0.2">
      <c r="A225" s="293">
        <v>218</v>
      </c>
      <c r="B225" s="294" t="s">
        <v>479</v>
      </c>
      <c r="C225" s="295" t="s">
        <v>480</v>
      </c>
      <c r="D225" s="294" t="s">
        <v>46</v>
      </c>
      <c r="E225" s="297">
        <v>1</v>
      </c>
      <c r="F225" s="293">
        <v>1</v>
      </c>
      <c r="G225" s="294" t="s">
        <v>31</v>
      </c>
      <c r="H225" s="300">
        <v>847280</v>
      </c>
      <c r="I225" s="300">
        <v>847280</v>
      </c>
      <c r="J225" s="343">
        <v>383206</v>
      </c>
      <c r="K225" s="343">
        <v>72809.14</v>
      </c>
      <c r="L225" s="332">
        <v>456015.14</v>
      </c>
      <c r="M225" s="303">
        <v>456015.14</v>
      </c>
    </row>
    <row r="226" spans="1:13" s="344" customFormat="1" ht="27" customHeight="1" x14ac:dyDescent="0.2">
      <c r="A226" s="293">
        <v>219</v>
      </c>
      <c r="B226" s="294" t="s">
        <v>481</v>
      </c>
      <c r="C226" s="295" t="s">
        <v>482</v>
      </c>
      <c r="D226" s="294" t="s">
        <v>46</v>
      </c>
      <c r="E226" s="297">
        <v>1</v>
      </c>
      <c r="F226" s="293">
        <v>1</v>
      </c>
      <c r="G226" s="294" t="s">
        <v>31</v>
      </c>
      <c r="H226" s="300">
        <v>924915.6</v>
      </c>
      <c r="I226" s="300">
        <v>924915.6</v>
      </c>
      <c r="J226" s="343">
        <v>707936</v>
      </c>
      <c r="K226" s="343">
        <v>134507.84</v>
      </c>
      <c r="L226" s="332">
        <v>842443.84</v>
      </c>
      <c r="M226" s="303">
        <v>842443.84</v>
      </c>
    </row>
    <row r="227" spans="1:13" s="344" customFormat="1" ht="28.5" x14ac:dyDescent="0.2">
      <c r="A227" s="293">
        <v>220</v>
      </c>
      <c r="B227" s="294" t="s">
        <v>483</v>
      </c>
      <c r="C227" s="295" t="s">
        <v>484</v>
      </c>
      <c r="D227" s="294" t="s">
        <v>46</v>
      </c>
      <c r="E227" s="297">
        <v>189</v>
      </c>
      <c r="F227" s="293">
        <v>1</v>
      </c>
      <c r="G227" s="294" t="s">
        <v>31</v>
      </c>
      <c r="H227" s="300">
        <v>6631.2</v>
      </c>
      <c r="I227" s="300">
        <v>1253296.8</v>
      </c>
      <c r="J227" s="343">
        <v>3388</v>
      </c>
      <c r="K227" s="343">
        <v>0</v>
      </c>
      <c r="L227" s="332">
        <v>3388</v>
      </c>
      <c r="M227" s="303">
        <v>640332</v>
      </c>
    </row>
    <row r="228" spans="1:13" s="344" customFormat="1" ht="28.5" x14ac:dyDescent="0.2">
      <c r="A228" s="293">
        <v>221</v>
      </c>
      <c r="B228" s="294" t="s">
        <v>485</v>
      </c>
      <c r="C228" s="295" t="s">
        <v>486</v>
      </c>
      <c r="D228" s="294" t="s">
        <v>46</v>
      </c>
      <c r="E228" s="297">
        <v>24</v>
      </c>
      <c r="F228" s="293">
        <v>1</v>
      </c>
      <c r="G228" s="294" t="s">
        <v>31</v>
      </c>
      <c r="H228" s="300">
        <v>6631.2</v>
      </c>
      <c r="I228" s="300">
        <v>159148.79999999999</v>
      </c>
      <c r="J228" s="343">
        <v>3600</v>
      </c>
      <c r="K228" s="343">
        <v>0</v>
      </c>
      <c r="L228" s="332">
        <v>3600</v>
      </c>
      <c r="M228" s="303">
        <v>86400</v>
      </c>
    </row>
    <row r="229" spans="1:13" s="344" customFormat="1" ht="28.5" x14ac:dyDescent="0.2">
      <c r="A229" s="293">
        <v>222</v>
      </c>
      <c r="B229" s="294" t="s">
        <v>487</v>
      </c>
      <c r="C229" s="295" t="s">
        <v>488</v>
      </c>
      <c r="D229" s="294" t="s">
        <v>46</v>
      </c>
      <c r="E229" s="297">
        <v>1</v>
      </c>
      <c r="F229" s="293">
        <v>1</v>
      </c>
      <c r="G229" s="294" t="s">
        <v>31</v>
      </c>
      <c r="H229" s="300">
        <v>11536</v>
      </c>
      <c r="I229" s="300">
        <v>11536</v>
      </c>
      <c r="J229" s="343">
        <v>5028</v>
      </c>
      <c r="K229" s="343">
        <v>0</v>
      </c>
      <c r="L229" s="332">
        <v>5028</v>
      </c>
      <c r="M229" s="303">
        <v>5028</v>
      </c>
    </row>
    <row r="230" spans="1:13" s="344" customFormat="1" ht="28.5" x14ac:dyDescent="0.2">
      <c r="A230" s="293">
        <v>223</v>
      </c>
      <c r="B230" s="294" t="s">
        <v>489</v>
      </c>
      <c r="C230" s="295" t="s">
        <v>490</v>
      </c>
      <c r="D230" s="294" t="s">
        <v>46</v>
      </c>
      <c r="E230" s="297">
        <v>190</v>
      </c>
      <c r="F230" s="293">
        <v>1</v>
      </c>
      <c r="G230" s="294" t="s">
        <v>31</v>
      </c>
      <c r="H230" s="300">
        <v>10192</v>
      </c>
      <c r="I230" s="300">
        <v>1936480</v>
      </c>
      <c r="J230" s="343">
        <v>4044</v>
      </c>
      <c r="K230" s="343">
        <v>0</v>
      </c>
      <c r="L230" s="332">
        <v>4044</v>
      </c>
      <c r="M230" s="303">
        <v>768360</v>
      </c>
    </row>
    <row r="231" spans="1:13" s="344" customFormat="1" ht="42.75" x14ac:dyDescent="0.2">
      <c r="A231" s="293">
        <v>224</v>
      </c>
      <c r="B231" s="294" t="s">
        <v>491</v>
      </c>
      <c r="C231" s="295" t="s">
        <v>492</v>
      </c>
      <c r="D231" s="294" t="s">
        <v>46</v>
      </c>
      <c r="E231" s="297">
        <v>1</v>
      </c>
      <c r="F231" s="293">
        <v>1</v>
      </c>
      <c r="G231" s="294" t="s">
        <v>31</v>
      </c>
      <c r="H231" s="300">
        <v>76380</v>
      </c>
      <c r="I231" s="300">
        <v>76380</v>
      </c>
      <c r="J231" s="343">
        <v>61427</v>
      </c>
      <c r="K231" s="343">
        <v>0</v>
      </c>
      <c r="L231" s="332">
        <v>61427</v>
      </c>
      <c r="M231" s="303">
        <v>61427</v>
      </c>
    </row>
    <row r="232" spans="1:13" s="344" customFormat="1" ht="42.75" x14ac:dyDescent="0.2">
      <c r="A232" s="293">
        <v>225</v>
      </c>
      <c r="B232" s="294" t="s">
        <v>493</v>
      </c>
      <c r="C232" s="295" t="s">
        <v>494</v>
      </c>
      <c r="D232" s="294" t="s">
        <v>46</v>
      </c>
      <c r="E232" s="297">
        <v>2.6666666666666665</v>
      </c>
      <c r="F232" s="293">
        <v>1</v>
      </c>
      <c r="G232" s="294" t="s">
        <v>31</v>
      </c>
      <c r="H232" s="300">
        <v>76380</v>
      </c>
      <c r="I232" s="300">
        <v>203680</v>
      </c>
      <c r="J232" s="343">
        <v>69795</v>
      </c>
      <c r="K232" s="343">
        <v>0</v>
      </c>
      <c r="L232" s="332">
        <v>69795</v>
      </c>
      <c r="M232" s="303">
        <v>186120</v>
      </c>
    </row>
    <row r="233" spans="1:13" s="344" customFormat="1" ht="28.5" x14ac:dyDescent="0.2">
      <c r="A233" s="293">
        <v>226</v>
      </c>
      <c r="B233" s="294" t="s">
        <v>495</v>
      </c>
      <c r="C233" s="295" t="s">
        <v>496</v>
      </c>
      <c r="D233" s="294" t="s">
        <v>46</v>
      </c>
      <c r="E233" s="297">
        <v>8</v>
      </c>
      <c r="F233" s="293">
        <v>1</v>
      </c>
      <c r="G233" s="294" t="s">
        <v>31</v>
      </c>
      <c r="H233" s="300">
        <v>15008</v>
      </c>
      <c r="I233" s="300">
        <v>120064</v>
      </c>
      <c r="J233" s="343">
        <v>10930</v>
      </c>
      <c r="K233" s="343">
        <v>0</v>
      </c>
      <c r="L233" s="332">
        <v>10930</v>
      </c>
      <c r="M233" s="303">
        <v>87440</v>
      </c>
    </row>
    <row r="234" spans="1:13" s="344" customFormat="1" ht="15" x14ac:dyDescent="0.2">
      <c r="A234" s="293">
        <v>227</v>
      </c>
      <c r="B234" s="294" t="s">
        <v>497</v>
      </c>
      <c r="C234" s="295" t="s">
        <v>498</v>
      </c>
      <c r="D234" s="294" t="s">
        <v>46</v>
      </c>
      <c r="E234" s="297">
        <v>1</v>
      </c>
      <c r="F234" s="293">
        <v>1</v>
      </c>
      <c r="G234" s="294" t="s">
        <v>31</v>
      </c>
      <c r="H234" s="300">
        <v>21200</v>
      </c>
      <c r="I234" s="300">
        <v>21200</v>
      </c>
      <c r="J234" s="343">
        <v>19674</v>
      </c>
      <c r="K234" s="343">
        <v>0</v>
      </c>
      <c r="L234" s="332">
        <v>19674</v>
      </c>
      <c r="M234" s="303">
        <v>19674</v>
      </c>
    </row>
    <row r="235" spans="1:13" s="344" customFormat="1" ht="28.5" x14ac:dyDescent="0.2">
      <c r="A235" s="293">
        <v>228</v>
      </c>
      <c r="B235" s="294" t="s">
        <v>499</v>
      </c>
      <c r="C235" s="295" t="s">
        <v>500</v>
      </c>
      <c r="D235" s="294" t="s">
        <v>46</v>
      </c>
      <c r="E235" s="297">
        <v>1</v>
      </c>
      <c r="F235" s="293">
        <v>1</v>
      </c>
      <c r="G235" s="294" t="s">
        <v>31</v>
      </c>
      <c r="H235" s="300">
        <v>4500</v>
      </c>
      <c r="I235" s="300">
        <v>4500</v>
      </c>
      <c r="J235" s="343">
        <v>4099</v>
      </c>
      <c r="K235" s="343">
        <v>0</v>
      </c>
      <c r="L235" s="332">
        <v>4099</v>
      </c>
      <c r="M235" s="303">
        <v>4099</v>
      </c>
    </row>
    <row r="236" spans="1:13" s="344" customFormat="1" ht="28.5" x14ac:dyDescent="0.2">
      <c r="A236" s="293">
        <v>229</v>
      </c>
      <c r="B236" s="294" t="s">
        <v>501</v>
      </c>
      <c r="C236" s="295" t="s">
        <v>502</v>
      </c>
      <c r="D236" s="294" t="s">
        <v>46</v>
      </c>
      <c r="E236" s="297">
        <v>1</v>
      </c>
      <c r="F236" s="293">
        <v>1</v>
      </c>
      <c r="G236" s="294" t="s">
        <v>31</v>
      </c>
      <c r="H236" s="300">
        <v>1642045.7759999998</v>
      </c>
      <c r="I236" s="300">
        <v>1642045.7759999998</v>
      </c>
      <c r="J236" s="343">
        <v>1256832</v>
      </c>
      <c r="K236" s="343">
        <v>238798.08000000002</v>
      </c>
      <c r="L236" s="332">
        <v>1495630.08</v>
      </c>
      <c r="M236" s="303">
        <v>1495630.08</v>
      </c>
    </row>
    <row r="237" spans="1:13" s="344" customFormat="1" ht="28.5" x14ac:dyDescent="0.2">
      <c r="A237" s="293">
        <v>230</v>
      </c>
      <c r="B237" s="294" t="s">
        <v>503</v>
      </c>
      <c r="C237" s="295" t="s">
        <v>504</v>
      </c>
      <c r="D237" s="294" t="s">
        <v>46</v>
      </c>
      <c r="E237" s="297">
        <v>6</v>
      </c>
      <c r="F237" s="293">
        <v>1</v>
      </c>
      <c r="G237" s="294" t="s">
        <v>31</v>
      </c>
      <c r="H237" s="300">
        <v>1649340</v>
      </c>
      <c r="I237" s="300">
        <v>9896040</v>
      </c>
      <c r="J237" s="343">
        <v>1262415</v>
      </c>
      <c r="K237" s="343">
        <v>239858.85</v>
      </c>
      <c r="L237" s="332">
        <v>1502273.85</v>
      </c>
      <c r="M237" s="303">
        <v>9013643.1000000015</v>
      </c>
    </row>
    <row r="238" spans="1:13" s="342" customFormat="1" ht="15" x14ac:dyDescent="0.2">
      <c r="A238" s="335">
        <v>231</v>
      </c>
      <c r="B238" s="336" t="s">
        <v>505</v>
      </c>
      <c r="C238" s="337" t="s">
        <v>506</v>
      </c>
      <c r="D238" s="336" t="s">
        <v>46</v>
      </c>
      <c r="E238" s="338">
        <v>4</v>
      </c>
      <c r="F238" s="335">
        <v>1</v>
      </c>
      <c r="G238" s="336" t="s">
        <v>31</v>
      </c>
      <c r="H238" s="339">
        <v>1457559.6</v>
      </c>
      <c r="I238" s="339">
        <v>5830238.4000000004</v>
      </c>
      <c r="J238" s="331">
        <v>1115625</v>
      </c>
      <c r="K238" s="331">
        <v>211968.75</v>
      </c>
      <c r="L238" s="340">
        <v>1327593.75</v>
      </c>
      <c r="M238" s="341">
        <v>5310375</v>
      </c>
    </row>
    <row r="239" spans="1:13" s="342" customFormat="1" ht="15" x14ac:dyDescent="0.2">
      <c r="A239" s="335">
        <v>232</v>
      </c>
      <c r="B239" s="336" t="s">
        <v>507</v>
      </c>
      <c r="C239" s="337" t="s">
        <v>508</v>
      </c>
      <c r="D239" s="336" t="s">
        <v>46</v>
      </c>
      <c r="E239" s="338">
        <v>142</v>
      </c>
      <c r="F239" s="335">
        <v>1</v>
      </c>
      <c r="G239" s="336" t="s">
        <v>31</v>
      </c>
      <c r="H239" s="339">
        <v>243950</v>
      </c>
      <c r="I239" s="339">
        <v>34640900</v>
      </c>
      <c r="J239" s="331">
        <v>110218</v>
      </c>
      <c r="K239" s="331">
        <v>20941.420000000002</v>
      </c>
      <c r="L239" s="340">
        <v>131159.42000000001</v>
      </c>
      <c r="M239" s="341">
        <v>18624637.640000001</v>
      </c>
    </row>
    <row r="240" spans="1:13" s="342" customFormat="1" ht="18" customHeight="1" x14ac:dyDescent="0.2">
      <c r="A240" s="335">
        <v>233</v>
      </c>
      <c r="B240" s="336" t="s">
        <v>509</v>
      </c>
      <c r="C240" s="337" t="s">
        <v>510</v>
      </c>
      <c r="D240" s="336" t="s">
        <v>46</v>
      </c>
      <c r="E240" s="338">
        <v>144</v>
      </c>
      <c r="F240" s="335">
        <v>1</v>
      </c>
      <c r="G240" s="336" t="s">
        <v>31</v>
      </c>
      <c r="H240" s="339">
        <v>237988.1</v>
      </c>
      <c r="I240" s="339">
        <v>34270286.399999999</v>
      </c>
      <c r="J240" s="331">
        <v>110218</v>
      </c>
      <c r="K240" s="331">
        <v>20941.420000000002</v>
      </c>
      <c r="L240" s="340">
        <v>131159.42000000001</v>
      </c>
      <c r="M240" s="341">
        <v>18886956.48</v>
      </c>
    </row>
    <row r="241" spans="1:13" s="342" customFormat="1" ht="15" x14ac:dyDescent="0.2">
      <c r="A241" s="335">
        <v>235</v>
      </c>
      <c r="B241" s="336" t="s">
        <v>513</v>
      </c>
      <c r="C241" s="337" t="s">
        <v>514</v>
      </c>
      <c r="D241" s="336" t="s">
        <v>46</v>
      </c>
      <c r="E241" s="338">
        <v>1</v>
      </c>
      <c r="F241" s="335">
        <v>1</v>
      </c>
      <c r="G241" s="336" t="s">
        <v>31</v>
      </c>
      <c r="H241" s="339">
        <v>1614925.2</v>
      </c>
      <c r="I241" s="339">
        <v>1614925.2</v>
      </c>
      <c r="J241" s="331">
        <v>927825</v>
      </c>
      <c r="K241" s="331">
        <v>176286.75</v>
      </c>
      <c r="L241" s="340">
        <v>1104111.75</v>
      </c>
      <c r="M241" s="341">
        <v>1104111.75</v>
      </c>
    </row>
    <row r="242" spans="1:13" s="342" customFormat="1" ht="15" x14ac:dyDescent="0.2">
      <c r="A242" s="335">
        <v>236</v>
      </c>
      <c r="B242" s="336" t="s">
        <v>515</v>
      </c>
      <c r="C242" s="337" t="s">
        <v>516</v>
      </c>
      <c r="D242" s="336" t="s">
        <v>46</v>
      </c>
      <c r="E242" s="338">
        <v>1</v>
      </c>
      <c r="F242" s="335">
        <v>1</v>
      </c>
      <c r="G242" s="336" t="s">
        <v>31</v>
      </c>
      <c r="H242" s="339">
        <v>503858.37600000005</v>
      </c>
      <c r="I242" s="339">
        <v>503858.37600000005</v>
      </c>
      <c r="J242" s="331">
        <v>348667</v>
      </c>
      <c r="K242" s="331">
        <v>66246.73</v>
      </c>
      <c r="L242" s="340">
        <v>414913.73</v>
      </c>
      <c r="M242" s="341">
        <v>414913.73</v>
      </c>
    </row>
    <row r="243" spans="1:13" s="342" customFormat="1" ht="15" x14ac:dyDescent="0.2">
      <c r="A243" s="335">
        <v>237</v>
      </c>
      <c r="B243" s="336" t="s">
        <v>517</v>
      </c>
      <c r="C243" s="337" t="s">
        <v>518</v>
      </c>
      <c r="D243" s="336" t="s">
        <v>46</v>
      </c>
      <c r="E243" s="338">
        <v>1</v>
      </c>
      <c r="F243" s="335">
        <v>1</v>
      </c>
      <c r="G243" s="336" t="s">
        <v>31</v>
      </c>
      <c r="H243" s="339">
        <v>132531</v>
      </c>
      <c r="I243" s="339">
        <v>132531</v>
      </c>
      <c r="J243" s="331">
        <v>54650</v>
      </c>
      <c r="K243" s="331">
        <v>0</v>
      </c>
      <c r="L243" s="340">
        <v>54650</v>
      </c>
      <c r="M243" s="341">
        <v>54650</v>
      </c>
    </row>
    <row r="244" spans="1:13" s="342" customFormat="1" ht="15" x14ac:dyDescent="0.2">
      <c r="A244" s="335">
        <v>238</v>
      </c>
      <c r="B244" s="336" t="s">
        <v>519</v>
      </c>
      <c r="C244" s="337" t="s">
        <v>520</v>
      </c>
      <c r="D244" s="336" t="s">
        <v>46</v>
      </c>
      <c r="E244" s="338">
        <v>1</v>
      </c>
      <c r="F244" s="335">
        <v>1</v>
      </c>
      <c r="G244" s="336" t="s">
        <v>31</v>
      </c>
      <c r="H244" s="339">
        <v>246960</v>
      </c>
      <c r="I244" s="339">
        <v>246960</v>
      </c>
      <c r="J244" s="331">
        <v>224939</v>
      </c>
      <c r="K244" s="331">
        <v>0</v>
      </c>
      <c r="L244" s="340">
        <v>224939</v>
      </c>
      <c r="M244" s="341">
        <v>224939</v>
      </c>
    </row>
    <row r="245" spans="1:13" s="342" customFormat="1" ht="15" x14ac:dyDescent="0.2">
      <c r="A245" s="335">
        <v>239</v>
      </c>
      <c r="B245" s="336" t="s">
        <v>521</v>
      </c>
      <c r="C245" s="337" t="s">
        <v>522</v>
      </c>
      <c r="D245" s="336" t="s">
        <v>46</v>
      </c>
      <c r="E245" s="338">
        <v>1</v>
      </c>
      <c r="F245" s="335">
        <v>1</v>
      </c>
      <c r="G245" s="336" t="s">
        <v>31</v>
      </c>
      <c r="H245" s="339">
        <v>132531</v>
      </c>
      <c r="I245" s="339">
        <v>132531</v>
      </c>
      <c r="J245" s="331">
        <v>132531</v>
      </c>
      <c r="K245" s="331">
        <v>0</v>
      </c>
      <c r="L245" s="340">
        <v>132531</v>
      </c>
      <c r="M245" s="341">
        <v>132531</v>
      </c>
    </row>
    <row r="246" spans="1:13" s="342" customFormat="1" ht="15" x14ac:dyDescent="0.2">
      <c r="A246" s="335">
        <v>241</v>
      </c>
      <c r="B246" s="336" t="s">
        <v>525</v>
      </c>
      <c r="C246" s="337" t="s">
        <v>526</v>
      </c>
      <c r="D246" s="336" t="s">
        <v>46</v>
      </c>
      <c r="E246" s="338">
        <v>3.6666666666666665</v>
      </c>
      <c r="F246" s="335">
        <v>1</v>
      </c>
      <c r="G246" s="336" t="s">
        <v>31</v>
      </c>
      <c r="H246" s="339">
        <v>112500</v>
      </c>
      <c r="I246" s="339">
        <v>412500</v>
      </c>
      <c r="J246" s="331">
        <v>102469</v>
      </c>
      <c r="K246" s="331">
        <v>0</v>
      </c>
      <c r="L246" s="340">
        <v>102469</v>
      </c>
      <c r="M246" s="341">
        <v>375719.66666666663</v>
      </c>
    </row>
    <row r="247" spans="1:13" s="342" customFormat="1" ht="15" x14ac:dyDescent="0.2">
      <c r="A247" s="335">
        <v>242</v>
      </c>
      <c r="B247" s="336" t="s">
        <v>527</v>
      </c>
      <c r="C247" s="337" t="s">
        <v>528</v>
      </c>
      <c r="D247" s="336" t="s">
        <v>46</v>
      </c>
      <c r="E247" s="338">
        <v>1</v>
      </c>
      <c r="F247" s="335">
        <v>1</v>
      </c>
      <c r="G247" s="336" t="s">
        <v>31</v>
      </c>
      <c r="H247" s="339">
        <v>1515249.372</v>
      </c>
      <c r="I247" s="339">
        <v>1515249.372</v>
      </c>
      <c r="J247" s="331">
        <v>1159781</v>
      </c>
      <c r="K247" s="331">
        <v>220358.39</v>
      </c>
      <c r="L247" s="340">
        <v>1380139.3900000001</v>
      </c>
      <c r="M247" s="341">
        <v>1380139.3900000001</v>
      </c>
    </row>
    <row r="248" spans="1:13" s="342" customFormat="1" ht="15" x14ac:dyDescent="0.2">
      <c r="A248" s="335">
        <v>243</v>
      </c>
      <c r="B248" s="336" t="s">
        <v>529</v>
      </c>
      <c r="C248" s="337" t="s">
        <v>530</v>
      </c>
      <c r="D248" s="336" t="s">
        <v>46</v>
      </c>
      <c r="E248" s="338">
        <v>0.66666666666666663</v>
      </c>
      <c r="F248" s="335">
        <v>1</v>
      </c>
      <c r="G248" s="336" t="s">
        <v>31</v>
      </c>
      <c r="H248" s="339">
        <v>272510</v>
      </c>
      <c r="I248" s="339">
        <v>181673.33333333331</v>
      </c>
      <c r="J248" s="331">
        <v>174880</v>
      </c>
      <c r="K248" s="331">
        <v>33227.199999999997</v>
      </c>
      <c r="L248" s="340">
        <v>208107.2</v>
      </c>
      <c r="M248" s="341">
        <v>138738.13333333333</v>
      </c>
    </row>
    <row r="249" spans="1:13" s="342" customFormat="1" ht="15" x14ac:dyDescent="0.2">
      <c r="A249" s="335">
        <v>244</v>
      </c>
      <c r="B249" s="336" t="s">
        <v>531</v>
      </c>
      <c r="C249" s="337" t="s">
        <v>532</v>
      </c>
      <c r="D249" s="336" t="s">
        <v>46</v>
      </c>
      <c r="E249" s="338">
        <v>1</v>
      </c>
      <c r="F249" s="335">
        <v>1</v>
      </c>
      <c r="G249" s="336" t="s">
        <v>31</v>
      </c>
      <c r="H249" s="339">
        <v>326726.40000000002</v>
      </c>
      <c r="I249" s="339">
        <v>326726.40000000002</v>
      </c>
      <c r="J249" s="331">
        <v>220349</v>
      </c>
      <c r="K249" s="331">
        <v>41866.31</v>
      </c>
      <c r="L249" s="340">
        <v>262215.31</v>
      </c>
      <c r="M249" s="341">
        <v>262215.31</v>
      </c>
    </row>
    <row r="250" spans="1:13" s="344" customFormat="1" ht="15" x14ac:dyDescent="0.2">
      <c r="A250" s="293">
        <v>247</v>
      </c>
      <c r="B250" s="294" t="s">
        <v>537</v>
      </c>
      <c r="C250" s="295" t="s">
        <v>538</v>
      </c>
      <c r="D250" s="294" t="s">
        <v>46</v>
      </c>
      <c r="E250" s="297">
        <v>6</v>
      </c>
      <c r="F250" s="293">
        <v>1</v>
      </c>
      <c r="G250" s="294" t="s">
        <v>31</v>
      </c>
      <c r="H250" s="300">
        <v>226933</v>
      </c>
      <c r="I250" s="300">
        <v>1361598</v>
      </c>
      <c r="J250" s="343">
        <v>190700</v>
      </c>
      <c r="K250" s="343">
        <v>36233</v>
      </c>
      <c r="L250" s="332">
        <v>226933</v>
      </c>
      <c r="M250" s="303">
        <v>1361598</v>
      </c>
    </row>
    <row r="251" spans="1:13" s="344" customFormat="1" ht="42.75" x14ac:dyDescent="0.2">
      <c r="A251" s="293">
        <v>248</v>
      </c>
      <c r="B251" s="294" t="s">
        <v>539</v>
      </c>
      <c r="C251" s="295" t="s">
        <v>540</v>
      </c>
      <c r="D251" s="294" t="s">
        <v>46</v>
      </c>
      <c r="E251" s="297">
        <v>15</v>
      </c>
      <c r="F251" s="293">
        <v>1</v>
      </c>
      <c r="G251" s="294" t="s">
        <v>31</v>
      </c>
      <c r="H251" s="300">
        <v>565250</v>
      </c>
      <c r="I251" s="300">
        <v>8478750</v>
      </c>
      <c r="J251" s="343">
        <v>333300</v>
      </c>
      <c r="K251" s="343">
        <v>63327</v>
      </c>
      <c r="L251" s="332">
        <v>396627</v>
      </c>
      <c r="M251" s="303">
        <v>5949405</v>
      </c>
    </row>
    <row r="252" spans="1:13" s="344" customFormat="1" ht="42.75" x14ac:dyDescent="0.2">
      <c r="A252" s="293">
        <v>249</v>
      </c>
      <c r="B252" s="294" t="s">
        <v>541</v>
      </c>
      <c r="C252" s="295" t="s">
        <v>542</v>
      </c>
      <c r="D252" s="294" t="s">
        <v>46</v>
      </c>
      <c r="E252" s="297">
        <v>73</v>
      </c>
      <c r="F252" s="293">
        <v>1</v>
      </c>
      <c r="G252" s="294" t="s">
        <v>31</v>
      </c>
      <c r="H252" s="300">
        <v>565250</v>
      </c>
      <c r="I252" s="300">
        <v>41263250</v>
      </c>
      <c r="J252" s="343">
        <v>333300</v>
      </c>
      <c r="K252" s="343">
        <v>63327</v>
      </c>
      <c r="L252" s="332">
        <v>396627</v>
      </c>
      <c r="M252" s="303">
        <v>28953771</v>
      </c>
    </row>
    <row r="253" spans="1:13" s="344" customFormat="1" ht="28.5" x14ac:dyDescent="0.2">
      <c r="A253" s="293">
        <v>250</v>
      </c>
      <c r="B253" s="294" t="s">
        <v>543</v>
      </c>
      <c r="C253" s="295" t="s">
        <v>544</v>
      </c>
      <c r="D253" s="294" t="s">
        <v>46</v>
      </c>
      <c r="E253" s="297">
        <v>5</v>
      </c>
      <c r="F253" s="293">
        <v>1</v>
      </c>
      <c r="G253" s="294" t="s">
        <v>31</v>
      </c>
      <c r="H253" s="300">
        <v>612850</v>
      </c>
      <c r="I253" s="300">
        <v>3064250</v>
      </c>
      <c r="J253" s="343">
        <v>341000</v>
      </c>
      <c r="K253" s="343">
        <v>64790</v>
      </c>
      <c r="L253" s="332">
        <v>405790</v>
      </c>
      <c r="M253" s="303">
        <v>2028950</v>
      </c>
    </row>
    <row r="254" spans="1:13" s="344" customFormat="1" ht="26.25" customHeight="1" x14ac:dyDescent="0.2">
      <c r="A254" s="293">
        <v>252</v>
      </c>
      <c r="B254" s="294" t="s">
        <v>547</v>
      </c>
      <c r="C254" s="295" t="s">
        <v>548</v>
      </c>
      <c r="D254" s="294" t="s">
        <v>46</v>
      </c>
      <c r="E254" s="333">
        <v>56</v>
      </c>
      <c r="F254" s="293">
        <v>1</v>
      </c>
      <c r="G254" s="294" t="s">
        <v>31</v>
      </c>
      <c r="H254" s="300">
        <v>367762.16960000002</v>
      </c>
      <c r="I254" s="300">
        <v>20594681.4976</v>
      </c>
      <c r="J254" s="343">
        <v>273200</v>
      </c>
      <c r="K254" s="343">
        <v>0</v>
      </c>
      <c r="L254" s="332">
        <v>273200</v>
      </c>
      <c r="M254" s="303">
        <v>15299200</v>
      </c>
    </row>
    <row r="255" spans="1:13" s="344" customFormat="1" ht="26.25" customHeight="1" x14ac:dyDescent="0.25">
      <c r="A255" s="409" t="s">
        <v>34</v>
      </c>
      <c r="B255" s="410"/>
      <c r="C255" s="410"/>
      <c r="D255" s="410"/>
      <c r="E255" s="410"/>
      <c r="F255" s="410"/>
      <c r="G255" s="411"/>
      <c r="H255" s="321">
        <f>SUM(H42:H254)</f>
        <v>91100389.454273283</v>
      </c>
      <c r="I255" s="321">
        <f t="shared" ref="I255:M255" si="5">SUM(I42:I254)</f>
        <v>712348951.78139091</v>
      </c>
      <c r="J255" s="321">
        <f t="shared" si="5"/>
        <v>64220013</v>
      </c>
      <c r="K255" s="321">
        <f t="shared" si="5"/>
        <v>9871923.6699999981</v>
      </c>
      <c r="L255" s="321">
        <f t="shared" si="5"/>
        <v>74091936.670000032</v>
      </c>
      <c r="M255" s="321">
        <f t="shared" si="5"/>
        <v>532901693.3766669</v>
      </c>
    </row>
    <row r="256" spans="1:13" ht="26.25" customHeight="1" x14ac:dyDescent="0.25">
      <c r="A256" s="409" t="s">
        <v>577</v>
      </c>
      <c r="B256" s="410"/>
      <c r="C256" s="410"/>
      <c r="D256" s="410"/>
      <c r="E256" s="410"/>
      <c r="F256" s="410"/>
      <c r="G256" s="410"/>
      <c r="H256" s="410"/>
      <c r="I256" s="411"/>
      <c r="J256" s="408">
        <v>500</v>
      </c>
      <c r="K256" s="408"/>
      <c r="L256" s="408"/>
      <c r="M256" s="408"/>
    </row>
    <row r="257" spans="1:13" s="330" customFormat="1" ht="15" x14ac:dyDescent="0.2">
      <c r="A257" s="322"/>
      <c r="B257" s="322"/>
      <c r="C257" s="323"/>
      <c r="D257" s="323"/>
      <c r="E257" s="323"/>
      <c r="F257" s="324"/>
      <c r="G257" s="325"/>
      <c r="H257" s="326"/>
      <c r="I257" s="327"/>
      <c r="J257" s="327"/>
      <c r="K257" s="328"/>
      <c r="L257" s="329"/>
    </row>
    <row r="258" spans="1:13" ht="28.5" customHeight="1" x14ac:dyDescent="0.2">
      <c r="A258" s="412" t="s">
        <v>11</v>
      </c>
      <c r="B258" s="412"/>
      <c r="C258" s="412"/>
      <c r="D258" s="412"/>
      <c r="E258" s="412"/>
      <c r="F258" s="412"/>
      <c r="G258" s="412"/>
      <c r="H258" s="412"/>
      <c r="I258" s="412"/>
      <c r="J258" s="412"/>
      <c r="K258" s="412"/>
      <c r="L258" s="412"/>
      <c r="M258" s="412"/>
    </row>
    <row r="259" spans="1:13" ht="28.5" customHeight="1" x14ac:dyDescent="0.2">
      <c r="A259" s="413" t="s">
        <v>12</v>
      </c>
      <c r="B259" s="413" t="s">
        <v>40</v>
      </c>
      <c r="C259" s="413" t="s">
        <v>29</v>
      </c>
      <c r="D259" s="413" t="s">
        <v>570</v>
      </c>
      <c r="E259" s="413" t="s">
        <v>43</v>
      </c>
      <c r="F259" s="413" t="s">
        <v>30</v>
      </c>
      <c r="G259" s="413" t="s">
        <v>28</v>
      </c>
      <c r="H259" s="414" t="s">
        <v>549</v>
      </c>
      <c r="I259" s="414" t="s">
        <v>550</v>
      </c>
      <c r="J259" s="413" t="s">
        <v>555</v>
      </c>
      <c r="K259" s="413"/>
      <c r="L259" s="413"/>
      <c r="M259" s="413"/>
    </row>
    <row r="260" spans="1:13" ht="28.5" customHeight="1" x14ac:dyDescent="0.2">
      <c r="A260" s="413"/>
      <c r="B260" s="413" t="s">
        <v>39</v>
      </c>
      <c r="C260" s="413"/>
      <c r="D260" s="413"/>
      <c r="E260" s="413"/>
      <c r="F260" s="413"/>
      <c r="G260" s="413"/>
      <c r="H260" s="414"/>
      <c r="I260" s="414"/>
      <c r="J260" s="319" t="s">
        <v>13</v>
      </c>
      <c r="K260" s="319" t="s">
        <v>5</v>
      </c>
      <c r="L260" s="319" t="s">
        <v>14</v>
      </c>
      <c r="M260" s="319" t="s">
        <v>6</v>
      </c>
    </row>
    <row r="261" spans="1:13" ht="28.5" x14ac:dyDescent="0.2">
      <c r="A261" s="293">
        <v>18</v>
      </c>
      <c r="B261" s="294" t="s">
        <v>79</v>
      </c>
      <c r="C261" s="295" t="s">
        <v>80</v>
      </c>
      <c r="D261" s="294" t="s">
        <v>46</v>
      </c>
      <c r="E261" s="297">
        <v>28</v>
      </c>
      <c r="F261" s="293">
        <v>1</v>
      </c>
      <c r="G261" s="294" t="s">
        <v>31</v>
      </c>
      <c r="H261" s="300">
        <v>94803.792088093629</v>
      </c>
      <c r="I261" s="300">
        <v>2654506.1784666218</v>
      </c>
      <c r="J261" s="332">
        <v>85020</v>
      </c>
      <c r="K261" s="332">
        <v>0</v>
      </c>
      <c r="L261" s="302">
        <v>85020</v>
      </c>
      <c r="M261" s="303">
        <v>2380560</v>
      </c>
    </row>
    <row r="262" spans="1:13" ht="28.5" x14ac:dyDescent="0.2">
      <c r="A262" s="293">
        <v>120</v>
      </c>
      <c r="B262" s="294" t="s">
        <v>283</v>
      </c>
      <c r="C262" s="295" t="s">
        <v>284</v>
      </c>
      <c r="D262" s="294" t="s">
        <v>46</v>
      </c>
      <c r="E262" s="297">
        <v>32</v>
      </c>
      <c r="F262" s="293">
        <v>1</v>
      </c>
      <c r="G262" s="294" t="s">
        <v>31</v>
      </c>
      <c r="H262" s="300">
        <v>128760.0254976</v>
      </c>
      <c r="I262" s="300">
        <v>4120320.8159232</v>
      </c>
      <c r="J262" s="332">
        <v>117600</v>
      </c>
      <c r="K262" s="332">
        <v>0</v>
      </c>
      <c r="L262" s="302">
        <v>117600</v>
      </c>
      <c r="M262" s="303">
        <v>3763200</v>
      </c>
    </row>
    <row r="263" spans="1:13" ht="24.75" customHeight="1" x14ac:dyDescent="0.25">
      <c r="A263" s="409" t="s">
        <v>34</v>
      </c>
      <c r="B263" s="410"/>
      <c r="C263" s="410"/>
      <c r="D263" s="410"/>
      <c r="E263" s="410"/>
      <c r="F263" s="410"/>
      <c r="G263" s="411"/>
      <c r="H263" s="321">
        <f>SUM(H261:H262)</f>
        <v>223563.81758569361</v>
      </c>
      <c r="I263" s="321">
        <f t="shared" ref="I263:L263" si="6">SUM(I261:I262)</f>
        <v>6774826.9943898218</v>
      </c>
      <c r="J263" s="321">
        <f t="shared" si="6"/>
        <v>202620</v>
      </c>
      <c r="K263" s="321">
        <f t="shared" si="6"/>
        <v>0</v>
      </c>
      <c r="L263" s="321">
        <f t="shared" si="6"/>
        <v>202620</v>
      </c>
      <c r="M263" s="321">
        <f>SUM(M261:M262)</f>
        <v>6143760</v>
      </c>
    </row>
    <row r="264" spans="1:13" ht="26.25" customHeight="1" x14ac:dyDescent="0.25">
      <c r="A264" s="409" t="s">
        <v>577</v>
      </c>
      <c r="B264" s="410"/>
      <c r="C264" s="410"/>
      <c r="D264" s="410"/>
      <c r="E264" s="410"/>
      <c r="F264" s="410"/>
      <c r="G264" s="410"/>
      <c r="H264" s="410"/>
      <c r="I264" s="411"/>
      <c r="J264" s="408">
        <v>500</v>
      </c>
      <c r="K264" s="408"/>
      <c r="L264" s="408"/>
      <c r="M264" s="408"/>
    </row>
    <row r="265" spans="1:13" s="330" customFormat="1" ht="15" x14ac:dyDescent="0.2">
      <c r="A265" s="322"/>
      <c r="B265" s="322"/>
      <c r="C265" s="323"/>
      <c r="D265" s="323"/>
      <c r="E265" s="323"/>
      <c r="F265" s="324"/>
      <c r="G265" s="325"/>
      <c r="H265" s="326"/>
      <c r="I265" s="327"/>
      <c r="J265" s="327"/>
      <c r="K265" s="328"/>
      <c r="L265" s="329"/>
    </row>
    <row r="266" spans="1:13" ht="28.5" customHeight="1" x14ac:dyDescent="0.2">
      <c r="A266" s="412" t="s">
        <v>11</v>
      </c>
      <c r="B266" s="412"/>
      <c r="C266" s="412"/>
      <c r="D266" s="412"/>
      <c r="E266" s="412"/>
      <c r="F266" s="412"/>
      <c r="G266" s="412"/>
      <c r="H266" s="412"/>
      <c r="I266" s="412"/>
      <c r="J266" s="412"/>
      <c r="K266" s="412"/>
      <c r="L266" s="412"/>
      <c r="M266" s="412"/>
    </row>
    <row r="267" spans="1:13" ht="28.5" customHeight="1" x14ac:dyDescent="0.2">
      <c r="A267" s="413" t="s">
        <v>12</v>
      </c>
      <c r="B267" s="413" t="s">
        <v>40</v>
      </c>
      <c r="C267" s="413" t="s">
        <v>29</v>
      </c>
      <c r="D267" s="413" t="s">
        <v>570</v>
      </c>
      <c r="E267" s="413" t="s">
        <v>43</v>
      </c>
      <c r="F267" s="413" t="s">
        <v>30</v>
      </c>
      <c r="G267" s="413" t="s">
        <v>28</v>
      </c>
      <c r="H267" s="414" t="s">
        <v>549</v>
      </c>
      <c r="I267" s="414" t="s">
        <v>550</v>
      </c>
      <c r="J267" s="413" t="s">
        <v>558</v>
      </c>
      <c r="K267" s="413"/>
      <c r="L267" s="413"/>
      <c r="M267" s="413"/>
    </row>
    <row r="268" spans="1:13" ht="28.5" customHeight="1" x14ac:dyDescent="0.2">
      <c r="A268" s="413"/>
      <c r="B268" s="413" t="s">
        <v>39</v>
      </c>
      <c r="C268" s="413"/>
      <c r="D268" s="413"/>
      <c r="E268" s="413"/>
      <c r="F268" s="413"/>
      <c r="G268" s="413"/>
      <c r="H268" s="414"/>
      <c r="I268" s="414"/>
      <c r="J268" s="319" t="s">
        <v>13</v>
      </c>
      <c r="K268" s="319" t="s">
        <v>5</v>
      </c>
      <c r="L268" s="319" t="s">
        <v>14</v>
      </c>
      <c r="M268" s="319" t="s">
        <v>6</v>
      </c>
    </row>
    <row r="269" spans="1:13" ht="28.5" x14ac:dyDescent="0.2">
      <c r="A269" s="293">
        <v>4</v>
      </c>
      <c r="B269" s="294" t="s">
        <v>51</v>
      </c>
      <c r="C269" s="295" t="s">
        <v>52</v>
      </c>
      <c r="D269" s="294" t="s">
        <v>46</v>
      </c>
      <c r="E269" s="297">
        <v>487.66666666666669</v>
      </c>
      <c r="F269" s="293">
        <v>1</v>
      </c>
      <c r="G269" s="294" t="s">
        <v>31</v>
      </c>
      <c r="H269" s="300">
        <v>9068</v>
      </c>
      <c r="I269" s="300">
        <v>4422161.333333334</v>
      </c>
      <c r="J269" s="334">
        <v>7280</v>
      </c>
      <c r="K269" s="334">
        <v>0</v>
      </c>
      <c r="L269" s="302">
        <v>7280</v>
      </c>
      <c r="M269" s="303">
        <v>7280</v>
      </c>
    </row>
    <row r="270" spans="1:13" ht="75" customHeight="1" x14ac:dyDescent="0.2">
      <c r="A270" s="293">
        <v>7</v>
      </c>
      <c r="B270" s="294" t="s">
        <v>57</v>
      </c>
      <c r="C270" s="295" t="s">
        <v>58</v>
      </c>
      <c r="D270" s="294" t="s">
        <v>46</v>
      </c>
      <c r="E270" s="297">
        <v>47</v>
      </c>
      <c r="F270" s="293">
        <v>1</v>
      </c>
      <c r="G270" s="294" t="s">
        <v>31</v>
      </c>
      <c r="H270" s="300">
        <v>12120</v>
      </c>
      <c r="I270" s="300">
        <v>569640</v>
      </c>
      <c r="J270" s="334">
        <v>7780</v>
      </c>
      <c r="K270" s="334">
        <v>0</v>
      </c>
      <c r="L270" s="302">
        <v>7780</v>
      </c>
      <c r="M270" s="303">
        <v>7780</v>
      </c>
    </row>
    <row r="271" spans="1:13" ht="15" x14ac:dyDescent="0.2">
      <c r="A271" s="293">
        <v>16</v>
      </c>
      <c r="B271" s="294" t="s">
        <v>75</v>
      </c>
      <c r="C271" s="295" t="s">
        <v>76</v>
      </c>
      <c r="D271" s="294" t="s">
        <v>46</v>
      </c>
      <c r="E271" s="297">
        <v>49</v>
      </c>
      <c r="F271" s="293">
        <v>1</v>
      </c>
      <c r="G271" s="294" t="s">
        <v>31</v>
      </c>
      <c r="H271" s="300">
        <v>8300</v>
      </c>
      <c r="I271" s="300">
        <v>406700</v>
      </c>
      <c r="J271" s="334">
        <v>7443</v>
      </c>
      <c r="K271" s="334">
        <v>0</v>
      </c>
      <c r="L271" s="302">
        <v>7443</v>
      </c>
      <c r="M271" s="303">
        <v>7443</v>
      </c>
    </row>
    <row r="272" spans="1:13" ht="15" x14ac:dyDescent="0.2">
      <c r="A272" s="293">
        <v>17</v>
      </c>
      <c r="B272" s="294" t="s">
        <v>77</v>
      </c>
      <c r="C272" s="295" t="s">
        <v>78</v>
      </c>
      <c r="D272" s="294" t="s">
        <v>46</v>
      </c>
      <c r="E272" s="297">
        <v>109</v>
      </c>
      <c r="F272" s="293">
        <v>1</v>
      </c>
      <c r="G272" s="294" t="s">
        <v>31</v>
      </c>
      <c r="H272" s="300">
        <v>13440</v>
      </c>
      <c r="I272" s="300">
        <v>1464960</v>
      </c>
      <c r="J272" s="334">
        <v>7890</v>
      </c>
      <c r="K272" s="334">
        <v>0</v>
      </c>
      <c r="L272" s="302">
        <v>7890</v>
      </c>
      <c r="M272" s="303">
        <v>7890</v>
      </c>
    </row>
    <row r="273" spans="1:13" ht="15" x14ac:dyDescent="0.2">
      <c r="A273" s="293">
        <v>19</v>
      </c>
      <c r="B273" s="294" t="s">
        <v>81</v>
      </c>
      <c r="C273" s="295" t="s">
        <v>82</v>
      </c>
      <c r="D273" s="294" t="s">
        <v>46</v>
      </c>
      <c r="E273" s="297">
        <v>10</v>
      </c>
      <c r="F273" s="293">
        <v>1</v>
      </c>
      <c r="G273" s="294" t="s">
        <v>31</v>
      </c>
      <c r="H273" s="300">
        <v>221482.8</v>
      </c>
      <c r="I273" s="300">
        <v>2214828</v>
      </c>
      <c r="J273" s="334">
        <v>186000</v>
      </c>
      <c r="K273" s="334">
        <v>35340</v>
      </c>
      <c r="L273" s="302">
        <v>221340</v>
      </c>
      <c r="M273" s="303">
        <v>221340</v>
      </c>
    </row>
    <row r="274" spans="1:13" ht="15" x14ac:dyDescent="0.2">
      <c r="A274" s="293">
        <v>35</v>
      </c>
      <c r="B274" s="294" t="s">
        <v>113</v>
      </c>
      <c r="C274" s="295" t="s">
        <v>114</v>
      </c>
      <c r="D274" s="294" t="s">
        <v>46</v>
      </c>
      <c r="E274" s="297">
        <v>3</v>
      </c>
      <c r="F274" s="293">
        <v>1</v>
      </c>
      <c r="G274" s="294" t="s">
        <v>31</v>
      </c>
      <c r="H274" s="300">
        <v>110330</v>
      </c>
      <c r="I274" s="300">
        <v>330990</v>
      </c>
      <c r="J274" s="334">
        <v>110000</v>
      </c>
      <c r="K274" s="334">
        <v>0</v>
      </c>
      <c r="L274" s="302">
        <v>110000</v>
      </c>
      <c r="M274" s="303">
        <v>110000</v>
      </c>
    </row>
    <row r="275" spans="1:13" ht="28.5" x14ac:dyDescent="0.2">
      <c r="A275" s="293">
        <v>100</v>
      </c>
      <c r="B275" s="294" t="s">
        <v>243</v>
      </c>
      <c r="C275" s="295" t="s">
        <v>244</v>
      </c>
      <c r="D275" s="294" t="s">
        <v>46</v>
      </c>
      <c r="E275" s="297">
        <v>69</v>
      </c>
      <c r="F275" s="293">
        <v>1</v>
      </c>
      <c r="G275" s="294" t="s">
        <v>31</v>
      </c>
      <c r="H275" s="300">
        <v>9936</v>
      </c>
      <c r="I275" s="300">
        <v>685584</v>
      </c>
      <c r="J275" s="334">
        <v>7200</v>
      </c>
      <c r="K275" s="334">
        <v>0</v>
      </c>
      <c r="L275" s="302">
        <v>7200</v>
      </c>
      <c r="M275" s="303">
        <v>7200</v>
      </c>
    </row>
    <row r="276" spans="1:13" ht="15" x14ac:dyDescent="0.2">
      <c r="A276" s="293">
        <v>103</v>
      </c>
      <c r="B276" s="294" t="s">
        <v>249</v>
      </c>
      <c r="C276" s="295" t="s">
        <v>250</v>
      </c>
      <c r="D276" s="294" t="s">
        <v>46</v>
      </c>
      <c r="E276" s="297">
        <v>85</v>
      </c>
      <c r="F276" s="293">
        <v>1</v>
      </c>
      <c r="G276" s="294" t="s">
        <v>31</v>
      </c>
      <c r="H276" s="300">
        <v>9936</v>
      </c>
      <c r="I276" s="300">
        <v>844560</v>
      </c>
      <c r="J276" s="334">
        <v>6870</v>
      </c>
      <c r="K276" s="334">
        <v>0</v>
      </c>
      <c r="L276" s="302">
        <v>6870</v>
      </c>
      <c r="M276" s="303">
        <v>6870</v>
      </c>
    </row>
    <row r="277" spans="1:13" ht="15" x14ac:dyDescent="0.2">
      <c r="A277" s="293">
        <v>234</v>
      </c>
      <c r="B277" s="294" t="s">
        <v>511</v>
      </c>
      <c r="C277" s="295" t="s">
        <v>512</v>
      </c>
      <c r="D277" s="294" t="s">
        <v>46</v>
      </c>
      <c r="E277" s="297">
        <v>1</v>
      </c>
      <c r="F277" s="293">
        <v>1</v>
      </c>
      <c r="G277" s="294" t="s">
        <v>31</v>
      </c>
      <c r="H277" s="300">
        <v>226100</v>
      </c>
      <c r="I277" s="300">
        <v>226100</v>
      </c>
      <c r="J277" s="334">
        <v>180000</v>
      </c>
      <c r="K277" s="334">
        <v>34200</v>
      </c>
      <c r="L277" s="302">
        <v>214200</v>
      </c>
      <c r="M277" s="303">
        <v>214200</v>
      </c>
    </row>
    <row r="278" spans="1:13" ht="26.25" customHeight="1" x14ac:dyDescent="0.25">
      <c r="A278" s="409" t="s">
        <v>34</v>
      </c>
      <c r="B278" s="410"/>
      <c r="C278" s="410"/>
      <c r="D278" s="410"/>
      <c r="E278" s="410"/>
      <c r="F278" s="410"/>
      <c r="G278" s="411"/>
      <c r="H278" s="303">
        <f>SUM(H269:H277)</f>
        <v>620712.80000000005</v>
      </c>
      <c r="I278" s="303">
        <f t="shared" ref="I278:M278" si="7">SUM(I269:I277)</f>
        <v>11165523.333333334</v>
      </c>
      <c r="J278" s="303">
        <f t="shared" si="7"/>
        <v>520463</v>
      </c>
      <c r="K278" s="303">
        <f t="shared" si="7"/>
        <v>69540</v>
      </c>
      <c r="L278" s="303">
        <f t="shared" si="7"/>
        <v>590003</v>
      </c>
      <c r="M278" s="303">
        <f t="shared" si="7"/>
        <v>590003</v>
      </c>
    </row>
    <row r="279" spans="1:13" ht="26.25" customHeight="1" x14ac:dyDescent="0.25">
      <c r="A279" s="409" t="s">
        <v>577</v>
      </c>
      <c r="B279" s="410"/>
      <c r="C279" s="410"/>
      <c r="D279" s="410"/>
      <c r="E279" s="410"/>
      <c r="F279" s="410"/>
      <c r="G279" s="410"/>
      <c r="H279" s="410"/>
      <c r="I279" s="411"/>
      <c r="J279" s="408">
        <v>500</v>
      </c>
      <c r="K279" s="408"/>
      <c r="L279" s="408"/>
      <c r="M279" s="408"/>
    </row>
    <row r="280" spans="1:13" s="330" customFormat="1" ht="15" x14ac:dyDescent="0.2">
      <c r="A280" s="322"/>
      <c r="B280" s="322"/>
      <c r="C280" s="323"/>
      <c r="D280" s="323"/>
      <c r="E280" s="323"/>
      <c r="F280" s="324"/>
      <c r="G280" s="325"/>
      <c r="H280" s="326"/>
      <c r="I280" s="327"/>
      <c r="J280" s="327"/>
      <c r="K280" s="328"/>
      <c r="L280" s="329"/>
    </row>
    <row r="281" spans="1:13" ht="28.5" customHeight="1" x14ac:dyDescent="0.2">
      <c r="A281" s="412" t="s">
        <v>11</v>
      </c>
      <c r="B281" s="412"/>
      <c r="C281" s="412"/>
      <c r="D281" s="412"/>
      <c r="E281" s="412"/>
      <c r="F281" s="412"/>
      <c r="G281" s="412"/>
      <c r="H281" s="412"/>
      <c r="I281" s="412"/>
      <c r="J281" s="412"/>
      <c r="K281" s="412"/>
      <c r="L281" s="412"/>
      <c r="M281" s="412"/>
    </row>
    <row r="282" spans="1:13" ht="28.5" customHeight="1" x14ac:dyDescent="0.2">
      <c r="A282" s="413" t="s">
        <v>12</v>
      </c>
      <c r="B282" s="413" t="s">
        <v>40</v>
      </c>
      <c r="C282" s="413" t="s">
        <v>29</v>
      </c>
      <c r="D282" s="413" t="s">
        <v>570</v>
      </c>
      <c r="E282" s="413" t="s">
        <v>43</v>
      </c>
      <c r="F282" s="413" t="s">
        <v>30</v>
      </c>
      <c r="G282" s="413" t="s">
        <v>28</v>
      </c>
      <c r="H282" s="414" t="s">
        <v>549</v>
      </c>
      <c r="I282" s="414" t="s">
        <v>550</v>
      </c>
      <c r="J282" s="413" t="s">
        <v>560</v>
      </c>
      <c r="K282" s="413"/>
      <c r="L282" s="413"/>
      <c r="M282" s="413"/>
    </row>
    <row r="283" spans="1:13" ht="28.5" customHeight="1" x14ac:dyDescent="0.2">
      <c r="A283" s="413"/>
      <c r="B283" s="413" t="s">
        <v>39</v>
      </c>
      <c r="C283" s="413"/>
      <c r="D283" s="413"/>
      <c r="E283" s="413"/>
      <c r="F283" s="413"/>
      <c r="G283" s="413"/>
      <c r="H283" s="414"/>
      <c r="I283" s="414"/>
      <c r="J283" s="319" t="s">
        <v>13</v>
      </c>
      <c r="K283" s="319" t="s">
        <v>5</v>
      </c>
      <c r="L283" s="319" t="s">
        <v>14</v>
      </c>
      <c r="M283" s="319" t="s">
        <v>6</v>
      </c>
    </row>
    <row r="284" spans="1:13" ht="26.25" customHeight="1" x14ac:dyDescent="0.2">
      <c r="A284" s="293">
        <v>94</v>
      </c>
      <c r="B284" s="294" t="s">
        <v>231</v>
      </c>
      <c r="C284" s="295" t="s">
        <v>232</v>
      </c>
      <c r="D284" s="294" t="s">
        <v>46</v>
      </c>
      <c r="E284" s="297">
        <v>39</v>
      </c>
      <c r="F284" s="293">
        <v>1</v>
      </c>
      <c r="G284" s="294" t="s">
        <v>31</v>
      </c>
      <c r="H284" s="300">
        <v>309400</v>
      </c>
      <c r="I284" s="300">
        <v>12066600</v>
      </c>
      <c r="J284" s="334">
        <v>260000</v>
      </c>
      <c r="K284" s="334">
        <v>49400</v>
      </c>
      <c r="L284" s="302">
        <v>309400</v>
      </c>
      <c r="M284" s="303">
        <v>309400</v>
      </c>
    </row>
    <row r="285" spans="1:13" ht="26.25" customHeight="1" x14ac:dyDescent="0.2">
      <c r="A285" s="293">
        <v>109</v>
      </c>
      <c r="B285" s="294" t="s">
        <v>261</v>
      </c>
      <c r="C285" s="295" t="s">
        <v>262</v>
      </c>
      <c r="D285" s="294" t="s">
        <v>46</v>
      </c>
      <c r="E285" s="297">
        <v>74.666666666666671</v>
      </c>
      <c r="F285" s="293">
        <v>1</v>
      </c>
      <c r="G285" s="294" t="s">
        <v>31</v>
      </c>
      <c r="H285" s="300">
        <v>47481</v>
      </c>
      <c r="I285" s="300">
        <v>3545248</v>
      </c>
      <c r="J285" s="334">
        <v>39900</v>
      </c>
      <c r="K285" s="334">
        <v>7581</v>
      </c>
      <c r="L285" s="302">
        <v>47481</v>
      </c>
      <c r="M285" s="303">
        <v>47481</v>
      </c>
    </row>
    <row r="286" spans="1:13" ht="26.25" customHeight="1" x14ac:dyDescent="0.2">
      <c r="A286" s="293">
        <v>251</v>
      </c>
      <c r="B286" s="294" t="s">
        <v>545</v>
      </c>
      <c r="C286" s="295" t="s">
        <v>546</v>
      </c>
      <c r="D286" s="294" t="s">
        <v>46</v>
      </c>
      <c r="E286" s="297">
        <v>56</v>
      </c>
      <c r="F286" s="293">
        <v>1</v>
      </c>
      <c r="G286" s="294" t="s">
        <v>31</v>
      </c>
      <c r="H286" s="300">
        <v>309400</v>
      </c>
      <c r="I286" s="300">
        <v>17326400</v>
      </c>
      <c r="J286" s="334">
        <v>260000</v>
      </c>
      <c r="K286" s="334">
        <v>49400</v>
      </c>
      <c r="L286" s="302">
        <v>309400</v>
      </c>
      <c r="M286" s="303">
        <v>309400</v>
      </c>
    </row>
    <row r="287" spans="1:13" ht="26.25" customHeight="1" x14ac:dyDescent="0.25">
      <c r="A287" s="409" t="s">
        <v>34</v>
      </c>
      <c r="B287" s="410"/>
      <c r="C287" s="410"/>
      <c r="D287" s="410"/>
      <c r="E287" s="410"/>
      <c r="F287" s="410"/>
      <c r="G287" s="411"/>
      <c r="H287" s="303">
        <f>SUM(H284:H286)</f>
        <v>666281</v>
      </c>
      <c r="I287" s="303">
        <f t="shared" ref="I287:M287" si="8">SUM(I284:I286)</f>
        <v>32938248</v>
      </c>
      <c r="J287" s="303">
        <f t="shared" si="8"/>
        <v>559900</v>
      </c>
      <c r="K287" s="303">
        <f t="shared" si="8"/>
        <v>106381</v>
      </c>
      <c r="L287" s="303">
        <f t="shared" si="8"/>
        <v>666281</v>
      </c>
      <c r="M287" s="303">
        <f t="shared" si="8"/>
        <v>666281</v>
      </c>
    </row>
    <row r="288" spans="1:13" ht="26.25" customHeight="1" x14ac:dyDescent="0.25">
      <c r="A288" s="409" t="s">
        <v>577</v>
      </c>
      <c r="B288" s="410"/>
      <c r="C288" s="410"/>
      <c r="D288" s="410"/>
      <c r="E288" s="410"/>
      <c r="F288" s="410"/>
      <c r="G288" s="410"/>
      <c r="H288" s="410"/>
      <c r="I288" s="411"/>
      <c r="J288" s="408">
        <v>500</v>
      </c>
      <c r="K288" s="408"/>
      <c r="L288" s="408"/>
      <c r="M288" s="408"/>
    </row>
    <row r="289" spans="1:13" s="330" customFormat="1" ht="15" x14ac:dyDescent="0.2">
      <c r="A289" s="322"/>
      <c r="B289" s="322"/>
      <c r="C289" s="323"/>
      <c r="D289" s="323"/>
      <c r="E289" s="323"/>
      <c r="F289" s="324"/>
      <c r="G289" s="325"/>
      <c r="H289" s="326"/>
      <c r="I289" s="327"/>
      <c r="J289" s="327"/>
      <c r="K289" s="328"/>
      <c r="L289" s="329"/>
    </row>
    <row r="290" spans="1:13" ht="28.5" customHeight="1" x14ac:dyDescent="0.2">
      <c r="A290" s="422" t="s">
        <v>573</v>
      </c>
      <c r="B290" s="423"/>
      <c r="C290" s="423"/>
      <c r="D290" s="423"/>
      <c r="E290" s="423"/>
      <c r="F290" s="423"/>
      <c r="G290" s="423"/>
      <c r="H290" s="423"/>
      <c r="I290" s="424"/>
      <c r="J290" s="327"/>
      <c r="K290" s="328"/>
      <c r="L290" s="329"/>
      <c r="M290" s="330"/>
    </row>
    <row r="291" spans="1:13" ht="28.5" customHeight="1" x14ac:dyDescent="0.2">
      <c r="A291" s="413" t="s">
        <v>12</v>
      </c>
      <c r="B291" s="413" t="s">
        <v>40</v>
      </c>
      <c r="C291" s="413" t="s">
        <v>29</v>
      </c>
      <c r="D291" s="413" t="s">
        <v>570</v>
      </c>
      <c r="E291" s="413" t="s">
        <v>43</v>
      </c>
      <c r="F291" s="413" t="s">
        <v>30</v>
      </c>
      <c r="G291" s="413" t="s">
        <v>28</v>
      </c>
      <c r="H291" s="414" t="s">
        <v>549</v>
      </c>
      <c r="I291" s="414" t="s">
        <v>550</v>
      </c>
      <c r="J291" s="327"/>
      <c r="K291" s="328"/>
      <c r="L291" s="329"/>
      <c r="M291" s="330"/>
    </row>
    <row r="292" spans="1:13" ht="28.5" customHeight="1" x14ac:dyDescent="0.2">
      <c r="A292" s="413"/>
      <c r="B292" s="413" t="s">
        <v>39</v>
      </c>
      <c r="C292" s="413"/>
      <c r="D292" s="413"/>
      <c r="E292" s="413"/>
      <c r="F292" s="413"/>
      <c r="G292" s="413"/>
      <c r="H292" s="414"/>
      <c r="I292" s="414"/>
      <c r="J292" s="327"/>
      <c r="K292" s="328"/>
      <c r="L292" s="329"/>
      <c r="M292" s="330"/>
    </row>
    <row r="293" spans="1:13" ht="15" x14ac:dyDescent="0.2">
      <c r="A293" s="293">
        <v>32</v>
      </c>
      <c r="B293" s="294" t="s">
        <v>107</v>
      </c>
      <c r="C293" s="295" t="s">
        <v>108</v>
      </c>
      <c r="D293" s="294" t="s">
        <v>46</v>
      </c>
      <c r="E293" s="297">
        <v>0.66666666666666663</v>
      </c>
      <c r="F293" s="293">
        <v>1</v>
      </c>
      <c r="G293" s="294" t="s">
        <v>31</v>
      </c>
      <c r="H293" s="299">
        <v>22888</v>
      </c>
      <c r="I293" s="299">
        <v>15258.666666666666</v>
      </c>
      <c r="J293" s="327"/>
      <c r="K293" s="328"/>
      <c r="L293" s="329"/>
      <c r="M293" s="330"/>
    </row>
    <row r="294" spans="1:13" ht="28.5" x14ac:dyDescent="0.2">
      <c r="A294" s="293">
        <v>51</v>
      </c>
      <c r="B294" s="294" t="s">
        <v>145</v>
      </c>
      <c r="C294" s="295" t="s">
        <v>146</v>
      </c>
      <c r="D294" s="294" t="s">
        <v>46</v>
      </c>
      <c r="E294" s="297">
        <v>22</v>
      </c>
      <c r="F294" s="293">
        <v>1</v>
      </c>
      <c r="G294" s="294" t="s">
        <v>31</v>
      </c>
      <c r="H294" s="299">
        <v>22130</v>
      </c>
      <c r="I294" s="299">
        <v>486860</v>
      </c>
      <c r="J294" s="327"/>
      <c r="K294" s="328"/>
      <c r="L294" s="329"/>
      <c r="M294" s="330"/>
    </row>
    <row r="295" spans="1:13" ht="28.5" x14ac:dyDescent="0.2">
      <c r="A295" s="293">
        <v>67</v>
      </c>
      <c r="B295" s="294" t="s">
        <v>177</v>
      </c>
      <c r="C295" s="295" t="s">
        <v>178</v>
      </c>
      <c r="D295" s="294" t="s">
        <v>46</v>
      </c>
      <c r="E295" s="297">
        <v>32</v>
      </c>
      <c r="F295" s="293">
        <v>1</v>
      </c>
      <c r="G295" s="294" t="s">
        <v>31</v>
      </c>
      <c r="H295" s="299">
        <v>12833.54</v>
      </c>
      <c r="I295" s="299">
        <v>410673.28</v>
      </c>
      <c r="J295" s="327"/>
      <c r="K295" s="328"/>
      <c r="L295" s="329"/>
      <c r="M295" s="330"/>
    </row>
    <row r="296" spans="1:13" ht="28.5" x14ac:dyDescent="0.2">
      <c r="A296" s="293">
        <v>107</v>
      </c>
      <c r="B296" s="294" t="s">
        <v>257</v>
      </c>
      <c r="C296" s="295" t="s">
        <v>258</v>
      </c>
      <c r="D296" s="294" t="s">
        <v>46</v>
      </c>
      <c r="E296" s="297">
        <v>1</v>
      </c>
      <c r="F296" s="293">
        <v>1</v>
      </c>
      <c r="G296" s="294" t="s">
        <v>31</v>
      </c>
      <c r="H296" s="299">
        <v>297141.81</v>
      </c>
      <c r="I296" s="299">
        <v>297141.81</v>
      </c>
      <c r="J296" s="327"/>
      <c r="K296" s="328"/>
      <c r="L296" s="329"/>
      <c r="M296" s="330"/>
    </row>
    <row r="297" spans="1:13" ht="15" x14ac:dyDescent="0.2">
      <c r="A297" s="293">
        <v>116</v>
      </c>
      <c r="B297" s="294" t="s">
        <v>275</v>
      </c>
      <c r="C297" s="295" t="s">
        <v>276</v>
      </c>
      <c r="D297" s="294" t="s">
        <v>46</v>
      </c>
      <c r="E297" s="297">
        <v>8</v>
      </c>
      <c r="F297" s="293">
        <v>1</v>
      </c>
      <c r="G297" s="294" t="s">
        <v>31</v>
      </c>
      <c r="H297" s="299">
        <v>1856400</v>
      </c>
      <c r="I297" s="299">
        <v>14851200</v>
      </c>
      <c r="J297" s="327"/>
      <c r="K297" s="328"/>
      <c r="L297" s="329"/>
      <c r="M297" s="330"/>
    </row>
    <row r="298" spans="1:13" ht="28.5" x14ac:dyDescent="0.2">
      <c r="A298" s="293">
        <v>121</v>
      </c>
      <c r="B298" s="294" t="s">
        <v>285</v>
      </c>
      <c r="C298" s="295" t="s">
        <v>286</v>
      </c>
      <c r="D298" s="294" t="s">
        <v>46</v>
      </c>
      <c r="E298" s="297">
        <v>0.66666666666666663</v>
      </c>
      <c r="F298" s="293">
        <v>1</v>
      </c>
      <c r="G298" s="294" t="s">
        <v>31</v>
      </c>
      <c r="H298" s="299">
        <v>334390</v>
      </c>
      <c r="I298" s="299">
        <v>222926.66666666666</v>
      </c>
      <c r="J298" s="327"/>
      <c r="K298" s="328"/>
      <c r="L298" s="329"/>
      <c r="M298" s="330"/>
    </row>
    <row r="299" spans="1:13" ht="15" x14ac:dyDescent="0.2">
      <c r="A299" s="293">
        <v>124</v>
      </c>
      <c r="B299" s="294" t="s">
        <v>291</v>
      </c>
      <c r="C299" s="295" t="s">
        <v>292</v>
      </c>
      <c r="D299" s="294" t="s">
        <v>46</v>
      </c>
      <c r="E299" s="297">
        <v>1</v>
      </c>
      <c r="F299" s="293">
        <v>1</v>
      </c>
      <c r="G299" s="294" t="s">
        <v>31</v>
      </c>
      <c r="H299" s="299">
        <v>103281.20926473675</v>
      </c>
      <c r="I299" s="299">
        <v>103281.20926473675</v>
      </c>
      <c r="J299" s="327"/>
      <c r="K299" s="328"/>
      <c r="L299" s="329"/>
      <c r="M299" s="330"/>
    </row>
    <row r="300" spans="1:13" ht="75" customHeight="1" x14ac:dyDescent="0.2">
      <c r="A300" s="293">
        <v>177</v>
      </c>
      <c r="B300" s="294" t="s">
        <v>397</v>
      </c>
      <c r="C300" s="295" t="s">
        <v>398</v>
      </c>
      <c r="D300" s="294" t="s">
        <v>46</v>
      </c>
      <c r="E300" s="297">
        <v>1.3333333333333333</v>
      </c>
      <c r="F300" s="293">
        <v>1</v>
      </c>
      <c r="G300" s="294" t="s">
        <v>31</v>
      </c>
      <c r="H300" s="299">
        <v>1881833.8963253461</v>
      </c>
      <c r="I300" s="299">
        <v>2509111.8617671281</v>
      </c>
      <c r="J300" s="327"/>
      <c r="K300" s="328"/>
      <c r="L300" s="329"/>
      <c r="M300" s="330"/>
    </row>
    <row r="301" spans="1:13" ht="15" x14ac:dyDescent="0.2">
      <c r="A301" s="293">
        <v>183</v>
      </c>
      <c r="B301" s="294" t="s">
        <v>409</v>
      </c>
      <c r="C301" s="295" t="s">
        <v>410</v>
      </c>
      <c r="D301" s="294" t="s">
        <v>46</v>
      </c>
      <c r="E301" s="297">
        <v>1</v>
      </c>
      <c r="F301" s="293">
        <v>1</v>
      </c>
      <c r="G301" s="294" t="s">
        <v>31</v>
      </c>
      <c r="H301" s="299">
        <v>187080</v>
      </c>
      <c r="I301" s="299">
        <v>187080</v>
      </c>
      <c r="J301" s="327"/>
      <c r="K301" s="328"/>
      <c r="L301" s="329"/>
      <c r="M301" s="330"/>
    </row>
    <row r="302" spans="1:13" ht="28.5" x14ac:dyDescent="0.2">
      <c r="A302" s="293">
        <v>199</v>
      </c>
      <c r="B302" s="294" t="s">
        <v>441</v>
      </c>
      <c r="C302" s="295" t="s">
        <v>442</v>
      </c>
      <c r="D302" s="294" t="s">
        <v>46</v>
      </c>
      <c r="E302" s="297">
        <v>1</v>
      </c>
      <c r="F302" s="293">
        <v>1</v>
      </c>
      <c r="G302" s="294" t="s">
        <v>31</v>
      </c>
      <c r="H302" s="299">
        <v>18256</v>
      </c>
      <c r="I302" s="299">
        <v>18256</v>
      </c>
      <c r="J302" s="327"/>
      <c r="K302" s="328"/>
      <c r="L302" s="329"/>
      <c r="M302" s="330"/>
    </row>
    <row r="303" spans="1:13" ht="15" x14ac:dyDescent="0.2">
      <c r="A303" s="293">
        <v>210</v>
      </c>
      <c r="B303" s="294" t="s">
        <v>463</v>
      </c>
      <c r="C303" s="295" t="s">
        <v>464</v>
      </c>
      <c r="D303" s="294" t="s">
        <v>46</v>
      </c>
      <c r="E303" s="297">
        <v>1</v>
      </c>
      <c r="F303" s="293">
        <v>1</v>
      </c>
      <c r="G303" s="294" t="s">
        <v>31</v>
      </c>
      <c r="H303" s="299">
        <v>1340479.8687538945</v>
      </c>
      <c r="I303" s="299">
        <v>1340479.8687538945</v>
      </c>
      <c r="J303" s="327"/>
      <c r="K303" s="328"/>
      <c r="L303" s="329"/>
      <c r="M303" s="330"/>
    </row>
    <row r="304" spans="1:13" ht="42.75" x14ac:dyDescent="0.2">
      <c r="A304" s="293">
        <v>240</v>
      </c>
      <c r="B304" s="294" t="s">
        <v>523</v>
      </c>
      <c r="C304" s="295" t="s">
        <v>524</v>
      </c>
      <c r="D304" s="294" t="s">
        <v>46</v>
      </c>
      <c r="E304" s="297">
        <v>1</v>
      </c>
      <c r="F304" s="293">
        <v>1</v>
      </c>
      <c r="G304" s="294" t="s">
        <v>31</v>
      </c>
      <c r="H304" s="299">
        <v>4560000</v>
      </c>
      <c r="I304" s="299">
        <v>4560000</v>
      </c>
      <c r="J304" s="327"/>
      <c r="K304" s="328"/>
      <c r="L304" s="329"/>
      <c r="M304" s="330"/>
    </row>
    <row r="305" spans="1:16331" ht="15" x14ac:dyDescent="0.2">
      <c r="A305" s="293">
        <v>245</v>
      </c>
      <c r="B305" s="294" t="s">
        <v>533</v>
      </c>
      <c r="C305" s="295" t="s">
        <v>534</v>
      </c>
      <c r="D305" s="294" t="s">
        <v>46</v>
      </c>
      <c r="E305" s="297">
        <v>3.6666666666666665</v>
      </c>
      <c r="F305" s="293">
        <v>1</v>
      </c>
      <c r="G305" s="294" t="s">
        <v>31</v>
      </c>
      <c r="H305" s="299">
        <v>4076344.2443422093</v>
      </c>
      <c r="I305" s="299">
        <v>14946595.562588099</v>
      </c>
      <c r="J305" s="327"/>
      <c r="K305" s="328"/>
      <c r="L305" s="329"/>
      <c r="M305" s="330"/>
    </row>
    <row r="306" spans="1:16331" ht="15" x14ac:dyDescent="0.2">
      <c r="A306" s="293">
        <v>246</v>
      </c>
      <c r="B306" s="294" t="s">
        <v>535</v>
      </c>
      <c r="C306" s="295" t="s">
        <v>536</v>
      </c>
      <c r="D306" s="294" t="s">
        <v>46</v>
      </c>
      <c r="E306" s="297">
        <v>3</v>
      </c>
      <c r="F306" s="293">
        <v>1</v>
      </c>
      <c r="G306" s="294" t="s">
        <v>31</v>
      </c>
      <c r="H306" s="299">
        <v>3828369.6221646094</v>
      </c>
      <c r="I306" s="299">
        <v>11485108.866493829</v>
      </c>
      <c r="J306" s="327"/>
      <c r="K306" s="328"/>
      <c r="L306" s="329"/>
      <c r="M306" s="330"/>
    </row>
    <row r="309" spans="1:16331" s="273" customFormat="1" ht="26.25" customHeight="1" x14ac:dyDescent="0.2">
      <c r="A309" s="264" t="s">
        <v>571</v>
      </c>
      <c r="B309" s="265"/>
      <c r="C309" s="265"/>
      <c r="D309" s="265"/>
      <c r="E309" s="265"/>
      <c r="F309" s="265"/>
      <c r="G309" s="266"/>
      <c r="H309" s="267"/>
      <c r="I309" s="267"/>
      <c r="J309" s="267"/>
      <c r="K309" s="267"/>
      <c r="L309" s="267"/>
      <c r="M309" s="267"/>
      <c r="N309" s="268"/>
      <c r="O309" s="268"/>
      <c r="P309" s="268"/>
      <c r="Q309" s="268"/>
      <c r="R309" s="269"/>
      <c r="S309" s="269"/>
      <c r="T309" s="269"/>
      <c r="U309" s="269"/>
      <c r="V309" s="268"/>
      <c r="W309" s="268"/>
      <c r="X309" s="268"/>
      <c r="Y309" s="268"/>
      <c r="Z309" s="267"/>
      <c r="AA309" s="267"/>
      <c r="AB309" s="267"/>
      <c r="AC309" s="267"/>
      <c r="AD309" s="268"/>
      <c r="AE309" s="268"/>
      <c r="AF309" s="268"/>
      <c r="AG309" s="268"/>
      <c r="AH309" s="267"/>
      <c r="AI309" s="267"/>
      <c r="AJ309" s="267"/>
      <c r="AK309" s="267"/>
      <c r="AL309" s="268"/>
      <c r="AM309" s="268"/>
      <c r="AN309" s="268"/>
      <c r="AO309" s="268"/>
      <c r="AP309" s="267"/>
      <c r="AQ309" s="267"/>
      <c r="AR309" s="267"/>
      <c r="AS309" s="267"/>
      <c r="AT309" s="268"/>
      <c r="AU309" s="268"/>
      <c r="AV309" s="268"/>
      <c r="AW309" s="268"/>
      <c r="AX309" s="267"/>
      <c r="AY309" s="267"/>
      <c r="AZ309" s="267"/>
      <c r="BA309" s="267"/>
      <c r="BB309" s="268"/>
      <c r="BC309" s="268"/>
      <c r="BD309" s="268"/>
      <c r="BE309" s="268"/>
      <c r="BF309" s="267"/>
      <c r="BG309" s="271"/>
      <c r="BH309" s="267"/>
      <c r="BI309" s="267"/>
      <c r="BJ309" s="268"/>
      <c r="BK309" s="268"/>
      <c r="BL309" s="268"/>
      <c r="BM309" s="268"/>
      <c r="BN309" s="269"/>
      <c r="BO309" s="269"/>
      <c r="BP309" s="269"/>
      <c r="BQ309" s="269"/>
      <c r="BR309" s="268"/>
      <c r="BS309" s="268"/>
      <c r="BT309" s="268"/>
      <c r="BU309" s="268"/>
      <c r="BV309" s="267"/>
      <c r="BW309" s="267"/>
      <c r="BX309" s="267"/>
      <c r="BY309" s="267"/>
      <c r="BZ309" s="268"/>
      <c r="CA309" s="268"/>
      <c r="CB309" s="268"/>
      <c r="CC309" s="268"/>
      <c r="CH309" s="274"/>
      <c r="CI309" s="274"/>
      <c r="CJ309" s="274"/>
      <c r="CK309" s="274"/>
      <c r="CL309" s="274"/>
      <c r="CX309" s="275"/>
    </row>
    <row r="310" spans="1:16331" s="273" customFormat="1" ht="26.25" customHeight="1" x14ac:dyDescent="0.2">
      <c r="A310" s="264"/>
      <c r="B310" s="265"/>
      <c r="C310" s="265"/>
      <c r="D310" s="265"/>
      <c r="E310" s="265"/>
      <c r="F310" s="265"/>
      <c r="G310" s="266"/>
      <c r="H310" s="267"/>
      <c r="I310" s="267"/>
      <c r="J310" s="267"/>
      <c r="K310" s="267"/>
      <c r="L310" s="267"/>
      <c r="M310" s="267"/>
      <c r="N310" s="268"/>
      <c r="O310" s="268"/>
      <c r="P310" s="268"/>
      <c r="Q310" s="268"/>
      <c r="R310" s="269"/>
      <c r="S310" s="269"/>
      <c r="T310" s="269"/>
      <c r="U310" s="269"/>
      <c r="V310" s="268"/>
      <c r="W310" s="268"/>
      <c r="X310" s="268"/>
      <c r="Y310" s="268"/>
      <c r="Z310" s="267"/>
      <c r="AA310" s="267"/>
      <c r="AB310" s="267"/>
      <c r="AC310" s="267"/>
      <c r="AD310" s="268"/>
      <c r="AE310" s="268"/>
      <c r="AF310" s="268"/>
      <c r="AG310" s="268"/>
      <c r="AH310" s="267"/>
      <c r="AI310" s="267"/>
      <c r="AJ310" s="267"/>
      <c r="AK310" s="267"/>
      <c r="AL310" s="268"/>
      <c r="AM310" s="268"/>
      <c r="AN310" s="268"/>
      <c r="AO310" s="268"/>
      <c r="AP310" s="267"/>
      <c r="AQ310" s="267"/>
      <c r="AR310" s="267"/>
      <c r="AS310" s="267"/>
      <c r="AT310" s="268"/>
      <c r="AU310" s="268"/>
      <c r="AV310" s="268"/>
      <c r="AW310" s="268"/>
      <c r="AX310" s="267"/>
      <c r="AY310" s="267"/>
      <c r="AZ310" s="267"/>
      <c r="BA310" s="267"/>
      <c r="BB310" s="268"/>
      <c r="BC310" s="268"/>
      <c r="BD310" s="268"/>
      <c r="BE310" s="268"/>
      <c r="BF310" s="267"/>
      <c r="BG310" s="271"/>
      <c r="BH310" s="267"/>
      <c r="BI310" s="267"/>
      <c r="BJ310" s="268"/>
      <c r="BK310" s="268"/>
      <c r="BL310" s="268"/>
      <c r="BM310" s="268"/>
      <c r="BN310" s="269"/>
      <c r="BO310" s="269"/>
      <c r="BP310" s="269"/>
      <c r="BQ310" s="269"/>
      <c r="BR310" s="268"/>
      <c r="BS310" s="268"/>
      <c r="BT310" s="268"/>
      <c r="BU310" s="268"/>
      <c r="BV310" s="267"/>
      <c r="BW310" s="267"/>
      <c r="BX310" s="267"/>
      <c r="BY310" s="267"/>
      <c r="BZ310" s="268"/>
      <c r="CA310" s="268"/>
      <c r="CB310" s="268"/>
      <c r="CC310" s="268"/>
      <c r="CH310" s="274"/>
      <c r="CI310" s="274"/>
      <c r="CJ310" s="274"/>
      <c r="CK310" s="274"/>
      <c r="CL310" s="274"/>
      <c r="CX310" s="275"/>
    </row>
    <row r="311" spans="1:16331" s="345" customFormat="1" ht="21.75" customHeight="1" x14ac:dyDescent="0.25">
      <c r="A311" s="101" t="s">
        <v>9</v>
      </c>
      <c r="B311" s="101"/>
      <c r="C311" s="102"/>
      <c r="D311" s="102"/>
      <c r="E311" s="102"/>
      <c r="F311" s="102"/>
      <c r="G311" s="102"/>
      <c r="H311" s="103"/>
      <c r="I311" s="104"/>
      <c r="J311" s="103"/>
      <c r="K311" s="103"/>
      <c r="L311" s="103"/>
      <c r="M311" s="103"/>
      <c r="N311" s="103"/>
      <c r="O311" s="103"/>
      <c r="P311" s="103"/>
      <c r="Q311" s="92"/>
      <c r="R311" s="92"/>
      <c r="S311" s="92"/>
      <c r="T311" s="92"/>
      <c r="U311" s="93"/>
      <c r="V311" s="93"/>
      <c r="W311" s="93"/>
      <c r="X311" s="93"/>
      <c r="Y311" s="93"/>
      <c r="Z311" s="92"/>
      <c r="AA311" s="92"/>
      <c r="AB311" s="92"/>
      <c r="AC311" s="92"/>
      <c r="AD311" s="92"/>
      <c r="AE311" s="92"/>
      <c r="AF311" s="92"/>
      <c r="AG311" s="92"/>
      <c r="AH311" s="92"/>
      <c r="AI311" s="92"/>
      <c r="AJ311" s="92"/>
      <c r="AK311" s="94"/>
      <c r="AL311" s="92"/>
      <c r="AM311" s="92"/>
      <c r="AN311" s="92"/>
      <c r="AO311" s="92"/>
      <c r="AP311" s="92"/>
      <c r="AQ311" s="92"/>
      <c r="AR311" s="92"/>
      <c r="AS311" s="92"/>
      <c r="AT311" s="92"/>
      <c r="AU311" s="92"/>
      <c r="AV311" s="92"/>
      <c r="AW311" s="92"/>
      <c r="AX311" s="92"/>
      <c r="AY311" s="92"/>
      <c r="AZ311" s="92"/>
      <c r="BA311" s="92"/>
      <c r="BB311" s="92"/>
      <c r="BC311" s="92"/>
      <c r="BD311" s="92"/>
      <c r="BE311" s="92"/>
      <c r="BF311" s="92"/>
      <c r="BG311" s="92"/>
      <c r="BH311" s="92"/>
      <c r="BI311" s="92"/>
      <c r="BJ311" s="92"/>
      <c r="BK311" s="92"/>
      <c r="BL311" s="92"/>
      <c r="BM311" s="92"/>
      <c r="BN311" s="92"/>
      <c r="BO311" s="92"/>
      <c r="BP311" s="92"/>
      <c r="BQ311" s="92"/>
      <c r="BR311" s="92"/>
      <c r="BS311" s="92"/>
      <c r="BT311" s="92"/>
      <c r="BU311" s="92"/>
      <c r="BV311" s="92"/>
      <c r="BW311" s="92"/>
      <c r="BX311" s="92"/>
      <c r="BY311" s="92"/>
      <c r="BZ311" s="92"/>
      <c r="CA311" s="92"/>
      <c r="CB311" s="92"/>
      <c r="CC311" s="92"/>
      <c r="CD311" s="92"/>
      <c r="CE311" s="92"/>
      <c r="CF311" s="92"/>
      <c r="CG311" s="92"/>
      <c r="CH311" s="92"/>
      <c r="CI311" s="92"/>
      <c r="CJ311" s="92"/>
      <c r="CK311" s="92"/>
      <c r="CL311" s="92"/>
      <c r="CM311" s="92"/>
      <c r="CN311" s="92"/>
      <c r="CO311" s="92"/>
      <c r="CP311" s="92"/>
      <c r="CQ311" s="92"/>
      <c r="CR311" s="92"/>
      <c r="CS311" s="92"/>
      <c r="CT311" s="92"/>
      <c r="CU311" s="92"/>
      <c r="CV311" s="92"/>
      <c r="CW311" s="92"/>
      <c r="CX311" s="92"/>
      <c r="CY311" s="92"/>
      <c r="CZ311" s="92"/>
      <c r="DA311" s="92"/>
      <c r="DB311" s="92"/>
      <c r="DC311" s="92"/>
      <c r="DD311" s="92"/>
      <c r="DE311" s="92"/>
      <c r="DF311" s="92"/>
      <c r="DG311" s="92"/>
      <c r="DH311" s="92"/>
      <c r="DI311" s="92"/>
      <c r="DJ311" s="92"/>
      <c r="DK311" s="92"/>
      <c r="DL311" s="92"/>
      <c r="DM311" s="92"/>
      <c r="DN311" s="92"/>
      <c r="DO311" s="92"/>
      <c r="DP311" s="92"/>
      <c r="DQ311" s="92"/>
      <c r="DR311" s="92"/>
      <c r="DS311" s="92"/>
      <c r="DT311" s="92"/>
      <c r="DU311" s="92"/>
      <c r="DV311" s="92"/>
      <c r="DW311" s="92"/>
      <c r="DX311" s="92"/>
      <c r="DY311" s="92"/>
      <c r="DZ311" s="92"/>
      <c r="EA311" s="92"/>
      <c r="EB311" s="92"/>
      <c r="EC311" s="92"/>
      <c r="ED311" s="92"/>
      <c r="EE311" s="92"/>
      <c r="EF311" s="92"/>
      <c r="EG311" s="92"/>
      <c r="EH311" s="92"/>
      <c r="EI311" s="92"/>
      <c r="EJ311" s="92"/>
      <c r="EK311" s="92"/>
      <c r="EL311" s="92"/>
      <c r="EM311" s="92"/>
      <c r="EN311" s="92"/>
      <c r="EO311" s="92"/>
      <c r="EP311" s="92"/>
      <c r="EQ311" s="92"/>
      <c r="ER311" s="92"/>
      <c r="ES311" s="92"/>
      <c r="ET311" s="92"/>
      <c r="EU311" s="92"/>
      <c r="EV311" s="92"/>
      <c r="EW311" s="92"/>
      <c r="EX311" s="92"/>
      <c r="EY311" s="92"/>
      <c r="EZ311" s="92"/>
      <c r="FA311" s="92"/>
      <c r="FB311" s="92"/>
      <c r="FC311" s="92"/>
      <c r="FD311" s="92"/>
      <c r="FE311" s="92"/>
      <c r="FF311" s="92"/>
      <c r="FG311" s="92"/>
      <c r="FH311" s="92"/>
      <c r="FI311" s="92"/>
      <c r="FJ311" s="92"/>
      <c r="FK311" s="92"/>
      <c r="FL311" s="92"/>
      <c r="FM311" s="92"/>
      <c r="FN311" s="92"/>
      <c r="FO311" s="92"/>
      <c r="FP311" s="92"/>
      <c r="FQ311" s="92"/>
      <c r="FR311" s="92"/>
      <c r="FS311" s="92"/>
      <c r="FT311" s="92"/>
      <c r="FU311" s="92"/>
      <c r="FV311" s="92"/>
      <c r="FW311" s="92"/>
      <c r="FX311" s="92"/>
      <c r="FY311" s="92"/>
      <c r="FZ311" s="92"/>
      <c r="GA311" s="92"/>
      <c r="GB311" s="92"/>
      <c r="GC311" s="92"/>
      <c r="GD311" s="92"/>
      <c r="GE311" s="92"/>
      <c r="GF311" s="92"/>
      <c r="GG311" s="92"/>
      <c r="GH311" s="92"/>
      <c r="GI311" s="92"/>
      <c r="GJ311" s="92"/>
      <c r="GK311" s="92"/>
      <c r="GL311" s="92"/>
      <c r="GM311" s="92"/>
      <c r="GN311" s="92"/>
      <c r="GO311" s="92"/>
      <c r="GP311" s="92"/>
      <c r="GQ311" s="92"/>
      <c r="GR311" s="92"/>
      <c r="GS311" s="92"/>
      <c r="GT311" s="92"/>
      <c r="GU311" s="92"/>
      <c r="GV311" s="92"/>
      <c r="GW311" s="92"/>
      <c r="GX311" s="92"/>
      <c r="GY311" s="92"/>
      <c r="GZ311" s="92"/>
      <c r="HA311" s="92"/>
      <c r="HB311" s="92"/>
      <c r="HC311" s="92"/>
      <c r="HD311" s="92"/>
      <c r="HE311" s="92"/>
      <c r="HF311" s="92"/>
      <c r="HG311" s="92"/>
      <c r="HH311" s="92"/>
      <c r="HI311" s="92"/>
      <c r="HJ311" s="92"/>
      <c r="HK311" s="92"/>
      <c r="HL311" s="92"/>
      <c r="HM311" s="92"/>
      <c r="HN311" s="92"/>
      <c r="HO311" s="92"/>
      <c r="HP311" s="92"/>
      <c r="HQ311" s="92"/>
      <c r="HR311" s="92"/>
      <c r="HS311" s="92"/>
      <c r="HT311" s="92"/>
      <c r="HU311" s="92"/>
      <c r="HV311" s="92"/>
      <c r="HW311" s="92"/>
      <c r="HX311" s="92"/>
      <c r="HY311" s="92"/>
      <c r="HZ311" s="92"/>
      <c r="IA311" s="92"/>
      <c r="IB311" s="92"/>
      <c r="IC311" s="92"/>
      <c r="ID311" s="92"/>
      <c r="IE311" s="92"/>
      <c r="IF311" s="92"/>
      <c r="IG311" s="92"/>
      <c r="IH311" s="92"/>
      <c r="II311" s="92"/>
      <c r="IJ311" s="92"/>
      <c r="IK311" s="92"/>
      <c r="IL311" s="92"/>
      <c r="IM311" s="92"/>
      <c r="IN311" s="92"/>
      <c r="IO311" s="92"/>
      <c r="IP311" s="92"/>
      <c r="IQ311" s="92"/>
      <c r="IR311" s="92"/>
      <c r="IS311" s="92"/>
      <c r="IT311" s="92"/>
      <c r="IU311" s="92"/>
      <c r="IV311" s="92"/>
      <c r="IW311" s="92"/>
      <c r="IX311" s="92"/>
      <c r="IY311" s="92"/>
      <c r="IZ311" s="92"/>
      <c r="JA311" s="92"/>
      <c r="JB311" s="92"/>
      <c r="JC311" s="92"/>
      <c r="JD311" s="92"/>
      <c r="JE311" s="92"/>
      <c r="JF311" s="92"/>
      <c r="JG311" s="92"/>
      <c r="JH311" s="92"/>
      <c r="JI311" s="92"/>
      <c r="JJ311" s="92"/>
      <c r="JK311" s="92"/>
      <c r="JL311" s="92"/>
      <c r="JM311" s="92"/>
      <c r="JN311" s="92"/>
      <c r="JO311" s="92"/>
      <c r="JP311" s="92"/>
      <c r="JQ311" s="92"/>
      <c r="JR311" s="92"/>
      <c r="JS311" s="92"/>
      <c r="JT311" s="92"/>
      <c r="JU311" s="92"/>
      <c r="JV311" s="92"/>
      <c r="JW311" s="92"/>
      <c r="JX311" s="92"/>
      <c r="JY311" s="92"/>
      <c r="JZ311" s="92"/>
      <c r="KA311" s="92"/>
      <c r="KB311" s="92"/>
      <c r="KC311" s="92"/>
      <c r="KD311" s="92"/>
      <c r="KE311" s="92"/>
      <c r="KF311" s="92"/>
      <c r="KG311" s="92"/>
      <c r="KH311" s="92"/>
      <c r="KI311" s="92"/>
      <c r="KJ311" s="92"/>
      <c r="KK311" s="92"/>
      <c r="KL311" s="92"/>
      <c r="KM311" s="92"/>
      <c r="KN311" s="92"/>
      <c r="KO311" s="92"/>
      <c r="KP311" s="92"/>
      <c r="KQ311" s="92"/>
      <c r="KR311" s="92"/>
      <c r="KS311" s="92"/>
      <c r="KT311" s="92"/>
      <c r="KU311" s="92"/>
      <c r="KV311" s="92"/>
      <c r="KW311" s="92"/>
      <c r="KX311" s="92"/>
      <c r="KY311" s="92"/>
      <c r="KZ311" s="92"/>
      <c r="LA311" s="92"/>
      <c r="LB311" s="92"/>
      <c r="LC311" s="92"/>
      <c r="LD311" s="92"/>
      <c r="LE311" s="92"/>
      <c r="LF311" s="92"/>
      <c r="LG311" s="92"/>
      <c r="LH311" s="92"/>
      <c r="LI311" s="92"/>
      <c r="LJ311" s="92"/>
      <c r="LK311" s="92"/>
      <c r="LL311" s="92"/>
      <c r="LM311" s="92"/>
      <c r="LN311" s="92"/>
      <c r="LO311" s="92"/>
      <c r="LP311" s="92"/>
      <c r="LQ311" s="92"/>
      <c r="LR311" s="92"/>
      <c r="LS311" s="92"/>
      <c r="LT311" s="92"/>
      <c r="LU311" s="92"/>
      <c r="LV311" s="92"/>
      <c r="LW311" s="92"/>
      <c r="LX311" s="92"/>
      <c r="LY311" s="92"/>
      <c r="LZ311" s="92"/>
      <c r="MA311" s="92"/>
      <c r="MB311" s="92"/>
      <c r="MC311" s="92"/>
      <c r="MD311" s="92"/>
      <c r="ME311" s="92"/>
      <c r="MF311" s="92"/>
      <c r="MG311" s="92"/>
      <c r="MH311" s="92"/>
      <c r="MI311" s="92"/>
      <c r="MJ311" s="92"/>
      <c r="MK311" s="92"/>
      <c r="ML311" s="92"/>
      <c r="MM311" s="92"/>
      <c r="MN311" s="92"/>
      <c r="MO311" s="92"/>
      <c r="MP311" s="92"/>
      <c r="MQ311" s="92"/>
      <c r="MR311" s="92"/>
      <c r="MS311" s="92"/>
      <c r="MT311" s="92"/>
      <c r="MU311" s="92"/>
      <c r="MV311" s="92"/>
      <c r="MW311" s="92"/>
      <c r="MX311" s="92"/>
      <c r="MY311" s="92"/>
      <c r="MZ311" s="92"/>
      <c r="NA311" s="92"/>
      <c r="NB311" s="92"/>
      <c r="NC311" s="92"/>
      <c r="ND311" s="92"/>
      <c r="NE311" s="92"/>
      <c r="NF311" s="92"/>
      <c r="NG311" s="92"/>
      <c r="NH311" s="92"/>
      <c r="NI311" s="92"/>
      <c r="NJ311" s="92"/>
      <c r="NK311" s="92"/>
      <c r="NL311" s="92"/>
      <c r="NM311" s="92"/>
      <c r="NN311" s="92"/>
      <c r="NO311" s="92"/>
      <c r="NP311" s="92"/>
      <c r="NQ311" s="92"/>
      <c r="NR311" s="92"/>
      <c r="NS311" s="92"/>
      <c r="NT311" s="92"/>
      <c r="NU311" s="92"/>
      <c r="NV311" s="92"/>
      <c r="NW311" s="92"/>
      <c r="NX311" s="92"/>
      <c r="NY311" s="92"/>
      <c r="NZ311" s="92"/>
      <c r="OA311" s="92"/>
      <c r="OB311" s="92"/>
      <c r="OC311" s="92"/>
      <c r="OD311" s="92"/>
      <c r="OE311" s="92"/>
      <c r="OF311" s="92"/>
      <c r="OG311" s="92"/>
      <c r="OH311" s="92"/>
      <c r="OI311" s="92"/>
      <c r="OJ311" s="92"/>
      <c r="OK311" s="92"/>
      <c r="OL311" s="92"/>
      <c r="OM311" s="92"/>
      <c r="ON311" s="92"/>
      <c r="OO311" s="92"/>
      <c r="OP311" s="92"/>
      <c r="OQ311" s="92"/>
      <c r="OR311" s="92"/>
      <c r="OS311" s="92"/>
      <c r="OT311" s="92"/>
      <c r="OU311" s="92"/>
      <c r="OV311" s="92"/>
      <c r="OW311" s="92"/>
      <c r="OX311" s="92"/>
      <c r="OY311" s="92"/>
      <c r="OZ311" s="92"/>
      <c r="PA311" s="92"/>
      <c r="PB311" s="92"/>
      <c r="PC311" s="92"/>
      <c r="PD311" s="92"/>
      <c r="PE311" s="92"/>
      <c r="PF311" s="92"/>
      <c r="PG311" s="92"/>
      <c r="PH311" s="92"/>
      <c r="PI311" s="92"/>
      <c r="PJ311" s="92"/>
      <c r="PK311" s="92"/>
      <c r="PL311" s="92"/>
      <c r="PM311" s="92"/>
      <c r="PN311" s="92"/>
      <c r="PO311" s="92"/>
      <c r="PP311" s="92"/>
      <c r="PQ311" s="92"/>
      <c r="PR311" s="92"/>
      <c r="PS311" s="92"/>
      <c r="PT311" s="92"/>
      <c r="PU311" s="92"/>
      <c r="PV311" s="92"/>
      <c r="PW311" s="92"/>
      <c r="PX311" s="92"/>
      <c r="PY311" s="92"/>
      <c r="PZ311" s="92"/>
      <c r="QA311" s="92"/>
      <c r="QB311" s="92"/>
      <c r="QC311" s="92"/>
      <c r="QD311" s="92"/>
      <c r="QE311" s="92"/>
      <c r="QF311" s="92"/>
      <c r="QG311" s="92"/>
      <c r="QH311" s="92"/>
      <c r="QI311" s="92"/>
      <c r="QJ311" s="92"/>
      <c r="QK311" s="92"/>
      <c r="QL311" s="92"/>
      <c r="QM311" s="92"/>
      <c r="QN311" s="92"/>
      <c r="QO311" s="92"/>
      <c r="QP311" s="92"/>
      <c r="QQ311" s="92"/>
      <c r="QR311" s="92"/>
      <c r="QS311" s="92"/>
      <c r="QT311" s="92"/>
      <c r="QU311" s="92"/>
      <c r="QV311" s="92"/>
      <c r="QW311" s="92"/>
      <c r="QX311" s="92"/>
      <c r="QY311" s="92"/>
      <c r="QZ311" s="92"/>
      <c r="RA311" s="92"/>
      <c r="RB311" s="92"/>
      <c r="RC311" s="92"/>
      <c r="RD311" s="92"/>
      <c r="RE311" s="92"/>
      <c r="RF311" s="92"/>
      <c r="RG311" s="92"/>
      <c r="RH311" s="92"/>
      <c r="RI311" s="92"/>
      <c r="RJ311" s="92"/>
      <c r="RK311" s="92"/>
      <c r="RL311" s="92"/>
      <c r="RM311" s="92"/>
      <c r="RN311" s="92"/>
      <c r="RO311" s="92"/>
      <c r="RP311" s="92"/>
      <c r="RQ311" s="92"/>
      <c r="RR311" s="92"/>
      <c r="RS311" s="92"/>
      <c r="RT311" s="92"/>
      <c r="RU311" s="92"/>
      <c r="RV311" s="92"/>
      <c r="RW311" s="92"/>
      <c r="RX311" s="92"/>
      <c r="RY311" s="92"/>
      <c r="RZ311" s="92"/>
      <c r="SA311" s="92"/>
      <c r="SB311" s="92"/>
      <c r="SC311" s="92"/>
      <c r="SD311" s="92"/>
      <c r="SE311" s="92"/>
      <c r="SF311" s="92"/>
      <c r="SG311" s="92"/>
      <c r="SH311" s="92"/>
      <c r="SI311" s="92"/>
      <c r="SJ311" s="92"/>
      <c r="SK311" s="92"/>
      <c r="SL311" s="92"/>
      <c r="SM311" s="92"/>
      <c r="SN311" s="92"/>
      <c r="SO311" s="92"/>
      <c r="SP311" s="92"/>
      <c r="SQ311" s="92"/>
      <c r="SR311" s="92"/>
      <c r="SS311" s="92"/>
      <c r="ST311" s="92"/>
      <c r="SU311" s="92"/>
      <c r="SV311" s="92"/>
      <c r="SW311" s="92"/>
      <c r="SX311" s="92"/>
      <c r="SY311" s="92"/>
      <c r="SZ311" s="92"/>
      <c r="TA311" s="92"/>
      <c r="TB311" s="92"/>
      <c r="TC311" s="92"/>
      <c r="TD311" s="92"/>
      <c r="TE311" s="92"/>
      <c r="TF311" s="92"/>
      <c r="TG311" s="92"/>
      <c r="TH311" s="92"/>
      <c r="TI311" s="92"/>
      <c r="TJ311" s="92"/>
      <c r="TK311" s="92"/>
      <c r="TL311" s="92"/>
      <c r="TM311" s="92"/>
      <c r="TN311" s="92"/>
      <c r="TO311" s="92"/>
      <c r="TP311" s="92"/>
      <c r="TQ311" s="92"/>
      <c r="TR311" s="92"/>
      <c r="TS311" s="92"/>
      <c r="TT311" s="92"/>
      <c r="TU311" s="92"/>
      <c r="TV311" s="92"/>
      <c r="TW311" s="92"/>
      <c r="TX311" s="92"/>
      <c r="TY311" s="92"/>
      <c r="TZ311" s="92"/>
      <c r="UA311" s="92"/>
      <c r="UB311" s="92"/>
      <c r="UC311" s="92"/>
      <c r="UD311" s="92"/>
      <c r="UE311" s="92"/>
      <c r="UF311" s="92"/>
      <c r="UG311" s="92"/>
      <c r="UH311" s="92"/>
      <c r="UI311" s="92"/>
      <c r="UJ311" s="92"/>
      <c r="UK311" s="92"/>
      <c r="UL311" s="92"/>
      <c r="UM311" s="92"/>
      <c r="UN311" s="92"/>
      <c r="UO311" s="92"/>
      <c r="UP311" s="92"/>
      <c r="UQ311" s="92"/>
      <c r="UR311" s="92"/>
      <c r="US311" s="92"/>
      <c r="UT311" s="92"/>
      <c r="UU311" s="92"/>
      <c r="UV311" s="92"/>
      <c r="UW311" s="92"/>
      <c r="UX311" s="92"/>
      <c r="UY311" s="92"/>
      <c r="UZ311" s="92"/>
      <c r="VA311" s="92"/>
      <c r="VB311" s="92"/>
      <c r="VC311" s="92"/>
      <c r="VD311" s="92"/>
      <c r="VE311" s="92"/>
      <c r="VF311" s="92"/>
      <c r="VG311" s="92"/>
      <c r="VH311" s="92"/>
      <c r="VI311" s="92"/>
      <c r="VJ311" s="92"/>
      <c r="VK311" s="92"/>
      <c r="VL311" s="92"/>
      <c r="VM311" s="92"/>
      <c r="VN311" s="92"/>
      <c r="VO311" s="92"/>
      <c r="VP311" s="92"/>
      <c r="VQ311" s="92"/>
      <c r="VR311" s="92"/>
      <c r="VS311" s="92"/>
      <c r="VT311" s="92"/>
      <c r="VU311" s="92"/>
      <c r="VV311" s="92"/>
      <c r="VW311" s="92"/>
      <c r="VX311" s="92"/>
      <c r="VY311" s="92"/>
      <c r="VZ311" s="92"/>
      <c r="WA311" s="92"/>
      <c r="WB311" s="92"/>
      <c r="WC311" s="92"/>
      <c r="WD311" s="92"/>
      <c r="WE311" s="92"/>
      <c r="WF311" s="92"/>
      <c r="WG311" s="92"/>
      <c r="WH311" s="92"/>
      <c r="WI311" s="92"/>
      <c r="WJ311" s="92"/>
      <c r="WK311" s="92"/>
      <c r="WL311" s="92"/>
      <c r="WM311" s="92"/>
      <c r="WN311" s="92"/>
      <c r="WO311" s="92"/>
      <c r="WP311" s="92"/>
      <c r="WQ311" s="92"/>
      <c r="WR311" s="92"/>
      <c r="WS311" s="92"/>
      <c r="WT311" s="92"/>
      <c r="WU311" s="92"/>
      <c r="WV311" s="92"/>
      <c r="WW311" s="92"/>
      <c r="WX311" s="92"/>
      <c r="WY311" s="92"/>
      <c r="WZ311" s="92"/>
      <c r="XA311" s="92"/>
      <c r="XB311" s="92"/>
      <c r="XC311" s="92"/>
      <c r="XD311" s="92"/>
      <c r="XE311" s="92"/>
      <c r="XF311" s="92"/>
      <c r="XG311" s="92"/>
      <c r="XH311" s="92"/>
      <c r="XI311" s="92"/>
      <c r="XJ311" s="92"/>
      <c r="XK311" s="92"/>
      <c r="XL311" s="92"/>
      <c r="XM311" s="92"/>
      <c r="XN311" s="92"/>
      <c r="XO311" s="92"/>
      <c r="XP311" s="92"/>
      <c r="XQ311" s="92"/>
      <c r="XR311" s="92"/>
      <c r="XS311" s="92"/>
      <c r="XT311" s="92"/>
      <c r="XU311" s="92"/>
      <c r="XV311" s="92"/>
      <c r="XW311" s="92"/>
      <c r="XX311" s="92"/>
      <c r="XY311" s="92"/>
      <c r="XZ311" s="92"/>
      <c r="YA311" s="92"/>
      <c r="YB311" s="92"/>
      <c r="YC311" s="92"/>
      <c r="YD311" s="92"/>
      <c r="YE311" s="92"/>
      <c r="YF311" s="92"/>
      <c r="YG311" s="92"/>
      <c r="YH311" s="92"/>
      <c r="YI311" s="92"/>
      <c r="YJ311" s="92"/>
      <c r="YK311" s="92"/>
      <c r="YL311" s="92"/>
      <c r="YM311" s="92"/>
      <c r="YN311" s="92"/>
      <c r="YO311" s="92"/>
      <c r="YP311" s="92"/>
      <c r="YQ311" s="92"/>
      <c r="YR311" s="92"/>
      <c r="YS311" s="92"/>
      <c r="YT311" s="92"/>
      <c r="YU311" s="92"/>
      <c r="YV311" s="92"/>
      <c r="YW311" s="92"/>
      <c r="YX311" s="92"/>
      <c r="YY311" s="92"/>
      <c r="YZ311" s="92"/>
      <c r="ZA311" s="92"/>
      <c r="ZB311" s="92"/>
      <c r="ZC311" s="92"/>
      <c r="ZD311" s="92"/>
      <c r="ZE311" s="92"/>
      <c r="ZF311" s="92"/>
      <c r="ZG311" s="92"/>
      <c r="ZH311" s="92"/>
      <c r="ZI311" s="92"/>
      <c r="ZJ311" s="92"/>
      <c r="ZK311" s="92"/>
      <c r="ZL311" s="92"/>
      <c r="ZM311" s="92"/>
      <c r="ZN311" s="92"/>
      <c r="ZO311" s="92"/>
      <c r="ZP311" s="92"/>
      <c r="ZQ311" s="92"/>
      <c r="ZR311" s="92"/>
      <c r="ZS311" s="92"/>
      <c r="ZT311" s="92"/>
      <c r="ZU311" s="92"/>
      <c r="ZV311" s="92"/>
      <c r="ZW311" s="92"/>
      <c r="ZX311" s="92"/>
      <c r="ZY311" s="92"/>
      <c r="ZZ311" s="92"/>
      <c r="AAA311" s="92"/>
      <c r="AAB311" s="92"/>
      <c r="AAC311" s="92"/>
      <c r="AAD311" s="92"/>
      <c r="AAE311" s="92"/>
      <c r="AAF311" s="92"/>
      <c r="AAG311" s="92"/>
      <c r="AAH311" s="92"/>
      <c r="AAI311" s="92"/>
      <c r="AAJ311" s="92"/>
      <c r="AAK311" s="92"/>
      <c r="AAL311" s="92"/>
      <c r="AAM311" s="92"/>
      <c r="AAN311" s="92"/>
      <c r="AAO311" s="92"/>
      <c r="AAP311" s="92"/>
      <c r="AAQ311" s="92"/>
      <c r="AAR311" s="92"/>
      <c r="AAS311" s="92"/>
      <c r="AAT311" s="92"/>
      <c r="AAU311" s="92"/>
      <c r="AAV311" s="92"/>
      <c r="AAW311" s="92"/>
      <c r="AAX311" s="92"/>
      <c r="AAY311" s="92"/>
      <c r="AAZ311" s="92"/>
      <c r="ABA311" s="92"/>
      <c r="ABB311" s="92"/>
      <c r="ABC311" s="92"/>
      <c r="ABD311" s="92"/>
      <c r="ABE311" s="92"/>
      <c r="ABF311" s="92"/>
      <c r="ABG311" s="92"/>
      <c r="ABH311" s="92"/>
      <c r="ABI311" s="92"/>
      <c r="ABJ311" s="92"/>
      <c r="ABK311" s="92"/>
      <c r="ABL311" s="92"/>
      <c r="ABM311" s="92"/>
      <c r="ABN311" s="92"/>
      <c r="ABO311" s="92"/>
      <c r="ABP311" s="92"/>
      <c r="ABQ311" s="92"/>
      <c r="ABR311" s="92"/>
      <c r="ABS311" s="92"/>
      <c r="ABT311" s="92"/>
      <c r="ABU311" s="92"/>
      <c r="ABV311" s="92"/>
      <c r="ABW311" s="92"/>
      <c r="ABX311" s="92"/>
      <c r="ABY311" s="92"/>
      <c r="ABZ311" s="92"/>
      <c r="ACA311" s="92"/>
      <c r="ACB311" s="92"/>
      <c r="ACC311" s="92"/>
      <c r="ACD311" s="92"/>
      <c r="ACE311" s="92"/>
      <c r="ACF311" s="92"/>
      <c r="ACG311" s="92"/>
      <c r="ACH311" s="92"/>
      <c r="ACI311" s="92"/>
      <c r="ACJ311" s="92"/>
      <c r="ACK311" s="92"/>
      <c r="ACL311" s="92"/>
      <c r="ACM311" s="92"/>
      <c r="ACN311" s="92"/>
      <c r="ACO311" s="92"/>
      <c r="ACP311" s="92"/>
      <c r="ACQ311" s="92"/>
      <c r="ACR311" s="92"/>
      <c r="ACS311" s="92"/>
      <c r="ACT311" s="92"/>
      <c r="ACU311" s="92"/>
      <c r="ACV311" s="92"/>
      <c r="ACW311" s="92"/>
      <c r="ACX311" s="92"/>
      <c r="ACY311" s="92"/>
      <c r="ACZ311" s="92"/>
      <c r="ADA311" s="92"/>
      <c r="ADB311" s="92"/>
      <c r="ADC311" s="92"/>
      <c r="ADD311" s="92"/>
      <c r="ADE311" s="92"/>
      <c r="ADF311" s="92"/>
      <c r="ADG311" s="92"/>
      <c r="ADH311" s="92"/>
      <c r="ADI311" s="92"/>
      <c r="ADJ311" s="92"/>
      <c r="ADK311" s="92"/>
      <c r="ADL311" s="92"/>
      <c r="ADM311" s="92"/>
      <c r="ADN311" s="92"/>
      <c r="ADO311" s="92"/>
      <c r="ADP311" s="92"/>
      <c r="ADQ311" s="92"/>
      <c r="ADR311" s="92"/>
      <c r="ADS311" s="92"/>
      <c r="ADT311" s="92"/>
      <c r="ADU311" s="92"/>
      <c r="ADV311" s="92"/>
      <c r="ADW311" s="92"/>
      <c r="ADX311" s="92"/>
      <c r="ADY311" s="92"/>
      <c r="ADZ311" s="92"/>
      <c r="AEA311" s="92"/>
      <c r="AEB311" s="92"/>
      <c r="AEC311" s="92"/>
      <c r="AED311" s="92"/>
      <c r="AEE311" s="92"/>
      <c r="AEF311" s="92"/>
      <c r="AEG311" s="92"/>
      <c r="AEH311" s="92"/>
      <c r="AEI311" s="92"/>
      <c r="AEJ311" s="92"/>
      <c r="AEK311" s="92"/>
      <c r="AEL311" s="92"/>
      <c r="AEM311" s="92"/>
      <c r="AEN311" s="92"/>
      <c r="AEO311" s="92"/>
      <c r="AEP311" s="92"/>
      <c r="AEQ311" s="92"/>
      <c r="AER311" s="92"/>
      <c r="AES311" s="92"/>
      <c r="AET311" s="92"/>
      <c r="AEU311" s="92"/>
      <c r="AEV311" s="92"/>
      <c r="AEW311" s="92"/>
      <c r="AEX311" s="92"/>
      <c r="AEY311" s="92"/>
      <c r="AEZ311" s="92"/>
      <c r="AFA311" s="92"/>
      <c r="AFB311" s="92"/>
      <c r="AFC311" s="92"/>
      <c r="AFD311" s="92"/>
      <c r="AFE311" s="92"/>
      <c r="AFF311" s="92"/>
      <c r="AFG311" s="92"/>
      <c r="AFH311" s="92"/>
      <c r="AFI311" s="92"/>
      <c r="AFJ311" s="92"/>
      <c r="AFK311" s="92"/>
      <c r="AFL311" s="92"/>
      <c r="AFM311" s="92"/>
      <c r="AFN311" s="92"/>
      <c r="AFO311" s="92"/>
      <c r="AFP311" s="92"/>
      <c r="AFQ311" s="92"/>
      <c r="AFR311" s="92"/>
      <c r="AFS311" s="92"/>
      <c r="AFT311" s="92"/>
      <c r="AFU311" s="92"/>
      <c r="AFV311" s="92"/>
      <c r="AFW311" s="92"/>
      <c r="AFX311" s="92"/>
      <c r="AFY311" s="92"/>
      <c r="AFZ311" s="92"/>
      <c r="AGA311" s="92"/>
      <c r="AGB311" s="92"/>
      <c r="AGC311" s="92"/>
      <c r="AGD311" s="92"/>
      <c r="AGE311" s="92"/>
      <c r="AGF311" s="92"/>
      <c r="AGG311" s="92"/>
      <c r="AGH311" s="92"/>
      <c r="AGI311" s="92"/>
      <c r="AGJ311" s="92"/>
      <c r="AGK311" s="92"/>
      <c r="AGL311" s="92"/>
      <c r="AGM311" s="92"/>
      <c r="AGN311" s="92"/>
      <c r="AGO311" s="92"/>
      <c r="AGP311" s="92"/>
      <c r="AGQ311" s="92"/>
      <c r="AGR311" s="92"/>
      <c r="AGS311" s="92"/>
      <c r="AGT311" s="92"/>
      <c r="AGU311" s="92"/>
      <c r="AGV311" s="92"/>
      <c r="AGW311" s="92"/>
      <c r="AGX311" s="92"/>
      <c r="AGY311" s="92"/>
      <c r="AGZ311" s="92"/>
      <c r="AHA311" s="92"/>
      <c r="AHB311" s="92"/>
      <c r="AHC311" s="92"/>
      <c r="AHD311" s="92"/>
      <c r="AHE311" s="92"/>
      <c r="AHF311" s="92"/>
      <c r="AHG311" s="92"/>
      <c r="AHH311" s="92"/>
      <c r="AHI311" s="92"/>
      <c r="AHJ311" s="92"/>
      <c r="AHK311" s="92"/>
      <c r="AHL311" s="92"/>
      <c r="AHM311" s="92"/>
      <c r="AHN311" s="92"/>
      <c r="AHO311" s="92"/>
      <c r="AHP311" s="92"/>
      <c r="AHQ311" s="92"/>
      <c r="AHR311" s="92"/>
      <c r="AHS311" s="92"/>
      <c r="AHT311" s="92"/>
      <c r="AHU311" s="92"/>
      <c r="AHV311" s="92"/>
      <c r="AHW311" s="92"/>
      <c r="AHX311" s="92"/>
      <c r="AHY311" s="92"/>
      <c r="AHZ311" s="92"/>
      <c r="AIA311" s="92"/>
      <c r="AIB311" s="92"/>
      <c r="AIC311" s="92"/>
      <c r="AID311" s="92"/>
      <c r="AIE311" s="92"/>
      <c r="AIF311" s="92"/>
      <c r="AIG311" s="92"/>
      <c r="AIH311" s="92"/>
      <c r="AII311" s="92"/>
      <c r="AIJ311" s="92"/>
      <c r="AIK311" s="92"/>
      <c r="AIL311" s="92"/>
      <c r="AIM311" s="92"/>
      <c r="AIN311" s="92"/>
      <c r="AIO311" s="92"/>
      <c r="AIP311" s="92"/>
      <c r="AIQ311" s="92"/>
      <c r="AIR311" s="92"/>
      <c r="AIS311" s="92"/>
      <c r="AIT311" s="92"/>
      <c r="AIU311" s="92"/>
      <c r="AIV311" s="92"/>
      <c r="AIW311" s="92"/>
      <c r="AIX311" s="92"/>
      <c r="AIY311" s="92"/>
      <c r="AIZ311" s="92"/>
      <c r="AJA311" s="92"/>
      <c r="AJB311" s="92"/>
      <c r="AJC311" s="92"/>
      <c r="AJD311" s="92"/>
      <c r="AJE311" s="92"/>
      <c r="AJF311" s="92"/>
      <c r="AJG311" s="92"/>
      <c r="AJH311" s="92"/>
      <c r="AJI311" s="92"/>
      <c r="AJJ311" s="92"/>
      <c r="AJK311" s="92"/>
      <c r="AJL311" s="92"/>
      <c r="AJM311" s="92"/>
      <c r="AJN311" s="92"/>
      <c r="AJO311" s="92"/>
      <c r="AJP311" s="92"/>
      <c r="AJQ311" s="92"/>
      <c r="AJR311" s="92"/>
      <c r="AJS311" s="92"/>
      <c r="AJT311" s="92"/>
      <c r="AJU311" s="92"/>
      <c r="AJV311" s="92"/>
      <c r="AJW311" s="92"/>
      <c r="AJX311" s="92"/>
      <c r="AJY311" s="92"/>
      <c r="AJZ311" s="92"/>
      <c r="AKA311" s="92"/>
      <c r="AKB311" s="92"/>
      <c r="AKC311" s="92"/>
      <c r="AKD311" s="92"/>
      <c r="AKE311" s="92"/>
      <c r="AKF311" s="92"/>
      <c r="AKG311" s="92"/>
      <c r="AKH311" s="92"/>
      <c r="AKI311" s="92"/>
      <c r="AKJ311" s="92"/>
      <c r="AKK311" s="92"/>
      <c r="AKL311" s="92"/>
      <c r="AKM311" s="92"/>
      <c r="AKN311" s="92"/>
      <c r="AKO311" s="92"/>
      <c r="AKP311" s="92"/>
      <c r="AKQ311" s="92"/>
      <c r="AKR311" s="92"/>
      <c r="AKS311" s="92"/>
      <c r="AKT311" s="92"/>
      <c r="AKU311" s="92"/>
      <c r="AKV311" s="92"/>
      <c r="AKW311" s="92"/>
      <c r="AKX311" s="92"/>
      <c r="AKY311" s="92"/>
      <c r="AKZ311" s="92"/>
      <c r="ALA311" s="92"/>
      <c r="ALB311" s="92"/>
      <c r="ALC311" s="92"/>
      <c r="ALD311" s="92"/>
      <c r="ALE311" s="92"/>
      <c r="ALF311" s="92"/>
      <c r="ALG311" s="92"/>
      <c r="ALH311" s="92"/>
      <c r="ALI311" s="92"/>
      <c r="ALJ311" s="92"/>
      <c r="ALK311" s="92"/>
      <c r="ALL311" s="92"/>
      <c r="ALM311" s="92"/>
      <c r="ALN311" s="92"/>
      <c r="ALO311" s="92"/>
      <c r="ALP311" s="92"/>
      <c r="ALQ311" s="92"/>
      <c r="ALR311" s="92"/>
      <c r="ALS311" s="92"/>
      <c r="ALT311" s="92"/>
      <c r="ALU311" s="92"/>
      <c r="ALV311" s="92"/>
      <c r="ALW311" s="92"/>
      <c r="ALX311" s="92"/>
      <c r="ALY311" s="92"/>
      <c r="ALZ311" s="92"/>
      <c r="AMA311" s="92"/>
      <c r="AMB311" s="92"/>
      <c r="AMC311" s="92"/>
      <c r="AMD311" s="92"/>
      <c r="AME311" s="92"/>
      <c r="AMF311" s="92"/>
      <c r="AMG311" s="92"/>
      <c r="AMH311" s="92"/>
      <c r="AMI311" s="92"/>
      <c r="AMJ311" s="92"/>
      <c r="AMK311" s="92"/>
      <c r="AML311" s="92"/>
      <c r="AMM311" s="92"/>
      <c r="AMN311" s="92"/>
      <c r="AMO311" s="92"/>
      <c r="AMP311" s="92"/>
      <c r="AMQ311" s="92"/>
      <c r="AMR311" s="92"/>
      <c r="AMS311" s="92"/>
      <c r="AMT311" s="92"/>
      <c r="AMU311" s="92"/>
      <c r="AMV311" s="92"/>
      <c r="AMW311" s="92"/>
      <c r="AMX311" s="92"/>
      <c r="AMY311" s="92"/>
      <c r="AMZ311" s="92"/>
      <c r="ANA311" s="92"/>
      <c r="ANB311" s="92"/>
      <c r="ANC311" s="92"/>
      <c r="AND311" s="92"/>
      <c r="ANE311" s="92"/>
      <c r="ANF311" s="92"/>
      <c r="ANG311" s="92"/>
      <c r="ANH311" s="92"/>
      <c r="ANI311" s="92"/>
      <c r="ANJ311" s="92"/>
      <c r="ANK311" s="92"/>
      <c r="ANL311" s="92"/>
      <c r="ANM311" s="92"/>
      <c r="ANN311" s="92"/>
      <c r="ANO311" s="92"/>
      <c r="ANP311" s="92"/>
      <c r="ANQ311" s="92"/>
      <c r="ANR311" s="92"/>
      <c r="ANS311" s="92"/>
      <c r="ANT311" s="92"/>
      <c r="ANU311" s="92"/>
      <c r="ANV311" s="92"/>
      <c r="ANW311" s="92"/>
      <c r="ANX311" s="92"/>
      <c r="ANY311" s="92"/>
      <c r="ANZ311" s="92"/>
      <c r="AOA311" s="92"/>
      <c r="AOB311" s="92"/>
      <c r="AOC311" s="92"/>
      <c r="AOD311" s="92"/>
      <c r="AOE311" s="92"/>
      <c r="AOF311" s="92"/>
      <c r="AOG311" s="92"/>
      <c r="AOH311" s="92"/>
      <c r="AOI311" s="92"/>
      <c r="AOJ311" s="92"/>
      <c r="AOK311" s="92"/>
      <c r="AOL311" s="92"/>
      <c r="AOM311" s="92"/>
      <c r="AON311" s="92"/>
      <c r="AOO311" s="92"/>
      <c r="AOP311" s="92"/>
      <c r="AOQ311" s="92"/>
      <c r="AOR311" s="92"/>
      <c r="AOS311" s="92"/>
      <c r="AOT311" s="92"/>
      <c r="AOU311" s="92"/>
      <c r="AOV311" s="92"/>
      <c r="AOW311" s="92"/>
      <c r="AOX311" s="92"/>
      <c r="AOY311" s="92"/>
      <c r="AOZ311" s="92"/>
      <c r="APA311" s="92"/>
      <c r="APB311" s="92"/>
      <c r="APC311" s="92"/>
      <c r="APD311" s="92"/>
      <c r="APE311" s="92"/>
      <c r="APF311" s="92"/>
      <c r="APG311" s="92"/>
      <c r="APH311" s="92"/>
      <c r="API311" s="92"/>
      <c r="APJ311" s="92"/>
      <c r="APK311" s="92"/>
      <c r="APL311" s="92"/>
      <c r="APM311" s="92"/>
      <c r="APN311" s="92"/>
      <c r="APO311" s="92"/>
      <c r="APP311" s="92"/>
      <c r="APQ311" s="92"/>
      <c r="APR311" s="92"/>
      <c r="APS311" s="92"/>
      <c r="APT311" s="92"/>
      <c r="APU311" s="92"/>
      <c r="APV311" s="92"/>
      <c r="APW311" s="92"/>
      <c r="APX311" s="92"/>
      <c r="APY311" s="92"/>
      <c r="APZ311" s="92"/>
      <c r="AQA311" s="92"/>
      <c r="AQB311" s="92"/>
      <c r="AQC311" s="92"/>
      <c r="AQD311" s="92"/>
      <c r="AQE311" s="92"/>
      <c r="AQF311" s="92"/>
      <c r="AQG311" s="92"/>
      <c r="AQH311" s="92"/>
      <c r="AQI311" s="92"/>
      <c r="AQJ311" s="92"/>
      <c r="AQK311" s="92"/>
      <c r="AQL311" s="92"/>
      <c r="AQM311" s="92"/>
      <c r="AQN311" s="92"/>
      <c r="AQO311" s="92"/>
      <c r="AQP311" s="92"/>
      <c r="AQQ311" s="92"/>
      <c r="AQR311" s="92"/>
      <c r="AQS311" s="92"/>
      <c r="AQT311" s="92"/>
      <c r="AQU311" s="92"/>
      <c r="AQV311" s="92"/>
      <c r="AQW311" s="92"/>
      <c r="AQX311" s="92"/>
      <c r="AQY311" s="92"/>
      <c r="AQZ311" s="92"/>
      <c r="ARA311" s="92"/>
      <c r="ARB311" s="92"/>
      <c r="ARC311" s="92"/>
      <c r="ARD311" s="92"/>
      <c r="ARE311" s="92"/>
      <c r="ARF311" s="92"/>
      <c r="ARG311" s="92"/>
      <c r="ARH311" s="92"/>
      <c r="ARI311" s="92"/>
      <c r="ARJ311" s="92"/>
      <c r="ARK311" s="92"/>
      <c r="ARL311" s="92"/>
      <c r="ARM311" s="92"/>
      <c r="ARN311" s="92"/>
      <c r="ARO311" s="92"/>
      <c r="ARP311" s="92"/>
      <c r="ARQ311" s="92"/>
      <c r="ARR311" s="92"/>
      <c r="ARS311" s="92"/>
      <c r="ART311" s="92"/>
      <c r="ARU311" s="92"/>
      <c r="ARV311" s="92"/>
      <c r="ARW311" s="92"/>
      <c r="ARX311" s="92"/>
      <c r="ARY311" s="92"/>
      <c r="ARZ311" s="92"/>
      <c r="ASA311" s="92"/>
      <c r="ASB311" s="92"/>
      <c r="ASC311" s="92"/>
      <c r="ASD311" s="92"/>
      <c r="ASE311" s="92"/>
      <c r="ASF311" s="92"/>
      <c r="ASG311" s="92"/>
      <c r="ASH311" s="92"/>
      <c r="ASI311" s="92"/>
      <c r="ASJ311" s="92"/>
      <c r="ASK311" s="92"/>
      <c r="ASL311" s="92"/>
      <c r="ASM311" s="92"/>
      <c r="ASN311" s="92"/>
      <c r="ASO311" s="92"/>
      <c r="ASP311" s="92"/>
      <c r="ASQ311" s="92"/>
      <c r="ASR311" s="92"/>
      <c r="ASS311" s="92"/>
      <c r="AST311" s="92"/>
      <c r="ASU311" s="92"/>
      <c r="ASV311" s="92"/>
      <c r="ASW311" s="92"/>
      <c r="ASX311" s="92"/>
      <c r="ASY311" s="92"/>
      <c r="ASZ311" s="92"/>
      <c r="ATA311" s="92"/>
      <c r="ATB311" s="92"/>
      <c r="ATC311" s="92"/>
      <c r="ATD311" s="92"/>
      <c r="ATE311" s="92"/>
      <c r="ATF311" s="92"/>
      <c r="ATG311" s="92"/>
      <c r="ATH311" s="92"/>
      <c r="ATI311" s="92"/>
      <c r="ATJ311" s="92"/>
      <c r="ATK311" s="92"/>
      <c r="ATL311" s="92"/>
      <c r="ATM311" s="92"/>
      <c r="ATN311" s="92"/>
      <c r="ATO311" s="92"/>
      <c r="ATP311" s="92"/>
      <c r="ATQ311" s="92"/>
      <c r="ATR311" s="92"/>
      <c r="ATS311" s="92"/>
      <c r="ATT311" s="92"/>
      <c r="ATU311" s="92"/>
      <c r="ATV311" s="92"/>
      <c r="ATW311" s="92"/>
      <c r="ATX311" s="92"/>
      <c r="ATY311" s="92"/>
      <c r="ATZ311" s="92"/>
      <c r="AUA311" s="92"/>
      <c r="AUB311" s="92"/>
      <c r="AUC311" s="92"/>
      <c r="AUD311" s="92"/>
      <c r="AUE311" s="92"/>
      <c r="AUF311" s="92"/>
      <c r="AUG311" s="92"/>
      <c r="AUH311" s="92"/>
      <c r="AUI311" s="92"/>
      <c r="AUJ311" s="92"/>
      <c r="AUK311" s="92"/>
      <c r="AUL311" s="92"/>
      <c r="AUM311" s="92"/>
      <c r="AUN311" s="92"/>
      <c r="AUO311" s="92"/>
      <c r="AUP311" s="92"/>
      <c r="AUQ311" s="92"/>
      <c r="AUR311" s="92"/>
      <c r="AUS311" s="92"/>
      <c r="AUT311" s="92"/>
      <c r="AUU311" s="92"/>
      <c r="AUV311" s="92"/>
      <c r="AUW311" s="92"/>
      <c r="AUX311" s="92"/>
      <c r="AUY311" s="92"/>
      <c r="AUZ311" s="92"/>
      <c r="AVA311" s="92"/>
      <c r="AVB311" s="92"/>
      <c r="AVC311" s="92"/>
      <c r="AVD311" s="92"/>
      <c r="AVE311" s="92"/>
      <c r="AVF311" s="92"/>
      <c r="AVG311" s="92"/>
      <c r="AVH311" s="92"/>
      <c r="AVI311" s="92"/>
      <c r="AVJ311" s="92"/>
      <c r="AVK311" s="92"/>
      <c r="AVL311" s="92"/>
      <c r="AVM311" s="92"/>
      <c r="AVN311" s="92"/>
      <c r="AVO311" s="92"/>
      <c r="AVP311" s="92"/>
      <c r="AVQ311" s="92"/>
      <c r="AVR311" s="92"/>
      <c r="AVS311" s="92"/>
      <c r="AVT311" s="92"/>
      <c r="AVU311" s="92"/>
      <c r="AVV311" s="92"/>
      <c r="AVW311" s="92"/>
      <c r="AVX311" s="92"/>
      <c r="AVY311" s="92"/>
      <c r="AVZ311" s="92"/>
      <c r="AWA311" s="92"/>
      <c r="AWB311" s="92"/>
      <c r="AWC311" s="92"/>
      <c r="AWD311" s="92"/>
      <c r="AWE311" s="92"/>
      <c r="AWF311" s="92"/>
      <c r="AWG311" s="92"/>
      <c r="AWH311" s="92"/>
      <c r="AWI311" s="92"/>
      <c r="AWJ311" s="92"/>
      <c r="AWK311" s="92"/>
      <c r="AWL311" s="92"/>
      <c r="AWM311" s="92"/>
      <c r="AWN311" s="92"/>
      <c r="AWO311" s="92"/>
      <c r="AWP311" s="92"/>
      <c r="AWQ311" s="92"/>
      <c r="AWR311" s="92"/>
      <c r="AWS311" s="92"/>
      <c r="AWT311" s="92"/>
      <c r="AWU311" s="92"/>
      <c r="AWV311" s="92"/>
      <c r="AWW311" s="92"/>
      <c r="AWX311" s="92"/>
      <c r="AWY311" s="92"/>
      <c r="AWZ311" s="92"/>
      <c r="AXA311" s="92"/>
      <c r="AXB311" s="92"/>
      <c r="AXC311" s="92"/>
      <c r="AXD311" s="92"/>
      <c r="AXE311" s="92"/>
      <c r="AXF311" s="92"/>
      <c r="AXG311" s="92"/>
      <c r="AXH311" s="92"/>
      <c r="AXI311" s="92"/>
      <c r="AXJ311" s="92"/>
      <c r="AXK311" s="92"/>
      <c r="AXL311" s="92"/>
      <c r="AXM311" s="92"/>
      <c r="AXN311" s="92"/>
      <c r="AXO311" s="92"/>
      <c r="AXP311" s="92"/>
      <c r="AXQ311" s="92"/>
      <c r="AXR311" s="92"/>
      <c r="AXS311" s="92"/>
      <c r="AXT311" s="92"/>
      <c r="AXU311" s="92"/>
      <c r="AXV311" s="92"/>
      <c r="AXW311" s="92"/>
      <c r="AXX311" s="92"/>
      <c r="AXY311" s="92"/>
      <c r="AXZ311" s="92"/>
      <c r="AYA311" s="92"/>
      <c r="AYB311" s="92"/>
      <c r="AYC311" s="92"/>
      <c r="AYD311" s="92"/>
      <c r="AYE311" s="92"/>
      <c r="AYF311" s="92"/>
      <c r="AYG311" s="92"/>
      <c r="AYH311" s="92"/>
      <c r="AYI311" s="92"/>
      <c r="AYJ311" s="92"/>
      <c r="AYK311" s="92"/>
      <c r="AYL311" s="92"/>
      <c r="AYM311" s="92"/>
      <c r="AYN311" s="92"/>
      <c r="AYO311" s="92"/>
      <c r="AYP311" s="92"/>
      <c r="AYQ311" s="92"/>
      <c r="AYR311" s="92"/>
      <c r="AYS311" s="92"/>
      <c r="AYT311" s="92"/>
      <c r="AYU311" s="92"/>
      <c r="AYV311" s="92"/>
      <c r="AYW311" s="92"/>
      <c r="AYX311" s="92"/>
      <c r="AYY311" s="92"/>
      <c r="AYZ311" s="92"/>
      <c r="AZA311" s="92"/>
      <c r="AZB311" s="92"/>
      <c r="AZC311" s="92"/>
      <c r="AZD311" s="92"/>
      <c r="AZE311" s="92"/>
      <c r="AZF311" s="92"/>
      <c r="AZG311" s="92"/>
      <c r="AZH311" s="92"/>
      <c r="AZI311" s="92"/>
      <c r="AZJ311" s="92"/>
      <c r="AZK311" s="92"/>
      <c r="AZL311" s="92"/>
      <c r="AZM311" s="92"/>
      <c r="AZN311" s="92"/>
      <c r="AZO311" s="92"/>
      <c r="AZP311" s="92"/>
      <c r="AZQ311" s="92"/>
      <c r="AZR311" s="92"/>
      <c r="AZS311" s="92"/>
      <c r="AZT311" s="92"/>
      <c r="AZU311" s="92"/>
      <c r="AZV311" s="92"/>
      <c r="AZW311" s="92"/>
      <c r="AZX311" s="92"/>
      <c r="AZY311" s="92"/>
      <c r="AZZ311" s="92"/>
      <c r="BAA311" s="92"/>
      <c r="BAB311" s="92"/>
      <c r="BAC311" s="92"/>
      <c r="BAD311" s="92"/>
      <c r="BAE311" s="92"/>
      <c r="BAF311" s="92"/>
      <c r="BAG311" s="92"/>
      <c r="BAH311" s="92"/>
      <c r="BAI311" s="92"/>
      <c r="BAJ311" s="92"/>
      <c r="BAK311" s="92"/>
      <c r="BAL311" s="92"/>
      <c r="BAM311" s="92"/>
      <c r="BAN311" s="92"/>
      <c r="BAO311" s="92"/>
      <c r="BAP311" s="92"/>
      <c r="BAQ311" s="92"/>
      <c r="BAR311" s="92"/>
      <c r="BAS311" s="92"/>
      <c r="BAT311" s="92"/>
      <c r="BAU311" s="92"/>
      <c r="BAV311" s="92"/>
      <c r="BAW311" s="92"/>
      <c r="BAX311" s="92"/>
      <c r="BAY311" s="92"/>
      <c r="BAZ311" s="92"/>
      <c r="BBA311" s="92"/>
      <c r="BBB311" s="92"/>
      <c r="BBC311" s="92"/>
      <c r="BBD311" s="92"/>
      <c r="BBE311" s="92"/>
      <c r="BBF311" s="92"/>
      <c r="BBG311" s="92"/>
      <c r="BBH311" s="92"/>
      <c r="BBI311" s="92"/>
      <c r="BBJ311" s="92"/>
      <c r="BBK311" s="92"/>
      <c r="BBL311" s="92"/>
      <c r="BBM311" s="92"/>
      <c r="BBN311" s="92"/>
      <c r="BBO311" s="92"/>
      <c r="BBP311" s="92"/>
      <c r="BBQ311" s="92"/>
      <c r="BBR311" s="92"/>
      <c r="BBS311" s="92"/>
      <c r="BBT311" s="92"/>
      <c r="BBU311" s="92"/>
      <c r="BBV311" s="92"/>
      <c r="BBW311" s="92"/>
      <c r="BBX311" s="92"/>
      <c r="BBY311" s="92"/>
      <c r="BBZ311" s="92"/>
      <c r="BCA311" s="92"/>
      <c r="BCB311" s="92"/>
      <c r="BCC311" s="92"/>
      <c r="BCD311" s="92"/>
      <c r="BCE311" s="92"/>
      <c r="BCF311" s="92"/>
      <c r="BCG311" s="92"/>
      <c r="BCH311" s="92"/>
      <c r="BCI311" s="92"/>
      <c r="BCJ311" s="92"/>
      <c r="BCK311" s="92"/>
      <c r="BCL311" s="92"/>
      <c r="BCM311" s="92"/>
      <c r="BCN311" s="92"/>
      <c r="BCO311" s="92"/>
      <c r="BCP311" s="92"/>
      <c r="BCQ311" s="92"/>
      <c r="BCR311" s="92"/>
      <c r="BCS311" s="92"/>
      <c r="BCT311" s="92"/>
      <c r="BCU311" s="92"/>
      <c r="BCV311" s="92"/>
      <c r="BCW311" s="92"/>
      <c r="BCX311" s="92"/>
      <c r="BCY311" s="92"/>
      <c r="BCZ311" s="92"/>
      <c r="BDA311" s="92"/>
      <c r="BDB311" s="92"/>
      <c r="BDC311" s="92"/>
      <c r="BDD311" s="92"/>
      <c r="BDE311" s="92"/>
      <c r="BDF311" s="92"/>
      <c r="BDG311" s="92"/>
      <c r="BDH311" s="92"/>
      <c r="BDI311" s="92"/>
      <c r="BDJ311" s="92"/>
      <c r="BDK311" s="92"/>
      <c r="BDL311" s="92"/>
      <c r="BDM311" s="92"/>
      <c r="BDN311" s="92"/>
      <c r="BDO311" s="92"/>
      <c r="BDP311" s="92"/>
      <c r="BDQ311" s="92"/>
      <c r="BDR311" s="92"/>
      <c r="BDS311" s="92"/>
      <c r="BDT311" s="92"/>
      <c r="BDU311" s="92"/>
      <c r="BDV311" s="92"/>
      <c r="BDW311" s="92"/>
      <c r="BDX311" s="92"/>
      <c r="BDY311" s="92"/>
      <c r="BDZ311" s="92"/>
      <c r="BEA311" s="92"/>
      <c r="BEB311" s="92"/>
      <c r="BEC311" s="92"/>
      <c r="BED311" s="92"/>
      <c r="BEE311" s="92"/>
      <c r="BEF311" s="92"/>
      <c r="BEG311" s="92"/>
      <c r="BEH311" s="92"/>
      <c r="BEI311" s="92"/>
      <c r="BEJ311" s="92"/>
      <c r="BEK311" s="92"/>
      <c r="BEL311" s="92"/>
      <c r="BEM311" s="92"/>
      <c r="BEN311" s="92"/>
      <c r="BEO311" s="92"/>
      <c r="BEP311" s="92"/>
      <c r="BEQ311" s="92"/>
      <c r="BER311" s="92"/>
      <c r="BES311" s="92"/>
      <c r="BET311" s="92"/>
      <c r="BEU311" s="92"/>
      <c r="BEV311" s="92"/>
      <c r="BEW311" s="92"/>
      <c r="BEX311" s="92"/>
      <c r="BEY311" s="92"/>
      <c r="BEZ311" s="92"/>
      <c r="BFA311" s="92"/>
      <c r="BFB311" s="92"/>
      <c r="BFC311" s="92"/>
      <c r="BFD311" s="92"/>
      <c r="BFE311" s="92"/>
      <c r="BFF311" s="92"/>
      <c r="BFG311" s="92"/>
      <c r="BFH311" s="92"/>
      <c r="BFI311" s="92"/>
      <c r="BFJ311" s="92"/>
      <c r="BFK311" s="92"/>
      <c r="BFL311" s="92"/>
      <c r="BFM311" s="92"/>
      <c r="BFN311" s="92"/>
      <c r="BFO311" s="92"/>
      <c r="BFP311" s="92"/>
      <c r="BFQ311" s="92"/>
      <c r="BFR311" s="92"/>
      <c r="BFS311" s="92"/>
      <c r="BFT311" s="92"/>
      <c r="BFU311" s="92"/>
      <c r="BFV311" s="92"/>
      <c r="BFW311" s="92"/>
      <c r="BFX311" s="92"/>
      <c r="BFY311" s="92"/>
      <c r="BFZ311" s="92"/>
      <c r="BGA311" s="92"/>
      <c r="BGB311" s="92"/>
      <c r="BGC311" s="92"/>
      <c r="BGD311" s="92"/>
      <c r="BGE311" s="92"/>
      <c r="BGF311" s="92"/>
      <c r="BGG311" s="92"/>
      <c r="BGH311" s="92"/>
      <c r="BGI311" s="92"/>
      <c r="BGJ311" s="92"/>
      <c r="BGK311" s="92"/>
      <c r="BGL311" s="92"/>
      <c r="BGM311" s="92"/>
      <c r="BGN311" s="92"/>
      <c r="BGO311" s="92"/>
      <c r="BGP311" s="92"/>
      <c r="BGQ311" s="92"/>
      <c r="BGR311" s="92"/>
      <c r="BGS311" s="92"/>
      <c r="BGT311" s="92"/>
      <c r="BGU311" s="92"/>
      <c r="BGV311" s="92"/>
      <c r="BGW311" s="92"/>
      <c r="BGX311" s="92"/>
      <c r="BGY311" s="92"/>
      <c r="BGZ311" s="92"/>
      <c r="BHA311" s="92"/>
      <c r="BHB311" s="92"/>
      <c r="BHC311" s="92"/>
      <c r="BHD311" s="92"/>
      <c r="BHE311" s="92"/>
      <c r="BHF311" s="92"/>
      <c r="BHG311" s="92"/>
      <c r="BHH311" s="92"/>
      <c r="BHI311" s="92"/>
      <c r="BHJ311" s="92"/>
      <c r="BHK311" s="92"/>
      <c r="BHL311" s="92"/>
      <c r="BHM311" s="92"/>
      <c r="BHN311" s="92"/>
      <c r="BHO311" s="92"/>
      <c r="BHP311" s="92"/>
      <c r="BHQ311" s="92"/>
      <c r="BHR311" s="92"/>
      <c r="BHS311" s="92"/>
      <c r="BHT311" s="92"/>
      <c r="BHU311" s="92"/>
      <c r="BHV311" s="92"/>
      <c r="BHW311" s="92"/>
      <c r="BHX311" s="92"/>
      <c r="BHY311" s="92"/>
      <c r="BHZ311" s="92"/>
      <c r="BIA311" s="92"/>
      <c r="BIB311" s="92"/>
      <c r="BIC311" s="92"/>
      <c r="BID311" s="92"/>
      <c r="BIE311" s="92"/>
      <c r="BIF311" s="92"/>
      <c r="BIG311" s="92"/>
      <c r="BIH311" s="92"/>
      <c r="BII311" s="92"/>
      <c r="BIJ311" s="92"/>
      <c r="BIK311" s="92"/>
      <c r="BIL311" s="92"/>
      <c r="BIM311" s="92"/>
      <c r="BIN311" s="92"/>
      <c r="BIO311" s="92"/>
      <c r="BIP311" s="92"/>
      <c r="BIQ311" s="92"/>
      <c r="BIR311" s="92"/>
      <c r="BIS311" s="92"/>
      <c r="BIT311" s="92"/>
      <c r="BIU311" s="92"/>
      <c r="BIV311" s="92"/>
      <c r="BIW311" s="92"/>
      <c r="BIX311" s="92"/>
      <c r="BIY311" s="92"/>
      <c r="BIZ311" s="92"/>
      <c r="BJA311" s="92"/>
      <c r="BJB311" s="92"/>
      <c r="BJC311" s="92"/>
      <c r="BJD311" s="92"/>
      <c r="BJE311" s="92"/>
      <c r="BJF311" s="92"/>
      <c r="BJG311" s="92"/>
      <c r="BJH311" s="92"/>
      <c r="BJI311" s="92"/>
      <c r="BJJ311" s="92"/>
      <c r="BJK311" s="92"/>
      <c r="BJL311" s="92"/>
      <c r="BJM311" s="92"/>
      <c r="BJN311" s="92"/>
      <c r="BJO311" s="92"/>
      <c r="BJP311" s="92"/>
      <c r="BJQ311" s="92"/>
      <c r="BJR311" s="92"/>
      <c r="BJS311" s="92"/>
      <c r="BJT311" s="92"/>
      <c r="BJU311" s="92"/>
      <c r="BJV311" s="92"/>
      <c r="BJW311" s="92"/>
      <c r="BJX311" s="92"/>
      <c r="BJY311" s="92"/>
      <c r="BJZ311" s="92"/>
      <c r="BKA311" s="92"/>
      <c r="BKB311" s="92"/>
      <c r="BKC311" s="92"/>
      <c r="BKD311" s="92"/>
      <c r="BKE311" s="92"/>
      <c r="BKF311" s="92"/>
      <c r="BKG311" s="92"/>
      <c r="BKH311" s="92"/>
      <c r="BKI311" s="92"/>
      <c r="BKJ311" s="92"/>
      <c r="BKK311" s="92"/>
      <c r="BKL311" s="92"/>
      <c r="BKM311" s="92"/>
      <c r="BKN311" s="92"/>
      <c r="BKO311" s="92"/>
      <c r="BKP311" s="92"/>
      <c r="BKQ311" s="92"/>
      <c r="BKR311" s="92"/>
      <c r="BKS311" s="92"/>
      <c r="BKT311" s="92"/>
      <c r="BKU311" s="92"/>
      <c r="BKV311" s="92"/>
      <c r="BKW311" s="92"/>
      <c r="BKX311" s="92"/>
      <c r="BKY311" s="92"/>
      <c r="BKZ311" s="92"/>
      <c r="BLA311" s="92"/>
      <c r="BLB311" s="92"/>
      <c r="BLC311" s="92"/>
      <c r="BLD311" s="92"/>
      <c r="BLE311" s="92"/>
      <c r="BLF311" s="92"/>
      <c r="BLG311" s="92"/>
      <c r="BLH311" s="92"/>
      <c r="BLI311" s="92"/>
      <c r="BLJ311" s="92"/>
      <c r="BLK311" s="92"/>
      <c r="BLL311" s="92"/>
      <c r="BLM311" s="92"/>
      <c r="BLN311" s="92"/>
      <c r="BLO311" s="92"/>
      <c r="BLP311" s="92"/>
      <c r="BLQ311" s="92"/>
      <c r="BLR311" s="92"/>
      <c r="BLS311" s="92"/>
      <c r="BLT311" s="92"/>
      <c r="BLU311" s="92"/>
      <c r="BLV311" s="92"/>
      <c r="BLW311" s="92"/>
      <c r="BLX311" s="92"/>
      <c r="BLY311" s="92"/>
      <c r="BLZ311" s="92"/>
      <c r="BMA311" s="92"/>
      <c r="BMB311" s="92"/>
      <c r="BMC311" s="92"/>
      <c r="BMD311" s="92"/>
      <c r="BME311" s="92"/>
      <c r="BMF311" s="92"/>
      <c r="BMG311" s="92"/>
      <c r="BMH311" s="92"/>
      <c r="BMI311" s="92"/>
      <c r="BMJ311" s="92"/>
      <c r="BMK311" s="92"/>
      <c r="BML311" s="92"/>
      <c r="BMM311" s="92"/>
      <c r="BMN311" s="92"/>
      <c r="BMO311" s="92"/>
      <c r="BMP311" s="92"/>
      <c r="BMQ311" s="92"/>
      <c r="BMR311" s="92"/>
      <c r="BMS311" s="92"/>
      <c r="BMT311" s="92"/>
      <c r="BMU311" s="92"/>
      <c r="BMV311" s="92"/>
      <c r="BMW311" s="92"/>
      <c r="BMX311" s="92"/>
      <c r="BMY311" s="92"/>
      <c r="BMZ311" s="92"/>
      <c r="BNA311" s="92"/>
      <c r="BNB311" s="92"/>
      <c r="BNC311" s="92"/>
      <c r="BND311" s="92"/>
      <c r="BNE311" s="92"/>
      <c r="BNF311" s="92"/>
      <c r="BNG311" s="92"/>
      <c r="BNH311" s="92"/>
      <c r="BNI311" s="92"/>
      <c r="BNJ311" s="92"/>
      <c r="BNK311" s="92"/>
      <c r="BNL311" s="92"/>
      <c r="BNM311" s="92"/>
      <c r="BNN311" s="92"/>
      <c r="BNO311" s="92"/>
      <c r="BNP311" s="92"/>
      <c r="BNQ311" s="92"/>
      <c r="BNR311" s="92"/>
      <c r="BNS311" s="92"/>
      <c r="BNT311" s="92"/>
      <c r="BNU311" s="92"/>
      <c r="BNV311" s="92"/>
      <c r="BNW311" s="92"/>
      <c r="BNX311" s="92"/>
      <c r="BNY311" s="92"/>
      <c r="BNZ311" s="92"/>
      <c r="BOA311" s="92"/>
      <c r="BOB311" s="92"/>
      <c r="BOC311" s="92"/>
      <c r="BOD311" s="92"/>
      <c r="BOE311" s="92"/>
      <c r="BOF311" s="92"/>
      <c r="BOG311" s="92"/>
      <c r="BOH311" s="92"/>
      <c r="BOI311" s="92"/>
      <c r="BOJ311" s="92"/>
      <c r="BOK311" s="92"/>
      <c r="BOL311" s="92"/>
      <c r="BOM311" s="92"/>
      <c r="BON311" s="92"/>
      <c r="BOO311" s="92"/>
      <c r="BOP311" s="92"/>
      <c r="BOQ311" s="92"/>
      <c r="BOR311" s="92"/>
      <c r="BOS311" s="92"/>
      <c r="BOT311" s="92"/>
      <c r="BOU311" s="92"/>
      <c r="BOV311" s="92"/>
      <c r="BOW311" s="92"/>
      <c r="BOX311" s="92"/>
      <c r="BOY311" s="92"/>
      <c r="BOZ311" s="92"/>
      <c r="BPA311" s="92"/>
      <c r="BPB311" s="92"/>
      <c r="BPC311" s="92"/>
      <c r="BPD311" s="92"/>
      <c r="BPE311" s="92"/>
      <c r="BPF311" s="92"/>
      <c r="BPG311" s="92"/>
      <c r="BPH311" s="92"/>
      <c r="BPI311" s="92"/>
      <c r="BPJ311" s="92"/>
      <c r="BPK311" s="92"/>
      <c r="BPL311" s="92"/>
      <c r="BPM311" s="92"/>
      <c r="BPN311" s="92"/>
      <c r="BPO311" s="92"/>
      <c r="BPP311" s="92"/>
      <c r="BPQ311" s="92"/>
      <c r="BPR311" s="92"/>
      <c r="BPS311" s="92"/>
      <c r="BPT311" s="92"/>
      <c r="BPU311" s="92"/>
      <c r="BPV311" s="92"/>
      <c r="BPW311" s="92"/>
      <c r="BPX311" s="92"/>
      <c r="BPY311" s="92"/>
      <c r="BPZ311" s="92"/>
      <c r="BQA311" s="92"/>
      <c r="BQB311" s="92"/>
      <c r="BQC311" s="92"/>
      <c r="BQD311" s="92"/>
      <c r="BQE311" s="92"/>
      <c r="BQF311" s="92"/>
      <c r="BQG311" s="92"/>
      <c r="BQH311" s="92"/>
      <c r="BQI311" s="92"/>
      <c r="BQJ311" s="92"/>
      <c r="BQK311" s="92"/>
      <c r="BQL311" s="92"/>
      <c r="BQM311" s="92"/>
      <c r="BQN311" s="92"/>
      <c r="BQO311" s="92"/>
      <c r="BQP311" s="92"/>
      <c r="BQQ311" s="92"/>
      <c r="BQR311" s="92"/>
      <c r="BQS311" s="92"/>
      <c r="BQT311" s="92"/>
      <c r="BQU311" s="92"/>
      <c r="BQV311" s="92"/>
      <c r="BQW311" s="92"/>
      <c r="BQX311" s="92"/>
      <c r="BQY311" s="92"/>
      <c r="BQZ311" s="92"/>
      <c r="BRA311" s="92"/>
      <c r="BRB311" s="92"/>
      <c r="BRC311" s="92"/>
      <c r="BRD311" s="92"/>
      <c r="BRE311" s="92"/>
      <c r="BRF311" s="92"/>
      <c r="BRG311" s="92"/>
      <c r="BRH311" s="92"/>
      <c r="BRI311" s="92"/>
      <c r="BRJ311" s="92"/>
      <c r="BRK311" s="92"/>
      <c r="BRL311" s="92"/>
      <c r="BRM311" s="92"/>
      <c r="BRN311" s="92"/>
      <c r="BRO311" s="92"/>
      <c r="BRP311" s="92"/>
      <c r="BRQ311" s="92"/>
      <c r="BRR311" s="92"/>
      <c r="BRS311" s="92"/>
      <c r="BRT311" s="92"/>
      <c r="BRU311" s="92"/>
      <c r="BRV311" s="92"/>
      <c r="BRW311" s="92"/>
      <c r="BRX311" s="92"/>
      <c r="BRY311" s="92"/>
      <c r="BRZ311" s="92"/>
      <c r="BSA311" s="92"/>
      <c r="BSB311" s="92"/>
      <c r="BSC311" s="92"/>
      <c r="BSD311" s="92"/>
      <c r="BSE311" s="92"/>
      <c r="BSF311" s="92"/>
      <c r="BSG311" s="92"/>
      <c r="BSH311" s="92"/>
      <c r="BSI311" s="92"/>
      <c r="BSJ311" s="92"/>
      <c r="BSK311" s="92"/>
      <c r="BSL311" s="92"/>
      <c r="BSM311" s="92"/>
      <c r="BSN311" s="92"/>
      <c r="BSO311" s="92"/>
      <c r="BSP311" s="92"/>
      <c r="BSQ311" s="92"/>
      <c r="BSR311" s="92"/>
      <c r="BSS311" s="92"/>
      <c r="BST311" s="92"/>
      <c r="BSU311" s="92"/>
      <c r="BSV311" s="92"/>
      <c r="BSW311" s="92"/>
      <c r="BSX311" s="92"/>
      <c r="BSY311" s="92"/>
      <c r="BSZ311" s="92"/>
      <c r="BTA311" s="92"/>
      <c r="BTB311" s="92"/>
      <c r="BTC311" s="92"/>
      <c r="BTD311" s="92"/>
      <c r="BTE311" s="92"/>
      <c r="BTF311" s="92"/>
      <c r="BTG311" s="92"/>
      <c r="BTH311" s="92"/>
      <c r="BTI311" s="92"/>
      <c r="BTJ311" s="92"/>
      <c r="BTK311" s="92"/>
      <c r="BTL311" s="92"/>
      <c r="BTM311" s="92"/>
      <c r="BTN311" s="92"/>
      <c r="BTO311" s="92"/>
      <c r="BTP311" s="92"/>
      <c r="BTQ311" s="92"/>
      <c r="BTR311" s="92"/>
      <c r="BTS311" s="92"/>
      <c r="BTT311" s="92"/>
      <c r="BTU311" s="92"/>
      <c r="BTV311" s="92"/>
      <c r="BTW311" s="92"/>
      <c r="BTX311" s="92"/>
      <c r="BTY311" s="92"/>
      <c r="BTZ311" s="92"/>
      <c r="BUA311" s="92"/>
      <c r="BUB311" s="92"/>
      <c r="BUC311" s="92"/>
      <c r="BUD311" s="92"/>
      <c r="BUE311" s="92"/>
      <c r="BUF311" s="92"/>
      <c r="BUG311" s="92"/>
      <c r="BUH311" s="92"/>
      <c r="BUI311" s="92"/>
      <c r="BUJ311" s="92"/>
      <c r="BUK311" s="92"/>
      <c r="BUL311" s="92"/>
      <c r="BUM311" s="92"/>
      <c r="BUN311" s="92"/>
      <c r="BUO311" s="92"/>
      <c r="BUP311" s="92"/>
      <c r="BUQ311" s="92"/>
      <c r="BUR311" s="92"/>
      <c r="BUS311" s="92"/>
      <c r="BUT311" s="92"/>
      <c r="BUU311" s="92"/>
      <c r="BUV311" s="92"/>
      <c r="BUW311" s="92"/>
      <c r="BUX311" s="92"/>
      <c r="BUY311" s="92"/>
      <c r="BUZ311" s="92"/>
      <c r="BVA311" s="92"/>
      <c r="BVB311" s="92"/>
      <c r="BVC311" s="92"/>
      <c r="BVD311" s="92"/>
      <c r="BVE311" s="92"/>
      <c r="BVF311" s="92"/>
      <c r="BVG311" s="92"/>
      <c r="BVH311" s="92"/>
      <c r="BVI311" s="92"/>
      <c r="BVJ311" s="92"/>
      <c r="BVK311" s="92"/>
      <c r="BVL311" s="92"/>
      <c r="BVM311" s="92"/>
      <c r="BVN311" s="92"/>
      <c r="BVO311" s="92"/>
      <c r="BVP311" s="92"/>
      <c r="BVQ311" s="92"/>
      <c r="BVR311" s="92"/>
      <c r="BVS311" s="92"/>
      <c r="BVT311" s="92"/>
      <c r="BVU311" s="92"/>
      <c r="BVV311" s="92"/>
      <c r="BVW311" s="92"/>
      <c r="BVX311" s="92"/>
      <c r="BVY311" s="92"/>
      <c r="BVZ311" s="92"/>
      <c r="BWA311" s="92"/>
      <c r="BWB311" s="92"/>
      <c r="BWC311" s="92"/>
      <c r="BWD311" s="92"/>
      <c r="BWE311" s="92"/>
      <c r="BWF311" s="92"/>
      <c r="BWG311" s="92"/>
      <c r="BWH311" s="92"/>
      <c r="BWI311" s="92"/>
      <c r="BWJ311" s="92"/>
      <c r="BWK311" s="92"/>
      <c r="BWL311" s="92"/>
      <c r="BWM311" s="92"/>
      <c r="BWN311" s="92"/>
      <c r="BWO311" s="92"/>
      <c r="BWP311" s="92"/>
      <c r="BWQ311" s="92"/>
      <c r="BWR311" s="92"/>
      <c r="BWS311" s="92"/>
      <c r="BWT311" s="92"/>
      <c r="BWU311" s="92"/>
      <c r="BWV311" s="92"/>
      <c r="BWW311" s="92"/>
      <c r="BWX311" s="92"/>
      <c r="BWY311" s="92"/>
      <c r="BWZ311" s="92"/>
      <c r="BXA311" s="92"/>
      <c r="BXB311" s="92"/>
      <c r="BXC311" s="92"/>
      <c r="BXD311" s="92"/>
      <c r="BXE311" s="92"/>
      <c r="BXF311" s="92"/>
      <c r="BXG311" s="92"/>
      <c r="BXH311" s="92"/>
      <c r="BXI311" s="92"/>
      <c r="BXJ311" s="92"/>
      <c r="BXK311" s="92"/>
      <c r="BXL311" s="92"/>
      <c r="BXM311" s="92"/>
      <c r="BXN311" s="92"/>
      <c r="BXO311" s="92"/>
      <c r="BXP311" s="92"/>
      <c r="BXQ311" s="92"/>
      <c r="BXR311" s="92"/>
      <c r="BXS311" s="92"/>
      <c r="BXT311" s="92"/>
      <c r="BXU311" s="92"/>
      <c r="BXV311" s="92"/>
      <c r="BXW311" s="92"/>
      <c r="BXX311" s="92"/>
      <c r="BXY311" s="92"/>
      <c r="BXZ311" s="92"/>
      <c r="BYA311" s="92"/>
      <c r="BYB311" s="92"/>
      <c r="BYC311" s="92"/>
      <c r="BYD311" s="92"/>
      <c r="BYE311" s="92"/>
      <c r="BYF311" s="92"/>
      <c r="BYG311" s="92"/>
      <c r="BYH311" s="92"/>
      <c r="BYI311" s="92"/>
      <c r="BYJ311" s="92"/>
      <c r="BYK311" s="92"/>
      <c r="BYL311" s="92"/>
      <c r="BYM311" s="92"/>
      <c r="BYN311" s="92"/>
      <c r="BYO311" s="92"/>
      <c r="BYP311" s="92"/>
      <c r="BYQ311" s="92"/>
      <c r="BYR311" s="92"/>
      <c r="BYS311" s="92"/>
      <c r="BYT311" s="92"/>
      <c r="BYU311" s="92"/>
      <c r="BYV311" s="92"/>
      <c r="BYW311" s="92"/>
      <c r="BYX311" s="92"/>
      <c r="BYY311" s="92"/>
      <c r="BYZ311" s="92"/>
      <c r="BZA311" s="92"/>
      <c r="BZB311" s="92"/>
      <c r="BZC311" s="92"/>
      <c r="BZD311" s="92"/>
      <c r="BZE311" s="92"/>
      <c r="BZF311" s="92"/>
      <c r="BZG311" s="92"/>
      <c r="BZH311" s="92"/>
      <c r="BZI311" s="92"/>
      <c r="BZJ311" s="92"/>
      <c r="BZK311" s="92"/>
      <c r="BZL311" s="92"/>
      <c r="BZM311" s="92"/>
      <c r="BZN311" s="92"/>
      <c r="BZO311" s="92"/>
      <c r="BZP311" s="92"/>
      <c r="BZQ311" s="92"/>
      <c r="BZR311" s="92"/>
      <c r="BZS311" s="92"/>
      <c r="BZT311" s="92"/>
      <c r="BZU311" s="92"/>
      <c r="BZV311" s="92"/>
      <c r="BZW311" s="92"/>
      <c r="BZX311" s="92"/>
      <c r="BZY311" s="92"/>
      <c r="BZZ311" s="92"/>
      <c r="CAA311" s="92"/>
      <c r="CAB311" s="92"/>
      <c r="CAC311" s="92"/>
      <c r="CAD311" s="92"/>
      <c r="CAE311" s="92"/>
      <c r="CAF311" s="92"/>
      <c r="CAG311" s="92"/>
      <c r="CAH311" s="92"/>
      <c r="CAI311" s="92"/>
      <c r="CAJ311" s="92"/>
      <c r="CAK311" s="92"/>
      <c r="CAL311" s="92"/>
      <c r="CAM311" s="92"/>
      <c r="CAN311" s="92"/>
      <c r="CAO311" s="92"/>
      <c r="CAP311" s="92"/>
      <c r="CAQ311" s="92"/>
      <c r="CAR311" s="92"/>
      <c r="CAS311" s="92"/>
      <c r="CAT311" s="92"/>
      <c r="CAU311" s="92"/>
      <c r="CAV311" s="92"/>
      <c r="CAW311" s="92"/>
      <c r="CAX311" s="92"/>
      <c r="CAY311" s="92"/>
      <c r="CAZ311" s="92"/>
      <c r="CBA311" s="92"/>
      <c r="CBB311" s="92"/>
      <c r="CBC311" s="92"/>
      <c r="CBD311" s="92"/>
      <c r="CBE311" s="92"/>
      <c r="CBF311" s="92"/>
      <c r="CBG311" s="92"/>
      <c r="CBH311" s="92"/>
      <c r="CBI311" s="92"/>
      <c r="CBJ311" s="92"/>
      <c r="CBK311" s="92"/>
      <c r="CBL311" s="92"/>
      <c r="CBM311" s="92"/>
      <c r="CBN311" s="92"/>
      <c r="CBO311" s="92"/>
      <c r="CBP311" s="92"/>
      <c r="CBQ311" s="92"/>
      <c r="CBR311" s="92"/>
      <c r="CBS311" s="92"/>
      <c r="CBT311" s="92"/>
      <c r="CBU311" s="92"/>
      <c r="CBV311" s="92"/>
      <c r="CBW311" s="92"/>
      <c r="CBX311" s="92"/>
      <c r="CBY311" s="92"/>
      <c r="CBZ311" s="92"/>
      <c r="CCA311" s="92"/>
      <c r="CCB311" s="92"/>
      <c r="CCC311" s="92"/>
      <c r="CCD311" s="92"/>
      <c r="CCE311" s="92"/>
      <c r="CCF311" s="92"/>
      <c r="CCG311" s="92"/>
      <c r="CCH311" s="92"/>
      <c r="CCI311" s="92"/>
      <c r="CCJ311" s="92"/>
      <c r="CCK311" s="92"/>
      <c r="CCL311" s="92"/>
      <c r="CCM311" s="92"/>
      <c r="CCN311" s="92"/>
      <c r="CCO311" s="92"/>
      <c r="CCP311" s="92"/>
      <c r="CCQ311" s="92"/>
      <c r="CCR311" s="92"/>
      <c r="CCS311" s="92"/>
      <c r="CCT311" s="92"/>
      <c r="CCU311" s="92"/>
      <c r="CCV311" s="92"/>
      <c r="CCW311" s="92"/>
      <c r="CCX311" s="92"/>
      <c r="CCY311" s="92"/>
      <c r="CCZ311" s="92"/>
      <c r="CDA311" s="92"/>
      <c r="CDB311" s="92"/>
      <c r="CDC311" s="92"/>
      <c r="CDD311" s="92"/>
      <c r="CDE311" s="92"/>
      <c r="CDF311" s="92"/>
      <c r="CDG311" s="92"/>
      <c r="CDH311" s="92"/>
      <c r="CDI311" s="92"/>
      <c r="CDJ311" s="92"/>
      <c r="CDK311" s="92"/>
      <c r="CDL311" s="92"/>
      <c r="CDM311" s="92"/>
      <c r="CDN311" s="92"/>
      <c r="CDO311" s="92"/>
      <c r="CDP311" s="92"/>
      <c r="CDQ311" s="92"/>
      <c r="CDR311" s="92"/>
      <c r="CDS311" s="92"/>
      <c r="CDT311" s="92"/>
      <c r="CDU311" s="92"/>
      <c r="CDV311" s="92"/>
      <c r="CDW311" s="92"/>
      <c r="CDX311" s="92"/>
      <c r="CDY311" s="92"/>
      <c r="CDZ311" s="92"/>
      <c r="CEA311" s="92"/>
      <c r="CEB311" s="92"/>
      <c r="CEC311" s="92"/>
      <c r="CED311" s="92"/>
      <c r="CEE311" s="92"/>
      <c r="CEF311" s="92"/>
      <c r="CEG311" s="92"/>
      <c r="CEH311" s="92"/>
      <c r="CEI311" s="92"/>
      <c r="CEJ311" s="92"/>
      <c r="CEK311" s="92"/>
      <c r="CEL311" s="92"/>
      <c r="CEM311" s="92"/>
      <c r="CEN311" s="92"/>
      <c r="CEO311" s="92"/>
      <c r="CEP311" s="92"/>
      <c r="CEQ311" s="92"/>
      <c r="CER311" s="92"/>
      <c r="CES311" s="92"/>
      <c r="CET311" s="92"/>
      <c r="CEU311" s="92"/>
      <c r="CEV311" s="92"/>
      <c r="CEW311" s="92"/>
      <c r="CEX311" s="92"/>
      <c r="CEY311" s="92"/>
      <c r="CEZ311" s="92"/>
      <c r="CFA311" s="92"/>
      <c r="CFB311" s="92"/>
      <c r="CFC311" s="92"/>
      <c r="CFD311" s="92"/>
      <c r="CFE311" s="92"/>
      <c r="CFF311" s="92"/>
      <c r="CFG311" s="92"/>
      <c r="CFH311" s="92"/>
      <c r="CFI311" s="92"/>
      <c r="CFJ311" s="92"/>
      <c r="CFK311" s="92"/>
      <c r="CFL311" s="92"/>
      <c r="CFM311" s="92"/>
      <c r="CFN311" s="92"/>
      <c r="CFO311" s="92"/>
      <c r="CFP311" s="92"/>
      <c r="CFQ311" s="92"/>
      <c r="CFR311" s="92"/>
      <c r="CFS311" s="92"/>
      <c r="CFT311" s="92"/>
      <c r="CFU311" s="92"/>
      <c r="CFV311" s="92"/>
      <c r="CFW311" s="92"/>
      <c r="CFX311" s="92"/>
      <c r="CFY311" s="92"/>
      <c r="CFZ311" s="92"/>
      <c r="CGA311" s="92"/>
      <c r="CGB311" s="92"/>
      <c r="CGC311" s="92"/>
      <c r="CGD311" s="92"/>
      <c r="CGE311" s="92"/>
      <c r="CGF311" s="92"/>
      <c r="CGG311" s="92"/>
      <c r="CGH311" s="92"/>
      <c r="CGI311" s="92"/>
      <c r="CGJ311" s="92"/>
      <c r="CGK311" s="92"/>
      <c r="CGL311" s="92"/>
      <c r="CGM311" s="92"/>
      <c r="CGN311" s="92"/>
      <c r="CGO311" s="92"/>
      <c r="CGP311" s="92"/>
      <c r="CGQ311" s="92"/>
      <c r="CGR311" s="92"/>
      <c r="CGS311" s="92"/>
      <c r="CGT311" s="92"/>
      <c r="CGU311" s="92"/>
      <c r="CGV311" s="92"/>
      <c r="CGW311" s="92"/>
      <c r="CGX311" s="92"/>
      <c r="CGY311" s="92"/>
      <c r="CGZ311" s="92"/>
      <c r="CHA311" s="92"/>
      <c r="CHB311" s="92"/>
      <c r="CHC311" s="92"/>
      <c r="CHD311" s="92"/>
      <c r="CHE311" s="92"/>
      <c r="CHF311" s="92"/>
      <c r="CHG311" s="92"/>
      <c r="CHH311" s="92"/>
      <c r="CHI311" s="92"/>
      <c r="CHJ311" s="92"/>
      <c r="CHK311" s="92"/>
      <c r="CHL311" s="92"/>
      <c r="CHM311" s="92"/>
      <c r="CHN311" s="92"/>
      <c r="CHO311" s="92"/>
      <c r="CHP311" s="92"/>
      <c r="CHQ311" s="92"/>
      <c r="CHR311" s="92"/>
      <c r="CHS311" s="92"/>
      <c r="CHT311" s="92"/>
      <c r="CHU311" s="92"/>
      <c r="CHV311" s="92"/>
      <c r="CHW311" s="92"/>
      <c r="CHX311" s="92"/>
      <c r="CHY311" s="92"/>
      <c r="CHZ311" s="92"/>
      <c r="CIA311" s="92"/>
      <c r="CIB311" s="92"/>
      <c r="CIC311" s="92"/>
      <c r="CID311" s="92"/>
      <c r="CIE311" s="92"/>
      <c r="CIF311" s="92"/>
      <c r="CIG311" s="92"/>
      <c r="CIH311" s="92"/>
      <c r="CII311" s="92"/>
      <c r="CIJ311" s="92"/>
      <c r="CIK311" s="92"/>
      <c r="CIL311" s="92"/>
      <c r="CIM311" s="92"/>
      <c r="CIN311" s="92"/>
      <c r="CIO311" s="92"/>
      <c r="CIP311" s="92"/>
      <c r="CIQ311" s="92"/>
      <c r="CIR311" s="92"/>
      <c r="CIS311" s="92"/>
      <c r="CIT311" s="92"/>
      <c r="CIU311" s="92"/>
      <c r="CIV311" s="92"/>
      <c r="CIW311" s="92"/>
      <c r="CIX311" s="92"/>
      <c r="CIY311" s="92"/>
      <c r="CIZ311" s="92"/>
      <c r="CJA311" s="92"/>
      <c r="CJB311" s="92"/>
      <c r="CJC311" s="92"/>
      <c r="CJD311" s="92"/>
      <c r="CJE311" s="92"/>
      <c r="CJF311" s="92"/>
      <c r="CJG311" s="92"/>
      <c r="CJH311" s="92"/>
      <c r="CJI311" s="92"/>
      <c r="CJJ311" s="92"/>
      <c r="CJK311" s="92"/>
      <c r="CJL311" s="92"/>
      <c r="CJM311" s="92"/>
      <c r="CJN311" s="92"/>
      <c r="CJO311" s="92"/>
      <c r="CJP311" s="92"/>
      <c r="CJQ311" s="92"/>
      <c r="CJR311" s="92"/>
      <c r="CJS311" s="92"/>
      <c r="CJT311" s="92"/>
      <c r="CJU311" s="92"/>
      <c r="CJV311" s="92"/>
      <c r="CJW311" s="92"/>
      <c r="CJX311" s="92"/>
      <c r="CJY311" s="92"/>
      <c r="CJZ311" s="92"/>
      <c r="CKA311" s="92"/>
      <c r="CKB311" s="92"/>
      <c r="CKC311" s="92"/>
      <c r="CKD311" s="92"/>
      <c r="CKE311" s="92"/>
      <c r="CKF311" s="92"/>
      <c r="CKG311" s="92"/>
      <c r="CKH311" s="92"/>
      <c r="CKI311" s="92"/>
      <c r="CKJ311" s="92"/>
      <c r="CKK311" s="92"/>
      <c r="CKL311" s="92"/>
      <c r="CKM311" s="92"/>
      <c r="CKN311" s="92"/>
      <c r="CKO311" s="92"/>
      <c r="CKP311" s="92"/>
      <c r="CKQ311" s="92"/>
      <c r="CKR311" s="92"/>
      <c r="CKS311" s="92"/>
      <c r="CKT311" s="92"/>
      <c r="CKU311" s="92"/>
      <c r="CKV311" s="92"/>
      <c r="CKW311" s="92"/>
      <c r="CKX311" s="92"/>
      <c r="CKY311" s="92"/>
      <c r="CKZ311" s="92"/>
      <c r="CLA311" s="92"/>
      <c r="CLB311" s="92"/>
      <c r="CLC311" s="92"/>
      <c r="CLD311" s="92"/>
      <c r="CLE311" s="92"/>
      <c r="CLF311" s="92"/>
      <c r="CLG311" s="92"/>
      <c r="CLH311" s="92"/>
      <c r="CLI311" s="92"/>
      <c r="CLJ311" s="92"/>
      <c r="CLK311" s="92"/>
      <c r="CLL311" s="92"/>
      <c r="CLM311" s="92"/>
      <c r="CLN311" s="92"/>
      <c r="CLO311" s="92"/>
      <c r="CLP311" s="92"/>
      <c r="CLQ311" s="92"/>
      <c r="CLR311" s="92"/>
      <c r="CLS311" s="92"/>
      <c r="CLT311" s="92"/>
      <c r="CLU311" s="92"/>
      <c r="CLV311" s="92"/>
      <c r="CLW311" s="92"/>
      <c r="CLX311" s="92"/>
      <c r="CLY311" s="92"/>
      <c r="CLZ311" s="92"/>
      <c r="CMA311" s="92"/>
      <c r="CMB311" s="92"/>
      <c r="CMC311" s="92"/>
      <c r="CMD311" s="92"/>
      <c r="CME311" s="92"/>
      <c r="CMF311" s="92"/>
      <c r="CMG311" s="92"/>
      <c r="CMH311" s="92"/>
      <c r="CMI311" s="92"/>
      <c r="CMJ311" s="92"/>
      <c r="CMK311" s="92"/>
      <c r="CML311" s="92"/>
      <c r="CMM311" s="92"/>
      <c r="CMN311" s="92"/>
      <c r="CMO311" s="92"/>
      <c r="CMP311" s="92"/>
      <c r="CMQ311" s="92"/>
      <c r="CMR311" s="92"/>
      <c r="CMS311" s="92"/>
      <c r="CMT311" s="92"/>
      <c r="CMU311" s="92"/>
      <c r="CMV311" s="92"/>
      <c r="CMW311" s="92"/>
      <c r="CMX311" s="92"/>
      <c r="CMY311" s="92"/>
      <c r="CMZ311" s="92"/>
      <c r="CNA311" s="92"/>
      <c r="CNB311" s="92"/>
      <c r="CNC311" s="92"/>
      <c r="CND311" s="92"/>
      <c r="CNE311" s="92"/>
      <c r="CNF311" s="92"/>
      <c r="CNG311" s="92"/>
      <c r="CNH311" s="92"/>
      <c r="CNI311" s="92"/>
      <c r="CNJ311" s="92"/>
      <c r="CNK311" s="92"/>
      <c r="CNL311" s="92"/>
      <c r="CNM311" s="92"/>
      <c r="CNN311" s="92"/>
      <c r="CNO311" s="92"/>
      <c r="CNP311" s="92"/>
      <c r="CNQ311" s="92"/>
      <c r="CNR311" s="92"/>
      <c r="CNS311" s="92"/>
      <c r="CNT311" s="92"/>
      <c r="CNU311" s="92"/>
      <c r="CNV311" s="92"/>
      <c r="CNW311" s="92"/>
      <c r="CNX311" s="92"/>
      <c r="CNY311" s="92"/>
      <c r="CNZ311" s="92"/>
      <c r="COA311" s="92"/>
      <c r="COB311" s="92"/>
      <c r="COC311" s="92"/>
      <c r="COD311" s="92"/>
      <c r="COE311" s="92"/>
      <c r="COF311" s="92"/>
      <c r="COG311" s="92"/>
      <c r="COH311" s="92"/>
      <c r="COI311" s="92"/>
      <c r="COJ311" s="92"/>
      <c r="COK311" s="92"/>
      <c r="COL311" s="92"/>
      <c r="COM311" s="92"/>
      <c r="CON311" s="92"/>
      <c r="COO311" s="92"/>
      <c r="COP311" s="92"/>
      <c r="COQ311" s="92"/>
      <c r="COR311" s="92"/>
      <c r="COS311" s="92"/>
      <c r="COT311" s="92"/>
      <c r="COU311" s="92"/>
      <c r="COV311" s="92"/>
      <c r="COW311" s="92"/>
      <c r="COX311" s="92"/>
      <c r="COY311" s="92"/>
      <c r="COZ311" s="92"/>
      <c r="CPA311" s="92"/>
      <c r="CPB311" s="92"/>
      <c r="CPC311" s="92"/>
      <c r="CPD311" s="92"/>
      <c r="CPE311" s="92"/>
      <c r="CPF311" s="92"/>
      <c r="CPG311" s="92"/>
      <c r="CPH311" s="92"/>
      <c r="CPI311" s="92"/>
      <c r="CPJ311" s="92"/>
      <c r="CPK311" s="92"/>
      <c r="CPL311" s="92"/>
      <c r="CPM311" s="92"/>
      <c r="CPN311" s="92"/>
      <c r="CPO311" s="92"/>
      <c r="CPP311" s="92"/>
      <c r="CPQ311" s="92"/>
      <c r="CPR311" s="92"/>
      <c r="CPS311" s="92"/>
      <c r="CPT311" s="92"/>
      <c r="CPU311" s="92"/>
      <c r="CPV311" s="92"/>
      <c r="CPW311" s="92"/>
      <c r="CPX311" s="92"/>
      <c r="CPY311" s="92"/>
      <c r="CPZ311" s="92"/>
      <c r="CQA311" s="92"/>
      <c r="CQB311" s="92"/>
      <c r="CQC311" s="92"/>
      <c r="CQD311" s="92"/>
      <c r="CQE311" s="92"/>
      <c r="CQF311" s="92"/>
      <c r="CQG311" s="92"/>
      <c r="CQH311" s="92"/>
      <c r="CQI311" s="92"/>
      <c r="CQJ311" s="92"/>
      <c r="CQK311" s="92"/>
      <c r="CQL311" s="92"/>
      <c r="CQM311" s="92"/>
      <c r="CQN311" s="92"/>
      <c r="CQO311" s="92"/>
      <c r="CQP311" s="92"/>
      <c r="CQQ311" s="92"/>
      <c r="CQR311" s="92"/>
      <c r="CQS311" s="92"/>
      <c r="CQT311" s="92"/>
      <c r="CQU311" s="92"/>
      <c r="CQV311" s="92"/>
      <c r="CQW311" s="92"/>
      <c r="CQX311" s="92"/>
      <c r="CQY311" s="92"/>
      <c r="CQZ311" s="92"/>
      <c r="CRA311" s="92"/>
      <c r="CRB311" s="92"/>
      <c r="CRC311" s="92"/>
      <c r="CRD311" s="92"/>
      <c r="CRE311" s="92"/>
      <c r="CRF311" s="92"/>
      <c r="CRG311" s="92"/>
      <c r="CRH311" s="92"/>
      <c r="CRI311" s="92"/>
      <c r="CRJ311" s="92"/>
      <c r="CRK311" s="92"/>
      <c r="CRL311" s="92"/>
      <c r="CRM311" s="92"/>
      <c r="CRN311" s="92"/>
      <c r="CRO311" s="92"/>
      <c r="CRP311" s="92"/>
      <c r="CRQ311" s="92"/>
      <c r="CRR311" s="92"/>
      <c r="CRS311" s="92"/>
      <c r="CRT311" s="92"/>
      <c r="CRU311" s="92"/>
      <c r="CRV311" s="92"/>
      <c r="CRW311" s="92"/>
      <c r="CRX311" s="92"/>
      <c r="CRY311" s="92"/>
      <c r="CRZ311" s="92"/>
      <c r="CSA311" s="92"/>
      <c r="CSB311" s="92"/>
      <c r="CSC311" s="92"/>
      <c r="CSD311" s="92"/>
      <c r="CSE311" s="92"/>
      <c r="CSF311" s="92"/>
      <c r="CSG311" s="92"/>
      <c r="CSH311" s="92"/>
      <c r="CSI311" s="92"/>
      <c r="CSJ311" s="92"/>
      <c r="CSK311" s="92"/>
      <c r="CSL311" s="92"/>
      <c r="CSM311" s="92"/>
      <c r="CSN311" s="92"/>
      <c r="CSO311" s="92"/>
      <c r="CSP311" s="92"/>
      <c r="CSQ311" s="92"/>
      <c r="CSR311" s="92"/>
      <c r="CSS311" s="92"/>
      <c r="CST311" s="92"/>
      <c r="CSU311" s="92"/>
      <c r="CSV311" s="92"/>
      <c r="CSW311" s="92"/>
      <c r="CSX311" s="92"/>
      <c r="CSY311" s="92"/>
      <c r="CSZ311" s="92"/>
      <c r="CTA311" s="92"/>
      <c r="CTB311" s="92"/>
      <c r="CTC311" s="92"/>
      <c r="CTD311" s="92"/>
      <c r="CTE311" s="92"/>
      <c r="CTF311" s="92"/>
      <c r="CTG311" s="92"/>
      <c r="CTH311" s="92"/>
      <c r="CTI311" s="92"/>
      <c r="CTJ311" s="92"/>
      <c r="CTK311" s="92"/>
      <c r="CTL311" s="92"/>
      <c r="CTM311" s="92"/>
      <c r="CTN311" s="92"/>
      <c r="CTO311" s="92"/>
      <c r="CTP311" s="92"/>
      <c r="CTQ311" s="92"/>
      <c r="CTR311" s="92"/>
      <c r="CTS311" s="92"/>
      <c r="CTT311" s="92"/>
      <c r="CTU311" s="92"/>
      <c r="CTV311" s="92"/>
      <c r="CTW311" s="92"/>
      <c r="CTX311" s="92"/>
      <c r="CTY311" s="92"/>
      <c r="CTZ311" s="92"/>
      <c r="CUA311" s="92"/>
      <c r="CUB311" s="92"/>
      <c r="CUC311" s="92"/>
      <c r="CUD311" s="92"/>
      <c r="CUE311" s="92"/>
      <c r="CUF311" s="92"/>
      <c r="CUG311" s="92"/>
      <c r="CUH311" s="92"/>
      <c r="CUI311" s="92"/>
      <c r="CUJ311" s="92"/>
      <c r="CUK311" s="92"/>
      <c r="CUL311" s="92"/>
      <c r="CUM311" s="92"/>
      <c r="CUN311" s="92"/>
      <c r="CUO311" s="92"/>
      <c r="CUP311" s="92"/>
      <c r="CUQ311" s="92"/>
      <c r="CUR311" s="92"/>
      <c r="CUS311" s="92"/>
      <c r="CUT311" s="92"/>
      <c r="CUU311" s="92"/>
      <c r="CUV311" s="92"/>
      <c r="CUW311" s="92"/>
      <c r="CUX311" s="92"/>
      <c r="CUY311" s="92"/>
      <c r="CUZ311" s="92"/>
      <c r="CVA311" s="92"/>
      <c r="CVB311" s="92"/>
      <c r="CVC311" s="92"/>
      <c r="CVD311" s="92"/>
      <c r="CVE311" s="92"/>
      <c r="CVF311" s="92"/>
      <c r="CVG311" s="92"/>
      <c r="CVH311" s="92"/>
      <c r="CVI311" s="92"/>
      <c r="CVJ311" s="92"/>
      <c r="CVK311" s="92"/>
      <c r="CVL311" s="92"/>
      <c r="CVM311" s="92"/>
      <c r="CVN311" s="92"/>
      <c r="CVO311" s="92"/>
      <c r="CVP311" s="92"/>
      <c r="CVQ311" s="92"/>
      <c r="CVR311" s="92"/>
      <c r="CVS311" s="92"/>
      <c r="CVT311" s="92"/>
      <c r="CVU311" s="92"/>
      <c r="CVV311" s="92"/>
      <c r="CVW311" s="92"/>
      <c r="CVX311" s="92"/>
      <c r="CVY311" s="92"/>
      <c r="CVZ311" s="92"/>
      <c r="CWA311" s="92"/>
      <c r="CWB311" s="92"/>
      <c r="CWC311" s="92"/>
      <c r="CWD311" s="92"/>
      <c r="CWE311" s="92"/>
      <c r="CWF311" s="92"/>
      <c r="CWG311" s="92"/>
      <c r="CWH311" s="92"/>
      <c r="CWI311" s="92"/>
      <c r="CWJ311" s="92"/>
      <c r="CWK311" s="92"/>
      <c r="CWL311" s="92"/>
      <c r="CWM311" s="92"/>
      <c r="CWN311" s="92"/>
      <c r="CWO311" s="92"/>
      <c r="CWP311" s="92"/>
      <c r="CWQ311" s="92"/>
      <c r="CWR311" s="92"/>
      <c r="CWS311" s="92"/>
      <c r="CWT311" s="92"/>
      <c r="CWU311" s="92"/>
      <c r="CWV311" s="92"/>
      <c r="CWW311" s="92"/>
      <c r="CWX311" s="92"/>
      <c r="CWY311" s="92"/>
      <c r="CWZ311" s="92"/>
      <c r="CXA311" s="92"/>
      <c r="CXB311" s="92"/>
      <c r="CXC311" s="92"/>
      <c r="CXD311" s="92"/>
      <c r="CXE311" s="92"/>
      <c r="CXF311" s="92"/>
      <c r="CXG311" s="92"/>
      <c r="CXH311" s="92"/>
      <c r="CXI311" s="92"/>
      <c r="CXJ311" s="92"/>
      <c r="CXK311" s="92"/>
      <c r="CXL311" s="92"/>
      <c r="CXM311" s="92"/>
      <c r="CXN311" s="92"/>
      <c r="CXO311" s="92"/>
      <c r="CXP311" s="92"/>
      <c r="CXQ311" s="92"/>
      <c r="CXR311" s="92"/>
      <c r="CXS311" s="92"/>
      <c r="CXT311" s="92"/>
      <c r="CXU311" s="92"/>
      <c r="CXV311" s="92"/>
      <c r="CXW311" s="92"/>
      <c r="CXX311" s="92"/>
      <c r="CXY311" s="92"/>
      <c r="CXZ311" s="92"/>
      <c r="CYA311" s="92"/>
      <c r="CYB311" s="92"/>
      <c r="CYC311" s="92"/>
      <c r="CYD311" s="92"/>
      <c r="CYE311" s="92"/>
      <c r="CYF311" s="92"/>
      <c r="CYG311" s="92"/>
      <c r="CYH311" s="92"/>
      <c r="CYI311" s="92"/>
      <c r="CYJ311" s="92"/>
      <c r="CYK311" s="92"/>
      <c r="CYL311" s="92"/>
      <c r="CYM311" s="92"/>
      <c r="CYN311" s="92"/>
      <c r="CYO311" s="92"/>
      <c r="CYP311" s="92"/>
      <c r="CYQ311" s="92"/>
      <c r="CYR311" s="92"/>
      <c r="CYS311" s="92"/>
      <c r="CYT311" s="92"/>
      <c r="CYU311" s="92"/>
      <c r="CYV311" s="92"/>
      <c r="CYW311" s="92"/>
      <c r="CYX311" s="92"/>
      <c r="CYY311" s="92"/>
      <c r="CYZ311" s="92"/>
      <c r="CZA311" s="92"/>
      <c r="CZB311" s="92"/>
      <c r="CZC311" s="92"/>
      <c r="CZD311" s="92"/>
      <c r="CZE311" s="92"/>
      <c r="CZF311" s="92"/>
      <c r="CZG311" s="92"/>
      <c r="CZH311" s="92"/>
      <c r="CZI311" s="92"/>
      <c r="CZJ311" s="92"/>
      <c r="CZK311" s="92"/>
      <c r="CZL311" s="92"/>
      <c r="CZM311" s="92"/>
      <c r="CZN311" s="92"/>
      <c r="CZO311" s="92"/>
      <c r="CZP311" s="92"/>
      <c r="CZQ311" s="92"/>
      <c r="CZR311" s="92"/>
      <c r="CZS311" s="92"/>
      <c r="CZT311" s="92"/>
      <c r="CZU311" s="92"/>
      <c r="CZV311" s="92"/>
      <c r="CZW311" s="92"/>
      <c r="CZX311" s="92"/>
      <c r="CZY311" s="92"/>
      <c r="CZZ311" s="92"/>
      <c r="DAA311" s="92"/>
      <c r="DAB311" s="92"/>
      <c r="DAC311" s="92"/>
      <c r="DAD311" s="92"/>
      <c r="DAE311" s="92"/>
      <c r="DAF311" s="92"/>
      <c r="DAG311" s="92"/>
      <c r="DAH311" s="92"/>
      <c r="DAI311" s="92"/>
      <c r="DAJ311" s="92"/>
      <c r="DAK311" s="92"/>
      <c r="DAL311" s="92"/>
      <c r="DAM311" s="92"/>
      <c r="DAN311" s="92"/>
      <c r="DAO311" s="92"/>
      <c r="DAP311" s="92"/>
      <c r="DAQ311" s="92"/>
      <c r="DAR311" s="92"/>
      <c r="DAS311" s="92"/>
      <c r="DAT311" s="92"/>
      <c r="DAU311" s="92"/>
      <c r="DAV311" s="92"/>
      <c r="DAW311" s="92"/>
      <c r="DAX311" s="92"/>
      <c r="DAY311" s="92"/>
      <c r="DAZ311" s="92"/>
      <c r="DBA311" s="92"/>
      <c r="DBB311" s="92"/>
      <c r="DBC311" s="92"/>
      <c r="DBD311" s="92"/>
      <c r="DBE311" s="92"/>
      <c r="DBF311" s="92"/>
      <c r="DBG311" s="92"/>
      <c r="DBH311" s="92"/>
      <c r="DBI311" s="92"/>
      <c r="DBJ311" s="92"/>
      <c r="DBK311" s="92"/>
      <c r="DBL311" s="92"/>
      <c r="DBM311" s="92"/>
      <c r="DBN311" s="92"/>
      <c r="DBO311" s="92"/>
      <c r="DBP311" s="92"/>
      <c r="DBQ311" s="92"/>
      <c r="DBR311" s="92"/>
      <c r="DBS311" s="92"/>
      <c r="DBT311" s="92"/>
      <c r="DBU311" s="92"/>
      <c r="DBV311" s="92"/>
      <c r="DBW311" s="92"/>
      <c r="DBX311" s="92"/>
      <c r="DBY311" s="92"/>
      <c r="DBZ311" s="92"/>
      <c r="DCA311" s="92"/>
      <c r="DCB311" s="92"/>
      <c r="DCC311" s="92"/>
      <c r="DCD311" s="92"/>
      <c r="DCE311" s="92"/>
      <c r="DCF311" s="92"/>
      <c r="DCG311" s="92"/>
      <c r="DCH311" s="92"/>
      <c r="DCI311" s="92"/>
      <c r="DCJ311" s="92"/>
      <c r="DCK311" s="92"/>
      <c r="DCL311" s="92"/>
      <c r="DCM311" s="92"/>
      <c r="DCN311" s="92"/>
      <c r="DCO311" s="92"/>
      <c r="DCP311" s="92"/>
      <c r="DCQ311" s="92"/>
      <c r="DCR311" s="92"/>
      <c r="DCS311" s="92"/>
      <c r="DCT311" s="92"/>
      <c r="DCU311" s="92"/>
      <c r="DCV311" s="92"/>
      <c r="DCW311" s="92"/>
      <c r="DCX311" s="92"/>
      <c r="DCY311" s="92"/>
      <c r="DCZ311" s="92"/>
      <c r="DDA311" s="92"/>
      <c r="DDB311" s="92"/>
      <c r="DDC311" s="92"/>
      <c r="DDD311" s="92"/>
      <c r="DDE311" s="92"/>
      <c r="DDF311" s="92"/>
      <c r="DDG311" s="92"/>
      <c r="DDH311" s="92"/>
      <c r="DDI311" s="92"/>
      <c r="DDJ311" s="92"/>
      <c r="DDK311" s="92"/>
      <c r="DDL311" s="92"/>
      <c r="DDM311" s="92"/>
      <c r="DDN311" s="92"/>
      <c r="DDO311" s="92"/>
      <c r="DDP311" s="92"/>
      <c r="DDQ311" s="92"/>
      <c r="DDR311" s="92"/>
      <c r="DDS311" s="92"/>
      <c r="DDT311" s="92"/>
      <c r="DDU311" s="92"/>
      <c r="DDV311" s="92"/>
      <c r="DDW311" s="92"/>
      <c r="DDX311" s="92"/>
      <c r="DDY311" s="92"/>
      <c r="DDZ311" s="92"/>
      <c r="DEA311" s="92"/>
      <c r="DEB311" s="92"/>
      <c r="DEC311" s="92"/>
      <c r="DED311" s="92"/>
      <c r="DEE311" s="92"/>
      <c r="DEF311" s="92"/>
      <c r="DEG311" s="92"/>
      <c r="DEH311" s="92"/>
      <c r="DEI311" s="92"/>
      <c r="DEJ311" s="92"/>
      <c r="DEK311" s="92"/>
      <c r="DEL311" s="92"/>
      <c r="DEM311" s="92"/>
      <c r="DEN311" s="92"/>
      <c r="DEO311" s="92"/>
      <c r="DEP311" s="92"/>
      <c r="DEQ311" s="92"/>
      <c r="DER311" s="92"/>
      <c r="DES311" s="92"/>
      <c r="DET311" s="92"/>
      <c r="DEU311" s="92"/>
      <c r="DEV311" s="92"/>
      <c r="DEW311" s="92"/>
      <c r="DEX311" s="92"/>
      <c r="DEY311" s="92"/>
      <c r="DEZ311" s="92"/>
      <c r="DFA311" s="92"/>
      <c r="DFB311" s="92"/>
      <c r="DFC311" s="92"/>
      <c r="DFD311" s="92"/>
      <c r="DFE311" s="92"/>
      <c r="DFF311" s="92"/>
      <c r="DFG311" s="92"/>
      <c r="DFH311" s="92"/>
      <c r="DFI311" s="92"/>
      <c r="DFJ311" s="92"/>
      <c r="DFK311" s="92"/>
      <c r="DFL311" s="92"/>
      <c r="DFM311" s="92"/>
      <c r="DFN311" s="92"/>
      <c r="DFO311" s="92"/>
      <c r="DFP311" s="92"/>
      <c r="DFQ311" s="92"/>
      <c r="DFR311" s="92"/>
      <c r="DFS311" s="92"/>
      <c r="DFT311" s="92"/>
      <c r="DFU311" s="92"/>
      <c r="DFV311" s="92"/>
      <c r="DFW311" s="92"/>
      <c r="DFX311" s="92"/>
      <c r="DFY311" s="92"/>
      <c r="DFZ311" s="92"/>
      <c r="DGA311" s="92"/>
      <c r="DGB311" s="92"/>
      <c r="DGC311" s="92"/>
      <c r="DGD311" s="92"/>
      <c r="DGE311" s="92"/>
      <c r="DGF311" s="92"/>
      <c r="DGG311" s="92"/>
      <c r="DGH311" s="92"/>
      <c r="DGI311" s="92"/>
      <c r="DGJ311" s="92"/>
      <c r="DGK311" s="92"/>
      <c r="DGL311" s="92"/>
      <c r="DGM311" s="92"/>
      <c r="DGN311" s="92"/>
      <c r="DGO311" s="92"/>
      <c r="DGP311" s="92"/>
      <c r="DGQ311" s="92"/>
      <c r="DGR311" s="92"/>
      <c r="DGS311" s="92"/>
      <c r="DGT311" s="92"/>
      <c r="DGU311" s="92"/>
      <c r="DGV311" s="92"/>
      <c r="DGW311" s="92"/>
      <c r="DGX311" s="92"/>
      <c r="DGY311" s="92"/>
      <c r="DGZ311" s="92"/>
      <c r="DHA311" s="92"/>
      <c r="DHB311" s="92"/>
      <c r="DHC311" s="92"/>
      <c r="DHD311" s="92"/>
      <c r="DHE311" s="92"/>
      <c r="DHF311" s="92"/>
      <c r="DHG311" s="92"/>
      <c r="DHH311" s="92"/>
      <c r="DHI311" s="92"/>
      <c r="DHJ311" s="92"/>
      <c r="DHK311" s="92"/>
      <c r="DHL311" s="92"/>
      <c r="DHM311" s="92"/>
      <c r="DHN311" s="92"/>
      <c r="DHO311" s="92"/>
      <c r="DHP311" s="92"/>
      <c r="DHQ311" s="92"/>
      <c r="DHR311" s="92"/>
      <c r="DHS311" s="92"/>
      <c r="DHT311" s="92"/>
      <c r="DHU311" s="92"/>
      <c r="DHV311" s="92"/>
      <c r="DHW311" s="92"/>
      <c r="DHX311" s="92"/>
      <c r="DHY311" s="92"/>
      <c r="DHZ311" s="92"/>
      <c r="DIA311" s="92"/>
      <c r="DIB311" s="92"/>
      <c r="DIC311" s="92"/>
      <c r="DID311" s="92"/>
      <c r="DIE311" s="92"/>
      <c r="DIF311" s="92"/>
      <c r="DIG311" s="92"/>
      <c r="DIH311" s="92"/>
      <c r="DII311" s="92"/>
      <c r="DIJ311" s="92"/>
      <c r="DIK311" s="92"/>
      <c r="DIL311" s="92"/>
      <c r="DIM311" s="92"/>
      <c r="DIN311" s="92"/>
      <c r="DIO311" s="92"/>
      <c r="DIP311" s="92"/>
      <c r="DIQ311" s="92"/>
      <c r="DIR311" s="92"/>
      <c r="DIS311" s="92"/>
      <c r="DIT311" s="92"/>
      <c r="DIU311" s="92"/>
      <c r="DIV311" s="92"/>
      <c r="DIW311" s="92"/>
      <c r="DIX311" s="92"/>
      <c r="DIY311" s="92"/>
      <c r="DIZ311" s="92"/>
      <c r="DJA311" s="92"/>
      <c r="DJB311" s="92"/>
      <c r="DJC311" s="92"/>
      <c r="DJD311" s="92"/>
      <c r="DJE311" s="92"/>
      <c r="DJF311" s="92"/>
      <c r="DJG311" s="92"/>
      <c r="DJH311" s="92"/>
      <c r="DJI311" s="92"/>
      <c r="DJJ311" s="92"/>
      <c r="DJK311" s="92"/>
      <c r="DJL311" s="92"/>
      <c r="DJM311" s="92"/>
      <c r="DJN311" s="92"/>
      <c r="DJO311" s="92"/>
      <c r="DJP311" s="92"/>
      <c r="DJQ311" s="92"/>
      <c r="DJR311" s="92"/>
      <c r="DJS311" s="92"/>
      <c r="DJT311" s="92"/>
      <c r="DJU311" s="92"/>
      <c r="DJV311" s="92"/>
      <c r="DJW311" s="92"/>
      <c r="DJX311" s="92"/>
      <c r="DJY311" s="92"/>
      <c r="DJZ311" s="92"/>
      <c r="DKA311" s="92"/>
      <c r="DKB311" s="92"/>
      <c r="DKC311" s="92"/>
      <c r="DKD311" s="92"/>
      <c r="DKE311" s="92"/>
      <c r="DKF311" s="92"/>
      <c r="DKG311" s="92"/>
      <c r="DKH311" s="92"/>
      <c r="DKI311" s="92"/>
      <c r="DKJ311" s="92"/>
      <c r="DKK311" s="92"/>
      <c r="DKL311" s="92"/>
      <c r="DKM311" s="92"/>
      <c r="DKN311" s="92"/>
      <c r="DKO311" s="92"/>
      <c r="DKP311" s="92"/>
      <c r="DKQ311" s="92"/>
      <c r="DKR311" s="92"/>
      <c r="DKS311" s="92"/>
      <c r="DKT311" s="92"/>
      <c r="DKU311" s="92"/>
      <c r="DKV311" s="92"/>
      <c r="DKW311" s="92"/>
      <c r="DKX311" s="92"/>
      <c r="DKY311" s="92"/>
      <c r="DKZ311" s="92"/>
      <c r="DLA311" s="92"/>
      <c r="DLB311" s="92"/>
      <c r="DLC311" s="92"/>
      <c r="DLD311" s="92"/>
      <c r="DLE311" s="92"/>
      <c r="DLF311" s="92"/>
      <c r="DLG311" s="92"/>
      <c r="DLH311" s="92"/>
      <c r="DLI311" s="92"/>
      <c r="DLJ311" s="92"/>
      <c r="DLK311" s="92"/>
      <c r="DLL311" s="92"/>
      <c r="DLM311" s="92"/>
      <c r="DLN311" s="92"/>
      <c r="DLO311" s="92"/>
      <c r="DLP311" s="92"/>
      <c r="DLQ311" s="92"/>
      <c r="DLR311" s="92"/>
      <c r="DLS311" s="92"/>
      <c r="DLT311" s="92"/>
      <c r="DLU311" s="92"/>
      <c r="DLV311" s="92"/>
      <c r="DLW311" s="92"/>
      <c r="DLX311" s="92"/>
      <c r="DLY311" s="92"/>
      <c r="DLZ311" s="92"/>
      <c r="DMA311" s="92"/>
      <c r="DMB311" s="92"/>
      <c r="DMC311" s="92"/>
      <c r="DMD311" s="92"/>
      <c r="DME311" s="92"/>
      <c r="DMF311" s="92"/>
      <c r="DMG311" s="92"/>
      <c r="DMH311" s="92"/>
      <c r="DMI311" s="92"/>
      <c r="DMJ311" s="92"/>
      <c r="DMK311" s="92"/>
      <c r="DML311" s="92"/>
      <c r="DMM311" s="92"/>
      <c r="DMN311" s="92"/>
      <c r="DMO311" s="92"/>
      <c r="DMP311" s="92"/>
      <c r="DMQ311" s="92"/>
      <c r="DMR311" s="92"/>
      <c r="DMS311" s="92"/>
      <c r="DMT311" s="92"/>
      <c r="DMU311" s="92"/>
      <c r="DMV311" s="92"/>
      <c r="DMW311" s="92"/>
      <c r="DMX311" s="92"/>
      <c r="DMY311" s="92"/>
      <c r="DMZ311" s="92"/>
      <c r="DNA311" s="92"/>
      <c r="DNB311" s="92"/>
      <c r="DNC311" s="92"/>
      <c r="DND311" s="92"/>
      <c r="DNE311" s="92"/>
      <c r="DNF311" s="92"/>
      <c r="DNG311" s="92"/>
      <c r="DNH311" s="92"/>
      <c r="DNI311" s="92"/>
      <c r="DNJ311" s="92"/>
      <c r="DNK311" s="92"/>
      <c r="DNL311" s="92"/>
      <c r="DNM311" s="92"/>
      <c r="DNN311" s="92"/>
      <c r="DNO311" s="92"/>
      <c r="DNP311" s="92"/>
      <c r="DNQ311" s="92"/>
      <c r="DNR311" s="92"/>
      <c r="DNS311" s="92"/>
      <c r="DNT311" s="92"/>
      <c r="DNU311" s="92"/>
      <c r="DNV311" s="92"/>
      <c r="DNW311" s="92"/>
      <c r="DNX311" s="92"/>
      <c r="DNY311" s="92"/>
      <c r="DNZ311" s="92"/>
      <c r="DOA311" s="92"/>
      <c r="DOB311" s="92"/>
      <c r="DOC311" s="92"/>
      <c r="DOD311" s="92"/>
      <c r="DOE311" s="92"/>
      <c r="DOF311" s="92"/>
      <c r="DOG311" s="92"/>
      <c r="DOH311" s="92"/>
      <c r="DOI311" s="92"/>
      <c r="DOJ311" s="92"/>
      <c r="DOK311" s="92"/>
      <c r="DOL311" s="92"/>
      <c r="DOM311" s="92"/>
      <c r="DON311" s="92"/>
      <c r="DOO311" s="92"/>
      <c r="DOP311" s="92"/>
      <c r="DOQ311" s="92"/>
      <c r="DOR311" s="92"/>
      <c r="DOS311" s="92"/>
      <c r="DOT311" s="92"/>
      <c r="DOU311" s="92"/>
      <c r="DOV311" s="92"/>
      <c r="DOW311" s="92"/>
      <c r="DOX311" s="92"/>
      <c r="DOY311" s="92"/>
      <c r="DOZ311" s="92"/>
      <c r="DPA311" s="92"/>
      <c r="DPB311" s="92"/>
      <c r="DPC311" s="92"/>
      <c r="DPD311" s="92"/>
      <c r="DPE311" s="92"/>
      <c r="DPF311" s="92"/>
      <c r="DPG311" s="92"/>
      <c r="DPH311" s="92"/>
      <c r="DPI311" s="92"/>
      <c r="DPJ311" s="92"/>
      <c r="DPK311" s="92"/>
      <c r="DPL311" s="92"/>
      <c r="DPM311" s="92"/>
      <c r="DPN311" s="92"/>
      <c r="DPO311" s="92"/>
      <c r="DPP311" s="92"/>
      <c r="DPQ311" s="92"/>
      <c r="DPR311" s="92"/>
      <c r="DPS311" s="92"/>
      <c r="DPT311" s="92"/>
      <c r="DPU311" s="92"/>
      <c r="DPV311" s="92"/>
      <c r="DPW311" s="92"/>
      <c r="DPX311" s="92"/>
      <c r="DPY311" s="92"/>
      <c r="DPZ311" s="92"/>
      <c r="DQA311" s="92"/>
      <c r="DQB311" s="92"/>
      <c r="DQC311" s="92"/>
      <c r="DQD311" s="92"/>
      <c r="DQE311" s="92"/>
      <c r="DQF311" s="92"/>
      <c r="DQG311" s="92"/>
      <c r="DQH311" s="92"/>
      <c r="DQI311" s="92"/>
      <c r="DQJ311" s="92"/>
      <c r="DQK311" s="92"/>
      <c r="DQL311" s="92"/>
      <c r="DQM311" s="92"/>
      <c r="DQN311" s="92"/>
      <c r="DQO311" s="92"/>
      <c r="DQP311" s="92"/>
      <c r="DQQ311" s="92"/>
      <c r="DQR311" s="92"/>
      <c r="DQS311" s="92"/>
      <c r="DQT311" s="92"/>
      <c r="DQU311" s="92"/>
      <c r="DQV311" s="92"/>
      <c r="DQW311" s="92"/>
      <c r="DQX311" s="92"/>
      <c r="DQY311" s="92"/>
      <c r="DQZ311" s="92"/>
      <c r="DRA311" s="92"/>
      <c r="DRB311" s="92"/>
      <c r="DRC311" s="92"/>
      <c r="DRD311" s="92"/>
      <c r="DRE311" s="92"/>
      <c r="DRF311" s="92"/>
      <c r="DRG311" s="92"/>
      <c r="DRH311" s="92"/>
      <c r="DRI311" s="92"/>
      <c r="DRJ311" s="92"/>
      <c r="DRK311" s="92"/>
      <c r="DRL311" s="92"/>
      <c r="DRM311" s="92"/>
      <c r="DRN311" s="92"/>
      <c r="DRO311" s="92"/>
      <c r="DRP311" s="92"/>
      <c r="DRQ311" s="92"/>
      <c r="DRR311" s="92"/>
      <c r="DRS311" s="92"/>
      <c r="DRT311" s="92"/>
      <c r="DRU311" s="92"/>
      <c r="DRV311" s="92"/>
      <c r="DRW311" s="92"/>
      <c r="DRX311" s="92"/>
      <c r="DRY311" s="92"/>
      <c r="DRZ311" s="92"/>
      <c r="DSA311" s="92"/>
      <c r="DSB311" s="92"/>
      <c r="DSC311" s="92"/>
      <c r="DSD311" s="92"/>
      <c r="DSE311" s="92"/>
      <c r="DSF311" s="92"/>
      <c r="DSG311" s="92"/>
      <c r="DSH311" s="92"/>
      <c r="DSI311" s="92"/>
      <c r="DSJ311" s="92"/>
      <c r="DSK311" s="92"/>
      <c r="DSL311" s="92"/>
      <c r="DSM311" s="92"/>
      <c r="DSN311" s="92"/>
      <c r="DSO311" s="92"/>
      <c r="DSP311" s="92"/>
      <c r="DSQ311" s="92"/>
      <c r="DSR311" s="92"/>
      <c r="DSS311" s="92"/>
      <c r="DST311" s="92"/>
      <c r="DSU311" s="92"/>
      <c r="DSV311" s="92"/>
      <c r="DSW311" s="92"/>
      <c r="DSX311" s="92"/>
      <c r="DSY311" s="92"/>
      <c r="DSZ311" s="92"/>
      <c r="DTA311" s="92"/>
      <c r="DTB311" s="92"/>
      <c r="DTC311" s="92"/>
      <c r="DTD311" s="92"/>
      <c r="DTE311" s="92"/>
      <c r="DTF311" s="92"/>
      <c r="DTG311" s="92"/>
      <c r="DTH311" s="92"/>
      <c r="DTI311" s="92"/>
      <c r="DTJ311" s="92"/>
      <c r="DTK311" s="92"/>
      <c r="DTL311" s="92"/>
      <c r="DTM311" s="92"/>
      <c r="DTN311" s="92"/>
      <c r="DTO311" s="92"/>
      <c r="DTP311" s="92"/>
      <c r="DTQ311" s="92"/>
      <c r="DTR311" s="92"/>
      <c r="DTS311" s="92"/>
      <c r="DTT311" s="92"/>
      <c r="DTU311" s="92"/>
      <c r="DTV311" s="92"/>
      <c r="DTW311" s="92"/>
      <c r="DTX311" s="92"/>
      <c r="DTY311" s="92"/>
      <c r="DTZ311" s="92"/>
      <c r="DUA311" s="92"/>
      <c r="DUB311" s="92"/>
      <c r="DUC311" s="92"/>
      <c r="DUD311" s="92"/>
      <c r="DUE311" s="92"/>
      <c r="DUF311" s="92"/>
      <c r="DUG311" s="92"/>
      <c r="DUH311" s="92"/>
      <c r="DUI311" s="92"/>
      <c r="DUJ311" s="92"/>
      <c r="DUK311" s="92"/>
      <c r="DUL311" s="92"/>
      <c r="DUM311" s="92"/>
      <c r="DUN311" s="92"/>
      <c r="DUO311" s="92"/>
      <c r="DUP311" s="92"/>
      <c r="DUQ311" s="92"/>
      <c r="DUR311" s="92"/>
      <c r="DUS311" s="92"/>
      <c r="DUT311" s="92"/>
      <c r="DUU311" s="92"/>
      <c r="DUV311" s="92"/>
      <c r="DUW311" s="92"/>
      <c r="DUX311" s="92"/>
      <c r="DUY311" s="92"/>
      <c r="DUZ311" s="92"/>
      <c r="DVA311" s="92"/>
      <c r="DVB311" s="92"/>
      <c r="DVC311" s="92"/>
      <c r="DVD311" s="92"/>
      <c r="DVE311" s="92"/>
      <c r="DVF311" s="92"/>
      <c r="DVG311" s="92"/>
      <c r="DVH311" s="92"/>
      <c r="DVI311" s="92"/>
      <c r="DVJ311" s="92"/>
      <c r="DVK311" s="92"/>
      <c r="DVL311" s="92"/>
      <c r="DVM311" s="92"/>
      <c r="DVN311" s="92"/>
      <c r="DVO311" s="92"/>
      <c r="DVP311" s="92"/>
      <c r="DVQ311" s="92"/>
      <c r="DVR311" s="92"/>
      <c r="DVS311" s="92"/>
      <c r="DVT311" s="92"/>
      <c r="DVU311" s="92"/>
      <c r="DVV311" s="92"/>
      <c r="DVW311" s="92"/>
      <c r="DVX311" s="92"/>
      <c r="DVY311" s="92"/>
      <c r="DVZ311" s="92"/>
      <c r="DWA311" s="92"/>
      <c r="DWB311" s="92"/>
      <c r="DWC311" s="92"/>
      <c r="DWD311" s="92"/>
      <c r="DWE311" s="92"/>
      <c r="DWF311" s="92"/>
      <c r="DWG311" s="92"/>
      <c r="DWH311" s="92"/>
      <c r="DWI311" s="92"/>
      <c r="DWJ311" s="92"/>
      <c r="DWK311" s="92"/>
      <c r="DWL311" s="92"/>
      <c r="DWM311" s="92"/>
      <c r="DWN311" s="92"/>
      <c r="DWO311" s="92"/>
      <c r="DWP311" s="92"/>
      <c r="DWQ311" s="92"/>
      <c r="DWR311" s="92"/>
      <c r="DWS311" s="92"/>
      <c r="DWT311" s="92"/>
      <c r="DWU311" s="92"/>
      <c r="DWV311" s="92"/>
      <c r="DWW311" s="92"/>
      <c r="DWX311" s="92"/>
      <c r="DWY311" s="92"/>
      <c r="DWZ311" s="92"/>
      <c r="DXA311" s="92"/>
      <c r="DXB311" s="92"/>
      <c r="DXC311" s="92"/>
      <c r="DXD311" s="92"/>
      <c r="DXE311" s="92"/>
      <c r="DXF311" s="92"/>
      <c r="DXG311" s="92"/>
      <c r="DXH311" s="92"/>
      <c r="DXI311" s="92"/>
      <c r="DXJ311" s="92"/>
      <c r="DXK311" s="92"/>
      <c r="DXL311" s="92"/>
      <c r="DXM311" s="92"/>
      <c r="DXN311" s="92"/>
      <c r="DXO311" s="92"/>
      <c r="DXP311" s="92"/>
      <c r="DXQ311" s="92"/>
      <c r="DXR311" s="92"/>
      <c r="DXS311" s="92"/>
      <c r="DXT311" s="92"/>
      <c r="DXU311" s="92"/>
      <c r="DXV311" s="92"/>
      <c r="DXW311" s="92"/>
      <c r="DXX311" s="92"/>
      <c r="DXY311" s="92"/>
      <c r="DXZ311" s="92"/>
      <c r="DYA311" s="92"/>
      <c r="DYB311" s="92"/>
      <c r="DYC311" s="92"/>
      <c r="DYD311" s="92"/>
      <c r="DYE311" s="92"/>
      <c r="DYF311" s="92"/>
      <c r="DYG311" s="92"/>
      <c r="DYH311" s="92"/>
      <c r="DYI311" s="92"/>
      <c r="DYJ311" s="92"/>
      <c r="DYK311" s="92"/>
      <c r="DYL311" s="92"/>
      <c r="DYM311" s="92"/>
      <c r="DYN311" s="92"/>
      <c r="DYO311" s="92"/>
      <c r="DYP311" s="92"/>
      <c r="DYQ311" s="92"/>
      <c r="DYR311" s="92"/>
      <c r="DYS311" s="92"/>
      <c r="DYT311" s="92"/>
      <c r="DYU311" s="92"/>
      <c r="DYV311" s="92"/>
      <c r="DYW311" s="92"/>
      <c r="DYX311" s="92"/>
      <c r="DYY311" s="92"/>
      <c r="DYZ311" s="92"/>
      <c r="DZA311" s="92"/>
      <c r="DZB311" s="92"/>
      <c r="DZC311" s="92"/>
      <c r="DZD311" s="92"/>
      <c r="DZE311" s="92"/>
      <c r="DZF311" s="92"/>
      <c r="DZG311" s="92"/>
      <c r="DZH311" s="92"/>
      <c r="DZI311" s="92"/>
      <c r="DZJ311" s="92"/>
      <c r="DZK311" s="92"/>
      <c r="DZL311" s="92"/>
      <c r="DZM311" s="92"/>
      <c r="DZN311" s="92"/>
      <c r="DZO311" s="92"/>
      <c r="DZP311" s="92"/>
      <c r="DZQ311" s="92"/>
      <c r="DZR311" s="92"/>
      <c r="DZS311" s="92"/>
      <c r="DZT311" s="92"/>
      <c r="DZU311" s="92"/>
      <c r="DZV311" s="92"/>
      <c r="DZW311" s="92"/>
      <c r="DZX311" s="92"/>
      <c r="DZY311" s="92"/>
      <c r="DZZ311" s="92"/>
      <c r="EAA311" s="92"/>
      <c r="EAB311" s="92"/>
      <c r="EAC311" s="92"/>
      <c r="EAD311" s="92"/>
      <c r="EAE311" s="92"/>
      <c r="EAF311" s="92"/>
      <c r="EAG311" s="92"/>
      <c r="EAH311" s="92"/>
      <c r="EAI311" s="92"/>
      <c r="EAJ311" s="92"/>
      <c r="EAK311" s="92"/>
      <c r="EAL311" s="92"/>
      <c r="EAM311" s="92"/>
      <c r="EAN311" s="92"/>
      <c r="EAO311" s="92"/>
      <c r="EAP311" s="92"/>
      <c r="EAQ311" s="92"/>
      <c r="EAR311" s="92"/>
      <c r="EAS311" s="92"/>
      <c r="EAT311" s="92"/>
      <c r="EAU311" s="92"/>
      <c r="EAV311" s="92"/>
      <c r="EAW311" s="92"/>
      <c r="EAX311" s="92"/>
      <c r="EAY311" s="92"/>
      <c r="EAZ311" s="92"/>
      <c r="EBA311" s="92"/>
      <c r="EBB311" s="92"/>
      <c r="EBC311" s="92"/>
      <c r="EBD311" s="92"/>
      <c r="EBE311" s="92"/>
      <c r="EBF311" s="92"/>
      <c r="EBG311" s="92"/>
      <c r="EBH311" s="92"/>
      <c r="EBI311" s="92"/>
      <c r="EBJ311" s="92"/>
      <c r="EBK311" s="92"/>
      <c r="EBL311" s="92"/>
      <c r="EBM311" s="92"/>
      <c r="EBN311" s="92"/>
      <c r="EBO311" s="92"/>
      <c r="EBP311" s="92"/>
      <c r="EBQ311" s="92"/>
      <c r="EBR311" s="92"/>
      <c r="EBS311" s="92"/>
      <c r="EBT311" s="92"/>
      <c r="EBU311" s="92"/>
      <c r="EBV311" s="92"/>
      <c r="EBW311" s="92"/>
      <c r="EBX311" s="92"/>
      <c r="EBY311" s="92"/>
      <c r="EBZ311" s="92"/>
      <c r="ECA311" s="92"/>
      <c r="ECB311" s="92"/>
      <c r="ECC311" s="92"/>
      <c r="ECD311" s="92"/>
      <c r="ECE311" s="92"/>
      <c r="ECF311" s="92"/>
      <c r="ECG311" s="92"/>
      <c r="ECH311" s="92"/>
      <c r="ECI311" s="92"/>
      <c r="ECJ311" s="92"/>
      <c r="ECK311" s="92"/>
      <c r="ECL311" s="92"/>
      <c r="ECM311" s="92"/>
      <c r="ECN311" s="92"/>
      <c r="ECO311" s="92"/>
      <c r="ECP311" s="92"/>
      <c r="ECQ311" s="92"/>
      <c r="ECR311" s="92"/>
      <c r="ECS311" s="92"/>
      <c r="ECT311" s="92"/>
      <c r="ECU311" s="92"/>
      <c r="ECV311" s="92"/>
      <c r="ECW311" s="92"/>
      <c r="ECX311" s="92"/>
      <c r="ECY311" s="92"/>
      <c r="ECZ311" s="92"/>
      <c r="EDA311" s="92"/>
      <c r="EDB311" s="92"/>
      <c r="EDC311" s="92"/>
      <c r="EDD311" s="92"/>
      <c r="EDE311" s="92"/>
      <c r="EDF311" s="92"/>
      <c r="EDG311" s="92"/>
      <c r="EDH311" s="92"/>
      <c r="EDI311" s="92"/>
      <c r="EDJ311" s="92"/>
      <c r="EDK311" s="92"/>
      <c r="EDL311" s="92"/>
      <c r="EDM311" s="92"/>
      <c r="EDN311" s="92"/>
      <c r="EDO311" s="92"/>
      <c r="EDP311" s="92"/>
      <c r="EDQ311" s="92"/>
      <c r="EDR311" s="92"/>
      <c r="EDS311" s="92"/>
      <c r="EDT311" s="92"/>
      <c r="EDU311" s="92"/>
      <c r="EDV311" s="92"/>
      <c r="EDW311" s="92"/>
      <c r="EDX311" s="92"/>
      <c r="EDY311" s="92"/>
      <c r="EDZ311" s="92"/>
      <c r="EEA311" s="92"/>
      <c r="EEB311" s="92"/>
      <c r="EEC311" s="92"/>
      <c r="EED311" s="92"/>
      <c r="EEE311" s="92"/>
      <c r="EEF311" s="92"/>
      <c r="EEG311" s="92"/>
      <c r="EEH311" s="92"/>
      <c r="EEI311" s="92"/>
      <c r="EEJ311" s="92"/>
      <c r="EEK311" s="92"/>
      <c r="EEL311" s="92"/>
      <c r="EEM311" s="92"/>
      <c r="EEN311" s="92"/>
      <c r="EEO311" s="92"/>
      <c r="EEP311" s="92"/>
      <c r="EEQ311" s="92"/>
      <c r="EER311" s="92"/>
      <c r="EES311" s="92"/>
      <c r="EET311" s="92"/>
      <c r="EEU311" s="92"/>
      <c r="EEV311" s="92"/>
      <c r="EEW311" s="92"/>
      <c r="EEX311" s="92"/>
      <c r="EEY311" s="92"/>
      <c r="EEZ311" s="92"/>
      <c r="EFA311" s="92"/>
      <c r="EFB311" s="92"/>
      <c r="EFC311" s="92"/>
      <c r="EFD311" s="92"/>
      <c r="EFE311" s="92"/>
      <c r="EFF311" s="92"/>
      <c r="EFG311" s="92"/>
      <c r="EFH311" s="92"/>
      <c r="EFI311" s="92"/>
      <c r="EFJ311" s="92"/>
      <c r="EFK311" s="92"/>
      <c r="EFL311" s="92"/>
      <c r="EFM311" s="92"/>
      <c r="EFN311" s="92"/>
      <c r="EFO311" s="92"/>
      <c r="EFP311" s="92"/>
      <c r="EFQ311" s="92"/>
      <c r="EFR311" s="92"/>
      <c r="EFS311" s="92"/>
      <c r="EFT311" s="92"/>
      <c r="EFU311" s="92"/>
      <c r="EFV311" s="92"/>
      <c r="EFW311" s="92"/>
      <c r="EFX311" s="92"/>
      <c r="EFY311" s="92"/>
      <c r="EFZ311" s="92"/>
      <c r="EGA311" s="92"/>
      <c r="EGB311" s="92"/>
      <c r="EGC311" s="92"/>
      <c r="EGD311" s="92"/>
      <c r="EGE311" s="92"/>
      <c r="EGF311" s="92"/>
      <c r="EGG311" s="92"/>
      <c r="EGH311" s="92"/>
      <c r="EGI311" s="92"/>
      <c r="EGJ311" s="92"/>
      <c r="EGK311" s="92"/>
      <c r="EGL311" s="92"/>
      <c r="EGM311" s="92"/>
      <c r="EGN311" s="92"/>
      <c r="EGO311" s="92"/>
      <c r="EGP311" s="92"/>
      <c r="EGQ311" s="92"/>
      <c r="EGR311" s="92"/>
      <c r="EGS311" s="92"/>
      <c r="EGT311" s="92"/>
      <c r="EGU311" s="92"/>
      <c r="EGV311" s="92"/>
      <c r="EGW311" s="92"/>
      <c r="EGX311" s="92"/>
      <c r="EGY311" s="92"/>
      <c r="EGZ311" s="92"/>
      <c r="EHA311" s="92"/>
      <c r="EHB311" s="92"/>
      <c r="EHC311" s="92"/>
      <c r="EHD311" s="92"/>
      <c r="EHE311" s="92"/>
      <c r="EHF311" s="92"/>
      <c r="EHG311" s="92"/>
      <c r="EHH311" s="92"/>
      <c r="EHI311" s="92"/>
      <c r="EHJ311" s="92"/>
      <c r="EHK311" s="92"/>
      <c r="EHL311" s="92"/>
      <c r="EHM311" s="92"/>
      <c r="EHN311" s="92"/>
      <c r="EHO311" s="92"/>
      <c r="EHP311" s="92"/>
      <c r="EHQ311" s="92"/>
      <c r="EHR311" s="92"/>
      <c r="EHS311" s="92"/>
      <c r="EHT311" s="92"/>
      <c r="EHU311" s="92"/>
      <c r="EHV311" s="92"/>
      <c r="EHW311" s="92"/>
      <c r="EHX311" s="92"/>
      <c r="EHY311" s="92"/>
      <c r="EHZ311" s="92"/>
      <c r="EIA311" s="92"/>
      <c r="EIB311" s="92"/>
      <c r="EIC311" s="92"/>
      <c r="EID311" s="92"/>
      <c r="EIE311" s="92"/>
      <c r="EIF311" s="92"/>
      <c r="EIG311" s="92"/>
      <c r="EIH311" s="92"/>
      <c r="EII311" s="92"/>
      <c r="EIJ311" s="92"/>
      <c r="EIK311" s="92"/>
      <c r="EIL311" s="92"/>
      <c r="EIM311" s="92"/>
      <c r="EIN311" s="92"/>
      <c r="EIO311" s="92"/>
      <c r="EIP311" s="92"/>
      <c r="EIQ311" s="92"/>
      <c r="EIR311" s="92"/>
      <c r="EIS311" s="92"/>
      <c r="EIT311" s="92"/>
      <c r="EIU311" s="92"/>
      <c r="EIV311" s="92"/>
      <c r="EIW311" s="92"/>
      <c r="EIX311" s="92"/>
      <c r="EIY311" s="92"/>
      <c r="EIZ311" s="92"/>
      <c r="EJA311" s="92"/>
      <c r="EJB311" s="92"/>
      <c r="EJC311" s="92"/>
      <c r="EJD311" s="92"/>
      <c r="EJE311" s="92"/>
      <c r="EJF311" s="92"/>
      <c r="EJG311" s="92"/>
      <c r="EJH311" s="92"/>
      <c r="EJI311" s="92"/>
      <c r="EJJ311" s="92"/>
      <c r="EJK311" s="92"/>
      <c r="EJL311" s="92"/>
      <c r="EJM311" s="92"/>
      <c r="EJN311" s="92"/>
      <c r="EJO311" s="92"/>
      <c r="EJP311" s="92"/>
      <c r="EJQ311" s="92"/>
      <c r="EJR311" s="92"/>
      <c r="EJS311" s="92"/>
      <c r="EJT311" s="92"/>
      <c r="EJU311" s="92"/>
      <c r="EJV311" s="92"/>
      <c r="EJW311" s="92"/>
      <c r="EJX311" s="92"/>
      <c r="EJY311" s="92"/>
      <c r="EJZ311" s="92"/>
      <c r="EKA311" s="92"/>
      <c r="EKB311" s="92"/>
      <c r="EKC311" s="92"/>
      <c r="EKD311" s="92"/>
      <c r="EKE311" s="92"/>
      <c r="EKF311" s="92"/>
      <c r="EKG311" s="92"/>
      <c r="EKH311" s="92"/>
      <c r="EKI311" s="92"/>
      <c r="EKJ311" s="92"/>
      <c r="EKK311" s="92"/>
      <c r="EKL311" s="92"/>
      <c r="EKM311" s="92"/>
      <c r="EKN311" s="92"/>
      <c r="EKO311" s="92"/>
      <c r="EKP311" s="92"/>
      <c r="EKQ311" s="92"/>
      <c r="EKR311" s="92"/>
      <c r="EKS311" s="92"/>
      <c r="EKT311" s="92"/>
      <c r="EKU311" s="92"/>
      <c r="EKV311" s="92"/>
      <c r="EKW311" s="92"/>
      <c r="EKX311" s="92"/>
      <c r="EKY311" s="92"/>
      <c r="EKZ311" s="92"/>
      <c r="ELA311" s="92"/>
      <c r="ELB311" s="92"/>
      <c r="ELC311" s="92"/>
      <c r="ELD311" s="92"/>
      <c r="ELE311" s="92"/>
      <c r="ELF311" s="92"/>
      <c r="ELG311" s="92"/>
      <c r="ELH311" s="92"/>
      <c r="ELI311" s="92"/>
      <c r="ELJ311" s="92"/>
      <c r="ELK311" s="92"/>
      <c r="ELL311" s="92"/>
      <c r="ELM311" s="92"/>
      <c r="ELN311" s="92"/>
      <c r="ELO311" s="92"/>
      <c r="ELP311" s="92"/>
      <c r="ELQ311" s="92"/>
      <c r="ELR311" s="92"/>
      <c r="ELS311" s="92"/>
      <c r="ELT311" s="92"/>
      <c r="ELU311" s="92"/>
      <c r="ELV311" s="92"/>
      <c r="ELW311" s="92"/>
      <c r="ELX311" s="92"/>
      <c r="ELY311" s="92"/>
      <c r="ELZ311" s="92"/>
      <c r="EMA311" s="92"/>
      <c r="EMB311" s="92"/>
      <c r="EMC311" s="92"/>
      <c r="EMD311" s="92"/>
      <c r="EME311" s="92"/>
      <c r="EMF311" s="92"/>
      <c r="EMG311" s="92"/>
      <c r="EMH311" s="92"/>
      <c r="EMI311" s="92"/>
      <c r="EMJ311" s="92"/>
      <c r="EMK311" s="92"/>
      <c r="EML311" s="92"/>
      <c r="EMM311" s="92"/>
      <c r="EMN311" s="92"/>
      <c r="EMO311" s="92"/>
      <c r="EMP311" s="92"/>
      <c r="EMQ311" s="92"/>
      <c r="EMR311" s="92"/>
      <c r="EMS311" s="92"/>
      <c r="EMT311" s="92"/>
      <c r="EMU311" s="92"/>
      <c r="EMV311" s="92"/>
      <c r="EMW311" s="92"/>
      <c r="EMX311" s="92"/>
      <c r="EMY311" s="92"/>
      <c r="EMZ311" s="92"/>
      <c r="ENA311" s="92"/>
      <c r="ENB311" s="92"/>
      <c r="ENC311" s="92"/>
      <c r="END311" s="92"/>
      <c r="ENE311" s="92"/>
      <c r="ENF311" s="92"/>
      <c r="ENG311" s="92"/>
      <c r="ENH311" s="92"/>
      <c r="ENI311" s="92"/>
      <c r="ENJ311" s="92"/>
      <c r="ENK311" s="92"/>
      <c r="ENL311" s="92"/>
      <c r="ENM311" s="92"/>
      <c r="ENN311" s="92"/>
      <c r="ENO311" s="92"/>
      <c r="ENP311" s="92"/>
      <c r="ENQ311" s="92"/>
      <c r="ENR311" s="92"/>
      <c r="ENS311" s="92"/>
      <c r="ENT311" s="92"/>
      <c r="ENU311" s="92"/>
      <c r="ENV311" s="92"/>
      <c r="ENW311" s="92"/>
      <c r="ENX311" s="92"/>
      <c r="ENY311" s="92"/>
      <c r="ENZ311" s="92"/>
      <c r="EOA311" s="92"/>
      <c r="EOB311" s="92"/>
      <c r="EOC311" s="92"/>
      <c r="EOD311" s="92"/>
      <c r="EOE311" s="92"/>
      <c r="EOF311" s="92"/>
      <c r="EOG311" s="92"/>
      <c r="EOH311" s="92"/>
      <c r="EOI311" s="92"/>
      <c r="EOJ311" s="92"/>
      <c r="EOK311" s="92"/>
      <c r="EOL311" s="92"/>
      <c r="EOM311" s="92"/>
      <c r="EON311" s="92"/>
      <c r="EOO311" s="92"/>
      <c r="EOP311" s="92"/>
      <c r="EOQ311" s="92"/>
      <c r="EOR311" s="92"/>
      <c r="EOS311" s="92"/>
      <c r="EOT311" s="92"/>
      <c r="EOU311" s="92"/>
      <c r="EOV311" s="92"/>
      <c r="EOW311" s="92"/>
      <c r="EOX311" s="92"/>
      <c r="EOY311" s="92"/>
      <c r="EOZ311" s="92"/>
      <c r="EPA311" s="92"/>
      <c r="EPB311" s="92"/>
      <c r="EPC311" s="92"/>
      <c r="EPD311" s="92"/>
      <c r="EPE311" s="92"/>
      <c r="EPF311" s="92"/>
      <c r="EPG311" s="92"/>
      <c r="EPH311" s="92"/>
      <c r="EPI311" s="92"/>
      <c r="EPJ311" s="92"/>
      <c r="EPK311" s="92"/>
      <c r="EPL311" s="92"/>
      <c r="EPM311" s="92"/>
      <c r="EPN311" s="92"/>
      <c r="EPO311" s="92"/>
      <c r="EPP311" s="92"/>
      <c r="EPQ311" s="92"/>
      <c r="EPR311" s="92"/>
      <c r="EPS311" s="92"/>
      <c r="EPT311" s="92"/>
      <c r="EPU311" s="92"/>
      <c r="EPV311" s="92"/>
      <c r="EPW311" s="92"/>
      <c r="EPX311" s="92"/>
      <c r="EPY311" s="92"/>
      <c r="EPZ311" s="92"/>
      <c r="EQA311" s="92"/>
      <c r="EQB311" s="92"/>
      <c r="EQC311" s="92"/>
      <c r="EQD311" s="92"/>
      <c r="EQE311" s="92"/>
      <c r="EQF311" s="92"/>
      <c r="EQG311" s="92"/>
      <c r="EQH311" s="92"/>
      <c r="EQI311" s="92"/>
      <c r="EQJ311" s="92"/>
      <c r="EQK311" s="92"/>
      <c r="EQL311" s="92"/>
      <c r="EQM311" s="92"/>
      <c r="EQN311" s="92"/>
      <c r="EQO311" s="92"/>
      <c r="EQP311" s="92"/>
      <c r="EQQ311" s="92"/>
      <c r="EQR311" s="92"/>
      <c r="EQS311" s="92"/>
      <c r="EQT311" s="92"/>
      <c r="EQU311" s="92"/>
      <c r="EQV311" s="92"/>
      <c r="EQW311" s="92"/>
      <c r="EQX311" s="92"/>
      <c r="EQY311" s="92"/>
      <c r="EQZ311" s="92"/>
      <c r="ERA311" s="92"/>
      <c r="ERB311" s="92"/>
      <c r="ERC311" s="92"/>
      <c r="ERD311" s="92"/>
      <c r="ERE311" s="92"/>
      <c r="ERF311" s="92"/>
      <c r="ERG311" s="92"/>
      <c r="ERH311" s="92"/>
      <c r="ERI311" s="92"/>
      <c r="ERJ311" s="92"/>
      <c r="ERK311" s="92"/>
      <c r="ERL311" s="92"/>
      <c r="ERM311" s="92"/>
      <c r="ERN311" s="92"/>
      <c r="ERO311" s="92"/>
      <c r="ERP311" s="92"/>
      <c r="ERQ311" s="92"/>
      <c r="ERR311" s="92"/>
      <c r="ERS311" s="92"/>
      <c r="ERT311" s="92"/>
      <c r="ERU311" s="92"/>
      <c r="ERV311" s="92"/>
      <c r="ERW311" s="92"/>
      <c r="ERX311" s="92"/>
      <c r="ERY311" s="92"/>
      <c r="ERZ311" s="92"/>
      <c r="ESA311" s="92"/>
      <c r="ESB311" s="92"/>
      <c r="ESC311" s="92"/>
      <c r="ESD311" s="92"/>
      <c r="ESE311" s="92"/>
      <c r="ESF311" s="92"/>
      <c r="ESG311" s="92"/>
      <c r="ESH311" s="92"/>
      <c r="ESI311" s="92"/>
      <c r="ESJ311" s="92"/>
      <c r="ESK311" s="92"/>
      <c r="ESL311" s="92"/>
      <c r="ESM311" s="92"/>
      <c r="ESN311" s="92"/>
      <c r="ESO311" s="92"/>
      <c r="ESP311" s="92"/>
      <c r="ESQ311" s="92"/>
      <c r="ESR311" s="92"/>
      <c r="ESS311" s="92"/>
      <c r="EST311" s="92"/>
      <c r="ESU311" s="92"/>
      <c r="ESV311" s="92"/>
      <c r="ESW311" s="92"/>
      <c r="ESX311" s="92"/>
      <c r="ESY311" s="92"/>
      <c r="ESZ311" s="92"/>
      <c r="ETA311" s="92"/>
      <c r="ETB311" s="92"/>
      <c r="ETC311" s="92"/>
      <c r="ETD311" s="92"/>
      <c r="ETE311" s="92"/>
      <c r="ETF311" s="92"/>
      <c r="ETG311" s="92"/>
      <c r="ETH311" s="92"/>
      <c r="ETI311" s="92"/>
      <c r="ETJ311" s="92"/>
      <c r="ETK311" s="92"/>
      <c r="ETL311" s="92"/>
      <c r="ETM311" s="92"/>
      <c r="ETN311" s="92"/>
      <c r="ETO311" s="92"/>
      <c r="ETP311" s="92"/>
      <c r="ETQ311" s="92"/>
      <c r="ETR311" s="92"/>
      <c r="ETS311" s="92"/>
      <c r="ETT311" s="92"/>
      <c r="ETU311" s="92"/>
      <c r="ETV311" s="92"/>
      <c r="ETW311" s="92"/>
      <c r="ETX311" s="92"/>
      <c r="ETY311" s="92"/>
      <c r="ETZ311" s="92"/>
      <c r="EUA311" s="92"/>
      <c r="EUB311" s="92"/>
      <c r="EUC311" s="92"/>
      <c r="EUD311" s="92"/>
      <c r="EUE311" s="92"/>
      <c r="EUF311" s="92"/>
      <c r="EUG311" s="92"/>
      <c r="EUH311" s="92"/>
      <c r="EUI311" s="92"/>
      <c r="EUJ311" s="92"/>
      <c r="EUK311" s="92"/>
      <c r="EUL311" s="92"/>
      <c r="EUM311" s="92"/>
      <c r="EUN311" s="92"/>
      <c r="EUO311" s="92"/>
      <c r="EUP311" s="92"/>
      <c r="EUQ311" s="92"/>
      <c r="EUR311" s="92"/>
      <c r="EUS311" s="92"/>
      <c r="EUT311" s="92"/>
      <c r="EUU311" s="92"/>
      <c r="EUV311" s="92"/>
      <c r="EUW311" s="92"/>
      <c r="EUX311" s="92"/>
      <c r="EUY311" s="92"/>
      <c r="EUZ311" s="92"/>
      <c r="EVA311" s="92"/>
      <c r="EVB311" s="92"/>
      <c r="EVC311" s="92"/>
      <c r="EVD311" s="92"/>
      <c r="EVE311" s="92"/>
      <c r="EVF311" s="92"/>
      <c r="EVG311" s="92"/>
      <c r="EVH311" s="92"/>
      <c r="EVI311" s="92"/>
      <c r="EVJ311" s="92"/>
      <c r="EVK311" s="92"/>
      <c r="EVL311" s="92"/>
      <c r="EVM311" s="92"/>
      <c r="EVN311" s="92"/>
      <c r="EVO311" s="92"/>
      <c r="EVP311" s="92"/>
      <c r="EVQ311" s="92"/>
      <c r="EVR311" s="92"/>
      <c r="EVS311" s="92"/>
      <c r="EVT311" s="92"/>
      <c r="EVU311" s="92"/>
      <c r="EVV311" s="92"/>
      <c r="EVW311" s="92"/>
      <c r="EVX311" s="92"/>
      <c r="EVY311" s="92"/>
      <c r="EVZ311" s="92"/>
      <c r="EWA311" s="92"/>
      <c r="EWB311" s="92"/>
      <c r="EWC311" s="92"/>
      <c r="EWD311" s="92"/>
      <c r="EWE311" s="92"/>
      <c r="EWF311" s="92"/>
      <c r="EWG311" s="92"/>
      <c r="EWH311" s="92"/>
      <c r="EWI311" s="92"/>
      <c r="EWJ311" s="92"/>
      <c r="EWK311" s="92"/>
      <c r="EWL311" s="92"/>
      <c r="EWM311" s="92"/>
      <c r="EWN311" s="92"/>
      <c r="EWO311" s="92"/>
      <c r="EWP311" s="92"/>
      <c r="EWQ311" s="92"/>
      <c r="EWR311" s="92"/>
      <c r="EWS311" s="92"/>
      <c r="EWT311" s="92"/>
      <c r="EWU311" s="92"/>
      <c r="EWV311" s="92"/>
      <c r="EWW311" s="92"/>
      <c r="EWX311" s="92"/>
      <c r="EWY311" s="92"/>
      <c r="EWZ311" s="92"/>
      <c r="EXA311" s="92"/>
      <c r="EXB311" s="92"/>
      <c r="EXC311" s="92"/>
      <c r="EXD311" s="92"/>
      <c r="EXE311" s="92"/>
      <c r="EXF311" s="92"/>
      <c r="EXG311" s="92"/>
      <c r="EXH311" s="92"/>
      <c r="EXI311" s="92"/>
      <c r="EXJ311" s="92"/>
      <c r="EXK311" s="92"/>
      <c r="EXL311" s="92"/>
      <c r="EXM311" s="92"/>
      <c r="EXN311" s="92"/>
      <c r="EXO311" s="92"/>
      <c r="EXP311" s="92"/>
      <c r="EXQ311" s="92"/>
      <c r="EXR311" s="92"/>
      <c r="EXS311" s="92"/>
      <c r="EXT311" s="92"/>
      <c r="EXU311" s="92"/>
      <c r="EXV311" s="92"/>
      <c r="EXW311" s="92"/>
      <c r="EXX311" s="92"/>
      <c r="EXY311" s="92"/>
      <c r="EXZ311" s="92"/>
      <c r="EYA311" s="92"/>
      <c r="EYB311" s="92"/>
      <c r="EYC311" s="92"/>
      <c r="EYD311" s="92"/>
      <c r="EYE311" s="92"/>
      <c r="EYF311" s="92"/>
      <c r="EYG311" s="92"/>
      <c r="EYH311" s="92"/>
      <c r="EYI311" s="92"/>
      <c r="EYJ311" s="92"/>
      <c r="EYK311" s="92"/>
      <c r="EYL311" s="92"/>
      <c r="EYM311" s="92"/>
      <c r="EYN311" s="92"/>
      <c r="EYO311" s="92"/>
      <c r="EYP311" s="92"/>
      <c r="EYQ311" s="92"/>
      <c r="EYR311" s="92"/>
      <c r="EYS311" s="92"/>
      <c r="EYT311" s="92"/>
      <c r="EYU311" s="92"/>
      <c r="EYV311" s="92"/>
      <c r="EYW311" s="92"/>
      <c r="EYX311" s="92"/>
      <c r="EYY311" s="92"/>
      <c r="EYZ311" s="92"/>
      <c r="EZA311" s="92"/>
      <c r="EZB311" s="92"/>
      <c r="EZC311" s="92"/>
      <c r="EZD311" s="92"/>
      <c r="EZE311" s="92"/>
      <c r="EZF311" s="92"/>
      <c r="EZG311" s="92"/>
      <c r="EZH311" s="92"/>
      <c r="EZI311" s="92"/>
      <c r="EZJ311" s="92"/>
      <c r="EZK311" s="92"/>
      <c r="EZL311" s="92"/>
      <c r="EZM311" s="92"/>
      <c r="EZN311" s="92"/>
      <c r="EZO311" s="92"/>
      <c r="EZP311" s="92"/>
      <c r="EZQ311" s="92"/>
      <c r="EZR311" s="92"/>
      <c r="EZS311" s="92"/>
      <c r="EZT311" s="92"/>
      <c r="EZU311" s="92"/>
      <c r="EZV311" s="92"/>
      <c r="EZW311" s="92"/>
      <c r="EZX311" s="92"/>
      <c r="EZY311" s="92"/>
      <c r="EZZ311" s="92"/>
      <c r="FAA311" s="92"/>
      <c r="FAB311" s="92"/>
      <c r="FAC311" s="92"/>
      <c r="FAD311" s="92"/>
      <c r="FAE311" s="92"/>
      <c r="FAF311" s="92"/>
      <c r="FAG311" s="92"/>
      <c r="FAH311" s="92"/>
      <c r="FAI311" s="92"/>
      <c r="FAJ311" s="92"/>
      <c r="FAK311" s="92"/>
      <c r="FAL311" s="92"/>
      <c r="FAM311" s="92"/>
      <c r="FAN311" s="92"/>
      <c r="FAO311" s="92"/>
      <c r="FAP311" s="92"/>
      <c r="FAQ311" s="92"/>
      <c r="FAR311" s="92"/>
      <c r="FAS311" s="92"/>
      <c r="FAT311" s="92"/>
      <c r="FAU311" s="92"/>
      <c r="FAV311" s="92"/>
      <c r="FAW311" s="92"/>
      <c r="FAX311" s="92"/>
      <c r="FAY311" s="92"/>
      <c r="FAZ311" s="92"/>
      <c r="FBA311" s="92"/>
      <c r="FBB311" s="92"/>
      <c r="FBC311" s="92"/>
      <c r="FBD311" s="92"/>
      <c r="FBE311" s="92"/>
      <c r="FBF311" s="92"/>
      <c r="FBG311" s="92"/>
      <c r="FBH311" s="92"/>
      <c r="FBI311" s="92"/>
      <c r="FBJ311" s="92"/>
      <c r="FBK311" s="92"/>
      <c r="FBL311" s="92"/>
      <c r="FBM311" s="92"/>
      <c r="FBN311" s="92"/>
      <c r="FBO311" s="92"/>
      <c r="FBP311" s="92"/>
      <c r="FBQ311" s="92"/>
      <c r="FBR311" s="92"/>
      <c r="FBS311" s="92"/>
      <c r="FBT311" s="92"/>
      <c r="FBU311" s="92"/>
      <c r="FBV311" s="92"/>
      <c r="FBW311" s="92"/>
      <c r="FBX311" s="92"/>
      <c r="FBY311" s="92"/>
      <c r="FBZ311" s="92"/>
      <c r="FCA311" s="92"/>
      <c r="FCB311" s="92"/>
      <c r="FCC311" s="92"/>
      <c r="FCD311" s="92"/>
      <c r="FCE311" s="92"/>
      <c r="FCF311" s="92"/>
      <c r="FCG311" s="92"/>
      <c r="FCH311" s="92"/>
      <c r="FCI311" s="92"/>
      <c r="FCJ311" s="92"/>
      <c r="FCK311" s="92"/>
      <c r="FCL311" s="92"/>
      <c r="FCM311" s="92"/>
      <c r="FCN311" s="92"/>
      <c r="FCO311" s="92"/>
      <c r="FCP311" s="92"/>
      <c r="FCQ311" s="92"/>
      <c r="FCR311" s="92"/>
      <c r="FCS311" s="92"/>
      <c r="FCT311" s="92"/>
      <c r="FCU311" s="92"/>
      <c r="FCV311" s="92"/>
      <c r="FCW311" s="92"/>
      <c r="FCX311" s="92"/>
      <c r="FCY311" s="92"/>
      <c r="FCZ311" s="92"/>
      <c r="FDA311" s="92"/>
      <c r="FDB311" s="92"/>
      <c r="FDC311" s="92"/>
      <c r="FDD311" s="92"/>
      <c r="FDE311" s="92"/>
      <c r="FDF311" s="92"/>
      <c r="FDG311" s="92"/>
      <c r="FDH311" s="92"/>
      <c r="FDI311" s="92"/>
      <c r="FDJ311" s="92"/>
      <c r="FDK311" s="92"/>
      <c r="FDL311" s="92"/>
      <c r="FDM311" s="92"/>
      <c r="FDN311" s="92"/>
      <c r="FDO311" s="92"/>
      <c r="FDP311" s="92"/>
      <c r="FDQ311" s="92"/>
      <c r="FDR311" s="92"/>
      <c r="FDS311" s="92"/>
      <c r="FDT311" s="92"/>
      <c r="FDU311" s="92"/>
      <c r="FDV311" s="92"/>
      <c r="FDW311" s="92"/>
      <c r="FDX311" s="92"/>
      <c r="FDY311" s="92"/>
      <c r="FDZ311" s="92"/>
      <c r="FEA311" s="92"/>
      <c r="FEB311" s="92"/>
      <c r="FEC311" s="92"/>
      <c r="FED311" s="92"/>
      <c r="FEE311" s="92"/>
      <c r="FEF311" s="92"/>
      <c r="FEG311" s="92"/>
      <c r="FEH311" s="92"/>
      <c r="FEI311" s="92"/>
      <c r="FEJ311" s="92"/>
      <c r="FEK311" s="92"/>
      <c r="FEL311" s="92"/>
      <c r="FEM311" s="92"/>
      <c r="FEN311" s="92"/>
      <c r="FEO311" s="92"/>
      <c r="FEP311" s="92"/>
      <c r="FEQ311" s="92"/>
      <c r="FER311" s="92"/>
      <c r="FES311" s="92"/>
      <c r="FET311" s="92"/>
      <c r="FEU311" s="92"/>
      <c r="FEV311" s="92"/>
      <c r="FEW311" s="92"/>
      <c r="FEX311" s="92"/>
      <c r="FEY311" s="92"/>
      <c r="FEZ311" s="92"/>
      <c r="FFA311" s="92"/>
      <c r="FFB311" s="92"/>
      <c r="FFC311" s="92"/>
      <c r="FFD311" s="92"/>
      <c r="FFE311" s="92"/>
      <c r="FFF311" s="92"/>
      <c r="FFG311" s="92"/>
      <c r="FFH311" s="92"/>
      <c r="FFI311" s="92"/>
      <c r="FFJ311" s="92"/>
      <c r="FFK311" s="92"/>
      <c r="FFL311" s="92"/>
      <c r="FFM311" s="92"/>
      <c r="FFN311" s="92"/>
      <c r="FFO311" s="92"/>
      <c r="FFP311" s="92"/>
      <c r="FFQ311" s="92"/>
      <c r="FFR311" s="92"/>
      <c r="FFS311" s="92"/>
      <c r="FFT311" s="92"/>
      <c r="FFU311" s="92"/>
      <c r="FFV311" s="92"/>
      <c r="FFW311" s="92"/>
      <c r="FFX311" s="92"/>
      <c r="FFY311" s="92"/>
      <c r="FFZ311" s="92"/>
      <c r="FGA311" s="92"/>
      <c r="FGB311" s="92"/>
      <c r="FGC311" s="92"/>
      <c r="FGD311" s="92"/>
      <c r="FGE311" s="92"/>
      <c r="FGF311" s="92"/>
      <c r="FGG311" s="92"/>
      <c r="FGH311" s="92"/>
      <c r="FGI311" s="92"/>
      <c r="FGJ311" s="92"/>
      <c r="FGK311" s="92"/>
      <c r="FGL311" s="92"/>
      <c r="FGM311" s="92"/>
      <c r="FGN311" s="92"/>
      <c r="FGO311" s="92"/>
      <c r="FGP311" s="92"/>
      <c r="FGQ311" s="92"/>
      <c r="FGR311" s="92"/>
      <c r="FGS311" s="92"/>
      <c r="FGT311" s="92"/>
      <c r="FGU311" s="92"/>
      <c r="FGV311" s="92"/>
      <c r="FGW311" s="92"/>
      <c r="FGX311" s="92"/>
      <c r="FGY311" s="92"/>
      <c r="FGZ311" s="92"/>
      <c r="FHA311" s="92"/>
      <c r="FHB311" s="92"/>
      <c r="FHC311" s="92"/>
      <c r="FHD311" s="92"/>
      <c r="FHE311" s="92"/>
      <c r="FHF311" s="92"/>
      <c r="FHG311" s="92"/>
      <c r="FHH311" s="92"/>
      <c r="FHI311" s="92"/>
      <c r="FHJ311" s="92"/>
      <c r="FHK311" s="92"/>
      <c r="FHL311" s="92"/>
      <c r="FHM311" s="92"/>
      <c r="FHN311" s="92"/>
      <c r="FHO311" s="92"/>
      <c r="FHP311" s="92"/>
      <c r="FHQ311" s="92"/>
      <c r="FHR311" s="92"/>
      <c r="FHS311" s="92"/>
      <c r="FHT311" s="92"/>
      <c r="FHU311" s="92"/>
      <c r="FHV311" s="92"/>
      <c r="FHW311" s="92"/>
      <c r="FHX311" s="92"/>
      <c r="FHY311" s="92"/>
      <c r="FHZ311" s="92"/>
      <c r="FIA311" s="92"/>
      <c r="FIB311" s="92"/>
      <c r="FIC311" s="92"/>
      <c r="FID311" s="92"/>
      <c r="FIE311" s="92"/>
      <c r="FIF311" s="92"/>
      <c r="FIG311" s="92"/>
      <c r="FIH311" s="92"/>
      <c r="FII311" s="92"/>
      <c r="FIJ311" s="92"/>
      <c r="FIK311" s="92"/>
      <c r="FIL311" s="92"/>
      <c r="FIM311" s="92"/>
      <c r="FIN311" s="92"/>
      <c r="FIO311" s="92"/>
      <c r="FIP311" s="92"/>
      <c r="FIQ311" s="92"/>
      <c r="FIR311" s="92"/>
      <c r="FIS311" s="92"/>
      <c r="FIT311" s="92"/>
      <c r="FIU311" s="92"/>
      <c r="FIV311" s="92"/>
      <c r="FIW311" s="92"/>
      <c r="FIX311" s="92"/>
      <c r="FIY311" s="92"/>
      <c r="FIZ311" s="92"/>
      <c r="FJA311" s="92"/>
      <c r="FJB311" s="92"/>
      <c r="FJC311" s="92"/>
      <c r="FJD311" s="92"/>
      <c r="FJE311" s="92"/>
      <c r="FJF311" s="92"/>
      <c r="FJG311" s="92"/>
      <c r="FJH311" s="92"/>
      <c r="FJI311" s="92"/>
      <c r="FJJ311" s="92"/>
      <c r="FJK311" s="92"/>
      <c r="FJL311" s="92"/>
      <c r="FJM311" s="92"/>
      <c r="FJN311" s="92"/>
      <c r="FJO311" s="92"/>
      <c r="FJP311" s="92"/>
      <c r="FJQ311" s="92"/>
      <c r="FJR311" s="92"/>
      <c r="FJS311" s="92"/>
      <c r="FJT311" s="92"/>
      <c r="FJU311" s="92"/>
      <c r="FJV311" s="92"/>
      <c r="FJW311" s="92"/>
      <c r="FJX311" s="92"/>
      <c r="FJY311" s="92"/>
      <c r="FJZ311" s="92"/>
      <c r="FKA311" s="92"/>
      <c r="FKB311" s="92"/>
      <c r="FKC311" s="92"/>
      <c r="FKD311" s="92"/>
      <c r="FKE311" s="92"/>
      <c r="FKF311" s="92"/>
      <c r="FKG311" s="92"/>
      <c r="FKH311" s="92"/>
      <c r="FKI311" s="92"/>
      <c r="FKJ311" s="92"/>
      <c r="FKK311" s="92"/>
      <c r="FKL311" s="92"/>
      <c r="FKM311" s="92"/>
      <c r="FKN311" s="92"/>
      <c r="FKO311" s="92"/>
      <c r="FKP311" s="92"/>
      <c r="FKQ311" s="92"/>
      <c r="FKR311" s="92"/>
      <c r="FKS311" s="92"/>
      <c r="FKT311" s="92"/>
      <c r="FKU311" s="92"/>
      <c r="FKV311" s="92"/>
      <c r="FKW311" s="92"/>
      <c r="FKX311" s="92"/>
      <c r="FKY311" s="92"/>
      <c r="FKZ311" s="92"/>
      <c r="FLA311" s="92"/>
      <c r="FLB311" s="92"/>
      <c r="FLC311" s="92"/>
      <c r="FLD311" s="92"/>
      <c r="FLE311" s="92"/>
      <c r="FLF311" s="92"/>
      <c r="FLG311" s="92"/>
      <c r="FLH311" s="92"/>
      <c r="FLI311" s="92"/>
      <c r="FLJ311" s="92"/>
      <c r="FLK311" s="92"/>
      <c r="FLL311" s="92"/>
      <c r="FLM311" s="92"/>
      <c r="FLN311" s="92"/>
      <c r="FLO311" s="92"/>
      <c r="FLP311" s="92"/>
      <c r="FLQ311" s="92"/>
      <c r="FLR311" s="92"/>
      <c r="FLS311" s="92"/>
      <c r="FLT311" s="92"/>
      <c r="FLU311" s="92"/>
      <c r="FLV311" s="92"/>
      <c r="FLW311" s="92"/>
      <c r="FLX311" s="92"/>
      <c r="FLY311" s="92"/>
      <c r="FLZ311" s="92"/>
      <c r="FMA311" s="92"/>
      <c r="FMB311" s="92"/>
      <c r="FMC311" s="92"/>
      <c r="FMD311" s="92"/>
      <c r="FME311" s="92"/>
      <c r="FMF311" s="92"/>
      <c r="FMG311" s="92"/>
      <c r="FMH311" s="92"/>
      <c r="FMI311" s="92"/>
      <c r="FMJ311" s="92"/>
      <c r="FMK311" s="92"/>
      <c r="FML311" s="92"/>
      <c r="FMM311" s="92"/>
      <c r="FMN311" s="92"/>
      <c r="FMO311" s="92"/>
      <c r="FMP311" s="92"/>
      <c r="FMQ311" s="92"/>
      <c r="FMR311" s="92"/>
      <c r="FMS311" s="92"/>
      <c r="FMT311" s="92"/>
      <c r="FMU311" s="92"/>
      <c r="FMV311" s="92"/>
      <c r="FMW311" s="92"/>
      <c r="FMX311" s="92"/>
      <c r="FMY311" s="92"/>
      <c r="FMZ311" s="92"/>
      <c r="FNA311" s="92"/>
      <c r="FNB311" s="92"/>
      <c r="FNC311" s="92"/>
      <c r="FND311" s="92"/>
      <c r="FNE311" s="92"/>
      <c r="FNF311" s="92"/>
      <c r="FNG311" s="92"/>
      <c r="FNH311" s="92"/>
      <c r="FNI311" s="92"/>
      <c r="FNJ311" s="92"/>
      <c r="FNK311" s="92"/>
      <c r="FNL311" s="92"/>
      <c r="FNM311" s="92"/>
      <c r="FNN311" s="92"/>
      <c r="FNO311" s="92"/>
      <c r="FNP311" s="92"/>
      <c r="FNQ311" s="92"/>
      <c r="FNR311" s="92"/>
      <c r="FNS311" s="92"/>
      <c r="FNT311" s="92"/>
      <c r="FNU311" s="92"/>
      <c r="FNV311" s="92"/>
      <c r="FNW311" s="92"/>
      <c r="FNX311" s="92"/>
      <c r="FNY311" s="92"/>
      <c r="FNZ311" s="92"/>
      <c r="FOA311" s="92"/>
      <c r="FOB311" s="92"/>
      <c r="FOC311" s="92"/>
      <c r="FOD311" s="92"/>
      <c r="FOE311" s="92"/>
      <c r="FOF311" s="92"/>
      <c r="FOG311" s="92"/>
      <c r="FOH311" s="92"/>
      <c r="FOI311" s="92"/>
      <c r="FOJ311" s="92"/>
      <c r="FOK311" s="92"/>
      <c r="FOL311" s="92"/>
      <c r="FOM311" s="92"/>
      <c r="FON311" s="92"/>
      <c r="FOO311" s="92"/>
      <c r="FOP311" s="92"/>
      <c r="FOQ311" s="92"/>
      <c r="FOR311" s="92"/>
      <c r="FOS311" s="92"/>
      <c r="FOT311" s="92"/>
      <c r="FOU311" s="92"/>
      <c r="FOV311" s="92"/>
      <c r="FOW311" s="92"/>
      <c r="FOX311" s="92"/>
      <c r="FOY311" s="92"/>
      <c r="FOZ311" s="92"/>
      <c r="FPA311" s="92"/>
      <c r="FPB311" s="92"/>
      <c r="FPC311" s="92"/>
      <c r="FPD311" s="92"/>
      <c r="FPE311" s="92"/>
      <c r="FPF311" s="92"/>
      <c r="FPG311" s="92"/>
      <c r="FPH311" s="92"/>
      <c r="FPI311" s="92"/>
      <c r="FPJ311" s="92"/>
      <c r="FPK311" s="92"/>
      <c r="FPL311" s="92"/>
      <c r="FPM311" s="92"/>
      <c r="FPN311" s="92"/>
      <c r="FPO311" s="92"/>
      <c r="FPP311" s="92"/>
      <c r="FPQ311" s="92"/>
      <c r="FPR311" s="92"/>
      <c r="FPS311" s="92"/>
      <c r="FPT311" s="92"/>
      <c r="FPU311" s="92"/>
      <c r="FPV311" s="92"/>
      <c r="FPW311" s="92"/>
      <c r="FPX311" s="92"/>
      <c r="FPY311" s="92"/>
      <c r="FPZ311" s="92"/>
      <c r="FQA311" s="92"/>
      <c r="FQB311" s="92"/>
      <c r="FQC311" s="92"/>
      <c r="FQD311" s="92"/>
      <c r="FQE311" s="92"/>
      <c r="FQF311" s="92"/>
      <c r="FQG311" s="92"/>
      <c r="FQH311" s="92"/>
      <c r="FQI311" s="92"/>
      <c r="FQJ311" s="92"/>
      <c r="FQK311" s="92"/>
      <c r="FQL311" s="92"/>
      <c r="FQM311" s="92"/>
      <c r="FQN311" s="92"/>
      <c r="FQO311" s="92"/>
      <c r="FQP311" s="92"/>
      <c r="FQQ311" s="92"/>
      <c r="FQR311" s="92"/>
      <c r="FQS311" s="92"/>
      <c r="FQT311" s="92"/>
      <c r="FQU311" s="92"/>
      <c r="FQV311" s="92"/>
      <c r="FQW311" s="92"/>
      <c r="FQX311" s="92"/>
      <c r="FQY311" s="92"/>
      <c r="FQZ311" s="92"/>
      <c r="FRA311" s="92"/>
      <c r="FRB311" s="92"/>
      <c r="FRC311" s="92"/>
      <c r="FRD311" s="92"/>
      <c r="FRE311" s="92"/>
      <c r="FRF311" s="92"/>
      <c r="FRG311" s="92"/>
      <c r="FRH311" s="92"/>
      <c r="FRI311" s="92"/>
      <c r="FRJ311" s="92"/>
      <c r="FRK311" s="92"/>
      <c r="FRL311" s="92"/>
      <c r="FRM311" s="92"/>
      <c r="FRN311" s="92"/>
      <c r="FRO311" s="92"/>
      <c r="FRP311" s="92"/>
      <c r="FRQ311" s="92"/>
      <c r="FRR311" s="92"/>
      <c r="FRS311" s="92"/>
      <c r="FRT311" s="92"/>
      <c r="FRU311" s="92"/>
      <c r="FRV311" s="92"/>
      <c r="FRW311" s="92"/>
      <c r="FRX311" s="92"/>
      <c r="FRY311" s="92"/>
      <c r="FRZ311" s="92"/>
      <c r="FSA311" s="92"/>
      <c r="FSB311" s="92"/>
      <c r="FSC311" s="92"/>
      <c r="FSD311" s="92"/>
      <c r="FSE311" s="92"/>
      <c r="FSF311" s="92"/>
      <c r="FSG311" s="92"/>
      <c r="FSH311" s="92"/>
      <c r="FSI311" s="92"/>
      <c r="FSJ311" s="92"/>
      <c r="FSK311" s="92"/>
      <c r="FSL311" s="92"/>
      <c r="FSM311" s="92"/>
      <c r="FSN311" s="92"/>
      <c r="FSO311" s="92"/>
      <c r="FSP311" s="92"/>
      <c r="FSQ311" s="92"/>
      <c r="FSR311" s="92"/>
      <c r="FSS311" s="92"/>
      <c r="FST311" s="92"/>
      <c r="FSU311" s="92"/>
      <c r="FSV311" s="92"/>
      <c r="FSW311" s="92"/>
      <c r="FSX311" s="92"/>
      <c r="FSY311" s="92"/>
      <c r="FSZ311" s="92"/>
      <c r="FTA311" s="92"/>
      <c r="FTB311" s="92"/>
      <c r="FTC311" s="92"/>
      <c r="FTD311" s="92"/>
      <c r="FTE311" s="92"/>
      <c r="FTF311" s="92"/>
      <c r="FTG311" s="92"/>
      <c r="FTH311" s="92"/>
      <c r="FTI311" s="92"/>
      <c r="FTJ311" s="92"/>
      <c r="FTK311" s="92"/>
      <c r="FTL311" s="92"/>
      <c r="FTM311" s="92"/>
      <c r="FTN311" s="92"/>
      <c r="FTO311" s="92"/>
      <c r="FTP311" s="92"/>
      <c r="FTQ311" s="92"/>
      <c r="FTR311" s="92"/>
      <c r="FTS311" s="92"/>
      <c r="FTT311" s="92"/>
      <c r="FTU311" s="92"/>
      <c r="FTV311" s="92"/>
      <c r="FTW311" s="92"/>
      <c r="FTX311" s="92"/>
      <c r="FTY311" s="92"/>
      <c r="FTZ311" s="92"/>
      <c r="FUA311" s="92"/>
      <c r="FUB311" s="92"/>
      <c r="FUC311" s="92"/>
      <c r="FUD311" s="92"/>
      <c r="FUE311" s="92"/>
      <c r="FUF311" s="92"/>
      <c r="FUG311" s="92"/>
      <c r="FUH311" s="92"/>
      <c r="FUI311" s="92"/>
      <c r="FUJ311" s="92"/>
      <c r="FUK311" s="92"/>
      <c r="FUL311" s="92"/>
      <c r="FUM311" s="92"/>
      <c r="FUN311" s="92"/>
      <c r="FUO311" s="92"/>
      <c r="FUP311" s="92"/>
      <c r="FUQ311" s="92"/>
      <c r="FUR311" s="92"/>
      <c r="FUS311" s="92"/>
      <c r="FUT311" s="92"/>
      <c r="FUU311" s="92"/>
      <c r="FUV311" s="92"/>
      <c r="FUW311" s="92"/>
      <c r="FUX311" s="92"/>
      <c r="FUY311" s="92"/>
      <c r="FUZ311" s="92"/>
      <c r="FVA311" s="92"/>
      <c r="FVB311" s="92"/>
      <c r="FVC311" s="92"/>
      <c r="FVD311" s="92"/>
      <c r="FVE311" s="92"/>
      <c r="FVF311" s="92"/>
      <c r="FVG311" s="92"/>
      <c r="FVH311" s="92"/>
      <c r="FVI311" s="92"/>
      <c r="FVJ311" s="92"/>
      <c r="FVK311" s="92"/>
      <c r="FVL311" s="92"/>
      <c r="FVM311" s="92"/>
      <c r="FVN311" s="92"/>
      <c r="FVO311" s="92"/>
      <c r="FVP311" s="92"/>
      <c r="FVQ311" s="92"/>
      <c r="FVR311" s="92"/>
      <c r="FVS311" s="92"/>
      <c r="FVT311" s="92"/>
      <c r="FVU311" s="92"/>
      <c r="FVV311" s="92"/>
      <c r="FVW311" s="92"/>
      <c r="FVX311" s="92"/>
      <c r="FVY311" s="92"/>
      <c r="FVZ311" s="92"/>
      <c r="FWA311" s="92"/>
      <c r="FWB311" s="92"/>
      <c r="FWC311" s="92"/>
      <c r="FWD311" s="92"/>
      <c r="FWE311" s="92"/>
      <c r="FWF311" s="92"/>
      <c r="FWG311" s="92"/>
      <c r="FWH311" s="92"/>
      <c r="FWI311" s="92"/>
      <c r="FWJ311" s="92"/>
      <c r="FWK311" s="92"/>
      <c r="FWL311" s="92"/>
      <c r="FWM311" s="92"/>
      <c r="FWN311" s="92"/>
      <c r="FWO311" s="92"/>
      <c r="FWP311" s="92"/>
      <c r="FWQ311" s="92"/>
      <c r="FWR311" s="92"/>
      <c r="FWS311" s="92"/>
      <c r="FWT311" s="92"/>
      <c r="FWU311" s="92"/>
      <c r="FWV311" s="92"/>
      <c r="FWW311" s="92"/>
      <c r="FWX311" s="92"/>
      <c r="FWY311" s="92"/>
      <c r="FWZ311" s="92"/>
      <c r="FXA311" s="92"/>
      <c r="FXB311" s="92"/>
      <c r="FXC311" s="92"/>
      <c r="FXD311" s="92"/>
      <c r="FXE311" s="92"/>
      <c r="FXF311" s="92"/>
      <c r="FXG311" s="92"/>
      <c r="FXH311" s="92"/>
      <c r="FXI311" s="92"/>
      <c r="FXJ311" s="92"/>
      <c r="FXK311" s="92"/>
      <c r="FXL311" s="92"/>
      <c r="FXM311" s="92"/>
      <c r="FXN311" s="92"/>
      <c r="FXO311" s="92"/>
      <c r="FXP311" s="92"/>
      <c r="FXQ311" s="92"/>
      <c r="FXR311" s="92"/>
      <c r="FXS311" s="92"/>
      <c r="FXT311" s="92"/>
      <c r="FXU311" s="92"/>
      <c r="FXV311" s="92"/>
      <c r="FXW311" s="92"/>
      <c r="FXX311" s="92"/>
      <c r="FXY311" s="92"/>
      <c r="FXZ311" s="92"/>
      <c r="FYA311" s="92"/>
      <c r="FYB311" s="92"/>
      <c r="FYC311" s="92"/>
      <c r="FYD311" s="92"/>
      <c r="FYE311" s="92"/>
      <c r="FYF311" s="92"/>
      <c r="FYG311" s="92"/>
      <c r="FYH311" s="92"/>
      <c r="FYI311" s="92"/>
      <c r="FYJ311" s="92"/>
      <c r="FYK311" s="92"/>
      <c r="FYL311" s="92"/>
      <c r="FYM311" s="92"/>
      <c r="FYN311" s="92"/>
      <c r="FYO311" s="92"/>
      <c r="FYP311" s="92"/>
      <c r="FYQ311" s="92"/>
      <c r="FYR311" s="92"/>
      <c r="FYS311" s="92"/>
      <c r="FYT311" s="92"/>
      <c r="FYU311" s="92"/>
      <c r="FYV311" s="92"/>
      <c r="FYW311" s="92"/>
      <c r="FYX311" s="92"/>
      <c r="FYY311" s="92"/>
      <c r="FYZ311" s="92"/>
      <c r="FZA311" s="92"/>
      <c r="FZB311" s="92"/>
      <c r="FZC311" s="92"/>
      <c r="FZD311" s="92"/>
      <c r="FZE311" s="92"/>
      <c r="FZF311" s="92"/>
      <c r="FZG311" s="92"/>
      <c r="FZH311" s="92"/>
      <c r="FZI311" s="92"/>
      <c r="FZJ311" s="92"/>
      <c r="FZK311" s="92"/>
      <c r="FZL311" s="92"/>
      <c r="FZM311" s="92"/>
      <c r="FZN311" s="92"/>
      <c r="FZO311" s="92"/>
      <c r="FZP311" s="92"/>
      <c r="FZQ311" s="92"/>
      <c r="FZR311" s="92"/>
      <c r="FZS311" s="92"/>
      <c r="FZT311" s="92"/>
      <c r="FZU311" s="92"/>
      <c r="FZV311" s="92"/>
      <c r="FZW311" s="92"/>
      <c r="FZX311" s="92"/>
      <c r="FZY311" s="92"/>
      <c r="FZZ311" s="92"/>
      <c r="GAA311" s="92"/>
      <c r="GAB311" s="92"/>
      <c r="GAC311" s="92"/>
      <c r="GAD311" s="92"/>
      <c r="GAE311" s="92"/>
      <c r="GAF311" s="92"/>
      <c r="GAG311" s="92"/>
      <c r="GAH311" s="92"/>
      <c r="GAI311" s="92"/>
      <c r="GAJ311" s="92"/>
      <c r="GAK311" s="92"/>
      <c r="GAL311" s="92"/>
      <c r="GAM311" s="92"/>
      <c r="GAN311" s="92"/>
      <c r="GAO311" s="92"/>
      <c r="GAP311" s="92"/>
      <c r="GAQ311" s="92"/>
      <c r="GAR311" s="92"/>
      <c r="GAS311" s="92"/>
      <c r="GAT311" s="92"/>
      <c r="GAU311" s="92"/>
      <c r="GAV311" s="92"/>
      <c r="GAW311" s="92"/>
      <c r="GAX311" s="92"/>
      <c r="GAY311" s="92"/>
      <c r="GAZ311" s="92"/>
      <c r="GBA311" s="92"/>
      <c r="GBB311" s="92"/>
      <c r="GBC311" s="92"/>
      <c r="GBD311" s="92"/>
      <c r="GBE311" s="92"/>
      <c r="GBF311" s="92"/>
      <c r="GBG311" s="92"/>
      <c r="GBH311" s="92"/>
      <c r="GBI311" s="92"/>
      <c r="GBJ311" s="92"/>
      <c r="GBK311" s="92"/>
      <c r="GBL311" s="92"/>
      <c r="GBM311" s="92"/>
      <c r="GBN311" s="92"/>
      <c r="GBO311" s="92"/>
      <c r="GBP311" s="92"/>
      <c r="GBQ311" s="92"/>
      <c r="GBR311" s="92"/>
      <c r="GBS311" s="92"/>
      <c r="GBT311" s="92"/>
      <c r="GBU311" s="92"/>
      <c r="GBV311" s="92"/>
      <c r="GBW311" s="92"/>
      <c r="GBX311" s="92"/>
      <c r="GBY311" s="92"/>
      <c r="GBZ311" s="92"/>
      <c r="GCA311" s="92"/>
      <c r="GCB311" s="92"/>
      <c r="GCC311" s="92"/>
      <c r="GCD311" s="92"/>
      <c r="GCE311" s="92"/>
      <c r="GCF311" s="92"/>
      <c r="GCG311" s="92"/>
      <c r="GCH311" s="92"/>
      <c r="GCI311" s="92"/>
      <c r="GCJ311" s="92"/>
      <c r="GCK311" s="92"/>
      <c r="GCL311" s="92"/>
      <c r="GCM311" s="92"/>
      <c r="GCN311" s="92"/>
      <c r="GCO311" s="92"/>
      <c r="GCP311" s="92"/>
      <c r="GCQ311" s="92"/>
      <c r="GCR311" s="92"/>
      <c r="GCS311" s="92"/>
      <c r="GCT311" s="92"/>
      <c r="GCU311" s="92"/>
      <c r="GCV311" s="92"/>
      <c r="GCW311" s="92"/>
      <c r="GCX311" s="92"/>
      <c r="GCY311" s="92"/>
      <c r="GCZ311" s="92"/>
      <c r="GDA311" s="92"/>
      <c r="GDB311" s="92"/>
      <c r="GDC311" s="92"/>
      <c r="GDD311" s="92"/>
      <c r="GDE311" s="92"/>
      <c r="GDF311" s="92"/>
      <c r="GDG311" s="92"/>
      <c r="GDH311" s="92"/>
      <c r="GDI311" s="92"/>
      <c r="GDJ311" s="92"/>
      <c r="GDK311" s="92"/>
      <c r="GDL311" s="92"/>
      <c r="GDM311" s="92"/>
      <c r="GDN311" s="92"/>
      <c r="GDO311" s="92"/>
      <c r="GDP311" s="92"/>
      <c r="GDQ311" s="92"/>
      <c r="GDR311" s="92"/>
      <c r="GDS311" s="92"/>
      <c r="GDT311" s="92"/>
      <c r="GDU311" s="92"/>
      <c r="GDV311" s="92"/>
      <c r="GDW311" s="92"/>
      <c r="GDX311" s="92"/>
      <c r="GDY311" s="92"/>
      <c r="GDZ311" s="92"/>
      <c r="GEA311" s="92"/>
      <c r="GEB311" s="92"/>
      <c r="GEC311" s="92"/>
      <c r="GED311" s="92"/>
      <c r="GEE311" s="92"/>
      <c r="GEF311" s="92"/>
      <c r="GEG311" s="92"/>
      <c r="GEH311" s="92"/>
      <c r="GEI311" s="92"/>
      <c r="GEJ311" s="92"/>
      <c r="GEK311" s="92"/>
      <c r="GEL311" s="92"/>
      <c r="GEM311" s="92"/>
      <c r="GEN311" s="92"/>
      <c r="GEO311" s="92"/>
      <c r="GEP311" s="92"/>
      <c r="GEQ311" s="92"/>
      <c r="GER311" s="92"/>
      <c r="GES311" s="92"/>
      <c r="GET311" s="92"/>
      <c r="GEU311" s="92"/>
      <c r="GEV311" s="92"/>
      <c r="GEW311" s="92"/>
      <c r="GEX311" s="92"/>
      <c r="GEY311" s="92"/>
      <c r="GEZ311" s="92"/>
      <c r="GFA311" s="92"/>
      <c r="GFB311" s="92"/>
      <c r="GFC311" s="92"/>
      <c r="GFD311" s="92"/>
      <c r="GFE311" s="92"/>
      <c r="GFF311" s="92"/>
      <c r="GFG311" s="92"/>
      <c r="GFH311" s="92"/>
      <c r="GFI311" s="92"/>
      <c r="GFJ311" s="92"/>
      <c r="GFK311" s="92"/>
      <c r="GFL311" s="92"/>
      <c r="GFM311" s="92"/>
      <c r="GFN311" s="92"/>
      <c r="GFO311" s="92"/>
      <c r="GFP311" s="92"/>
      <c r="GFQ311" s="92"/>
      <c r="GFR311" s="92"/>
      <c r="GFS311" s="92"/>
      <c r="GFT311" s="92"/>
      <c r="GFU311" s="92"/>
      <c r="GFV311" s="92"/>
      <c r="GFW311" s="92"/>
      <c r="GFX311" s="92"/>
      <c r="GFY311" s="92"/>
      <c r="GFZ311" s="92"/>
      <c r="GGA311" s="92"/>
      <c r="GGB311" s="92"/>
      <c r="GGC311" s="92"/>
      <c r="GGD311" s="92"/>
      <c r="GGE311" s="92"/>
      <c r="GGF311" s="92"/>
      <c r="GGG311" s="92"/>
      <c r="GGH311" s="92"/>
      <c r="GGI311" s="92"/>
      <c r="GGJ311" s="92"/>
      <c r="GGK311" s="92"/>
      <c r="GGL311" s="92"/>
      <c r="GGM311" s="92"/>
      <c r="GGN311" s="92"/>
      <c r="GGO311" s="92"/>
      <c r="GGP311" s="92"/>
      <c r="GGQ311" s="92"/>
      <c r="GGR311" s="92"/>
      <c r="GGS311" s="92"/>
      <c r="GGT311" s="92"/>
      <c r="GGU311" s="92"/>
      <c r="GGV311" s="92"/>
      <c r="GGW311" s="92"/>
      <c r="GGX311" s="92"/>
      <c r="GGY311" s="92"/>
      <c r="GGZ311" s="92"/>
      <c r="GHA311" s="92"/>
      <c r="GHB311" s="92"/>
      <c r="GHC311" s="92"/>
      <c r="GHD311" s="92"/>
      <c r="GHE311" s="92"/>
      <c r="GHF311" s="92"/>
      <c r="GHG311" s="92"/>
      <c r="GHH311" s="92"/>
      <c r="GHI311" s="92"/>
      <c r="GHJ311" s="92"/>
      <c r="GHK311" s="92"/>
      <c r="GHL311" s="92"/>
      <c r="GHM311" s="92"/>
      <c r="GHN311" s="92"/>
      <c r="GHO311" s="92"/>
      <c r="GHP311" s="92"/>
      <c r="GHQ311" s="92"/>
      <c r="GHR311" s="92"/>
      <c r="GHS311" s="92"/>
      <c r="GHT311" s="92"/>
      <c r="GHU311" s="92"/>
      <c r="GHV311" s="92"/>
      <c r="GHW311" s="92"/>
      <c r="GHX311" s="92"/>
      <c r="GHY311" s="92"/>
      <c r="GHZ311" s="92"/>
      <c r="GIA311" s="92"/>
      <c r="GIB311" s="92"/>
      <c r="GIC311" s="92"/>
      <c r="GID311" s="92"/>
      <c r="GIE311" s="92"/>
      <c r="GIF311" s="92"/>
      <c r="GIG311" s="92"/>
      <c r="GIH311" s="92"/>
      <c r="GII311" s="92"/>
      <c r="GIJ311" s="92"/>
      <c r="GIK311" s="92"/>
      <c r="GIL311" s="92"/>
      <c r="GIM311" s="92"/>
      <c r="GIN311" s="92"/>
      <c r="GIO311" s="92"/>
      <c r="GIP311" s="92"/>
      <c r="GIQ311" s="92"/>
      <c r="GIR311" s="92"/>
      <c r="GIS311" s="92"/>
      <c r="GIT311" s="92"/>
      <c r="GIU311" s="92"/>
      <c r="GIV311" s="92"/>
      <c r="GIW311" s="92"/>
      <c r="GIX311" s="92"/>
      <c r="GIY311" s="92"/>
      <c r="GIZ311" s="92"/>
      <c r="GJA311" s="92"/>
      <c r="GJB311" s="92"/>
      <c r="GJC311" s="92"/>
      <c r="GJD311" s="92"/>
      <c r="GJE311" s="92"/>
      <c r="GJF311" s="92"/>
      <c r="GJG311" s="92"/>
      <c r="GJH311" s="92"/>
      <c r="GJI311" s="92"/>
      <c r="GJJ311" s="92"/>
      <c r="GJK311" s="92"/>
      <c r="GJL311" s="92"/>
      <c r="GJM311" s="92"/>
      <c r="GJN311" s="92"/>
      <c r="GJO311" s="92"/>
      <c r="GJP311" s="92"/>
      <c r="GJQ311" s="92"/>
      <c r="GJR311" s="92"/>
      <c r="GJS311" s="92"/>
      <c r="GJT311" s="92"/>
      <c r="GJU311" s="92"/>
      <c r="GJV311" s="92"/>
      <c r="GJW311" s="92"/>
      <c r="GJX311" s="92"/>
      <c r="GJY311" s="92"/>
      <c r="GJZ311" s="92"/>
      <c r="GKA311" s="92"/>
      <c r="GKB311" s="92"/>
      <c r="GKC311" s="92"/>
      <c r="GKD311" s="92"/>
      <c r="GKE311" s="92"/>
      <c r="GKF311" s="92"/>
      <c r="GKG311" s="92"/>
      <c r="GKH311" s="92"/>
      <c r="GKI311" s="92"/>
      <c r="GKJ311" s="92"/>
      <c r="GKK311" s="92"/>
      <c r="GKL311" s="92"/>
      <c r="GKM311" s="92"/>
      <c r="GKN311" s="92"/>
      <c r="GKO311" s="92"/>
      <c r="GKP311" s="92"/>
      <c r="GKQ311" s="92"/>
      <c r="GKR311" s="92"/>
      <c r="GKS311" s="92"/>
      <c r="GKT311" s="92"/>
      <c r="GKU311" s="92"/>
      <c r="GKV311" s="92"/>
      <c r="GKW311" s="92"/>
      <c r="GKX311" s="92"/>
      <c r="GKY311" s="92"/>
      <c r="GKZ311" s="92"/>
      <c r="GLA311" s="92"/>
      <c r="GLB311" s="92"/>
      <c r="GLC311" s="92"/>
      <c r="GLD311" s="92"/>
      <c r="GLE311" s="92"/>
      <c r="GLF311" s="92"/>
      <c r="GLG311" s="92"/>
      <c r="GLH311" s="92"/>
      <c r="GLI311" s="92"/>
      <c r="GLJ311" s="92"/>
      <c r="GLK311" s="92"/>
      <c r="GLL311" s="92"/>
      <c r="GLM311" s="92"/>
      <c r="GLN311" s="92"/>
      <c r="GLO311" s="92"/>
      <c r="GLP311" s="92"/>
      <c r="GLQ311" s="92"/>
      <c r="GLR311" s="92"/>
      <c r="GLS311" s="92"/>
      <c r="GLT311" s="92"/>
      <c r="GLU311" s="92"/>
      <c r="GLV311" s="92"/>
      <c r="GLW311" s="92"/>
      <c r="GLX311" s="92"/>
      <c r="GLY311" s="92"/>
      <c r="GLZ311" s="92"/>
      <c r="GMA311" s="92"/>
      <c r="GMB311" s="92"/>
      <c r="GMC311" s="92"/>
      <c r="GMD311" s="92"/>
      <c r="GME311" s="92"/>
      <c r="GMF311" s="92"/>
      <c r="GMG311" s="92"/>
      <c r="GMH311" s="92"/>
      <c r="GMI311" s="92"/>
      <c r="GMJ311" s="92"/>
      <c r="GMK311" s="92"/>
      <c r="GML311" s="92"/>
      <c r="GMM311" s="92"/>
      <c r="GMN311" s="92"/>
      <c r="GMO311" s="92"/>
      <c r="GMP311" s="92"/>
      <c r="GMQ311" s="92"/>
      <c r="GMR311" s="92"/>
      <c r="GMS311" s="92"/>
      <c r="GMT311" s="92"/>
      <c r="GMU311" s="92"/>
      <c r="GMV311" s="92"/>
      <c r="GMW311" s="92"/>
      <c r="GMX311" s="92"/>
      <c r="GMY311" s="92"/>
      <c r="GMZ311" s="92"/>
      <c r="GNA311" s="92"/>
      <c r="GNB311" s="92"/>
      <c r="GNC311" s="92"/>
      <c r="GND311" s="92"/>
      <c r="GNE311" s="92"/>
      <c r="GNF311" s="92"/>
      <c r="GNG311" s="92"/>
      <c r="GNH311" s="92"/>
      <c r="GNI311" s="92"/>
      <c r="GNJ311" s="92"/>
      <c r="GNK311" s="92"/>
      <c r="GNL311" s="92"/>
      <c r="GNM311" s="92"/>
      <c r="GNN311" s="92"/>
      <c r="GNO311" s="92"/>
      <c r="GNP311" s="92"/>
      <c r="GNQ311" s="92"/>
      <c r="GNR311" s="92"/>
      <c r="GNS311" s="92"/>
      <c r="GNT311" s="92"/>
      <c r="GNU311" s="92"/>
      <c r="GNV311" s="92"/>
      <c r="GNW311" s="92"/>
      <c r="GNX311" s="92"/>
      <c r="GNY311" s="92"/>
      <c r="GNZ311" s="92"/>
      <c r="GOA311" s="92"/>
      <c r="GOB311" s="92"/>
      <c r="GOC311" s="92"/>
      <c r="GOD311" s="92"/>
      <c r="GOE311" s="92"/>
      <c r="GOF311" s="92"/>
      <c r="GOG311" s="92"/>
      <c r="GOH311" s="92"/>
      <c r="GOI311" s="92"/>
      <c r="GOJ311" s="92"/>
      <c r="GOK311" s="92"/>
      <c r="GOL311" s="92"/>
      <c r="GOM311" s="92"/>
      <c r="GON311" s="92"/>
      <c r="GOO311" s="92"/>
      <c r="GOP311" s="92"/>
      <c r="GOQ311" s="92"/>
      <c r="GOR311" s="92"/>
      <c r="GOS311" s="92"/>
      <c r="GOT311" s="92"/>
      <c r="GOU311" s="92"/>
      <c r="GOV311" s="92"/>
      <c r="GOW311" s="92"/>
      <c r="GOX311" s="92"/>
      <c r="GOY311" s="92"/>
      <c r="GOZ311" s="92"/>
      <c r="GPA311" s="92"/>
      <c r="GPB311" s="92"/>
      <c r="GPC311" s="92"/>
      <c r="GPD311" s="92"/>
      <c r="GPE311" s="92"/>
      <c r="GPF311" s="92"/>
      <c r="GPG311" s="92"/>
      <c r="GPH311" s="92"/>
      <c r="GPI311" s="92"/>
      <c r="GPJ311" s="92"/>
      <c r="GPK311" s="92"/>
      <c r="GPL311" s="92"/>
      <c r="GPM311" s="92"/>
      <c r="GPN311" s="92"/>
      <c r="GPO311" s="92"/>
      <c r="GPP311" s="92"/>
      <c r="GPQ311" s="92"/>
      <c r="GPR311" s="92"/>
      <c r="GPS311" s="92"/>
      <c r="GPT311" s="92"/>
      <c r="GPU311" s="92"/>
      <c r="GPV311" s="92"/>
      <c r="GPW311" s="92"/>
      <c r="GPX311" s="92"/>
      <c r="GPY311" s="92"/>
      <c r="GPZ311" s="92"/>
      <c r="GQA311" s="92"/>
      <c r="GQB311" s="92"/>
      <c r="GQC311" s="92"/>
      <c r="GQD311" s="92"/>
      <c r="GQE311" s="92"/>
      <c r="GQF311" s="92"/>
      <c r="GQG311" s="92"/>
      <c r="GQH311" s="92"/>
      <c r="GQI311" s="92"/>
      <c r="GQJ311" s="92"/>
      <c r="GQK311" s="92"/>
      <c r="GQL311" s="92"/>
      <c r="GQM311" s="92"/>
      <c r="GQN311" s="92"/>
      <c r="GQO311" s="92"/>
      <c r="GQP311" s="92"/>
      <c r="GQQ311" s="92"/>
      <c r="GQR311" s="92"/>
      <c r="GQS311" s="92"/>
      <c r="GQT311" s="92"/>
      <c r="GQU311" s="92"/>
      <c r="GQV311" s="92"/>
      <c r="GQW311" s="92"/>
      <c r="GQX311" s="92"/>
      <c r="GQY311" s="92"/>
      <c r="GQZ311" s="92"/>
      <c r="GRA311" s="92"/>
      <c r="GRB311" s="92"/>
      <c r="GRC311" s="92"/>
      <c r="GRD311" s="92"/>
      <c r="GRE311" s="92"/>
      <c r="GRF311" s="92"/>
      <c r="GRG311" s="92"/>
      <c r="GRH311" s="92"/>
      <c r="GRI311" s="92"/>
      <c r="GRJ311" s="92"/>
      <c r="GRK311" s="92"/>
      <c r="GRL311" s="92"/>
      <c r="GRM311" s="92"/>
      <c r="GRN311" s="92"/>
      <c r="GRO311" s="92"/>
      <c r="GRP311" s="92"/>
      <c r="GRQ311" s="92"/>
      <c r="GRR311" s="92"/>
      <c r="GRS311" s="92"/>
      <c r="GRT311" s="92"/>
      <c r="GRU311" s="92"/>
      <c r="GRV311" s="92"/>
      <c r="GRW311" s="92"/>
      <c r="GRX311" s="92"/>
      <c r="GRY311" s="92"/>
      <c r="GRZ311" s="92"/>
      <c r="GSA311" s="92"/>
      <c r="GSB311" s="92"/>
      <c r="GSC311" s="92"/>
      <c r="GSD311" s="92"/>
      <c r="GSE311" s="92"/>
      <c r="GSF311" s="92"/>
      <c r="GSG311" s="92"/>
      <c r="GSH311" s="92"/>
      <c r="GSI311" s="92"/>
      <c r="GSJ311" s="92"/>
      <c r="GSK311" s="92"/>
      <c r="GSL311" s="92"/>
      <c r="GSM311" s="92"/>
      <c r="GSN311" s="92"/>
      <c r="GSO311" s="92"/>
      <c r="GSP311" s="92"/>
      <c r="GSQ311" s="92"/>
      <c r="GSR311" s="92"/>
      <c r="GSS311" s="92"/>
      <c r="GST311" s="92"/>
      <c r="GSU311" s="92"/>
      <c r="GSV311" s="92"/>
      <c r="GSW311" s="92"/>
      <c r="GSX311" s="92"/>
      <c r="GSY311" s="92"/>
      <c r="GSZ311" s="92"/>
      <c r="GTA311" s="92"/>
      <c r="GTB311" s="92"/>
      <c r="GTC311" s="92"/>
      <c r="GTD311" s="92"/>
      <c r="GTE311" s="92"/>
      <c r="GTF311" s="92"/>
      <c r="GTG311" s="92"/>
      <c r="GTH311" s="92"/>
      <c r="GTI311" s="92"/>
      <c r="GTJ311" s="92"/>
      <c r="GTK311" s="92"/>
      <c r="GTL311" s="92"/>
      <c r="GTM311" s="92"/>
      <c r="GTN311" s="92"/>
      <c r="GTO311" s="92"/>
      <c r="GTP311" s="92"/>
      <c r="GTQ311" s="92"/>
      <c r="GTR311" s="92"/>
      <c r="GTS311" s="92"/>
      <c r="GTT311" s="92"/>
      <c r="GTU311" s="92"/>
      <c r="GTV311" s="92"/>
      <c r="GTW311" s="92"/>
      <c r="GTX311" s="92"/>
      <c r="GTY311" s="92"/>
      <c r="GTZ311" s="92"/>
      <c r="GUA311" s="92"/>
      <c r="GUB311" s="92"/>
      <c r="GUC311" s="92"/>
      <c r="GUD311" s="92"/>
      <c r="GUE311" s="92"/>
      <c r="GUF311" s="92"/>
      <c r="GUG311" s="92"/>
      <c r="GUH311" s="92"/>
      <c r="GUI311" s="92"/>
      <c r="GUJ311" s="92"/>
      <c r="GUK311" s="92"/>
      <c r="GUL311" s="92"/>
      <c r="GUM311" s="92"/>
      <c r="GUN311" s="92"/>
      <c r="GUO311" s="92"/>
      <c r="GUP311" s="92"/>
      <c r="GUQ311" s="92"/>
      <c r="GUR311" s="92"/>
      <c r="GUS311" s="92"/>
      <c r="GUT311" s="92"/>
      <c r="GUU311" s="92"/>
      <c r="GUV311" s="92"/>
      <c r="GUW311" s="92"/>
      <c r="GUX311" s="92"/>
      <c r="GUY311" s="92"/>
      <c r="GUZ311" s="92"/>
      <c r="GVA311" s="92"/>
      <c r="GVB311" s="92"/>
      <c r="GVC311" s="92"/>
      <c r="GVD311" s="92"/>
      <c r="GVE311" s="92"/>
      <c r="GVF311" s="92"/>
      <c r="GVG311" s="92"/>
      <c r="GVH311" s="92"/>
      <c r="GVI311" s="92"/>
      <c r="GVJ311" s="92"/>
      <c r="GVK311" s="92"/>
      <c r="GVL311" s="92"/>
      <c r="GVM311" s="92"/>
      <c r="GVN311" s="92"/>
      <c r="GVO311" s="92"/>
      <c r="GVP311" s="92"/>
      <c r="GVQ311" s="92"/>
      <c r="GVR311" s="92"/>
      <c r="GVS311" s="92"/>
      <c r="GVT311" s="92"/>
      <c r="GVU311" s="92"/>
      <c r="GVV311" s="92"/>
      <c r="GVW311" s="92"/>
      <c r="GVX311" s="92"/>
      <c r="GVY311" s="92"/>
      <c r="GVZ311" s="92"/>
      <c r="GWA311" s="92"/>
      <c r="GWB311" s="92"/>
      <c r="GWC311" s="92"/>
      <c r="GWD311" s="92"/>
      <c r="GWE311" s="92"/>
      <c r="GWF311" s="92"/>
      <c r="GWG311" s="92"/>
      <c r="GWH311" s="92"/>
      <c r="GWI311" s="92"/>
      <c r="GWJ311" s="92"/>
      <c r="GWK311" s="92"/>
      <c r="GWL311" s="92"/>
      <c r="GWM311" s="92"/>
      <c r="GWN311" s="92"/>
      <c r="GWO311" s="92"/>
      <c r="GWP311" s="92"/>
      <c r="GWQ311" s="92"/>
      <c r="GWR311" s="92"/>
      <c r="GWS311" s="92"/>
      <c r="GWT311" s="92"/>
      <c r="GWU311" s="92"/>
      <c r="GWV311" s="92"/>
      <c r="GWW311" s="92"/>
      <c r="GWX311" s="92"/>
      <c r="GWY311" s="92"/>
      <c r="GWZ311" s="92"/>
      <c r="GXA311" s="92"/>
      <c r="GXB311" s="92"/>
      <c r="GXC311" s="92"/>
      <c r="GXD311" s="92"/>
      <c r="GXE311" s="92"/>
      <c r="GXF311" s="92"/>
      <c r="GXG311" s="92"/>
      <c r="GXH311" s="92"/>
      <c r="GXI311" s="92"/>
      <c r="GXJ311" s="92"/>
      <c r="GXK311" s="92"/>
      <c r="GXL311" s="92"/>
      <c r="GXM311" s="92"/>
      <c r="GXN311" s="92"/>
      <c r="GXO311" s="92"/>
      <c r="GXP311" s="92"/>
      <c r="GXQ311" s="92"/>
      <c r="GXR311" s="92"/>
      <c r="GXS311" s="92"/>
      <c r="GXT311" s="92"/>
      <c r="GXU311" s="92"/>
      <c r="GXV311" s="92"/>
      <c r="GXW311" s="92"/>
      <c r="GXX311" s="92"/>
      <c r="GXY311" s="92"/>
      <c r="GXZ311" s="92"/>
      <c r="GYA311" s="92"/>
      <c r="GYB311" s="92"/>
      <c r="GYC311" s="92"/>
      <c r="GYD311" s="92"/>
      <c r="GYE311" s="92"/>
      <c r="GYF311" s="92"/>
      <c r="GYG311" s="92"/>
      <c r="GYH311" s="92"/>
      <c r="GYI311" s="92"/>
      <c r="GYJ311" s="92"/>
      <c r="GYK311" s="92"/>
      <c r="GYL311" s="92"/>
      <c r="GYM311" s="92"/>
      <c r="GYN311" s="92"/>
      <c r="GYO311" s="92"/>
      <c r="GYP311" s="92"/>
      <c r="GYQ311" s="92"/>
      <c r="GYR311" s="92"/>
      <c r="GYS311" s="92"/>
      <c r="GYT311" s="92"/>
      <c r="GYU311" s="92"/>
      <c r="GYV311" s="92"/>
      <c r="GYW311" s="92"/>
      <c r="GYX311" s="92"/>
      <c r="GYY311" s="92"/>
      <c r="GYZ311" s="92"/>
      <c r="GZA311" s="92"/>
      <c r="GZB311" s="92"/>
      <c r="GZC311" s="92"/>
      <c r="GZD311" s="92"/>
      <c r="GZE311" s="92"/>
      <c r="GZF311" s="92"/>
      <c r="GZG311" s="92"/>
      <c r="GZH311" s="92"/>
      <c r="GZI311" s="92"/>
      <c r="GZJ311" s="92"/>
      <c r="GZK311" s="92"/>
      <c r="GZL311" s="92"/>
      <c r="GZM311" s="92"/>
      <c r="GZN311" s="92"/>
      <c r="GZO311" s="92"/>
      <c r="GZP311" s="92"/>
      <c r="GZQ311" s="92"/>
      <c r="GZR311" s="92"/>
      <c r="GZS311" s="92"/>
      <c r="GZT311" s="92"/>
      <c r="GZU311" s="92"/>
      <c r="GZV311" s="92"/>
      <c r="GZW311" s="92"/>
      <c r="GZX311" s="92"/>
      <c r="GZY311" s="92"/>
      <c r="GZZ311" s="92"/>
      <c r="HAA311" s="92"/>
      <c r="HAB311" s="92"/>
      <c r="HAC311" s="92"/>
      <c r="HAD311" s="92"/>
      <c r="HAE311" s="92"/>
      <c r="HAF311" s="92"/>
      <c r="HAG311" s="92"/>
      <c r="HAH311" s="92"/>
      <c r="HAI311" s="92"/>
      <c r="HAJ311" s="92"/>
      <c r="HAK311" s="92"/>
      <c r="HAL311" s="92"/>
      <c r="HAM311" s="92"/>
      <c r="HAN311" s="92"/>
      <c r="HAO311" s="92"/>
      <c r="HAP311" s="92"/>
      <c r="HAQ311" s="92"/>
      <c r="HAR311" s="92"/>
      <c r="HAS311" s="92"/>
      <c r="HAT311" s="92"/>
      <c r="HAU311" s="92"/>
      <c r="HAV311" s="92"/>
      <c r="HAW311" s="92"/>
      <c r="HAX311" s="92"/>
      <c r="HAY311" s="92"/>
      <c r="HAZ311" s="92"/>
      <c r="HBA311" s="92"/>
      <c r="HBB311" s="92"/>
      <c r="HBC311" s="92"/>
      <c r="HBD311" s="92"/>
      <c r="HBE311" s="92"/>
      <c r="HBF311" s="92"/>
      <c r="HBG311" s="92"/>
      <c r="HBH311" s="92"/>
      <c r="HBI311" s="92"/>
      <c r="HBJ311" s="92"/>
      <c r="HBK311" s="92"/>
      <c r="HBL311" s="92"/>
      <c r="HBM311" s="92"/>
      <c r="HBN311" s="92"/>
      <c r="HBO311" s="92"/>
      <c r="HBP311" s="92"/>
      <c r="HBQ311" s="92"/>
      <c r="HBR311" s="92"/>
      <c r="HBS311" s="92"/>
      <c r="HBT311" s="92"/>
      <c r="HBU311" s="92"/>
      <c r="HBV311" s="92"/>
      <c r="HBW311" s="92"/>
      <c r="HBX311" s="92"/>
      <c r="HBY311" s="92"/>
      <c r="HBZ311" s="92"/>
      <c r="HCA311" s="92"/>
      <c r="HCB311" s="92"/>
      <c r="HCC311" s="92"/>
      <c r="HCD311" s="92"/>
      <c r="HCE311" s="92"/>
      <c r="HCF311" s="92"/>
      <c r="HCG311" s="92"/>
      <c r="HCH311" s="92"/>
      <c r="HCI311" s="92"/>
      <c r="HCJ311" s="92"/>
      <c r="HCK311" s="92"/>
      <c r="HCL311" s="92"/>
      <c r="HCM311" s="92"/>
      <c r="HCN311" s="92"/>
      <c r="HCO311" s="92"/>
      <c r="HCP311" s="92"/>
      <c r="HCQ311" s="92"/>
      <c r="HCR311" s="92"/>
      <c r="HCS311" s="92"/>
      <c r="HCT311" s="92"/>
      <c r="HCU311" s="92"/>
      <c r="HCV311" s="92"/>
      <c r="HCW311" s="92"/>
      <c r="HCX311" s="92"/>
      <c r="HCY311" s="92"/>
      <c r="HCZ311" s="92"/>
      <c r="HDA311" s="92"/>
      <c r="HDB311" s="92"/>
      <c r="HDC311" s="92"/>
      <c r="HDD311" s="92"/>
      <c r="HDE311" s="92"/>
      <c r="HDF311" s="92"/>
      <c r="HDG311" s="92"/>
      <c r="HDH311" s="92"/>
      <c r="HDI311" s="92"/>
      <c r="HDJ311" s="92"/>
      <c r="HDK311" s="92"/>
      <c r="HDL311" s="92"/>
      <c r="HDM311" s="92"/>
      <c r="HDN311" s="92"/>
      <c r="HDO311" s="92"/>
      <c r="HDP311" s="92"/>
      <c r="HDQ311" s="92"/>
      <c r="HDR311" s="92"/>
      <c r="HDS311" s="92"/>
      <c r="HDT311" s="92"/>
      <c r="HDU311" s="92"/>
      <c r="HDV311" s="92"/>
      <c r="HDW311" s="92"/>
      <c r="HDX311" s="92"/>
      <c r="HDY311" s="92"/>
      <c r="HDZ311" s="92"/>
      <c r="HEA311" s="92"/>
      <c r="HEB311" s="92"/>
      <c r="HEC311" s="92"/>
      <c r="HED311" s="92"/>
      <c r="HEE311" s="92"/>
      <c r="HEF311" s="92"/>
      <c r="HEG311" s="92"/>
      <c r="HEH311" s="92"/>
      <c r="HEI311" s="92"/>
      <c r="HEJ311" s="92"/>
      <c r="HEK311" s="92"/>
      <c r="HEL311" s="92"/>
      <c r="HEM311" s="92"/>
      <c r="HEN311" s="92"/>
      <c r="HEO311" s="92"/>
      <c r="HEP311" s="92"/>
      <c r="HEQ311" s="92"/>
      <c r="HER311" s="92"/>
      <c r="HES311" s="92"/>
      <c r="HET311" s="92"/>
      <c r="HEU311" s="92"/>
      <c r="HEV311" s="92"/>
      <c r="HEW311" s="92"/>
      <c r="HEX311" s="92"/>
      <c r="HEY311" s="92"/>
      <c r="HEZ311" s="92"/>
      <c r="HFA311" s="92"/>
      <c r="HFB311" s="92"/>
      <c r="HFC311" s="92"/>
      <c r="HFD311" s="92"/>
      <c r="HFE311" s="92"/>
      <c r="HFF311" s="92"/>
      <c r="HFG311" s="92"/>
      <c r="HFH311" s="92"/>
      <c r="HFI311" s="92"/>
      <c r="HFJ311" s="92"/>
      <c r="HFK311" s="92"/>
      <c r="HFL311" s="92"/>
      <c r="HFM311" s="92"/>
      <c r="HFN311" s="92"/>
      <c r="HFO311" s="92"/>
      <c r="HFP311" s="92"/>
      <c r="HFQ311" s="92"/>
      <c r="HFR311" s="92"/>
      <c r="HFS311" s="92"/>
      <c r="HFT311" s="92"/>
      <c r="HFU311" s="92"/>
      <c r="HFV311" s="92"/>
      <c r="HFW311" s="92"/>
      <c r="HFX311" s="92"/>
      <c r="HFY311" s="92"/>
      <c r="HFZ311" s="92"/>
      <c r="HGA311" s="92"/>
      <c r="HGB311" s="92"/>
      <c r="HGC311" s="92"/>
      <c r="HGD311" s="92"/>
      <c r="HGE311" s="92"/>
      <c r="HGF311" s="92"/>
      <c r="HGG311" s="92"/>
      <c r="HGH311" s="92"/>
      <c r="HGI311" s="92"/>
      <c r="HGJ311" s="92"/>
      <c r="HGK311" s="92"/>
      <c r="HGL311" s="92"/>
      <c r="HGM311" s="92"/>
      <c r="HGN311" s="92"/>
      <c r="HGO311" s="92"/>
      <c r="HGP311" s="92"/>
      <c r="HGQ311" s="92"/>
      <c r="HGR311" s="92"/>
      <c r="HGS311" s="92"/>
      <c r="HGT311" s="92"/>
      <c r="HGU311" s="92"/>
      <c r="HGV311" s="92"/>
      <c r="HGW311" s="92"/>
      <c r="HGX311" s="92"/>
      <c r="HGY311" s="92"/>
      <c r="HGZ311" s="92"/>
      <c r="HHA311" s="92"/>
      <c r="HHB311" s="92"/>
      <c r="HHC311" s="92"/>
      <c r="HHD311" s="92"/>
      <c r="HHE311" s="92"/>
      <c r="HHF311" s="92"/>
      <c r="HHG311" s="92"/>
      <c r="HHH311" s="92"/>
      <c r="HHI311" s="92"/>
      <c r="HHJ311" s="92"/>
      <c r="HHK311" s="92"/>
      <c r="HHL311" s="92"/>
      <c r="HHM311" s="92"/>
      <c r="HHN311" s="92"/>
      <c r="HHO311" s="92"/>
      <c r="HHP311" s="92"/>
      <c r="HHQ311" s="92"/>
      <c r="HHR311" s="92"/>
      <c r="HHS311" s="92"/>
      <c r="HHT311" s="92"/>
      <c r="HHU311" s="92"/>
      <c r="HHV311" s="92"/>
      <c r="HHW311" s="92"/>
      <c r="HHX311" s="92"/>
      <c r="HHY311" s="92"/>
      <c r="HHZ311" s="92"/>
      <c r="HIA311" s="92"/>
      <c r="HIB311" s="92"/>
      <c r="HIC311" s="92"/>
      <c r="HID311" s="92"/>
      <c r="HIE311" s="92"/>
      <c r="HIF311" s="92"/>
      <c r="HIG311" s="92"/>
      <c r="HIH311" s="92"/>
      <c r="HII311" s="92"/>
      <c r="HIJ311" s="92"/>
      <c r="HIK311" s="92"/>
      <c r="HIL311" s="92"/>
      <c r="HIM311" s="92"/>
      <c r="HIN311" s="92"/>
      <c r="HIO311" s="92"/>
      <c r="HIP311" s="92"/>
      <c r="HIQ311" s="92"/>
      <c r="HIR311" s="92"/>
      <c r="HIS311" s="92"/>
      <c r="HIT311" s="92"/>
      <c r="HIU311" s="92"/>
      <c r="HIV311" s="92"/>
      <c r="HIW311" s="92"/>
      <c r="HIX311" s="92"/>
      <c r="HIY311" s="92"/>
      <c r="HIZ311" s="92"/>
      <c r="HJA311" s="92"/>
      <c r="HJB311" s="92"/>
      <c r="HJC311" s="92"/>
      <c r="HJD311" s="92"/>
      <c r="HJE311" s="92"/>
      <c r="HJF311" s="92"/>
      <c r="HJG311" s="92"/>
      <c r="HJH311" s="92"/>
      <c r="HJI311" s="92"/>
      <c r="HJJ311" s="92"/>
      <c r="HJK311" s="92"/>
      <c r="HJL311" s="92"/>
      <c r="HJM311" s="92"/>
      <c r="HJN311" s="92"/>
      <c r="HJO311" s="92"/>
      <c r="HJP311" s="92"/>
      <c r="HJQ311" s="92"/>
      <c r="HJR311" s="92"/>
      <c r="HJS311" s="92"/>
      <c r="HJT311" s="92"/>
      <c r="HJU311" s="92"/>
      <c r="HJV311" s="92"/>
      <c r="HJW311" s="92"/>
      <c r="HJX311" s="92"/>
      <c r="HJY311" s="92"/>
      <c r="HJZ311" s="92"/>
      <c r="HKA311" s="92"/>
      <c r="HKB311" s="92"/>
      <c r="HKC311" s="92"/>
      <c r="HKD311" s="92"/>
      <c r="HKE311" s="92"/>
      <c r="HKF311" s="92"/>
      <c r="HKG311" s="92"/>
      <c r="HKH311" s="92"/>
      <c r="HKI311" s="92"/>
      <c r="HKJ311" s="92"/>
      <c r="HKK311" s="92"/>
      <c r="HKL311" s="92"/>
      <c r="HKM311" s="92"/>
      <c r="HKN311" s="92"/>
      <c r="HKO311" s="92"/>
      <c r="HKP311" s="92"/>
      <c r="HKQ311" s="92"/>
      <c r="HKR311" s="92"/>
      <c r="HKS311" s="92"/>
      <c r="HKT311" s="92"/>
      <c r="HKU311" s="92"/>
      <c r="HKV311" s="92"/>
      <c r="HKW311" s="92"/>
      <c r="HKX311" s="92"/>
      <c r="HKY311" s="92"/>
      <c r="HKZ311" s="92"/>
      <c r="HLA311" s="92"/>
      <c r="HLB311" s="92"/>
      <c r="HLC311" s="92"/>
      <c r="HLD311" s="92"/>
      <c r="HLE311" s="92"/>
      <c r="HLF311" s="92"/>
      <c r="HLG311" s="92"/>
      <c r="HLH311" s="92"/>
      <c r="HLI311" s="92"/>
      <c r="HLJ311" s="92"/>
      <c r="HLK311" s="92"/>
      <c r="HLL311" s="92"/>
      <c r="HLM311" s="92"/>
      <c r="HLN311" s="92"/>
      <c r="HLO311" s="92"/>
      <c r="HLP311" s="92"/>
      <c r="HLQ311" s="92"/>
      <c r="HLR311" s="92"/>
      <c r="HLS311" s="92"/>
      <c r="HLT311" s="92"/>
      <c r="HLU311" s="92"/>
      <c r="HLV311" s="92"/>
      <c r="HLW311" s="92"/>
      <c r="HLX311" s="92"/>
      <c r="HLY311" s="92"/>
      <c r="HLZ311" s="92"/>
      <c r="HMA311" s="92"/>
      <c r="HMB311" s="92"/>
      <c r="HMC311" s="92"/>
      <c r="HMD311" s="92"/>
      <c r="HME311" s="92"/>
      <c r="HMF311" s="92"/>
      <c r="HMG311" s="92"/>
      <c r="HMH311" s="92"/>
      <c r="HMI311" s="92"/>
      <c r="HMJ311" s="92"/>
      <c r="HMK311" s="92"/>
      <c r="HML311" s="92"/>
      <c r="HMM311" s="92"/>
      <c r="HMN311" s="92"/>
      <c r="HMO311" s="92"/>
      <c r="HMP311" s="92"/>
      <c r="HMQ311" s="92"/>
      <c r="HMR311" s="92"/>
      <c r="HMS311" s="92"/>
      <c r="HMT311" s="92"/>
      <c r="HMU311" s="92"/>
      <c r="HMV311" s="92"/>
      <c r="HMW311" s="92"/>
      <c r="HMX311" s="92"/>
      <c r="HMY311" s="92"/>
      <c r="HMZ311" s="92"/>
      <c r="HNA311" s="92"/>
      <c r="HNB311" s="92"/>
      <c r="HNC311" s="92"/>
      <c r="HND311" s="92"/>
      <c r="HNE311" s="92"/>
      <c r="HNF311" s="92"/>
      <c r="HNG311" s="92"/>
      <c r="HNH311" s="92"/>
      <c r="HNI311" s="92"/>
      <c r="HNJ311" s="92"/>
      <c r="HNK311" s="92"/>
      <c r="HNL311" s="92"/>
      <c r="HNM311" s="92"/>
      <c r="HNN311" s="92"/>
      <c r="HNO311" s="92"/>
      <c r="HNP311" s="92"/>
      <c r="HNQ311" s="92"/>
      <c r="HNR311" s="92"/>
      <c r="HNS311" s="92"/>
      <c r="HNT311" s="92"/>
      <c r="HNU311" s="92"/>
      <c r="HNV311" s="92"/>
      <c r="HNW311" s="92"/>
      <c r="HNX311" s="92"/>
      <c r="HNY311" s="92"/>
      <c r="HNZ311" s="92"/>
      <c r="HOA311" s="92"/>
      <c r="HOB311" s="92"/>
      <c r="HOC311" s="92"/>
      <c r="HOD311" s="92"/>
      <c r="HOE311" s="92"/>
      <c r="HOF311" s="92"/>
      <c r="HOG311" s="92"/>
      <c r="HOH311" s="92"/>
      <c r="HOI311" s="92"/>
      <c r="HOJ311" s="92"/>
      <c r="HOK311" s="92"/>
      <c r="HOL311" s="92"/>
      <c r="HOM311" s="92"/>
      <c r="HON311" s="92"/>
      <c r="HOO311" s="92"/>
      <c r="HOP311" s="92"/>
      <c r="HOQ311" s="92"/>
      <c r="HOR311" s="92"/>
      <c r="HOS311" s="92"/>
      <c r="HOT311" s="92"/>
      <c r="HOU311" s="92"/>
      <c r="HOV311" s="92"/>
      <c r="HOW311" s="92"/>
      <c r="HOX311" s="92"/>
      <c r="HOY311" s="92"/>
      <c r="HOZ311" s="92"/>
      <c r="HPA311" s="92"/>
      <c r="HPB311" s="92"/>
      <c r="HPC311" s="92"/>
      <c r="HPD311" s="92"/>
      <c r="HPE311" s="92"/>
      <c r="HPF311" s="92"/>
      <c r="HPG311" s="92"/>
      <c r="HPH311" s="92"/>
      <c r="HPI311" s="92"/>
      <c r="HPJ311" s="92"/>
      <c r="HPK311" s="92"/>
      <c r="HPL311" s="92"/>
      <c r="HPM311" s="92"/>
      <c r="HPN311" s="92"/>
      <c r="HPO311" s="92"/>
      <c r="HPP311" s="92"/>
      <c r="HPQ311" s="92"/>
      <c r="HPR311" s="92"/>
      <c r="HPS311" s="92"/>
      <c r="HPT311" s="92"/>
      <c r="HPU311" s="92"/>
      <c r="HPV311" s="92"/>
      <c r="HPW311" s="92"/>
      <c r="HPX311" s="92"/>
      <c r="HPY311" s="92"/>
      <c r="HPZ311" s="92"/>
      <c r="HQA311" s="92"/>
      <c r="HQB311" s="92"/>
      <c r="HQC311" s="92"/>
      <c r="HQD311" s="92"/>
      <c r="HQE311" s="92"/>
      <c r="HQF311" s="92"/>
      <c r="HQG311" s="92"/>
      <c r="HQH311" s="92"/>
      <c r="HQI311" s="92"/>
      <c r="HQJ311" s="92"/>
      <c r="HQK311" s="92"/>
      <c r="HQL311" s="92"/>
      <c r="HQM311" s="92"/>
      <c r="HQN311" s="92"/>
      <c r="HQO311" s="92"/>
      <c r="HQP311" s="92"/>
      <c r="HQQ311" s="92"/>
      <c r="HQR311" s="92"/>
      <c r="HQS311" s="92"/>
      <c r="HQT311" s="92"/>
      <c r="HQU311" s="92"/>
      <c r="HQV311" s="92"/>
      <c r="HQW311" s="92"/>
      <c r="HQX311" s="92"/>
      <c r="HQY311" s="92"/>
      <c r="HQZ311" s="92"/>
      <c r="HRA311" s="92"/>
      <c r="HRB311" s="92"/>
      <c r="HRC311" s="92"/>
      <c r="HRD311" s="92"/>
      <c r="HRE311" s="92"/>
      <c r="HRF311" s="92"/>
      <c r="HRG311" s="92"/>
      <c r="HRH311" s="92"/>
      <c r="HRI311" s="92"/>
      <c r="HRJ311" s="92"/>
      <c r="HRK311" s="92"/>
      <c r="HRL311" s="92"/>
      <c r="HRM311" s="92"/>
      <c r="HRN311" s="92"/>
      <c r="HRO311" s="92"/>
      <c r="HRP311" s="92"/>
      <c r="HRQ311" s="92"/>
      <c r="HRR311" s="92"/>
      <c r="HRS311" s="92"/>
      <c r="HRT311" s="92"/>
      <c r="HRU311" s="92"/>
      <c r="HRV311" s="92"/>
      <c r="HRW311" s="92"/>
      <c r="HRX311" s="92"/>
      <c r="HRY311" s="92"/>
      <c r="HRZ311" s="92"/>
      <c r="HSA311" s="92"/>
      <c r="HSB311" s="92"/>
      <c r="HSC311" s="92"/>
      <c r="HSD311" s="92"/>
      <c r="HSE311" s="92"/>
      <c r="HSF311" s="92"/>
      <c r="HSG311" s="92"/>
      <c r="HSH311" s="92"/>
      <c r="HSI311" s="92"/>
      <c r="HSJ311" s="92"/>
      <c r="HSK311" s="92"/>
      <c r="HSL311" s="92"/>
      <c r="HSM311" s="92"/>
      <c r="HSN311" s="92"/>
      <c r="HSO311" s="92"/>
      <c r="HSP311" s="92"/>
      <c r="HSQ311" s="92"/>
      <c r="HSR311" s="92"/>
      <c r="HSS311" s="92"/>
      <c r="HST311" s="92"/>
      <c r="HSU311" s="92"/>
      <c r="HSV311" s="92"/>
      <c r="HSW311" s="92"/>
      <c r="HSX311" s="92"/>
      <c r="HSY311" s="92"/>
      <c r="HSZ311" s="92"/>
      <c r="HTA311" s="92"/>
      <c r="HTB311" s="92"/>
      <c r="HTC311" s="92"/>
      <c r="HTD311" s="92"/>
      <c r="HTE311" s="92"/>
      <c r="HTF311" s="92"/>
      <c r="HTG311" s="92"/>
      <c r="HTH311" s="92"/>
      <c r="HTI311" s="92"/>
      <c r="HTJ311" s="92"/>
      <c r="HTK311" s="92"/>
      <c r="HTL311" s="92"/>
      <c r="HTM311" s="92"/>
      <c r="HTN311" s="92"/>
      <c r="HTO311" s="92"/>
      <c r="HTP311" s="92"/>
      <c r="HTQ311" s="92"/>
      <c r="HTR311" s="92"/>
      <c r="HTS311" s="92"/>
      <c r="HTT311" s="92"/>
      <c r="HTU311" s="92"/>
      <c r="HTV311" s="92"/>
      <c r="HTW311" s="92"/>
      <c r="HTX311" s="92"/>
      <c r="HTY311" s="92"/>
      <c r="HTZ311" s="92"/>
      <c r="HUA311" s="92"/>
      <c r="HUB311" s="92"/>
      <c r="HUC311" s="92"/>
      <c r="HUD311" s="92"/>
      <c r="HUE311" s="92"/>
      <c r="HUF311" s="92"/>
      <c r="HUG311" s="92"/>
      <c r="HUH311" s="92"/>
      <c r="HUI311" s="92"/>
      <c r="HUJ311" s="92"/>
      <c r="HUK311" s="92"/>
      <c r="HUL311" s="92"/>
      <c r="HUM311" s="92"/>
      <c r="HUN311" s="92"/>
      <c r="HUO311" s="92"/>
      <c r="HUP311" s="92"/>
      <c r="HUQ311" s="92"/>
      <c r="HUR311" s="92"/>
      <c r="HUS311" s="92"/>
      <c r="HUT311" s="92"/>
      <c r="HUU311" s="92"/>
      <c r="HUV311" s="92"/>
      <c r="HUW311" s="92"/>
      <c r="HUX311" s="92"/>
      <c r="HUY311" s="92"/>
      <c r="HUZ311" s="92"/>
      <c r="HVA311" s="92"/>
      <c r="HVB311" s="92"/>
      <c r="HVC311" s="92"/>
      <c r="HVD311" s="92"/>
      <c r="HVE311" s="92"/>
      <c r="HVF311" s="92"/>
      <c r="HVG311" s="92"/>
      <c r="HVH311" s="92"/>
      <c r="HVI311" s="92"/>
      <c r="HVJ311" s="92"/>
      <c r="HVK311" s="92"/>
      <c r="HVL311" s="92"/>
      <c r="HVM311" s="92"/>
      <c r="HVN311" s="92"/>
      <c r="HVO311" s="92"/>
      <c r="HVP311" s="92"/>
      <c r="HVQ311" s="92"/>
      <c r="HVR311" s="92"/>
      <c r="HVS311" s="92"/>
      <c r="HVT311" s="92"/>
      <c r="HVU311" s="92"/>
      <c r="HVV311" s="92"/>
      <c r="HVW311" s="92"/>
      <c r="HVX311" s="92"/>
      <c r="HVY311" s="92"/>
      <c r="HVZ311" s="92"/>
      <c r="HWA311" s="92"/>
      <c r="HWB311" s="92"/>
      <c r="HWC311" s="92"/>
      <c r="HWD311" s="92"/>
      <c r="HWE311" s="92"/>
      <c r="HWF311" s="92"/>
      <c r="HWG311" s="92"/>
      <c r="HWH311" s="92"/>
      <c r="HWI311" s="92"/>
      <c r="HWJ311" s="92"/>
      <c r="HWK311" s="92"/>
      <c r="HWL311" s="92"/>
      <c r="HWM311" s="92"/>
      <c r="HWN311" s="92"/>
      <c r="HWO311" s="92"/>
      <c r="HWP311" s="92"/>
      <c r="HWQ311" s="92"/>
      <c r="HWR311" s="92"/>
      <c r="HWS311" s="92"/>
      <c r="HWT311" s="92"/>
      <c r="HWU311" s="92"/>
      <c r="HWV311" s="92"/>
      <c r="HWW311" s="92"/>
      <c r="HWX311" s="92"/>
      <c r="HWY311" s="92"/>
      <c r="HWZ311" s="92"/>
      <c r="HXA311" s="92"/>
      <c r="HXB311" s="92"/>
      <c r="HXC311" s="92"/>
      <c r="HXD311" s="92"/>
      <c r="HXE311" s="92"/>
      <c r="HXF311" s="92"/>
      <c r="HXG311" s="92"/>
      <c r="HXH311" s="92"/>
      <c r="HXI311" s="92"/>
      <c r="HXJ311" s="92"/>
      <c r="HXK311" s="92"/>
      <c r="HXL311" s="92"/>
      <c r="HXM311" s="92"/>
      <c r="HXN311" s="92"/>
      <c r="HXO311" s="92"/>
      <c r="HXP311" s="92"/>
      <c r="HXQ311" s="92"/>
      <c r="HXR311" s="92"/>
      <c r="HXS311" s="92"/>
      <c r="HXT311" s="92"/>
      <c r="HXU311" s="92"/>
      <c r="HXV311" s="92"/>
      <c r="HXW311" s="92"/>
      <c r="HXX311" s="92"/>
      <c r="HXY311" s="92"/>
      <c r="HXZ311" s="92"/>
      <c r="HYA311" s="92"/>
      <c r="HYB311" s="92"/>
      <c r="HYC311" s="92"/>
      <c r="HYD311" s="92"/>
      <c r="HYE311" s="92"/>
      <c r="HYF311" s="92"/>
      <c r="HYG311" s="92"/>
      <c r="HYH311" s="92"/>
      <c r="HYI311" s="92"/>
      <c r="HYJ311" s="92"/>
      <c r="HYK311" s="92"/>
      <c r="HYL311" s="92"/>
      <c r="HYM311" s="92"/>
      <c r="HYN311" s="92"/>
      <c r="HYO311" s="92"/>
      <c r="HYP311" s="92"/>
      <c r="HYQ311" s="92"/>
      <c r="HYR311" s="92"/>
      <c r="HYS311" s="92"/>
      <c r="HYT311" s="92"/>
      <c r="HYU311" s="92"/>
      <c r="HYV311" s="92"/>
      <c r="HYW311" s="92"/>
      <c r="HYX311" s="92"/>
      <c r="HYY311" s="92"/>
      <c r="HYZ311" s="92"/>
      <c r="HZA311" s="92"/>
      <c r="HZB311" s="92"/>
      <c r="HZC311" s="92"/>
      <c r="HZD311" s="92"/>
      <c r="HZE311" s="92"/>
      <c r="HZF311" s="92"/>
      <c r="HZG311" s="92"/>
      <c r="HZH311" s="92"/>
      <c r="HZI311" s="92"/>
      <c r="HZJ311" s="92"/>
      <c r="HZK311" s="92"/>
      <c r="HZL311" s="92"/>
      <c r="HZM311" s="92"/>
      <c r="HZN311" s="92"/>
      <c r="HZO311" s="92"/>
      <c r="HZP311" s="92"/>
      <c r="HZQ311" s="92"/>
      <c r="HZR311" s="92"/>
      <c r="HZS311" s="92"/>
      <c r="HZT311" s="92"/>
      <c r="HZU311" s="92"/>
      <c r="HZV311" s="92"/>
      <c r="HZW311" s="92"/>
      <c r="HZX311" s="92"/>
      <c r="HZY311" s="92"/>
      <c r="HZZ311" s="92"/>
      <c r="IAA311" s="92"/>
      <c r="IAB311" s="92"/>
      <c r="IAC311" s="92"/>
      <c r="IAD311" s="92"/>
      <c r="IAE311" s="92"/>
      <c r="IAF311" s="92"/>
      <c r="IAG311" s="92"/>
      <c r="IAH311" s="92"/>
      <c r="IAI311" s="92"/>
      <c r="IAJ311" s="92"/>
      <c r="IAK311" s="92"/>
      <c r="IAL311" s="92"/>
      <c r="IAM311" s="92"/>
      <c r="IAN311" s="92"/>
      <c r="IAO311" s="92"/>
      <c r="IAP311" s="92"/>
      <c r="IAQ311" s="92"/>
      <c r="IAR311" s="92"/>
      <c r="IAS311" s="92"/>
      <c r="IAT311" s="92"/>
      <c r="IAU311" s="92"/>
      <c r="IAV311" s="92"/>
      <c r="IAW311" s="92"/>
      <c r="IAX311" s="92"/>
      <c r="IAY311" s="92"/>
      <c r="IAZ311" s="92"/>
      <c r="IBA311" s="92"/>
      <c r="IBB311" s="92"/>
      <c r="IBC311" s="92"/>
      <c r="IBD311" s="92"/>
      <c r="IBE311" s="92"/>
      <c r="IBF311" s="92"/>
      <c r="IBG311" s="92"/>
      <c r="IBH311" s="92"/>
      <c r="IBI311" s="92"/>
      <c r="IBJ311" s="92"/>
      <c r="IBK311" s="92"/>
      <c r="IBL311" s="92"/>
      <c r="IBM311" s="92"/>
      <c r="IBN311" s="92"/>
      <c r="IBO311" s="92"/>
      <c r="IBP311" s="92"/>
      <c r="IBQ311" s="92"/>
      <c r="IBR311" s="92"/>
      <c r="IBS311" s="92"/>
      <c r="IBT311" s="92"/>
      <c r="IBU311" s="92"/>
      <c r="IBV311" s="92"/>
      <c r="IBW311" s="92"/>
      <c r="IBX311" s="92"/>
      <c r="IBY311" s="92"/>
      <c r="IBZ311" s="92"/>
      <c r="ICA311" s="92"/>
      <c r="ICB311" s="92"/>
      <c r="ICC311" s="92"/>
      <c r="ICD311" s="92"/>
      <c r="ICE311" s="92"/>
      <c r="ICF311" s="92"/>
      <c r="ICG311" s="92"/>
      <c r="ICH311" s="92"/>
      <c r="ICI311" s="92"/>
      <c r="ICJ311" s="92"/>
      <c r="ICK311" s="92"/>
      <c r="ICL311" s="92"/>
      <c r="ICM311" s="92"/>
      <c r="ICN311" s="92"/>
      <c r="ICO311" s="92"/>
      <c r="ICP311" s="92"/>
      <c r="ICQ311" s="92"/>
      <c r="ICR311" s="92"/>
      <c r="ICS311" s="92"/>
      <c r="ICT311" s="92"/>
      <c r="ICU311" s="92"/>
      <c r="ICV311" s="92"/>
      <c r="ICW311" s="92"/>
      <c r="ICX311" s="92"/>
      <c r="ICY311" s="92"/>
      <c r="ICZ311" s="92"/>
      <c r="IDA311" s="92"/>
      <c r="IDB311" s="92"/>
      <c r="IDC311" s="92"/>
      <c r="IDD311" s="92"/>
      <c r="IDE311" s="92"/>
      <c r="IDF311" s="92"/>
      <c r="IDG311" s="92"/>
      <c r="IDH311" s="92"/>
      <c r="IDI311" s="92"/>
      <c r="IDJ311" s="92"/>
      <c r="IDK311" s="92"/>
      <c r="IDL311" s="92"/>
      <c r="IDM311" s="92"/>
      <c r="IDN311" s="92"/>
      <c r="IDO311" s="92"/>
      <c r="IDP311" s="92"/>
      <c r="IDQ311" s="92"/>
      <c r="IDR311" s="92"/>
      <c r="IDS311" s="92"/>
      <c r="IDT311" s="92"/>
      <c r="IDU311" s="92"/>
      <c r="IDV311" s="92"/>
      <c r="IDW311" s="92"/>
      <c r="IDX311" s="92"/>
      <c r="IDY311" s="92"/>
      <c r="IDZ311" s="92"/>
      <c r="IEA311" s="92"/>
      <c r="IEB311" s="92"/>
      <c r="IEC311" s="92"/>
      <c r="IED311" s="92"/>
      <c r="IEE311" s="92"/>
      <c r="IEF311" s="92"/>
      <c r="IEG311" s="92"/>
      <c r="IEH311" s="92"/>
      <c r="IEI311" s="92"/>
      <c r="IEJ311" s="92"/>
      <c r="IEK311" s="92"/>
      <c r="IEL311" s="92"/>
      <c r="IEM311" s="92"/>
      <c r="IEN311" s="92"/>
      <c r="IEO311" s="92"/>
      <c r="IEP311" s="92"/>
      <c r="IEQ311" s="92"/>
      <c r="IER311" s="92"/>
      <c r="IES311" s="92"/>
      <c r="IET311" s="92"/>
      <c r="IEU311" s="92"/>
      <c r="IEV311" s="92"/>
      <c r="IEW311" s="92"/>
      <c r="IEX311" s="92"/>
      <c r="IEY311" s="92"/>
      <c r="IEZ311" s="92"/>
      <c r="IFA311" s="92"/>
      <c r="IFB311" s="92"/>
      <c r="IFC311" s="92"/>
      <c r="IFD311" s="92"/>
      <c r="IFE311" s="92"/>
      <c r="IFF311" s="92"/>
      <c r="IFG311" s="92"/>
      <c r="IFH311" s="92"/>
      <c r="IFI311" s="92"/>
      <c r="IFJ311" s="92"/>
      <c r="IFK311" s="92"/>
      <c r="IFL311" s="92"/>
      <c r="IFM311" s="92"/>
      <c r="IFN311" s="92"/>
      <c r="IFO311" s="92"/>
      <c r="IFP311" s="92"/>
      <c r="IFQ311" s="92"/>
      <c r="IFR311" s="92"/>
      <c r="IFS311" s="92"/>
      <c r="IFT311" s="92"/>
      <c r="IFU311" s="92"/>
      <c r="IFV311" s="92"/>
      <c r="IFW311" s="92"/>
      <c r="IFX311" s="92"/>
      <c r="IFY311" s="92"/>
      <c r="IFZ311" s="92"/>
      <c r="IGA311" s="92"/>
      <c r="IGB311" s="92"/>
      <c r="IGC311" s="92"/>
      <c r="IGD311" s="92"/>
      <c r="IGE311" s="92"/>
      <c r="IGF311" s="92"/>
      <c r="IGG311" s="92"/>
      <c r="IGH311" s="92"/>
      <c r="IGI311" s="92"/>
      <c r="IGJ311" s="92"/>
      <c r="IGK311" s="92"/>
      <c r="IGL311" s="92"/>
      <c r="IGM311" s="92"/>
      <c r="IGN311" s="92"/>
      <c r="IGO311" s="92"/>
      <c r="IGP311" s="92"/>
      <c r="IGQ311" s="92"/>
      <c r="IGR311" s="92"/>
      <c r="IGS311" s="92"/>
      <c r="IGT311" s="92"/>
      <c r="IGU311" s="92"/>
      <c r="IGV311" s="92"/>
      <c r="IGW311" s="92"/>
      <c r="IGX311" s="92"/>
      <c r="IGY311" s="92"/>
      <c r="IGZ311" s="92"/>
      <c r="IHA311" s="92"/>
      <c r="IHB311" s="92"/>
      <c r="IHC311" s="92"/>
      <c r="IHD311" s="92"/>
      <c r="IHE311" s="92"/>
      <c r="IHF311" s="92"/>
      <c r="IHG311" s="92"/>
      <c r="IHH311" s="92"/>
      <c r="IHI311" s="92"/>
      <c r="IHJ311" s="92"/>
      <c r="IHK311" s="92"/>
      <c r="IHL311" s="92"/>
      <c r="IHM311" s="92"/>
      <c r="IHN311" s="92"/>
      <c r="IHO311" s="92"/>
      <c r="IHP311" s="92"/>
      <c r="IHQ311" s="92"/>
      <c r="IHR311" s="92"/>
      <c r="IHS311" s="92"/>
      <c r="IHT311" s="92"/>
      <c r="IHU311" s="92"/>
      <c r="IHV311" s="92"/>
      <c r="IHW311" s="92"/>
      <c r="IHX311" s="92"/>
      <c r="IHY311" s="92"/>
      <c r="IHZ311" s="92"/>
      <c r="IIA311" s="92"/>
      <c r="IIB311" s="92"/>
      <c r="IIC311" s="92"/>
      <c r="IID311" s="92"/>
      <c r="IIE311" s="92"/>
      <c r="IIF311" s="92"/>
      <c r="IIG311" s="92"/>
      <c r="IIH311" s="92"/>
      <c r="III311" s="92"/>
      <c r="IIJ311" s="92"/>
      <c r="IIK311" s="92"/>
      <c r="IIL311" s="92"/>
      <c r="IIM311" s="92"/>
      <c r="IIN311" s="92"/>
      <c r="IIO311" s="92"/>
      <c r="IIP311" s="92"/>
      <c r="IIQ311" s="92"/>
      <c r="IIR311" s="92"/>
      <c r="IIS311" s="92"/>
      <c r="IIT311" s="92"/>
      <c r="IIU311" s="92"/>
      <c r="IIV311" s="92"/>
      <c r="IIW311" s="92"/>
      <c r="IIX311" s="92"/>
      <c r="IIY311" s="92"/>
      <c r="IIZ311" s="92"/>
      <c r="IJA311" s="92"/>
      <c r="IJB311" s="92"/>
      <c r="IJC311" s="92"/>
      <c r="IJD311" s="92"/>
      <c r="IJE311" s="92"/>
      <c r="IJF311" s="92"/>
      <c r="IJG311" s="92"/>
      <c r="IJH311" s="92"/>
      <c r="IJI311" s="92"/>
      <c r="IJJ311" s="92"/>
      <c r="IJK311" s="92"/>
      <c r="IJL311" s="92"/>
      <c r="IJM311" s="92"/>
      <c r="IJN311" s="92"/>
      <c r="IJO311" s="92"/>
      <c r="IJP311" s="92"/>
      <c r="IJQ311" s="92"/>
      <c r="IJR311" s="92"/>
      <c r="IJS311" s="92"/>
      <c r="IJT311" s="92"/>
      <c r="IJU311" s="92"/>
      <c r="IJV311" s="92"/>
      <c r="IJW311" s="92"/>
      <c r="IJX311" s="92"/>
      <c r="IJY311" s="92"/>
      <c r="IJZ311" s="92"/>
      <c r="IKA311" s="92"/>
      <c r="IKB311" s="92"/>
      <c r="IKC311" s="92"/>
      <c r="IKD311" s="92"/>
      <c r="IKE311" s="92"/>
      <c r="IKF311" s="92"/>
      <c r="IKG311" s="92"/>
      <c r="IKH311" s="92"/>
      <c r="IKI311" s="92"/>
      <c r="IKJ311" s="92"/>
      <c r="IKK311" s="92"/>
      <c r="IKL311" s="92"/>
      <c r="IKM311" s="92"/>
      <c r="IKN311" s="92"/>
      <c r="IKO311" s="92"/>
      <c r="IKP311" s="92"/>
      <c r="IKQ311" s="92"/>
      <c r="IKR311" s="92"/>
      <c r="IKS311" s="92"/>
      <c r="IKT311" s="92"/>
      <c r="IKU311" s="92"/>
      <c r="IKV311" s="92"/>
      <c r="IKW311" s="92"/>
      <c r="IKX311" s="92"/>
      <c r="IKY311" s="92"/>
      <c r="IKZ311" s="92"/>
      <c r="ILA311" s="92"/>
      <c r="ILB311" s="92"/>
      <c r="ILC311" s="92"/>
      <c r="ILD311" s="92"/>
      <c r="ILE311" s="92"/>
      <c r="ILF311" s="92"/>
      <c r="ILG311" s="92"/>
      <c r="ILH311" s="92"/>
      <c r="ILI311" s="92"/>
      <c r="ILJ311" s="92"/>
      <c r="ILK311" s="92"/>
      <c r="ILL311" s="92"/>
      <c r="ILM311" s="92"/>
      <c r="ILN311" s="92"/>
      <c r="ILO311" s="92"/>
      <c r="ILP311" s="92"/>
      <c r="ILQ311" s="92"/>
      <c r="ILR311" s="92"/>
      <c r="ILS311" s="92"/>
      <c r="ILT311" s="92"/>
      <c r="ILU311" s="92"/>
      <c r="ILV311" s="92"/>
      <c r="ILW311" s="92"/>
      <c r="ILX311" s="92"/>
      <c r="ILY311" s="92"/>
      <c r="ILZ311" s="92"/>
      <c r="IMA311" s="92"/>
      <c r="IMB311" s="92"/>
      <c r="IMC311" s="92"/>
      <c r="IMD311" s="92"/>
      <c r="IME311" s="92"/>
      <c r="IMF311" s="92"/>
      <c r="IMG311" s="92"/>
      <c r="IMH311" s="92"/>
      <c r="IMI311" s="92"/>
      <c r="IMJ311" s="92"/>
      <c r="IMK311" s="92"/>
      <c r="IML311" s="92"/>
      <c r="IMM311" s="92"/>
      <c r="IMN311" s="92"/>
      <c r="IMO311" s="92"/>
      <c r="IMP311" s="92"/>
      <c r="IMQ311" s="92"/>
      <c r="IMR311" s="92"/>
      <c r="IMS311" s="92"/>
      <c r="IMT311" s="92"/>
      <c r="IMU311" s="92"/>
      <c r="IMV311" s="92"/>
      <c r="IMW311" s="92"/>
      <c r="IMX311" s="92"/>
      <c r="IMY311" s="92"/>
      <c r="IMZ311" s="92"/>
      <c r="INA311" s="92"/>
      <c r="INB311" s="92"/>
      <c r="INC311" s="92"/>
      <c r="IND311" s="92"/>
      <c r="INE311" s="92"/>
      <c r="INF311" s="92"/>
      <c r="ING311" s="92"/>
      <c r="INH311" s="92"/>
      <c r="INI311" s="92"/>
      <c r="INJ311" s="92"/>
      <c r="INK311" s="92"/>
      <c r="INL311" s="92"/>
      <c r="INM311" s="92"/>
      <c r="INN311" s="92"/>
      <c r="INO311" s="92"/>
      <c r="INP311" s="92"/>
      <c r="INQ311" s="92"/>
      <c r="INR311" s="92"/>
      <c r="INS311" s="92"/>
      <c r="INT311" s="92"/>
      <c r="INU311" s="92"/>
      <c r="INV311" s="92"/>
      <c r="INW311" s="92"/>
      <c r="INX311" s="92"/>
      <c r="INY311" s="92"/>
      <c r="INZ311" s="92"/>
      <c r="IOA311" s="92"/>
      <c r="IOB311" s="92"/>
      <c r="IOC311" s="92"/>
      <c r="IOD311" s="92"/>
      <c r="IOE311" s="92"/>
      <c r="IOF311" s="92"/>
      <c r="IOG311" s="92"/>
      <c r="IOH311" s="92"/>
      <c r="IOI311" s="92"/>
      <c r="IOJ311" s="92"/>
      <c r="IOK311" s="92"/>
      <c r="IOL311" s="92"/>
      <c r="IOM311" s="92"/>
      <c r="ION311" s="92"/>
      <c r="IOO311" s="92"/>
      <c r="IOP311" s="92"/>
      <c r="IOQ311" s="92"/>
      <c r="IOR311" s="92"/>
      <c r="IOS311" s="92"/>
      <c r="IOT311" s="92"/>
      <c r="IOU311" s="92"/>
      <c r="IOV311" s="92"/>
      <c r="IOW311" s="92"/>
      <c r="IOX311" s="92"/>
      <c r="IOY311" s="92"/>
      <c r="IOZ311" s="92"/>
      <c r="IPA311" s="92"/>
      <c r="IPB311" s="92"/>
      <c r="IPC311" s="92"/>
      <c r="IPD311" s="92"/>
      <c r="IPE311" s="92"/>
      <c r="IPF311" s="92"/>
      <c r="IPG311" s="92"/>
      <c r="IPH311" s="92"/>
      <c r="IPI311" s="92"/>
      <c r="IPJ311" s="92"/>
      <c r="IPK311" s="92"/>
      <c r="IPL311" s="92"/>
      <c r="IPM311" s="92"/>
      <c r="IPN311" s="92"/>
      <c r="IPO311" s="92"/>
      <c r="IPP311" s="92"/>
      <c r="IPQ311" s="92"/>
      <c r="IPR311" s="92"/>
      <c r="IPS311" s="92"/>
      <c r="IPT311" s="92"/>
      <c r="IPU311" s="92"/>
      <c r="IPV311" s="92"/>
      <c r="IPW311" s="92"/>
      <c r="IPX311" s="92"/>
      <c r="IPY311" s="92"/>
      <c r="IPZ311" s="92"/>
      <c r="IQA311" s="92"/>
      <c r="IQB311" s="92"/>
      <c r="IQC311" s="92"/>
      <c r="IQD311" s="92"/>
      <c r="IQE311" s="92"/>
      <c r="IQF311" s="92"/>
      <c r="IQG311" s="92"/>
      <c r="IQH311" s="92"/>
      <c r="IQI311" s="92"/>
      <c r="IQJ311" s="92"/>
      <c r="IQK311" s="92"/>
      <c r="IQL311" s="92"/>
      <c r="IQM311" s="92"/>
      <c r="IQN311" s="92"/>
      <c r="IQO311" s="92"/>
      <c r="IQP311" s="92"/>
      <c r="IQQ311" s="92"/>
      <c r="IQR311" s="92"/>
      <c r="IQS311" s="92"/>
      <c r="IQT311" s="92"/>
      <c r="IQU311" s="92"/>
      <c r="IQV311" s="92"/>
      <c r="IQW311" s="92"/>
      <c r="IQX311" s="92"/>
      <c r="IQY311" s="92"/>
      <c r="IQZ311" s="92"/>
      <c r="IRA311" s="92"/>
      <c r="IRB311" s="92"/>
      <c r="IRC311" s="92"/>
      <c r="IRD311" s="92"/>
      <c r="IRE311" s="92"/>
      <c r="IRF311" s="92"/>
      <c r="IRG311" s="92"/>
      <c r="IRH311" s="92"/>
      <c r="IRI311" s="92"/>
      <c r="IRJ311" s="92"/>
      <c r="IRK311" s="92"/>
      <c r="IRL311" s="92"/>
      <c r="IRM311" s="92"/>
      <c r="IRN311" s="92"/>
      <c r="IRO311" s="92"/>
      <c r="IRP311" s="92"/>
      <c r="IRQ311" s="92"/>
      <c r="IRR311" s="92"/>
      <c r="IRS311" s="92"/>
      <c r="IRT311" s="92"/>
      <c r="IRU311" s="92"/>
      <c r="IRV311" s="92"/>
      <c r="IRW311" s="92"/>
      <c r="IRX311" s="92"/>
      <c r="IRY311" s="92"/>
      <c r="IRZ311" s="92"/>
      <c r="ISA311" s="92"/>
      <c r="ISB311" s="92"/>
      <c r="ISC311" s="92"/>
      <c r="ISD311" s="92"/>
      <c r="ISE311" s="92"/>
      <c r="ISF311" s="92"/>
      <c r="ISG311" s="92"/>
      <c r="ISH311" s="92"/>
      <c r="ISI311" s="92"/>
      <c r="ISJ311" s="92"/>
      <c r="ISK311" s="92"/>
      <c r="ISL311" s="92"/>
      <c r="ISM311" s="92"/>
      <c r="ISN311" s="92"/>
      <c r="ISO311" s="92"/>
      <c r="ISP311" s="92"/>
      <c r="ISQ311" s="92"/>
      <c r="ISR311" s="92"/>
      <c r="ISS311" s="92"/>
      <c r="IST311" s="92"/>
      <c r="ISU311" s="92"/>
      <c r="ISV311" s="92"/>
      <c r="ISW311" s="92"/>
      <c r="ISX311" s="92"/>
      <c r="ISY311" s="92"/>
      <c r="ISZ311" s="92"/>
      <c r="ITA311" s="92"/>
      <c r="ITB311" s="92"/>
      <c r="ITC311" s="92"/>
      <c r="ITD311" s="92"/>
      <c r="ITE311" s="92"/>
      <c r="ITF311" s="92"/>
      <c r="ITG311" s="92"/>
      <c r="ITH311" s="92"/>
      <c r="ITI311" s="92"/>
      <c r="ITJ311" s="92"/>
      <c r="ITK311" s="92"/>
      <c r="ITL311" s="92"/>
      <c r="ITM311" s="92"/>
      <c r="ITN311" s="92"/>
      <c r="ITO311" s="92"/>
      <c r="ITP311" s="92"/>
      <c r="ITQ311" s="92"/>
      <c r="ITR311" s="92"/>
      <c r="ITS311" s="92"/>
      <c r="ITT311" s="92"/>
      <c r="ITU311" s="92"/>
      <c r="ITV311" s="92"/>
      <c r="ITW311" s="92"/>
      <c r="ITX311" s="92"/>
      <c r="ITY311" s="92"/>
      <c r="ITZ311" s="92"/>
      <c r="IUA311" s="92"/>
      <c r="IUB311" s="92"/>
      <c r="IUC311" s="92"/>
      <c r="IUD311" s="92"/>
      <c r="IUE311" s="92"/>
      <c r="IUF311" s="92"/>
      <c r="IUG311" s="92"/>
      <c r="IUH311" s="92"/>
      <c r="IUI311" s="92"/>
      <c r="IUJ311" s="92"/>
      <c r="IUK311" s="92"/>
      <c r="IUL311" s="92"/>
      <c r="IUM311" s="92"/>
      <c r="IUN311" s="92"/>
      <c r="IUO311" s="92"/>
      <c r="IUP311" s="92"/>
      <c r="IUQ311" s="92"/>
      <c r="IUR311" s="92"/>
      <c r="IUS311" s="92"/>
      <c r="IUT311" s="92"/>
      <c r="IUU311" s="92"/>
      <c r="IUV311" s="92"/>
      <c r="IUW311" s="92"/>
      <c r="IUX311" s="92"/>
      <c r="IUY311" s="92"/>
      <c r="IUZ311" s="92"/>
      <c r="IVA311" s="92"/>
      <c r="IVB311" s="92"/>
      <c r="IVC311" s="92"/>
      <c r="IVD311" s="92"/>
      <c r="IVE311" s="92"/>
      <c r="IVF311" s="92"/>
      <c r="IVG311" s="92"/>
      <c r="IVH311" s="92"/>
      <c r="IVI311" s="92"/>
      <c r="IVJ311" s="92"/>
      <c r="IVK311" s="92"/>
      <c r="IVL311" s="92"/>
      <c r="IVM311" s="92"/>
      <c r="IVN311" s="92"/>
      <c r="IVO311" s="92"/>
      <c r="IVP311" s="92"/>
      <c r="IVQ311" s="92"/>
      <c r="IVR311" s="92"/>
      <c r="IVS311" s="92"/>
      <c r="IVT311" s="92"/>
      <c r="IVU311" s="92"/>
      <c r="IVV311" s="92"/>
      <c r="IVW311" s="92"/>
      <c r="IVX311" s="92"/>
      <c r="IVY311" s="92"/>
      <c r="IVZ311" s="92"/>
      <c r="IWA311" s="92"/>
      <c r="IWB311" s="92"/>
      <c r="IWC311" s="92"/>
      <c r="IWD311" s="92"/>
      <c r="IWE311" s="92"/>
      <c r="IWF311" s="92"/>
      <c r="IWG311" s="92"/>
      <c r="IWH311" s="92"/>
      <c r="IWI311" s="92"/>
      <c r="IWJ311" s="92"/>
      <c r="IWK311" s="92"/>
      <c r="IWL311" s="92"/>
      <c r="IWM311" s="92"/>
      <c r="IWN311" s="92"/>
      <c r="IWO311" s="92"/>
      <c r="IWP311" s="92"/>
      <c r="IWQ311" s="92"/>
      <c r="IWR311" s="92"/>
      <c r="IWS311" s="92"/>
      <c r="IWT311" s="92"/>
      <c r="IWU311" s="92"/>
      <c r="IWV311" s="92"/>
      <c r="IWW311" s="92"/>
      <c r="IWX311" s="92"/>
      <c r="IWY311" s="92"/>
      <c r="IWZ311" s="92"/>
      <c r="IXA311" s="92"/>
      <c r="IXB311" s="92"/>
      <c r="IXC311" s="92"/>
      <c r="IXD311" s="92"/>
      <c r="IXE311" s="92"/>
      <c r="IXF311" s="92"/>
      <c r="IXG311" s="92"/>
      <c r="IXH311" s="92"/>
      <c r="IXI311" s="92"/>
      <c r="IXJ311" s="92"/>
      <c r="IXK311" s="92"/>
      <c r="IXL311" s="92"/>
      <c r="IXM311" s="92"/>
      <c r="IXN311" s="92"/>
      <c r="IXO311" s="92"/>
      <c r="IXP311" s="92"/>
      <c r="IXQ311" s="92"/>
      <c r="IXR311" s="92"/>
      <c r="IXS311" s="92"/>
      <c r="IXT311" s="92"/>
      <c r="IXU311" s="92"/>
      <c r="IXV311" s="92"/>
      <c r="IXW311" s="92"/>
      <c r="IXX311" s="92"/>
      <c r="IXY311" s="92"/>
      <c r="IXZ311" s="92"/>
      <c r="IYA311" s="92"/>
      <c r="IYB311" s="92"/>
      <c r="IYC311" s="92"/>
      <c r="IYD311" s="92"/>
      <c r="IYE311" s="92"/>
      <c r="IYF311" s="92"/>
      <c r="IYG311" s="92"/>
      <c r="IYH311" s="92"/>
      <c r="IYI311" s="92"/>
      <c r="IYJ311" s="92"/>
      <c r="IYK311" s="92"/>
      <c r="IYL311" s="92"/>
      <c r="IYM311" s="92"/>
      <c r="IYN311" s="92"/>
      <c r="IYO311" s="92"/>
      <c r="IYP311" s="92"/>
      <c r="IYQ311" s="92"/>
      <c r="IYR311" s="92"/>
      <c r="IYS311" s="92"/>
      <c r="IYT311" s="92"/>
      <c r="IYU311" s="92"/>
      <c r="IYV311" s="92"/>
      <c r="IYW311" s="92"/>
      <c r="IYX311" s="92"/>
      <c r="IYY311" s="92"/>
      <c r="IYZ311" s="92"/>
      <c r="IZA311" s="92"/>
      <c r="IZB311" s="92"/>
      <c r="IZC311" s="92"/>
      <c r="IZD311" s="92"/>
      <c r="IZE311" s="92"/>
      <c r="IZF311" s="92"/>
      <c r="IZG311" s="92"/>
      <c r="IZH311" s="92"/>
      <c r="IZI311" s="92"/>
      <c r="IZJ311" s="92"/>
      <c r="IZK311" s="92"/>
      <c r="IZL311" s="92"/>
      <c r="IZM311" s="92"/>
      <c r="IZN311" s="92"/>
      <c r="IZO311" s="92"/>
      <c r="IZP311" s="92"/>
      <c r="IZQ311" s="92"/>
      <c r="IZR311" s="92"/>
      <c r="IZS311" s="92"/>
      <c r="IZT311" s="92"/>
      <c r="IZU311" s="92"/>
      <c r="IZV311" s="92"/>
      <c r="IZW311" s="92"/>
      <c r="IZX311" s="92"/>
      <c r="IZY311" s="92"/>
      <c r="IZZ311" s="92"/>
      <c r="JAA311" s="92"/>
      <c r="JAB311" s="92"/>
      <c r="JAC311" s="92"/>
      <c r="JAD311" s="92"/>
      <c r="JAE311" s="92"/>
      <c r="JAF311" s="92"/>
      <c r="JAG311" s="92"/>
      <c r="JAH311" s="92"/>
      <c r="JAI311" s="92"/>
      <c r="JAJ311" s="92"/>
      <c r="JAK311" s="92"/>
      <c r="JAL311" s="92"/>
      <c r="JAM311" s="92"/>
      <c r="JAN311" s="92"/>
      <c r="JAO311" s="92"/>
      <c r="JAP311" s="92"/>
      <c r="JAQ311" s="92"/>
      <c r="JAR311" s="92"/>
      <c r="JAS311" s="92"/>
      <c r="JAT311" s="92"/>
      <c r="JAU311" s="92"/>
      <c r="JAV311" s="92"/>
      <c r="JAW311" s="92"/>
      <c r="JAX311" s="92"/>
      <c r="JAY311" s="92"/>
      <c r="JAZ311" s="92"/>
      <c r="JBA311" s="92"/>
      <c r="JBB311" s="92"/>
      <c r="JBC311" s="92"/>
      <c r="JBD311" s="92"/>
      <c r="JBE311" s="92"/>
      <c r="JBF311" s="92"/>
      <c r="JBG311" s="92"/>
      <c r="JBH311" s="92"/>
      <c r="JBI311" s="92"/>
      <c r="JBJ311" s="92"/>
      <c r="JBK311" s="92"/>
      <c r="JBL311" s="92"/>
      <c r="JBM311" s="92"/>
      <c r="JBN311" s="92"/>
      <c r="JBO311" s="92"/>
      <c r="JBP311" s="92"/>
      <c r="JBQ311" s="92"/>
      <c r="JBR311" s="92"/>
      <c r="JBS311" s="92"/>
      <c r="JBT311" s="92"/>
      <c r="JBU311" s="92"/>
      <c r="JBV311" s="92"/>
      <c r="JBW311" s="92"/>
      <c r="JBX311" s="92"/>
      <c r="JBY311" s="92"/>
      <c r="JBZ311" s="92"/>
      <c r="JCA311" s="92"/>
      <c r="JCB311" s="92"/>
      <c r="JCC311" s="92"/>
      <c r="JCD311" s="92"/>
      <c r="JCE311" s="92"/>
      <c r="JCF311" s="92"/>
      <c r="JCG311" s="92"/>
      <c r="JCH311" s="92"/>
      <c r="JCI311" s="92"/>
      <c r="JCJ311" s="92"/>
      <c r="JCK311" s="92"/>
      <c r="JCL311" s="92"/>
      <c r="JCM311" s="92"/>
      <c r="JCN311" s="92"/>
      <c r="JCO311" s="92"/>
      <c r="JCP311" s="92"/>
      <c r="JCQ311" s="92"/>
      <c r="JCR311" s="92"/>
      <c r="JCS311" s="92"/>
      <c r="JCT311" s="92"/>
      <c r="JCU311" s="92"/>
      <c r="JCV311" s="92"/>
      <c r="JCW311" s="92"/>
      <c r="JCX311" s="92"/>
      <c r="JCY311" s="92"/>
      <c r="JCZ311" s="92"/>
      <c r="JDA311" s="92"/>
      <c r="JDB311" s="92"/>
      <c r="JDC311" s="92"/>
      <c r="JDD311" s="92"/>
      <c r="JDE311" s="92"/>
      <c r="JDF311" s="92"/>
      <c r="JDG311" s="92"/>
      <c r="JDH311" s="92"/>
      <c r="JDI311" s="92"/>
      <c r="JDJ311" s="92"/>
      <c r="JDK311" s="92"/>
      <c r="JDL311" s="92"/>
      <c r="JDM311" s="92"/>
      <c r="JDN311" s="92"/>
      <c r="JDO311" s="92"/>
      <c r="JDP311" s="92"/>
      <c r="JDQ311" s="92"/>
      <c r="JDR311" s="92"/>
      <c r="JDS311" s="92"/>
      <c r="JDT311" s="92"/>
      <c r="JDU311" s="92"/>
      <c r="JDV311" s="92"/>
      <c r="JDW311" s="92"/>
      <c r="JDX311" s="92"/>
      <c r="JDY311" s="92"/>
      <c r="JDZ311" s="92"/>
      <c r="JEA311" s="92"/>
      <c r="JEB311" s="92"/>
      <c r="JEC311" s="92"/>
      <c r="JED311" s="92"/>
      <c r="JEE311" s="92"/>
      <c r="JEF311" s="92"/>
      <c r="JEG311" s="92"/>
      <c r="JEH311" s="92"/>
      <c r="JEI311" s="92"/>
      <c r="JEJ311" s="92"/>
      <c r="JEK311" s="92"/>
      <c r="JEL311" s="92"/>
      <c r="JEM311" s="92"/>
      <c r="JEN311" s="92"/>
      <c r="JEO311" s="92"/>
      <c r="JEP311" s="92"/>
      <c r="JEQ311" s="92"/>
      <c r="JER311" s="92"/>
      <c r="JES311" s="92"/>
      <c r="JET311" s="92"/>
      <c r="JEU311" s="92"/>
      <c r="JEV311" s="92"/>
      <c r="JEW311" s="92"/>
      <c r="JEX311" s="92"/>
      <c r="JEY311" s="92"/>
      <c r="JEZ311" s="92"/>
      <c r="JFA311" s="92"/>
      <c r="JFB311" s="92"/>
      <c r="JFC311" s="92"/>
      <c r="JFD311" s="92"/>
      <c r="JFE311" s="92"/>
      <c r="JFF311" s="92"/>
      <c r="JFG311" s="92"/>
      <c r="JFH311" s="92"/>
      <c r="JFI311" s="92"/>
      <c r="JFJ311" s="92"/>
      <c r="JFK311" s="92"/>
      <c r="JFL311" s="92"/>
      <c r="JFM311" s="92"/>
      <c r="JFN311" s="92"/>
      <c r="JFO311" s="92"/>
      <c r="JFP311" s="92"/>
      <c r="JFQ311" s="92"/>
      <c r="JFR311" s="92"/>
      <c r="JFS311" s="92"/>
      <c r="JFT311" s="92"/>
      <c r="JFU311" s="92"/>
      <c r="JFV311" s="92"/>
      <c r="JFW311" s="92"/>
      <c r="JFX311" s="92"/>
      <c r="JFY311" s="92"/>
      <c r="JFZ311" s="92"/>
      <c r="JGA311" s="92"/>
      <c r="JGB311" s="92"/>
      <c r="JGC311" s="92"/>
      <c r="JGD311" s="92"/>
      <c r="JGE311" s="92"/>
      <c r="JGF311" s="92"/>
      <c r="JGG311" s="92"/>
      <c r="JGH311" s="92"/>
      <c r="JGI311" s="92"/>
      <c r="JGJ311" s="92"/>
      <c r="JGK311" s="92"/>
      <c r="JGL311" s="92"/>
      <c r="JGM311" s="92"/>
      <c r="JGN311" s="92"/>
      <c r="JGO311" s="92"/>
      <c r="JGP311" s="92"/>
      <c r="JGQ311" s="92"/>
      <c r="JGR311" s="92"/>
      <c r="JGS311" s="92"/>
      <c r="JGT311" s="92"/>
      <c r="JGU311" s="92"/>
      <c r="JGV311" s="92"/>
      <c r="JGW311" s="92"/>
      <c r="JGX311" s="92"/>
      <c r="JGY311" s="92"/>
      <c r="JGZ311" s="92"/>
      <c r="JHA311" s="92"/>
      <c r="JHB311" s="92"/>
      <c r="JHC311" s="92"/>
      <c r="JHD311" s="92"/>
      <c r="JHE311" s="92"/>
      <c r="JHF311" s="92"/>
      <c r="JHG311" s="92"/>
      <c r="JHH311" s="92"/>
      <c r="JHI311" s="92"/>
      <c r="JHJ311" s="92"/>
      <c r="JHK311" s="92"/>
      <c r="JHL311" s="92"/>
      <c r="JHM311" s="92"/>
      <c r="JHN311" s="92"/>
      <c r="JHO311" s="92"/>
      <c r="JHP311" s="92"/>
      <c r="JHQ311" s="92"/>
      <c r="JHR311" s="92"/>
      <c r="JHS311" s="92"/>
      <c r="JHT311" s="92"/>
      <c r="JHU311" s="92"/>
      <c r="JHV311" s="92"/>
      <c r="JHW311" s="92"/>
      <c r="JHX311" s="92"/>
      <c r="JHY311" s="92"/>
      <c r="JHZ311" s="92"/>
      <c r="JIA311" s="92"/>
      <c r="JIB311" s="92"/>
      <c r="JIC311" s="92"/>
      <c r="JID311" s="92"/>
      <c r="JIE311" s="92"/>
      <c r="JIF311" s="92"/>
      <c r="JIG311" s="92"/>
      <c r="JIH311" s="92"/>
      <c r="JII311" s="92"/>
      <c r="JIJ311" s="92"/>
      <c r="JIK311" s="92"/>
      <c r="JIL311" s="92"/>
      <c r="JIM311" s="92"/>
      <c r="JIN311" s="92"/>
      <c r="JIO311" s="92"/>
      <c r="JIP311" s="92"/>
      <c r="JIQ311" s="92"/>
      <c r="JIR311" s="92"/>
      <c r="JIS311" s="92"/>
      <c r="JIT311" s="92"/>
      <c r="JIU311" s="92"/>
      <c r="JIV311" s="92"/>
      <c r="JIW311" s="92"/>
      <c r="JIX311" s="92"/>
      <c r="JIY311" s="92"/>
      <c r="JIZ311" s="92"/>
      <c r="JJA311" s="92"/>
      <c r="JJB311" s="92"/>
      <c r="JJC311" s="92"/>
      <c r="JJD311" s="92"/>
      <c r="JJE311" s="92"/>
      <c r="JJF311" s="92"/>
      <c r="JJG311" s="92"/>
      <c r="JJH311" s="92"/>
      <c r="JJI311" s="92"/>
      <c r="JJJ311" s="92"/>
      <c r="JJK311" s="92"/>
      <c r="JJL311" s="92"/>
      <c r="JJM311" s="92"/>
      <c r="JJN311" s="92"/>
      <c r="JJO311" s="92"/>
      <c r="JJP311" s="92"/>
      <c r="JJQ311" s="92"/>
      <c r="JJR311" s="92"/>
      <c r="JJS311" s="92"/>
      <c r="JJT311" s="92"/>
      <c r="JJU311" s="92"/>
      <c r="JJV311" s="92"/>
      <c r="JJW311" s="92"/>
      <c r="JJX311" s="92"/>
      <c r="JJY311" s="92"/>
      <c r="JJZ311" s="92"/>
      <c r="JKA311" s="92"/>
      <c r="JKB311" s="92"/>
      <c r="JKC311" s="92"/>
      <c r="JKD311" s="92"/>
      <c r="JKE311" s="92"/>
      <c r="JKF311" s="92"/>
      <c r="JKG311" s="92"/>
      <c r="JKH311" s="92"/>
      <c r="JKI311" s="92"/>
      <c r="JKJ311" s="92"/>
      <c r="JKK311" s="92"/>
      <c r="JKL311" s="92"/>
      <c r="JKM311" s="92"/>
      <c r="JKN311" s="92"/>
      <c r="JKO311" s="92"/>
      <c r="JKP311" s="92"/>
      <c r="JKQ311" s="92"/>
      <c r="JKR311" s="92"/>
      <c r="JKS311" s="92"/>
      <c r="JKT311" s="92"/>
      <c r="JKU311" s="92"/>
      <c r="JKV311" s="92"/>
      <c r="JKW311" s="92"/>
      <c r="JKX311" s="92"/>
      <c r="JKY311" s="92"/>
      <c r="JKZ311" s="92"/>
      <c r="JLA311" s="92"/>
      <c r="JLB311" s="92"/>
      <c r="JLC311" s="92"/>
      <c r="JLD311" s="92"/>
      <c r="JLE311" s="92"/>
      <c r="JLF311" s="92"/>
      <c r="JLG311" s="92"/>
      <c r="JLH311" s="92"/>
      <c r="JLI311" s="92"/>
      <c r="JLJ311" s="92"/>
      <c r="JLK311" s="92"/>
      <c r="JLL311" s="92"/>
      <c r="JLM311" s="92"/>
      <c r="JLN311" s="92"/>
      <c r="JLO311" s="92"/>
      <c r="JLP311" s="92"/>
      <c r="JLQ311" s="92"/>
      <c r="JLR311" s="92"/>
      <c r="JLS311" s="92"/>
      <c r="JLT311" s="92"/>
      <c r="JLU311" s="92"/>
      <c r="JLV311" s="92"/>
      <c r="JLW311" s="92"/>
      <c r="JLX311" s="92"/>
      <c r="JLY311" s="92"/>
      <c r="JLZ311" s="92"/>
      <c r="JMA311" s="92"/>
      <c r="JMB311" s="92"/>
      <c r="JMC311" s="92"/>
      <c r="JMD311" s="92"/>
      <c r="JME311" s="92"/>
      <c r="JMF311" s="92"/>
      <c r="JMG311" s="92"/>
      <c r="JMH311" s="92"/>
      <c r="JMI311" s="92"/>
      <c r="JMJ311" s="92"/>
      <c r="JMK311" s="92"/>
      <c r="JML311" s="92"/>
      <c r="JMM311" s="92"/>
      <c r="JMN311" s="92"/>
      <c r="JMO311" s="92"/>
      <c r="JMP311" s="92"/>
      <c r="JMQ311" s="92"/>
      <c r="JMR311" s="92"/>
      <c r="JMS311" s="92"/>
      <c r="JMT311" s="92"/>
      <c r="JMU311" s="92"/>
      <c r="JMV311" s="92"/>
      <c r="JMW311" s="92"/>
      <c r="JMX311" s="92"/>
      <c r="JMY311" s="92"/>
      <c r="JMZ311" s="92"/>
      <c r="JNA311" s="92"/>
      <c r="JNB311" s="92"/>
      <c r="JNC311" s="92"/>
      <c r="JND311" s="92"/>
      <c r="JNE311" s="92"/>
      <c r="JNF311" s="92"/>
      <c r="JNG311" s="92"/>
      <c r="JNH311" s="92"/>
      <c r="JNI311" s="92"/>
      <c r="JNJ311" s="92"/>
      <c r="JNK311" s="92"/>
      <c r="JNL311" s="92"/>
      <c r="JNM311" s="92"/>
      <c r="JNN311" s="92"/>
      <c r="JNO311" s="92"/>
      <c r="JNP311" s="92"/>
      <c r="JNQ311" s="92"/>
      <c r="JNR311" s="92"/>
      <c r="JNS311" s="92"/>
      <c r="JNT311" s="92"/>
      <c r="JNU311" s="92"/>
      <c r="JNV311" s="92"/>
      <c r="JNW311" s="92"/>
      <c r="JNX311" s="92"/>
      <c r="JNY311" s="92"/>
      <c r="JNZ311" s="92"/>
      <c r="JOA311" s="92"/>
      <c r="JOB311" s="92"/>
      <c r="JOC311" s="92"/>
      <c r="JOD311" s="92"/>
      <c r="JOE311" s="92"/>
      <c r="JOF311" s="92"/>
      <c r="JOG311" s="92"/>
      <c r="JOH311" s="92"/>
      <c r="JOI311" s="92"/>
      <c r="JOJ311" s="92"/>
      <c r="JOK311" s="92"/>
      <c r="JOL311" s="92"/>
      <c r="JOM311" s="92"/>
      <c r="JON311" s="92"/>
      <c r="JOO311" s="92"/>
      <c r="JOP311" s="92"/>
      <c r="JOQ311" s="92"/>
      <c r="JOR311" s="92"/>
      <c r="JOS311" s="92"/>
      <c r="JOT311" s="92"/>
      <c r="JOU311" s="92"/>
      <c r="JOV311" s="92"/>
      <c r="JOW311" s="92"/>
      <c r="JOX311" s="92"/>
      <c r="JOY311" s="92"/>
      <c r="JOZ311" s="92"/>
      <c r="JPA311" s="92"/>
      <c r="JPB311" s="92"/>
      <c r="JPC311" s="92"/>
      <c r="JPD311" s="92"/>
      <c r="JPE311" s="92"/>
      <c r="JPF311" s="92"/>
      <c r="JPG311" s="92"/>
      <c r="JPH311" s="92"/>
      <c r="JPI311" s="92"/>
      <c r="JPJ311" s="92"/>
      <c r="JPK311" s="92"/>
      <c r="JPL311" s="92"/>
      <c r="JPM311" s="92"/>
      <c r="JPN311" s="92"/>
      <c r="JPO311" s="92"/>
      <c r="JPP311" s="92"/>
      <c r="JPQ311" s="92"/>
      <c r="JPR311" s="92"/>
      <c r="JPS311" s="92"/>
      <c r="JPT311" s="92"/>
      <c r="JPU311" s="92"/>
      <c r="JPV311" s="92"/>
      <c r="JPW311" s="92"/>
      <c r="JPX311" s="92"/>
      <c r="JPY311" s="92"/>
      <c r="JPZ311" s="92"/>
      <c r="JQA311" s="92"/>
      <c r="JQB311" s="92"/>
      <c r="JQC311" s="92"/>
      <c r="JQD311" s="92"/>
      <c r="JQE311" s="92"/>
      <c r="JQF311" s="92"/>
      <c r="JQG311" s="92"/>
      <c r="JQH311" s="92"/>
      <c r="JQI311" s="92"/>
      <c r="JQJ311" s="92"/>
      <c r="JQK311" s="92"/>
      <c r="JQL311" s="92"/>
      <c r="JQM311" s="92"/>
      <c r="JQN311" s="92"/>
      <c r="JQO311" s="92"/>
      <c r="JQP311" s="92"/>
      <c r="JQQ311" s="92"/>
      <c r="JQR311" s="92"/>
      <c r="JQS311" s="92"/>
      <c r="JQT311" s="92"/>
      <c r="JQU311" s="92"/>
      <c r="JQV311" s="92"/>
      <c r="JQW311" s="92"/>
      <c r="JQX311" s="92"/>
      <c r="JQY311" s="92"/>
      <c r="JQZ311" s="92"/>
      <c r="JRA311" s="92"/>
      <c r="JRB311" s="92"/>
      <c r="JRC311" s="92"/>
      <c r="JRD311" s="92"/>
      <c r="JRE311" s="92"/>
      <c r="JRF311" s="92"/>
      <c r="JRG311" s="92"/>
      <c r="JRH311" s="92"/>
      <c r="JRI311" s="92"/>
      <c r="JRJ311" s="92"/>
      <c r="JRK311" s="92"/>
      <c r="JRL311" s="92"/>
      <c r="JRM311" s="92"/>
      <c r="JRN311" s="92"/>
      <c r="JRO311" s="92"/>
      <c r="JRP311" s="92"/>
      <c r="JRQ311" s="92"/>
      <c r="JRR311" s="92"/>
      <c r="JRS311" s="92"/>
      <c r="JRT311" s="92"/>
      <c r="JRU311" s="92"/>
      <c r="JRV311" s="92"/>
      <c r="JRW311" s="92"/>
      <c r="JRX311" s="92"/>
      <c r="JRY311" s="92"/>
      <c r="JRZ311" s="92"/>
      <c r="JSA311" s="92"/>
      <c r="JSB311" s="92"/>
      <c r="JSC311" s="92"/>
      <c r="JSD311" s="92"/>
      <c r="JSE311" s="92"/>
      <c r="JSF311" s="92"/>
      <c r="JSG311" s="92"/>
      <c r="JSH311" s="92"/>
      <c r="JSI311" s="92"/>
      <c r="JSJ311" s="92"/>
      <c r="JSK311" s="92"/>
      <c r="JSL311" s="92"/>
      <c r="JSM311" s="92"/>
      <c r="JSN311" s="92"/>
      <c r="JSO311" s="92"/>
      <c r="JSP311" s="92"/>
      <c r="JSQ311" s="92"/>
      <c r="JSR311" s="92"/>
      <c r="JSS311" s="92"/>
      <c r="JST311" s="92"/>
      <c r="JSU311" s="92"/>
      <c r="JSV311" s="92"/>
      <c r="JSW311" s="92"/>
      <c r="JSX311" s="92"/>
      <c r="JSY311" s="92"/>
      <c r="JSZ311" s="92"/>
      <c r="JTA311" s="92"/>
      <c r="JTB311" s="92"/>
      <c r="JTC311" s="92"/>
      <c r="JTD311" s="92"/>
      <c r="JTE311" s="92"/>
      <c r="JTF311" s="92"/>
      <c r="JTG311" s="92"/>
      <c r="JTH311" s="92"/>
      <c r="JTI311" s="92"/>
      <c r="JTJ311" s="92"/>
      <c r="JTK311" s="92"/>
      <c r="JTL311" s="92"/>
      <c r="JTM311" s="92"/>
      <c r="JTN311" s="92"/>
      <c r="JTO311" s="92"/>
      <c r="JTP311" s="92"/>
      <c r="JTQ311" s="92"/>
      <c r="JTR311" s="92"/>
      <c r="JTS311" s="92"/>
      <c r="JTT311" s="92"/>
      <c r="JTU311" s="92"/>
      <c r="JTV311" s="92"/>
      <c r="JTW311" s="92"/>
      <c r="JTX311" s="92"/>
      <c r="JTY311" s="92"/>
      <c r="JTZ311" s="92"/>
      <c r="JUA311" s="92"/>
      <c r="JUB311" s="92"/>
      <c r="JUC311" s="92"/>
      <c r="JUD311" s="92"/>
      <c r="JUE311" s="92"/>
      <c r="JUF311" s="92"/>
      <c r="JUG311" s="92"/>
      <c r="JUH311" s="92"/>
      <c r="JUI311" s="92"/>
      <c r="JUJ311" s="92"/>
      <c r="JUK311" s="92"/>
      <c r="JUL311" s="92"/>
      <c r="JUM311" s="92"/>
      <c r="JUN311" s="92"/>
      <c r="JUO311" s="92"/>
      <c r="JUP311" s="92"/>
      <c r="JUQ311" s="92"/>
      <c r="JUR311" s="92"/>
      <c r="JUS311" s="92"/>
      <c r="JUT311" s="92"/>
      <c r="JUU311" s="92"/>
      <c r="JUV311" s="92"/>
      <c r="JUW311" s="92"/>
      <c r="JUX311" s="92"/>
      <c r="JUY311" s="92"/>
      <c r="JUZ311" s="92"/>
      <c r="JVA311" s="92"/>
      <c r="JVB311" s="92"/>
      <c r="JVC311" s="92"/>
      <c r="JVD311" s="92"/>
      <c r="JVE311" s="92"/>
      <c r="JVF311" s="92"/>
      <c r="JVG311" s="92"/>
      <c r="JVH311" s="92"/>
      <c r="JVI311" s="92"/>
      <c r="JVJ311" s="92"/>
      <c r="JVK311" s="92"/>
      <c r="JVL311" s="92"/>
      <c r="JVM311" s="92"/>
      <c r="JVN311" s="92"/>
      <c r="JVO311" s="92"/>
      <c r="JVP311" s="92"/>
      <c r="JVQ311" s="92"/>
      <c r="JVR311" s="92"/>
      <c r="JVS311" s="92"/>
      <c r="JVT311" s="92"/>
      <c r="JVU311" s="92"/>
      <c r="JVV311" s="92"/>
      <c r="JVW311" s="92"/>
      <c r="JVX311" s="92"/>
      <c r="JVY311" s="92"/>
      <c r="JVZ311" s="92"/>
      <c r="JWA311" s="92"/>
      <c r="JWB311" s="92"/>
      <c r="JWC311" s="92"/>
      <c r="JWD311" s="92"/>
      <c r="JWE311" s="92"/>
      <c r="JWF311" s="92"/>
      <c r="JWG311" s="92"/>
      <c r="JWH311" s="92"/>
      <c r="JWI311" s="92"/>
      <c r="JWJ311" s="92"/>
      <c r="JWK311" s="92"/>
      <c r="JWL311" s="92"/>
      <c r="JWM311" s="92"/>
      <c r="JWN311" s="92"/>
      <c r="JWO311" s="92"/>
      <c r="JWP311" s="92"/>
      <c r="JWQ311" s="92"/>
      <c r="JWR311" s="92"/>
      <c r="JWS311" s="92"/>
      <c r="JWT311" s="92"/>
      <c r="JWU311" s="92"/>
      <c r="JWV311" s="92"/>
      <c r="JWW311" s="92"/>
      <c r="JWX311" s="92"/>
      <c r="JWY311" s="92"/>
      <c r="JWZ311" s="92"/>
      <c r="JXA311" s="92"/>
      <c r="JXB311" s="92"/>
      <c r="JXC311" s="92"/>
      <c r="JXD311" s="92"/>
      <c r="JXE311" s="92"/>
      <c r="JXF311" s="92"/>
      <c r="JXG311" s="92"/>
      <c r="JXH311" s="92"/>
      <c r="JXI311" s="92"/>
      <c r="JXJ311" s="92"/>
      <c r="JXK311" s="92"/>
      <c r="JXL311" s="92"/>
      <c r="JXM311" s="92"/>
      <c r="JXN311" s="92"/>
      <c r="JXO311" s="92"/>
      <c r="JXP311" s="92"/>
      <c r="JXQ311" s="92"/>
      <c r="JXR311" s="92"/>
      <c r="JXS311" s="92"/>
      <c r="JXT311" s="92"/>
      <c r="JXU311" s="92"/>
      <c r="JXV311" s="92"/>
      <c r="JXW311" s="92"/>
      <c r="JXX311" s="92"/>
      <c r="JXY311" s="92"/>
      <c r="JXZ311" s="92"/>
      <c r="JYA311" s="92"/>
      <c r="JYB311" s="92"/>
      <c r="JYC311" s="92"/>
      <c r="JYD311" s="92"/>
      <c r="JYE311" s="92"/>
      <c r="JYF311" s="92"/>
      <c r="JYG311" s="92"/>
      <c r="JYH311" s="92"/>
      <c r="JYI311" s="92"/>
      <c r="JYJ311" s="92"/>
      <c r="JYK311" s="92"/>
      <c r="JYL311" s="92"/>
      <c r="JYM311" s="92"/>
      <c r="JYN311" s="92"/>
      <c r="JYO311" s="92"/>
      <c r="JYP311" s="92"/>
      <c r="JYQ311" s="92"/>
      <c r="JYR311" s="92"/>
      <c r="JYS311" s="92"/>
      <c r="JYT311" s="92"/>
      <c r="JYU311" s="92"/>
      <c r="JYV311" s="92"/>
      <c r="JYW311" s="92"/>
      <c r="JYX311" s="92"/>
      <c r="JYY311" s="92"/>
      <c r="JYZ311" s="92"/>
      <c r="JZA311" s="92"/>
      <c r="JZB311" s="92"/>
      <c r="JZC311" s="92"/>
      <c r="JZD311" s="92"/>
      <c r="JZE311" s="92"/>
      <c r="JZF311" s="92"/>
      <c r="JZG311" s="92"/>
      <c r="JZH311" s="92"/>
      <c r="JZI311" s="92"/>
      <c r="JZJ311" s="92"/>
      <c r="JZK311" s="92"/>
      <c r="JZL311" s="92"/>
      <c r="JZM311" s="92"/>
      <c r="JZN311" s="92"/>
      <c r="JZO311" s="92"/>
      <c r="JZP311" s="92"/>
      <c r="JZQ311" s="92"/>
      <c r="JZR311" s="92"/>
      <c r="JZS311" s="92"/>
      <c r="JZT311" s="92"/>
      <c r="JZU311" s="92"/>
      <c r="JZV311" s="92"/>
      <c r="JZW311" s="92"/>
      <c r="JZX311" s="92"/>
      <c r="JZY311" s="92"/>
      <c r="JZZ311" s="92"/>
      <c r="KAA311" s="92"/>
      <c r="KAB311" s="92"/>
      <c r="KAC311" s="92"/>
      <c r="KAD311" s="92"/>
      <c r="KAE311" s="92"/>
      <c r="KAF311" s="92"/>
      <c r="KAG311" s="92"/>
      <c r="KAH311" s="92"/>
      <c r="KAI311" s="92"/>
      <c r="KAJ311" s="92"/>
      <c r="KAK311" s="92"/>
      <c r="KAL311" s="92"/>
      <c r="KAM311" s="92"/>
      <c r="KAN311" s="92"/>
      <c r="KAO311" s="92"/>
      <c r="KAP311" s="92"/>
      <c r="KAQ311" s="92"/>
      <c r="KAR311" s="92"/>
      <c r="KAS311" s="92"/>
      <c r="KAT311" s="92"/>
      <c r="KAU311" s="92"/>
      <c r="KAV311" s="92"/>
      <c r="KAW311" s="92"/>
      <c r="KAX311" s="92"/>
      <c r="KAY311" s="92"/>
      <c r="KAZ311" s="92"/>
      <c r="KBA311" s="92"/>
      <c r="KBB311" s="92"/>
      <c r="KBC311" s="92"/>
      <c r="KBD311" s="92"/>
      <c r="KBE311" s="92"/>
      <c r="KBF311" s="92"/>
      <c r="KBG311" s="92"/>
      <c r="KBH311" s="92"/>
      <c r="KBI311" s="92"/>
      <c r="KBJ311" s="92"/>
      <c r="KBK311" s="92"/>
      <c r="KBL311" s="92"/>
      <c r="KBM311" s="92"/>
      <c r="KBN311" s="92"/>
      <c r="KBO311" s="92"/>
      <c r="KBP311" s="92"/>
      <c r="KBQ311" s="92"/>
      <c r="KBR311" s="92"/>
      <c r="KBS311" s="92"/>
      <c r="KBT311" s="92"/>
      <c r="KBU311" s="92"/>
      <c r="KBV311" s="92"/>
      <c r="KBW311" s="92"/>
      <c r="KBX311" s="92"/>
      <c r="KBY311" s="92"/>
      <c r="KBZ311" s="92"/>
      <c r="KCA311" s="92"/>
      <c r="KCB311" s="92"/>
      <c r="KCC311" s="92"/>
      <c r="KCD311" s="92"/>
      <c r="KCE311" s="92"/>
      <c r="KCF311" s="92"/>
      <c r="KCG311" s="92"/>
      <c r="KCH311" s="92"/>
      <c r="KCI311" s="92"/>
      <c r="KCJ311" s="92"/>
      <c r="KCK311" s="92"/>
      <c r="KCL311" s="92"/>
      <c r="KCM311" s="92"/>
      <c r="KCN311" s="92"/>
      <c r="KCO311" s="92"/>
      <c r="KCP311" s="92"/>
      <c r="KCQ311" s="92"/>
      <c r="KCR311" s="92"/>
      <c r="KCS311" s="92"/>
      <c r="KCT311" s="92"/>
      <c r="KCU311" s="92"/>
      <c r="KCV311" s="92"/>
      <c r="KCW311" s="92"/>
      <c r="KCX311" s="92"/>
      <c r="KCY311" s="92"/>
      <c r="KCZ311" s="92"/>
      <c r="KDA311" s="92"/>
      <c r="KDB311" s="92"/>
      <c r="KDC311" s="92"/>
      <c r="KDD311" s="92"/>
      <c r="KDE311" s="92"/>
      <c r="KDF311" s="92"/>
      <c r="KDG311" s="92"/>
      <c r="KDH311" s="92"/>
      <c r="KDI311" s="92"/>
      <c r="KDJ311" s="92"/>
      <c r="KDK311" s="92"/>
      <c r="KDL311" s="92"/>
      <c r="KDM311" s="92"/>
      <c r="KDN311" s="92"/>
      <c r="KDO311" s="92"/>
      <c r="KDP311" s="92"/>
      <c r="KDQ311" s="92"/>
      <c r="KDR311" s="92"/>
      <c r="KDS311" s="92"/>
      <c r="KDT311" s="92"/>
      <c r="KDU311" s="92"/>
      <c r="KDV311" s="92"/>
      <c r="KDW311" s="92"/>
      <c r="KDX311" s="92"/>
      <c r="KDY311" s="92"/>
      <c r="KDZ311" s="92"/>
      <c r="KEA311" s="92"/>
      <c r="KEB311" s="92"/>
      <c r="KEC311" s="92"/>
      <c r="KED311" s="92"/>
      <c r="KEE311" s="92"/>
      <c r="KEF311" s="92"/>
      <c r="KEG311" s="92"/>
      <c r="KEH311" s="92"/>
      <c r="KEI311" s="92"/>
      <c r="KEJ311" s="92"/>
      <c r="KEK311" s="92"/>
      <c r="KEL311" s="92"/>
      <c r="KEM311" s="92"/>
      <c r="KEN311" s="92"/>
      <c r="KEO311" s="92"/>
      <c r="KEP311" s="92"/>
      <c r="KEQ311" s="92"/>
      <c r="KER311" s="92"/>
      <c r="KES311" s="92"/>
      <c r="KET311" s="92"/>
      <c r="KEU311" s="92"/>
      <c r="KEV311" s="92"/>
      <c r="KEW311" s="92"/>
      <c r="KEX311" s="92"/>
      <c r="KEY311" s="92"/>
      <c r="KEZ311" s="92"/>
      <c r="KFA311" s="92"/>
      <c r="KFB311" s="92"/>
      <c r="KFC311" s="92"/>
      <c r="KFD311" s="92"/>
      <c r="KFE311" s="92"/>
      <c r="KFF311" s="92"/>
      <c r="KFG311" s="92"/>
      <c r="KFH311" s="92"/>
      <c r="KFI311" s="92"/>
      <c r="KFJ311" s="92"/>
      <c r="KFK311" s="92"/>
      <c r="KFL311" s="92"/>
      <c r="KFM311" s="92"/>
      <c r="KFN311" s="92"/>
      <c r="KFO311" s="92"/>
      <c r="KFP311" s="92"/>
      <c r="KFQ311" s="92"/>
      <c r="KFR311" s="92"/>
      <c r="KFS311" s="92"/>
      <c r="KFT311" s="92"/>
      <c r="KFU311" s="92"/>
      <c r="KFV311" s="92"/>
      <c r="KFW311" s="92"/>
      <c r="KFX311" s="92"/>
      <c r="KFY311" s="92"/>
      <c r="KFZ311" s="92"/>
      <c r="KGA311" s="92"/>
      <c r="KGB311" s="92"/>
      <c r="KGC311" s="92"/>
      <c r="KGD311" s="92"/>
      <c r="KGE311" s="92"/>
      <c r="KGF311" s="92"/>
      <c r="KGG311" s="92"/>
      <c r="KGH311" s="92"/>
      <c r="KGI311" s="92"/>
      <c r="KGJ311" s="92"/>
      <c r="KGK311" s="92"/>
      <c r="KGL311" s="92"/>
      <c r="KGM311" s="92"/>
      <c r="KGN311" s="92"/>
      <c r="KGO311" s="92"/>
      <c r="KGP311" s="92"/>
      <c r="KGQ311" s="92"/>
      <c r="KGR311" s="92"/>
      <c r="KGS311" s="92"/>
      <c r="KGT311" s="92"/>
      <c r="KGU311" s="92"/>
      <c r="KGV311" s="92"/>
      <c r="KGW311" s="92"/>
      <c r="KGX311" s="92"/>
      <c r="KGY311" s="92"/>
      <c r="KGZ311" s="92"/>
      <c r="KHA311" s="92"/>
      <c r="KHB311" s="92"/>
      <c r="KHC311" s="92"/>
      <c r="KHD311" s="92"/>
      <c r="KHE311" s="92"/>
      <c r="KHF311" s="92"/>
      <c r="KHG311" s="92"/>
      <c r="KHH311" s="92"/>
      <c r="KHI311" s="92"/>
      <c r="KHJ311" s="92"/>
      <c r="KHK311" s="92"/>
      <c r="KHL311" s="92"/>
      <c r="KHM311" s="92"/>
      <c r="KHN311" s="92"/>
      <c r="KHO311" s="92"/>
      <c r="KHP311" s="92"/>
      <c r="KHQ311" s="92"/>
      <c r="KHR311" s="92"/>
      <c r="KHS311" s="92"/>
      <c r="KHT311" s="92"/>
      <c r="KHU311" s="92"/>
      <c r="KHV311" s="92"/>
      <c r="KHW311" s="92"/>
      <c r="KHX311" s="92"/>
      <c r="KHY311" s="92"/>
      <c r="KHZ311" s="92"/>
      <c r="KIA311" s="92"/>
      <c r="KIB311" s="92"/>
      <c r="KIC311" s="92"/>
      <c r="KID311" s="92"/>
      <c r="KIE311" s="92"/>
      <c r="KIF311" s="92"/>
      <c r="KIG311" s="92"/>
      <c r="KIH311" s="92"/>
      <c r="KII311" s="92"/>
      <c r="KIJ311" s="92"/>
      <c r="KIK311" s="92"/>
      <c r="KIL311" s="92"/>
      <c r="KIM311" s="92"/>
      <c r="KIN311" s="92"/>
      <c r="KIO311" s="92"/>
      <c r="KIP311" s="92"/>
      <c r="KIQ311" s="92"/>
      <c r="KIR311" s="92"/>
      <c r="KIS311" s="92"/>
      <c r="KIT311" s="92"/>
      <c r="KIU311" s="92"/>
      <c r="KIV311" s="92"/>
      <c r="KIW311" s="92"/>
      <c r="KIX311" s="92"/>
      <c r="KIY311" s="92"/>
      <c r="KIZ311" s="92"/>
      <c r="KJA311" s="92"/>
      <c r="KJB311" s="92"/>
      <c r="KJC311" s="92"/>
      <c r="KJD311" s="92"/>
      <c r="KJE311" s="92"/>
      <c r="KJF311" s="92"/>
      <c r="KJG311" s="92"/>
      <c r="KJH311" s="92"/>
      <c r="KJI311" s="92"/>
      <c r="KJJ311" s="92"/>
      <c r="KJK311" s="92"/>
      <c r="KJL311" s="92"/>
      <c r="KJM311" s="92"/>
      <c r="KJN311" s="92"/>
      <c r="KJO311" s="92"/>
      <c r="KJP311" s="92"/>
      <c r="KJQ311" s="92"/>
      <c r="KJR311" s="92"/>
      <c r="KJS311" s="92"/>
      <c r="KJT311" s="92"/>
      <c r="KJU311" s="92"/>
      <c r="KJV311" s="92"/>
      <c r="KJW311" s="92"/>
      <c r="KJX311" s="92"/>
      <c r="KJY311" s="92"/>
      <c r="KJZ311" s="92"/>
      <c r="KKA311" s="92"/>
      <c r="KKB311" s="92"/>
      <c r="KKC311" s="92"/>
      <c r="KKD311" s="92"/>
      <c r="KKE311" s="92"/>
      <c r="KKF311" s="92"/>
      <c r="KKG311" s="92"/>
      <c r="KKH311" s="92"/>
      <c r="KKI311" s="92"/>
      <c r="KKJ311" s="92"/>
      <c r="KKK311" s="92"/>
      <c r="KKL311" s="92"/>
      <c r="KKM311" s="92"/>
      <c r="KKN311" s="92"/>
      <c r="KKO311" s="92"/>
      <c r="KKP311" s="92"/>
      <c r="KKQ311" s="92"/>
      <c r="KKR311" s="92"/>
      <c r="KKS311" s="92"/>
      <c r="KKT311" s="92"/>
      <c r="KKU311" s="92"/>
      <c r="KKV311" s="92"/>
      <c r="KKW311" s="92"/>
      <c r="KKX311" s="92"/>
      <c r="KKY311" s="92"/>
      <c r="KKZ311" s="92"/>
      <c r="KLA311" s="92"/>
      <c r="KLB311" s="92"/>
      <c r="KLC311" s="92"/>
      <c r="KLD311" s="92"/>
      <c r="KLE311" s="92"/>
      <c r="KLF311" s="92"/>
      <c r="KLG311" s="92"/>
      <c r="KLH311" s="92"/>
      <c r="KLI311" s="92"/>
      <c r="KLJ311" s="92"/>
      <c r="KLK311" s="92"/>
      <c r="KLL311" s="92"/>
      <c r="KLM311" s="92"/>
      <c r="KLN311" s="92"/>
      <c r="KLO311" s="92"/>
      <c r="KLP311" s="92"/>
      <c r="KLQ311" s="92"/>
      <c r="KLR311" s="92"/>
      <c r="KLS311" s="92"/>
      <c r="KLT311" s="92"/>
      <c r="KLU311" s="92"/>
      <c r="KLV311" s="92"/>
      <c r="KLW311" s="92"/>
      <c r="KLX311" s="92"/>
      <c r="KLY311" s="92"/>
      <c r="KLZ311" s="92"/>
      <c r="KMA311" s="92"/>
      <c r="KMB311" s="92"/>
      <c r="KMC311" s="92"/>
      <c r="KMD311" s="92"/>
      <c r="KME311" s="92"/>
      <c r="KMF311" s="92"/>
      <c r="KMG311" s="92"/>
      <c r="KMH311" s="92"/>
      <c r="KMI311" s="92"/>
      <c r="KMJ311" s="92"/>
      <c r="KMK311" s="92"/>
      <c r="KML311" s="92"/>
      <c r="KMM311" s="92"/>
      <c r="KMN311" s="92"/>
      <c r="KMO311" s="92"/>
      <c r="KMP311" s="92"/>
      <c r="KMQ311" s="92"/>
      <c r="KMR311" s="92"/>
      <c r="KMS311" s="92"/>
      <c r="KMT311" s="92"/>
      <c r="KMU311" s="92"/>
      <c r="KMV311" s="92"/>
      <c r="KMW311" s="92"/>
      <c r="KMX311" s="92"/>
      <c r="KMY311" s="92"/>
      <c r="KMZ311" s="92"/>
      <c r="KNA311" s="92"/>
      <c r="KNB311" s="92"/>
      <c r="KNC311" s="92"/>
      <c r="KND311" s="92"/>
      <c r="KNE311" s="92"/>
      <c r="KNF311" s="92"/>
      <c r="KNG311" s="92"/>
      <c r="KNH311" s="92"/>
      <c r="KNI311" s="92"/>
      <c r="KNJ311" s="92"/>
      <c r="KNK311" s="92"/>
      <c r="KNL311" s="92"/>
      <c r="KNM311" s="92"/>
      <c r="KNN311" s="92"/>
      <c r="KNO311" s="92"/>
      <c r="KNP311" s="92"/>
      <c r="KNQ311" s="92"/>
      <c r="KNR311" s="92"/>
      <c r="KNS311" s="92"/>
      <c r="KNT311" s="92"/>
      <c r="KNU311" s="92"/>
      <c r="KNV311" s="92"/>
      <c r="KNW311" s="92"/>
      <c r="KNX311" s="92"/>
      <c r="KNY311" s="92"/>
      <c r="KNZ311" s="92"/>
      <c r="KOA311" s="92"/>
      <c r="KOB311" s="92"/>
      <c r="KOC311" s="92"/>
      <c r="KOD311" s="92"/>
      <c r="KOE311" s="92"/>
      <c r="KOF311" s="92"/>
      <c r="KOG311" s="92"/>
      <c r="KOH311" s="92"/>
      <c r="KOI311" s="92"/>
      <c r="KOJ311" s="92"/>
      <c r="KOK311" s="92"/>
      <c r="KOL311" s="92"/>
      <c r="KOM311" s="92"/>
      <c r="KON311" s="92"/>
      <c r="KOO311" s="92"/>
      <c r="KOP311" s="92"/>
      <c r="KOQ311" s="92"/>
      <c r="KOR311" s="92"/>
      <c r="KOS311" s="92"/>
      <c r="KOT311" s="92"/>
      <c r="KOU311" s="92"/>
      <c r="KOV311" s="92"/>
      <c r="KOW311" s="92"/>
      <c r="KOX311" s="92"/>
      <c r="KOY311" s="92"/>
      <c r="KOZ311" s="92"/>
      <c r="KPA311" s="92"/>
      <c r="KPB311" s="92"/>
      <c r="KPC311" s="92"/>
      <c r="KPD311" s="92"/>
      <c r="KPE311" s="92"/>
      <c r="KPF311" s="92"/>
      <c r="KPG311" s="92"/>
      <c r="KPH311" s="92"/>
      <c r="KPI311" s="92"/>
      <c r="KPJ311" s="92"/>
      <c r="KPK311" s="92"/>
      <c r="KPL311" s="92"/>
      <c r="KPM311" s="92"/>
      <c r="KPN311" s="92"/>
      <c r="KPO311" s="92"/>
      <c r="KPP311" s="92"/>
      <c r="KPQ311" s="92"/>
      <c r="KPR311" s="92"/>
      <c r="KPS311" s="92"/>
      <c r="KPT311" s="92"/>
      <c r="KPU311" s="92"/>
      <c r="KPV311" s="92"/>
      <c r="KPW311" s="92"/>
      <c r="KPX311" s="92"/>
      <c r="KPY311" s="92"/>
      <c r="KPZ311" s="92"/>
      <c r="KQA311" s="92"/>
      <c r="KQB311" s="92"/>
      <c r="KQC311" s="92"/>
      <c r="KQD311" s="92"/>
      <c r="KQE311" s="92"/>
      <c r="KQF311" s="92"/>
      <c r="KQG311" s="92"/>
      <c r="KQH311" s="92"/>
      <c r="KQI311" s="92"/>
      <c r="KQJ311" s="92"/>
      <c r="KQK311" s="92"/>
      <c r="KQL311" s="92"/>
      <c r="KQM311" s="92"/>
      <c r="KQN311" s="92"/>
      <c r="KQO311" s="92"/>
      <c r="KQP311" s="92"/>
      <c r="KQQ311" s="92"/>
      <c r="KQR311" s="92"/>
      <c r="KQS311" s="92"/>
      <c r="KQT311" s="92"/>
      <c r="KQU311" s="92"/>
      <c r="KQV311" s="92"/>
      <c r="KQW311" s="92"/>
      <c r="KQX311" s="92"/>
      <c r="KQY311" s="92"/>
      <c r="KQZ311" s="92"/>
      <c r="KRA311" s="92"/>
      <c r="KRB311" s="92"/>
      <c r="KRC311" s="92"/>
      <c r="KRD311" s="92"/>
      <c r="KRE311" s="92"/>
      <c r="KRF311" s="92"/>
      <c r="KRG311" s="92"/>
      <c r="KRH311" s="92"/>
      <c r="KRI311" s="92"/>
      <c r="KRJ311" s="92"/>
      <c r="KRK311" s="92"/>
      <c r="KRL311" s="92"/>
      <c r="KRM311" s="92"/>
      <c r="KRN311" s="92"/>
      <c r="KRO311" s="92"/>
      <c r="KRP311" s="92"/>
      <c r="KRQ311" s="92"/>
      <c r="KRR311" s="92"/>
      <c r="KRS311" s="92"/>
      <c r="KRT311" s="92"/>
      <c r="KRU311" s="92"/>
      <c r="KRV311" s="92"/>
      <c r="KRW311" s="92"/>
      <c r="KRX311" s="92"/>
      <c r="KRY311" s="92"/>
      <c r="KRZ311" s="92"/>
      <c r="KSA311" s="92"/>
      <c r="KSB311" s="92"/>
      <c r="KSC311" s="92"/>
      <c r="KSD311" s="92"/>
      <c r="KSE311" s="92"/>
      <c r="KSF311" s="92"/>
      <c r="KSG311" s="92"/>
      <c r="KSH311" s="92"/>
      <c r="KSI311" s="92"/>
      <c r="KSJ311" s="92"/>
      <c r="KSK311" s="92"/>
      <c r="KSL311" s="92"/>
      <c r="KSM311" s="92"/>
      <c r="KSN311" s="92"/>
      <c r="KSO311" s="92"/>
      <c r="KSP311" s="92"/>
      <c r="KSQ311" s="92"/>
      <c r="KSR311" s="92"/>
      <c r="KSS311" s="92"/>
      <c r="KST311" s="92"/>
      <c r="KSU311" s="92"/>
      <c r="KSV311" s="92"/>
      <c r="KSW311" s="92"/>
      <c r="KSX311" s="92"/>
      <c r="KSY311" s="92"/>
      <c r="KSZ311" s="92"/>
      <c r="KTA311" s="92"/>
      <c r="KTB311" s="92"/>
      <c r="KTC311" s="92"/>
      <c r="KTD311" s="92"/>
      <c r="KTE311" s="92"/>
      <c r="KTF311" s="92"/>
      <c r="KTG311" s="92"/>
      <c r="KTH311" s="92"/>
      <c r="KTI311" s="92"/>
      <c r="KTJ311" s="92"/>
      <c r="KTK311" s="92"/>
      <c r="KTL311" s="92"/>
      <c r="KTM311" s="92"/>
      <c r="KTN311" s="92"/>
      <c r="KTO311" s="92"/>
      <c r="KTP311" s="92"/>
      <c r="KTQ311" s="92"/>
      <c r="KTR311" s="92"/>
      <c r="KTS311" s="92"/>
      <c r="KTT311" s="92"/>
      <c r="KTU311" s="92"/>
      <c r="KTV311" s="92"/>
      <c r="KTW311" s="92"/>
      <c r="KTX311" s="92"/>
      <c r="KTY311" s="92"/>
      <c r="KTZ311" s="92"/>
      <c r="KUA311" s="92"/>
      <c r="KUB311" s="92"/>
      <c r="KUC311" s="92"/>
      <c r="KUD311" s="92"/>
      <c r="KUE311" s="92"/>
      <c r="KUF311" s="92"/>
      <c r="KUG311" s="92"/>
      <c r="KUH311" s="92"/>
      <c r="KUI311" s="92"/>
      <c r="KUJ311" s="92"/>
      <c r="KUK311" s="92"/>
      <c r="KUL311" s="92"/>
      <c r="KUM311" s="92"/>
      <c r="KUN311" s="92"/>
      <c r="KUO311" s="92"/>
      <c r="KUP311" s="92"/>
      <c r="KUQ311" s="92"/>
      <c r="KUR311" s="92"/>
      <c r="KUS311" s="92"/>
      <c r="KUT311" s="92"/>
      <c r="KUU311" s="92"/>
      <c r="KUV311" s="92"/>
      <c r="KUW311" s="92"/>
      <c r="KUX311" s="92"/>
      <c r="KUY311" s="92"/>
      <c r="KUZ311" s="92"/>
      <c r="KVA311" s="92"/>
      <c r="KVB311" s="92"/>
      <c r="KVC311" s="92"/>
      <c r="KVD311" s="92"/>
      <c r="KVE311" s="92"/>
      <c r="KVF311" s="92"/>
      <c r="KVG311" s="92"/>
      <c r="KVH311" s="92"/>
      <c r="KVI311" s="92"/>
      <c r="KVJ311" s="92"/>
      <c r="KVK311" s="92"/>
      <c r="KVL311" s="92"/>
      <c r="KVM311" s="92"/>
      <c r="KVN311" s="92"/>
      <c r="KVO311" s="92"/>
      <c r="KVP311" s="92"/>
      <c r="KVQ311" s="92"/>
      <c r="KVR311" s="92"/>
      <c r="KVS311" s="92"/>
      <c r="KVT311" s="92"/>
      <c r="KVU311" s="92"/>
      <c r="KVV311" s="92"/>
      <c r="KVW311" s="92"/>
      <c r="KVX311" s="92"/>
      <c r="KVY311" s="92"/>
      <c r="KVZ311" s="92"/>
      <c r="KWA311" s="92"/>
      <c r="KWB311" s="92"/>
      <c r="KWC311" s="92"/>
      <c r="KWD311" s="92"/>
      <c r="KWE311" s="92"/>
      <c r="KWF311" s="92"/>
      <c r="KWG311" s="92"/>
      <c r="KWH311" s="92"/>
      <c r="KWI311" s="92"/>
      <c r="KWJ311" s="92"/>
      <c r="KWK311" s="92"/>
      <c r="KWL311" s="92"/>
      <c r="KWM311" s="92"/>
      <c r="KWN311" s="92"/>
      <c r="KWO311" s="92"/>
      <c r="KWP311" s="92"/>
      <c r="KWQ311" s="92"/>
      <c r="KWR311" s="92"/>
      <c r="KWS311" s="92"/>
      <c r="KWT311" s="92"/>
      <c r="KWU311" s="92"/>
      <c r="KWV311" s="92"/>
      <c r="KWW311" s="92"/>
      <c r="KWX311" s="92"/>
      <c r="KWY311" s="92"/>
      <c r="KWZ311" s="92"/>
      <c r="KXA311" s="92"/>
      <c r="KXB311" s="92"/>
      <c r="KXC311" s="92"/>
      <c r="KXD311" s="92"/>
      <c r="KXE311" s="92"/>
      <c r="KXF311" s="92"/>
      <c r="KXG311" s="92"/>
      <c r="KXH311" s="92"/>
      <c r="KXI311" s="92"/>
      <c r="KXJ311" s="92"/>
      <c r="KXK311" s="92"/>
      <c r="KXL311" s="92"/>
      <c r="KXM311" s="92"/>
      <c r="KXN311" s="92"/>
      <c r="KXO311" s="92"/>
      <c r="KXP311" s="92"/>
      <c r="KXQ311" s="92"/>
      <c r="KXR311" s="92"/>
      <c r="KXS311" s="92"/>
      <c r="KXT311" s="92"/>
      <c r="KXU311" s="92"/>
      <c r="KXV311" s="92"/>
      <c r="KXW311" s="92"/>
      <c r="KXX311" s="92"/>
      <c r="KXY311" s="92"/>
      <c r="KXZ311" s="92"/>
      <c r="KYA311" s="92"/>
      <c r="KYB311" s="92"/>
      <c r="KYC311" s="92"/>
      <c r="KYD311" s="92"/>
      <c r="KYE311" s="92"/>
      <c r="KYF311" s="92"/>
      <c r="KYG311" s="92"/>
      <c r="KYH311" s="92"/>
      <c r="KYI311" s="92"/>
      <c r="KYJ311" s="92"/>
      <c r="KYK311" s="92"/>
      <c r="KYL311" s="92"/>
      <c r="KYM311" s="92"/>
      <c r="KYN311" s="92"/>
      <c r="KYO311" s="92"/>
      <c r="KYP311" s="92"/>
      <c r="KYQ311" s="92"/>
      <c r="KYR311" s="92"/>
      <c r="KYS311" s="92"/>
      <c r="KYT311" s="92"/>
      <c r="KYU311" s="92"/>
      <c r="KYV311" s="92"/>
      <c r="KYW311" s="92"/>
      <c r="KYX311" s="92"/>
      <c r="KYY311" s="92"/>
      <c r="KYZ311" s="92"/>
      <c r="KZA311" s="92"/>
      <c r="KZB311" s="92"/>
      <c r="KZC311" s="92"/>
      <c r="KZD311" s="92"/>
      <c r="KZE311" s="92"/>
      <c r="KZF311" s="92"/>
      <c r="KZG311" s="92"/>
      <c r="KZH311" s="92"/>
      <c r="KZI311" s="92"/>
      <c r="KZJ311" s="92"/>
      <c r="KZK311" s="92"/>
      <c r="KZL311" s="92"/>
      <c r="KZM311" s="92"/>
      <c r="KZN311" s="92"/>
      <c r="KZO311" s="92"/>
      <c r="KZP311" s="92"/>
      <c r="KZQ311" s="92"/>
      <c r="KZR311" s="92"/>
      <c r="KZS311" s="92"/>
      <c r="KZT311" s="92"/>
      <c r="KZU311" s="92"/>
      <c r="KZV311" s="92"/>
      <c r="KZW311" s="92"/>
      <c r="KZX311" s="92"/>
      <c r="KZY311" s="92"/>
      <c r="KZZ311" s="92"/>
      <c r="LAA311" s="92"/>
      <c r="LAB311" s="92"/>
      <c r="LAC311" s="92"/>
      <c r="LAD311" s="92"/>
      <c r="LAE311" s="92"/>
      <c r="LAF311" s="92"/>
      <c r="LAG311" s="92"/>
      <c r="LAH311" s="92"/>
      <c r="LAI311" s="92"/>
      <c r="LAJ311" s="92"/>
      <c r="LAK311" s="92"/>
      <c r="LAL311" s="92"/>
      <c r="LAM311" s="92"/>
      <c r="LAN311" s="92"/>
      <c r="LAO311" s="92"/>
      <c r="LAP311" s="92"/>
      <c r="LAQ311" s="92"/>
      <c r="LAR311" s="92"/>
      <c r="LAS311" s="92"/>
      <c r="LAT311" s="92"/>
      <c r="LAU311" s="92"/>
      <c r="LAV311" s="92"/>
      <c r="LAW311" s="92"/>
      <c r="LAX311" s="92"/>
      <c r="LAY311" s="92"/>
      <c r="LAZ311" s="92"/>
      <c r="LBA311" s="92"/>
      <c r="LBB311" s="92"/>
      <c r="LBC311" s="92"/>
      <c r="LBD311" s="92"/>
      <c r="LBE311" s="92"/>
      <c r="LBF311" s="92"/>
      <c r="LBG311" s="92"/>
      <c r="LBH311" s="92"/>
      <c r="LBI311" s="92"/>
      <c r="LBJ311" s="92"/>
      <c r="LBK311" s="92"/>
      <c r="LBL311" s="92"/>
      <c r="LBM311" s="92"/>
      <c r="LBN311" s="92"/>
      <c r="LBO311" s="92"/>
      <c r="LBP311" s="92"/>
      <c r="LBQ311" s="92"/>
      <c r="LBR311" s="92"/>
      <c r="LBS311" s="92"/>
      <c r="LBT311" s="92"/>
      <c r="LBU311" s="92"/>
      <c r="LBV311" s="92"/>
      <c r="LBW311" s="92"/>
      <c r="LBX311" s="92"/>
      <c r="LBY311" s="92"/>
      <c r="LBZ311" s="92"/>
      <c r="LCA311" s="92"/>
      <c r="LCB311" s="92"/>
      <c r="LCC311" s="92"/>
      <c r="LCD311" s="92"/>
      <c r="LCE311" s="92"/>
      <c r="LCF311" s="92"/>
      <c r="LCG311" s="92"/>
      <c r="LCH311" s="92"/>
      <c r="LCI311" s="92"/>
      <c r="LCJ311" s="92"/>
      <c r="LCK311" s="92"/>
      <c r="LCL311" s="92"/>
      <c r="LCM311" s="92"/>
      <c r="LCN311" s="92"/>
      <c r="LCO311" s="92"/>
      <c r="LCP311" s="92"/>
      <c r="LCQ311" s="92"/>
      <c r="LCR311" s="92"/>
      <c r="LCS311" s="92"/>
      <c r="LCT311" s="92"/>
      <c r="LCU311" s="92"/>
      <c r="LCV311" s="92"/>
      <c r="LCW311" s="92"/>
      <c r="LCX311" s="92"/>
      <c r="LCY311" s="92"/>
      <c r="LCZ311" s="92"/>
      <c r="LDA311" s="92"/>
      <c r="LDB311" s="92"/>
      <c r="LDC311" s="92"/>
      <c r="LDD311" s="92"/>
      <c r="LDE311" s="92"/>
      <c r="LDF311" s="92"/>
      <c r="LDG311" s="92"/>
      <c r="LDH311" s="92"/>
      <c r="LDI311" s="92"/>
      <c r="LDJ311" s="92"/>
      <c r="LDK311" s="92"/>
      <c r="LDL311" s="92"/>
      <c r="LDM311" s="92"/>
      <c r="LDN311" s="92"/>
      <c r="LDO311" s="92"/>
      <c r="LDP311" s="92"/>
      <c r="LDQ311" s="92"/>
      <c r="LDR311" s="92"/>
      <c r="LDS311" s="92"/>
      <c r="LDT311" s="92"/>
      <c r="LDU311" s="92"/>
      <c r="LDV311" s="92"/>
      <c r="LDW311" s="92"/>
      <c r="LDX311" s="92"/>
      <c r="LDY311" s="92"/>
      <c r="LDZ311" s="92"/>
      <c r="LEA311" s="92"/>
      <c r="LEB311" s="92"/>
      <c r="LEC311" s="92"/>
      <c r="LED311" s="92"/>
      <c r="LEE311" s="92"/>
      <c r="LEF311" s="92"/>
      <c r="LEG311" s="92"/>
      <c r="LEH311" s="92"/>
      <c r="LEI311" s="92"/>
      <c r="LEJ311" s="92"/>
      <c r="LEK311" s="92"/>
      <c r="LEL311" s="92"/>
      <c r="LEM311" s="92"/>
      <c r="LEN311" s="92"/>
      <c r="LEO311" s="92"/>
      <c r="LEP311" s="92"/>
      <c r="LEQ311" s="92"/>
      <c r="LER311" s="92"/>
      <c r="LES311" s="92"/>
      <c r="LET311" s="92"/>
      <c r="LEU311" s="92"/>
      <c r="LEV311" s="92"/>
      <c r="LEW311" s="92"/>
      <c r="LEX311" s="92"/>
      <c r="LEY311" s="92"/>
      <c r="LEZ311" s="92"/>
      <c r="LFA311" s="92"/>
      <c r="LFB311" s="92"/>
      <c r="LFC311" s="92"/>
      <c r="LFD311" s="92"/>
      <c r="LFE311" s="92"/>
      <c r="LFF311" s="92"/>
      <c r="LFG311" s="92"/>
      <c r="LFH311" s="92"/>
      <c r="LFI311" s="92"/>
      <c r="LFJ311" s="92"/>
      <c r="LFK311" s="92"/>
      <c r="LFL311" s="92"/>
      <c r="LFM311" s="92"/>
      <c r="LFN311" s="92"/>
      <c r="LFO311" s="92"/>
      <c r="LFP311" s="92"/>
      <c r="LFQ311" s="92"/>
      <c r="LFR311" s="92"/>
      <c r="LFS311" s="92"/>
      <c r="LFT311" s="92"/>
      <c r="LFU311" s="92"/>
      <c r="LFV311" s="92"/>
      <c r="LFW311" s="92"/>
      <c r="LFX311" s="92"/>
      <c r="LFY311" s="92"/>
      <c r="LFZ311" s="92"/>
      <c r="LGA311" s="92"/>
      <c r="LGB311" s="92"/>
      <c r="LGC311" s="92"/>
      <c r="LGD311" s="92"/>
      <c r="LGE311" s="92"/>
      <c r="LGF311" s="92"/>
      <c r="LGG311" s="92"/>
      <c r="LGH311" s="92"/>
      <c r="LGI311" s="92"/>
      <c r="LGJ311" s="92"/>
      <c r="LGK311" s="92"/>
      <c r="LGL311" s="92"/>
      <c r="LGM311" s="92"/>
      <c r="LGN311" s="92"/>
      <c r="LGO311" s="92"/>
      <c r="LGP311" s="92"/>
      <c r="LGQ311" s="92"/>
      <c r="LGR311" s="92"/>
      <c r="LGS311" s="92"/>
      <c r="LGT311" s="92"/>
      <c r="LGU311" s="92"/>
      <c r="LGV311" s="92"/>
      <c r="LGW311" s="92"/>
      <c r="LGX311" s="92"/>
      <c r="LGY311" s="92"/>
      <c r="LGZ311" s="92"/>
      <c r="LHA311" s="92"/>
      <c r="LHB311" s="92"/>
      <c r="LHC311" s="92"/>
      <c r="LHD311" s="92"/>
      <c r="LHE311" s="92"/>
      <c r="LHF311" s="92"/>
      <c r="LHG311" s="92"/>
      <c r="LHH311" s="92"/>
      <c r="LHI311" s="92"/>
      <c r="LHJ311" s="92"/>
      <c r="LHK311" s="92"/>
      <c r="LHL311" s="92"/>
      <c r="LHM311" s="92"/>
      <c r="LHN311" s="92"/>
      <c r="LHO311" s="92"/>
      <c r="LHP311" s="92"/>
      <c r="LHQ311" s="92"/>
      <c r="LHR311" s="92"/>
      <c r="LHS311" s="92"/>
      <c r="LHT311" s="92"/>
      <c r="LHU311" s="92"/>
      <c r="LHV311" s="92"/>
      <c r="LHW311" s="92"/>
      <c r="LHX311" s="92"/>
      <c r="LHY311" s="92"/>
      <c r="LHZ311" s="92"/>
      <c r="LIA311" s="92"/>
      <c r="LIB311" s="92"/>
      <c r="LIC311" s="92"/>
      <c r="LID311" s="92"/>
      <c r="LIE311" s="92"/>
      <c r="LIF311" s="92"/>
      <c r="LIG311" s="92"/>
      <c r="LIH311" s="92"/>
      <c r="LII311" s="92"/>
      <c r="LIJ311" s="92"/>
      <c r="LIK311" s="92"/>
      <c r="LIL311" s="92"/>
      <c r="LIM311" s="92"/>
      <c r="LIN311" s="92"/>
      <c r="LIO311" s="92"/>
      <c r="LIP311" s="92"/>
      <c r="LIQ311" s="92"/>
      <c r="LIR311" s="92"/>
      <c r="LIS311" s="92"/>
      <c r="LIT311" s="92"/>
      <c r="LIU311" s="92"/>
      <c r="LIV311" s="92"/>
      <c r="LIW311" s="92"/>
      <c r="LIX311" s="92"/>
      <c r="LIY311" s="92"/>
      <c r="LIZ311" s="92"/>
      <c r="LJA311" s="92"/>
      <c r="LJB311" s="92"/>
      <c r="LJC311" s="92"/>
      <c r="LJD311" s="92"/>
      <c r="LJE311" s="92"/>
      <c r="LJF311" s="92"/>
      <c r="LJG311" s="92"/>
      <c r="LJH311" s="92"/>
      <c r="LJI311" s="92"/>
      <c r="LJJ311" s="92"/>
      <c r="LJK311" s="92"/>
      <c r="LJL311" s="92"/>
      <c r="LJM311" s="92"/>
      <c r="LJN311" s="92"/>
      <c r="LJO311" s="92"/>
      <c r="LJP311" s="92"/>
      <c r="LJQ311" s="92"/>
      <c r="LJR311" s="92"/>
      <c r="LJS311" s="92"/>
      <c r="LJT311" s="92"/>
      <c r="LJU311" s="92"/>
      <c r="LJV311" s="92"/>
      <c r="LJW311" s="92"/>
      <c r="LJX311" s="92"/>
      <c r="LJY311" s="92"/>
      <c r="LJZ311" s="92"/>
      <c r="LKA311" s="92"/>
      <c r="LKB311" s="92"/>
      <c r="LKC311" s="92"/>
      <c r="LKD311" s="92"/>
      <c r="LKE311" s="92"/>
      <c r="LKF311" s="92"/>
      <c r="LKG311" s="92"/>
      <c r="LKH311" s="92"/>
      <c r="LKI311" s="92"/>
      <c r="LKJ311" s="92"/>
      <c r="LKK311" s="92"/>
      <c r="LKL311" s="92"/>
      <c r="LKM311" s="92"/>
      <c r="LKN311" s="92"/>
      <c r="LKO311" s="92"/>
      <c r="LKP311" s="92"/>
      <c r="LKQ311" s="92"/>
      <c r="LKR311" s="92"/>
      <c r="LKS311" s="92"/>
      <c r="LKT311" s="92"/>
      <c r="LKU311" s="92"/>
      <c r="LKV311" s="92"/>
      <c r="LKW311" s="92"/>
      <c r="LKX311" s="92"/>
      <c r="LKY311" s="92"/>
      <c r="LKZ311" s="92"/>
      <c r="LLA311" s="92"/>
      <c r="LLB311" s="92"/>
      <c r="LLC311" s="92"/>
      <c r="LLD311" s="92"/>
      <c r="LLE311" s="92"/>
      <c r="LLF311" s="92"/>
      <c r="LLG311" s="92"/>
      <c r="LLH311" s="92"/>
      <c r="LLI311" s="92"/>
      <c r="LLJ311" s="92"/>
      <c r="LLK311" s="92"/>
      <c r="LLL311" s="92"/>
      <c r="LLM311" s="92"/>
      <c r="LLN311" s="92"/>
      <c r="LLO311" s="92"/>
      <c r="LLP311" s="92"/>
      <c r="LLQ311" s="92"/>
      <c r="LLR311" s="92"/>
      <c r="LLS311" s="92"/>
      <c r="LLT311" s="92"/>
      <c r="LLU311" s="92"/>
      <c r="LLV311" s="92"/>
      <c r="LLW311" s="92"/>
      <c r="LLX311" s="92"/>
      <c r="LLY311" s="92"/>
      <c r="LLZ311" s="92"/>
      <c r="LMA311" s="92"/>
      <c r="LMB311" s="92"/>
      <c r="LMC311" s="92"/>
      <c r="LMD311" s="92"/>
      <c r="LME311" s="92"/>
      <c r="LMF311" s="92"/>
      <c r="LMG311" s="92"/>
      <c r="LMH311" s="92"/>
      <c r="LMI311" s="92"/>
      <c r="LMJ311" s="92"/>
      <c r="LMK311" s="92"/>
      <c r="LML311" s="92"/>
      <c r="LMM311" s="92"/>
      <c r="LMN311" s="92"/>
      <c r="LMO311" s="92"/>
      <c r="LMP311" s="92"/>
      <c r="LMQ311" s="92"/>
      <c r="LMR311" s="92"/>
      <c r="LMS311" s="92"/>
      <c r="LMT311" s="92"/>
      <c r="LMU311" s="92"/>
      <c r="LMV311" s="92"/>
      <c r="LMW311" s="92"/>
      <c r="LMX311" s="92"/>
      <c r="LMY311" s="92"/>
      <c r="LMZ311" s="92"/>
      <c r="LNA311" s="92"/>
      <c r="LNB311" s="92"/>
      <c r="LNC311" s="92"/>
      <c r="LND311" s="92"/>
      <c r="LNE311" s="92"/>
      <c r="LNF311" s="92"/>
      <c r="LNG311" s="92"/>
      <c r="LNH311" s="92"/>
      <c r="LNI311" s="92"/>
      <c r="LNJ311" s="92"/>
      <c r="LNK311" s="92"/>
      <c r="LNL311" s="92"/>
      <c r="LNM311" s="92"/>
      <c r="LNN311" s="92"/>
      <c r="LNO311" s="92"/>
      <c r="LNP311" s="92"/>
      <c r="LNQ311" s="92"/>
      <c r="LNR311" s="92"/>
      <c r="LNS311" s="92"/>
      <c r="LNT311" s="92"/>
      <c r="LNU311" s="92"/>
      <c r="LNV311" s="92"/>
      <c r="LNW311" s="92"/>
      <c r="LNX311" s="92"/>
      <c r="LNY311" s="92"/>
      <c r="LNZ311" s="92"/>
      <c r="LOA311" s="92"/>
      <c r="LOB311" s="92"/>
      <c r="LOC311" s="92"/>
      <c r="LOD311" s="92"/>
      <c r="LOE311" s="92"/>
      <c r="LOF311" s="92"/>
      <c r="LOG311" s="92"/>
      <c r="LOH311" s="92"/>
      <c r="LOI311" s="92"/>
      <c r="LOJ311" s="92"/>
      <c r="LOK311" s="92"/>
      <c r="LOL311" s="92"/>
      <c r="LOM311" s="92"/>
      <c r="LON311" s="92"/>
      <c r="LOO311" s="92"/>
      <c r="LOP311" s="92"/>
      <c r="LOQ311" s="92"/>
      <c r="LOR311" s="92"/>
      <c r="LOS311" s="92"/>
      <c r="LOT311" s="92"/>
      <c r="LOU311" s="92"/>
      <c r="LOV311" s="92"/>
      <c r="LOW311" s="92"/>
      <c r="LOX311" s="92"/>
      <c r="LOY311" s="92"/>
      <c r="LOZ311" s="92"/>
      <c r="LPA311" s="92"/>
      <c r="LPB311" s="92"/>
      <c r="LPC311" s="92"/>
      <c r="LPD311" s="92"/>
      <c r="LPE311" s="92"/>
      <c r="LPF311" s="92"/>
      <c r="LPG311" s="92"/>
      <c r="LPH311" s="92"/>
      <c r="LPI311" s="92"/>
      <c r="LPJ311" s="92"/>
      <c r="LPK311" s="92"/>
      <c r="LPL311" s="92"/>
      <c r="LPM311" s="92"/>
      <c r="LPN311" s="92"/>
      <c r="LPO311" s="92"/>
      <c r="LPP311" s="92"/>
      <c r="LPQ311" s="92"/>
      <c r="LPR311" s="92"/>
      <c r="LPS311" s="92"/>
      <c r="LPT311" s="92"/>
      <c r="LPU311" s="92"/>
      <c r="LPV311" s="92"/>
      <c r="LPW311" s="92"/>
      <c r="LPX311" s="92"/>
      <c r="LPY311" s="92"/>
      <c r="LPZ311" s="92"/>
      <c r="LQA311" s="92"/>
      <c r="LQB311" s="92"/>
      <c r="LQC311" s="92"/>
      <c r="LQD311" s="92"/>
      <c r="LQE311" s="92"/>
      <c r="LQF311" s="92"/>
      <c r="LQG311" s="92"/>
      <c r="LQH311" s="92"/>
      <c r="LQI311" s="92"/>
      <c r="LQJ311" s="92"/>
      <c r="LQK311" s="92"/>
      <c r="LQL311" s="92"/>
      <c r="LQM311" s="92"/>
      <c r="LQN311" s="92"/>
      <c r="LQO311" s="92"/>
      <c r="LQP311" s="92"/>
      <c r="LQQ311" s="92"/>
      <c r="LQR311" s="92"/>
      <c r="LQS311" s="92"/>
      <c r="LQT311" s="92"/>
      <c r="LQU311" s="92"/>
      <c r="LQV311" s="92"/>
      <c r="LQW311" s="92"/>
      <c r="LQX311" s="92"/>
      <c r="LQY311" s="92"/>
      <c r="LQZ311" s="92"/>
      <c r="LRA311" s="92"/>
      <c r="LRB311" s="92"/>
      <c r="LRC311" s="92"/>
      <c r="LRD311" s="92"/>
      <c r="LRE311" s="92"/>
      <c r="LRF311" s="92"/>
      <c r="LRG311" s="92"/>
      <c r="LRH311" s="92"/>
      <c r="LRI311" s="92"/>
      <c r="LRJ311" s="92"/>
      <c r="LRK311" s="92"/>
      <c r="LRL311" s="92"/>
      <c r="LRM311" s="92"/>
      <c r="LRN311" s="92"/>
      <c r="LRO311" s="92"/>
      <c r="LRP311" s="92"/>
      <c r="LRQ311" s="92"/>
      <c r="LRR311" s="92"/>
      <c r="LRS311" s="92"/>
      <c r="LRT311" s="92"/>
      <c r="LRU311" s="92"/>
      <c r="LRV311" s="92"/>
      <c r="LRW311" s="92"/>
      <c r="LRX311" s="92"/>
      <c r="LRY311" s="92"/>
      <c r="LRZ311" s="92"/>
      <c r="LSA311" s="92"/>
      <c r="LSB311" s="92"/>
      <c r="LSC311" s="92"/>
      <c r="LSD311" s="92"/>
      <c r="LSE311" s="92"/>
      <c r="LSF311" s="92"/>
      <c r="LSG311" s="92"/>
      <c r="LSH311" s="92"/>
      <c r="LSI311" s="92"/>
      <c r="LSJ311" s="92"/>
      <c r="LSK311" s="92"/>
      <c r="LSL311" s="92"/>
      <c r="LSM311" s="92"/>
      <c r="LSN311" s="92"/>
      <c r="LSO311" s="92"/>
      <c r="LSP311" s="92"/>
      <c r="LSQ311" s="92"/>
      <c r="LSR311" s="92"/>
      <c r="LSS311" s="92"/>
      <c r="LST311" s="92"/>
      <c r="LSU311" s="92"/>
      <c r="LSV311" s="92"/>
      <c r="LSW311" s="92"/>
      <c r="LSX311" s="92"/>
      <c r="LSY311" s="92"/>
      <c r="LSZ311" s="92"/>
      <c r="LTA311" s="92"/>
      <c r="LTB311" s="92"/>
      <c r="LTC311" s="92"/>
      <c r="LTD311" s="92"/>
      <c r="LTE311" s="92"/>
      <c r="LTF311" s="92"/>
      <c r="LTG311" s="92"/>
      <c r="LTH311" s="92"/>
      <c r="LTI311" s="92"/>
      <c r="LTJ311" s="92"/>
      <c r="LTK311" s="92"/>
      <c r="LTL311" s="92"/>
      <c r="LTM311" s="92"/>
      <c r="LTN311" s="92"/>
      <c r="LTO311" s="92"/>
      <c r="LTP311" s="92"/>
      <c r="LTQ311" s="92"/>
      <c r="LTR311" s="92"/>
      <c r="LTS311" s="92"/>
      <c r="LTT311" s="92"/>
      <c r="LTU311" s="92"/>
      <c r="LTV311" s="92"/>
      <c r="LTW311" s="92"/>
      <c r="LTX311" s="92"/>
      <c r="LTY311" s="92"/>
      <c r="LTZ311" s="92"/>
      <c r="LUA311" s="92"/>
      <c r="LUB311" s="92"/>
      <c r="LUC311" s="92"/>
      <c r="LUD311" s="92"/>
      <c r="LUE311" s="92"/>
      <c r="LUF311" s="92"/>
      <c r="LUG311" s="92"/>
      <c r="LUH311" s="92"/>
      <c r="LUI311" s="92"/>
      <c r="LUJ311" s="92"/>
      <c r="LUK311" s="92"/>
      <c r="LUL311" s="92"/>
      <c r="LUM311" s="92"/>
      <c r="LUN311" s="92"/>
      <c r="LUO311" s="92"/>
      <c r="LUP311" s="92"/>
      <c r="LUQ311" s="92"/>
      <c r="LUR311" s="92"/>
      <c r="LUS311" s="92"/>
      <c r="LUT311" s="92"/>
      <c r="LUU311" s="92"/>
      <c r="LUV311" s="92"/>
      <c r="LUW311" s="92"/>
      <c r="LUX311" s="92"/>
      <c r="LUY311" s="92"/>
      <c r="LUZ311" s="92"/>
      <c r="LVA311" s="92"/>
      <c r="LVB311" s="92"/>
      <c r="LVC311" s="92"/>
      <c r="LVD311" s="92"/>
      <c r="LVE311" s="92"/>
      <c r="LVF311" s="92"/>
      <c r="LVG311" s="92"/>
      <c r="LVH311" s="92"/>
      <c r="LVI311" s="92"/>
      <c r="LVJ311" s="92"/>
      <c r="LVK311" s="92"/>
      <c r="LVL311" s="92"/>
      <c r="LVM311" s="92"/>
      <c r="LVN311" s="92"/>
      <c r="LVO311" s="92"/>
      <c r="LVP311" s="92"/>
      <c r="LVQ311" s="92"/>
      <c r="LVR311" s="92"/>
      <c r="LVS311" s="92"/>
      <c r="LVT311" s="92"/>
      <c r="LVU311" s="92"/>
      <c r="LVV311" s="92"/>
      <c r="LVW311" s="92"/>
      <c r="LVX311" s="92"/>
      <c r="LVY311" s="92"/>
      <c r="LVZ311" s="92"/>
      <c r="LWA311" s="92"/>
      <c r="LWB311" s="92"/>
      <c r="LWC311" s="92"/>
      <c r="LWD311" s="92"/>
      <c r="LWE311" s="92"/>
      <c r="LWF311" s="92"/>
      <c r="LWG311" s="92"/>
      <c r="LWH311" s="92"/>
      <c r="LWI311" s="92"/>
      <c r="LWJ311" s="92"/>
      <c r="LWK311" s="92"/>
      <c r="LWL311" s="92"/>
      <c r="LWM311" s="92"/>
      <c r="LWN311" s="92"/>
      <c r="LWO311" s="92"/>
      <c r="LWP311" s="92"/>
      <c r="LWQ311" s="92"/>
      <c r="LWR311" s="92"/>
      <c r="LWS311" s="92"/>
      <c r="LWT311" s="92"/>
      <c r="LWU311" s="92"/>
      <c r="LWV311" s="92"/>
      <c r="LWW311" s="92"/>
      <c r="LWX311" s="92"/>
      <c r="LWY311" s="92"/>
      <c r="LWZ311" s="92"/>
      <c r="LXA311" s="92"/>
      <c r="LXB311" s="92"/>
      <c r="LXC311" s="92"/>
      <c r="LXD311" s="92"/>
      <c r="LXE311" s="92"/>
      <c r="LXF311" s="92"/>
      <c r="LXG311" s="92"/>
      <c r="LXH311" s="92"/>
      <c r="LXI311" s="92"/>
      <c r="LXJ311" s="92"/>
      <c r="LXK311" s="92"/>
      <c r="LXL311" s="92"/>
      <c r="LXM311" s="92"/>
      <c r="LXN311" s="92"/>
      <c r="LXO311" s="92"/>
      <c r="LXP311" s="92"/>
      <c r="LXQ311" s="92"/>
      <c r="LXR311" s="92"/>
      <c r="LXS311" s="92"/>
      <c r="LXT311" s="92"/>
      <c r="LXU311" s="92"/>
      <c r="LXV311" s="92"/>
      <c r="LXW311" s="92"/>
      <c r="LXX311" s="92"/>
      <c r="LXY311" s="92"/>
      <c r="LXZ311" s="92"/>
      <c r="LYA311" s="92"/>
      <c r="LYB311" s="92"/>
      <c r="LYC311" s="92"/>
      <c r="LYD311" s="92"/>
      <c r="LYE311" s="92"/>
      <c r="LYF311" s="92"/>
      <c r="LYG311" s="92"/>
      <c r="LYH311" s="92"/>
      <c r="LYI311" s="92"/>
      <c r="LYJ311" s="92"/>
      <c r="LYK311" s="92"/>
      <c r="LYL311" s="92"/>
      <c r="LYM311" s="92"/>
      <c r="LYN311" s="92"/>
      <c r="LYO311" s="92"/>
      <c r="LYP311" s="92"/>
      <c r="LYQ311" s="92"/>
      <c r="LYR311" s="92"/>
      <c r="LYS311" s="92"/>
      <c r="LYT311" s="92"/>
      <c r="LYU311" s="92"/>
      <c r="LYV311" s="92"/>
      <c r="LYW311" s="92"/>
      <c r="LYX311" s="92"/>
      <c r="LYY311" s="92"/>
      <c r="LYZ311" s="92"/>
      <c r="LZA311" s="92"/>
      <c r="LZB311" s="92"/>
      <c r="LZC311" s="92"/>
      <c r="LZD311" s="92"/>
      <c r="LZE311" s="92"/>
      <c r="LZF311" s="92"/>
      <c r="LZG311" s="92"/>
      <c r="LZH311" s="92"/>
      <c r="LZI311" s="92"/>
      <c r="LZJ311" s="92"/>
      <c r="LZK311" s="92"/>
      <c r="LZL311" s="92"/>
      <c r="LZM311" s="92"/>
      <c r="LZN311" s="92"/>
      <c r="LZO311" s="92"/>
      <c r="LZP311" s="92"/>
      <c r="LZQ311" s="92"/>
      <c r="LZR311" s="92"/>
      <c r="LZS311" s="92"/>
      <c r="LZT311" s="92"/>
      <c r="LZU311" s="92"/>
      <c r="LZV311" s="92"/>
      <c r="LZW311" s="92"/>
      <c r="LZX311" s="92"/>
      <c r="LZY311" s="92"/>
      <c r="LZZ311" s="92"/>
      <c r="MAA311" s="92"/>
      <c r="MAB311" s="92"/>
      <c r="MAC311" s="92"/>
      <c r="MAD311" s="92"/>
      <c r="MAE311" s="92"/>
      <c r="MAF311" s="92"/>
      <c r="MAG311" s="92"/>
      <c r="MAH311" s="92"/>
      <c r="MAI311" s="92"/>
      <c r="MAJ311" s="92"/>
      <c r="MAK311" s="92"/>
      <c r="MAL311" s="92"/>
      <c r="MAM311" s="92"/>
      <c r="MAN311" s="92"/>
      <c r="MAO311" s="92"/>
      <c r="MAP311" s="92"/>
      <c r="MAQ311" s="92"/>
      <c r="MAR311" s="92"/>
      <c r="MAS311" s="92"/>
      <c r="MAT311" s="92"/>
      <c r="MAU311" s="92"/>
      <c r="MAV311" s="92"/>
      <c r="MAW311" s="92"/>
      <c r="MAX311" s="92"/>
      <c r="MAY311" s="92"/>
      <c r="MAZ311" s="92"/>
      <c r="MBA311" s="92"/>
      <c r="MBB311" s="92"/>
      <c r="MBC311" s="92"/>
      <c r="MBD311" s="92"/>
      <c r="MBE311" s="92"/>
      <c r="MBF311" s="92"/>
      <c r="MBG311" s="92"/>
      <c r="MBH311" s="92"/>
      <c r="MBI311" s="92"/>
      <c r="MBJ311" s="92"/>
      <c r="MBK311" s="92"/>
      <c r="MBL311" s="92"/>
      <c r="MBM311" s="92"/>
      <c r="MBN311" s="92"/>
      <c r="MBO311" s="92"/>
      <c r="MBP311" s="92"/>
      <c r="MBQ311" s="92"/>
      <c r="MBR311" s="92"/>
      <c r="MBS311" s="92"/>
      <c r="MBT311" s="92"/>
      <c r="MBU311" s="92"/>
      <c r="MBV311" s="92"/>
      <c r="MBW311" s="92"/>
      <c r="MBX311" s="92"/>
      <c r="MBY311" s="92"/>
      <c r="MBZ311" s="92"/>
      <c r="MCA311" s="92"/>
      <c r="MCB311" s="92"/>
      <c r="MCC311" s="92"/>
      <c r="MCD311" s="92"/>
      <c r="MCE311" s="92"/>
      <c r="MCF311" s="92"/>
      <c r="MCG311" s="92"/>
      <c r="MCH311" s="92"/>
      <c r="MCI311" s="92"/>
      <c r="MCJ311" s="92"/>
      <c r="MCK311" s="92"/>
      <c r="MCL311" s="92"/>
      <c r="MCM311" s="92"/>
      <c r="MCN311" s="92"/>
      <c r="MCO311" s="92"/>
      <c r="MCP311" s="92"/>
      <c r="MCQ311" s="92"/>
      <c r="MCR311" s="92"/>
      <c r="MCS311" s="92"/>
      <c r="MCT311" s="92"/>
      <c r="MCU311" s="92"/>
      <c r="MCV311" s="92"/>
      <c r="MCW311" s="92"/>
      <c r="MCX311" s="92"/>
      <c r="MCY311" s="92"/>
      <c r="MCZ311" s="92"/>
      <c r="MDA311" s="92"/>
      <c r="MDB311" s="92"/>
      <c r="MDC311" s="92"/>
      <c r="MDD311" s="92"/>
      <c r="MDE311" s="92"/>
      <c r="MDF311" s="92"/>
      <c r="MDG311" s="92"/>
      <c r="MDH311" s="92"/>
      <c r="MDI311" s="92"/>
      <c r="MDJ311" s="92"/>
      <c r="MDK311" s="92"/>
      <c r="MDL311" s="92"/>
      <c r="MDM311" s="92"/>
      <c r="MDN311" s="92"/>
      <c r="MDO311" s="92"/>
      <c r="MDP311" s="92"/>
      <c r="MDQ311" s="92"/>
      <c r="MDR311" s="92"/>
      <c r="MDS311" s="92"/>
      <c r="MDT311" s="92"/>
      <c r="MDU311" s="92"/>
      <c r="MDV311" s="92"/>
      <c r="MDW311" s="92"/>
      <c r="MDX311" s="92"/>
      <c r="MDY311" s="92"/>
      <c r="MDZ311" s="92"/>
      <c r="MEA311" s="92"/>
      <c r="MEB311" s="92"/>
      <c r="MEC311" s="92"/>
      <c r="MED311" s="92"/>
      <c r="MEE311" s="92"/>
      <c r="MEF311" s="92"/>
      <c r="MEG311" s="92"/>
      <c r="MEH311" s="92"/>
      <c r="MEI311" s="92"/>
      <c r="MEJ311" s="92"/>
      <c r="MEK311" s="92"/>
      <c r="MEL311" s="92"/>
      <c r="MEM311" s="92"/>
      <c r="MEN311" s="92"/>
      <c r="MEO311" s="92"/>
      <c r="MEP311" s="92"/>
      <c r="MEQ311" s="92"/>
      <c r="MER311" s="92"/>
      <c r="MES311" s="92"/>
      <c r="MET311" s="92"/>
      <c r="MEU311" s="92"/>
      <c r="MEV311" s="92"/>
      <c r="MEW311" s="92"/>
      <c r="MEX311" s="92"/>
      <c r="MEY311" s="92"/>
      <c r="MEZ311" s="92"/>
      <c r="MFA311" s="92"/>
      <c r="MFB311" s="92"/>
      <c r="MFC311" s="92"/>
      <c r="MFD311" s="92"/>
      <c r="MFE311" s="92"/>
      <c r="MFF311" s="92"/>
      <c r="MFG311" s="92"/>
      <c r="MFH311" s="92"/>
      <c r="MFI311" s="92"/>
      <c r="MFJ311" s="92"/>
      <c r="MFK311" s="92"/>
      <c r="MFL311" s="92"/>
      <c r="MFM311" s="92"/>
      <c r="MFN311" s="92"/>
      <c r="MFO311" s="92"/>
      <c r="MFP311" s="92"/>
      <c r="MFQ311" s="92"/>
      <c r="MFR311" s="92"/>
      <c r="MFS311" s="92"/>
      <c r="MFT311" s="92"/>
      <c r="MFU311" s="92"/>
      <c r="MFV311" s="92"/>
      <c r="MFW311" s="92"/>
      <c r="MFX311" s="92"/>
      <c r="MFY311" s="92"/>
      <c r="MFZ311" s="92"/>
      <c r="MGA311" s="92"/>
      <c r="MGB311" s="92"/>
      <c r="MGC311" s="92"/>
      <c r="MGD311" s="92"/>
      <c r="MGE311" s="92"/>
      <c r="MGF311" s="92"/>
      <c r="MGG311" s="92"/>
      <c r="MGH311" s="92"/>
      <c r="MGI311" s="92"/>
      <c r="MGJ311" s="92"/>
      <c r="MGK311" s="92"/>
      <c r="MGL311" s="92"/>
      <c r="MGM311" s="92"/>
      <c r="MGN311" s="92"/>
      <c r="MGO311" s="92"/>
      <c r="MGP311" s="92"/>
      <c r="MGQ311" s="92"/>
      <c r="MGR311" s="92"/>
      <c r="MGS311" s="92"/>
      <c r="MGT311" s="92"/>
      <c r="MGU311" s="92"/>
      <c r="MGV311" s="92"/>
      <c r="MGW311" s="92"/>
      <c r="MGX311" s="92"/>
      <c r="MGY311" s="92"/>
      <c r="MGZ311" s="92"/>
      <c r="MHA311" s="92"/>
      <c r="MHB311" s="92"/>
      <c r="MHC311" s="92"/>
      <c r="MHD311" s="92"/>
      <c r="MHE311" s="92"/>
      <c r="MHF311" s="92"/>
      <c r="MHG311" s="92"/>
      <c r="MHH311" s="92"/>
      <c r="MHI311" s="92"/>
      <c r="MHJ311" s="92"/>
      <c r="MHK311" s="92"/>
      <c r="MHL311" s="92"/>
      <c r="MHM311" s="92"/>
      <c r="MHN311" s="92"/>
      <c r="MHO311" s="92"/>
      <c r="MHP311" s="92"/>
      <c r="MHQ311" s="92"/>
      <c r="MHR311" s="92"/>
      <c r="MHS311" s="92"/>
      <c r="MHT311" s="92"/>
      <c r="MHU311" s="92"/>
      <c r="MHV311" s="92"/>
      <c r="MHW311" s="92"/>
      <c r="MHX311" s="92"/>
      <c r="MHY311" s="92"/>
      <c r="MHZ311" s="92"/>
      <c r="MIA311" s="92"/>
      <c r="MIB311" s="92"/>
      <c r="MIC311" s="92"/>
      <c r="MID311" s="92"/>
      <c r="MIE311" s="92"/>
      <c r="MIF311" s="92"/>
      <c r="MIG311" s="92"/>
      <c r="MIH311" s="92"/>
      <c r="MII311" s="92"/>
      <c r="MIJ311" s="92"/>
      <c r="MIK311" s="92"/>
      <c r="MIL311" s="92"/>
      <c r="MIM311" s="92"/>
      <c r="MIN311" s="92"/>
      <c r="MIO311" s="92"/>
      <c r="MIP311" s="92"/>
      <c r="MIQ311" s="92"/>
      <c r="MIR311" s="92"/>
      <c r="MIS311" s="92"/>
      <c r="MIT311" s="92"/>
      <c r="MIU311" s="92"/>
      <c r="MIV311" s="92"/>
      <c r="MIW311" s="92"/>
      <c r="MIX311" s="92"/>
      <c r="MIY311" s="92"/>
      <c r="MIZ311" s="92"/>
      <c r="MJA311" s="92"/>
      <c r="MJB311" s="92"/>
      <c r="MJC311" s="92"/>
      <c r="MJD311" s="92"/>
      <c r="MJE311" s="92"/>
      <c r="MJF311" s="92"/>
      <c r="MJG311" s="92"/>
      <c r="MJH311" s="92"/>
      <c r="MJI311" s="92"/>
      <c r="MJJ311" s="92"/>
      <c r="MJK311" s="92"/>
      <c r="MJL311" s="92"/>
      <c r="MJM311" s="92"/>
      <c r="MJN311" s="92"/>
      <c r="MJO311" s="92"/>
      <c r="MJP311" s="92"/>
      <c r="MJQ311" s="92"/>
      <c r="MJR311" s="92"/>
      <c r="MJS311" s="92"/>
      <c r="MJT311" s="92"/>
      <c r="MJU311" s="92"/>
      <c r="MJV311" s="92"/>
      <c r="MJW311" s="92"/>
      <c r="MJX311" s="92"/>
      <c r="MJY311" s="92"/>
      <c r="MJZ311" s="92"/>
      <c r="MKA311" s="92"/>
      <c r="MKB311" s="92"/>
      <c r="MKC311" s="92"/>
      <c r="MKD311" s="92"/>
      <c r="MKE311" s="92"/>
      <c r="MKF311" s="92"/>
      <c r="MKG311" s="92"/>
      <c r="MKH311" s="92"/>
      <c r="MKI311" s="92"/>
      <c r="MKJ311" s="92"/>
      <c r="MKK311" s="92"/>
      <c r="MKL311" s="92"/>
      <c r="MKM311" s="92"/>
      <c r="MKN311" s="92"/>
      <c r="MKO311" s="92"/>
      <c r="MKP311" s="92"/>
      <c r="MKQ311" s="92"/>
      <c r="MKR311" s="92"/>
      <c r="MKS311" s="92"/>
      <c r="MKT311" s="92"/>
      <c r="MKU311" s="92"/>
      <c r="MKV311" s="92"/>
      <c r="MKW311" s="92"/>
      <c r="MKX311" s="92"/>
      <c r="MKY311" s="92"/>
      <c r="MKZ311" s="92"/>
      <c r="MLA311" s="92"/>
      <c r="MLB311" s="92"/>
      <c r="MLC311" s="92"/>
      <c r="MLD311" s="92"/>
      <c r="MLE311" s="92"/>
      <c r="MLF311" s="92"/>
      <c r="MLG311" s="92"/>
      <c r="MLH311" s="92"/>
      <c r="MLI311" s="92"/>
      <c r="MLJ311" s="92"/>
      <c r="MLK311" s="92"/>
      <c r="MLL311" s="92"/>
      <c r="MLM311" s="92"/>
      <c r="MLN311" s="92"/>
      <c r="MLO311" s="92"/>
      <c r="MLP311" s="92"/>
      <c r="MLQ311" s="92"/>
      <c r="MLR311" s="92"/>
      <c r="MLS311" s="92"/>
      <c r="MLT311" s="92"/>
      <c r="MLU311" s="92"/>
      <c r="MLV311" s="92"/>
      <c r="MLW311" s="92"/>
      <c r="MLX311" s="92"/>
      <c r="MLY311" s="92"/>
      <c r="MLZ311" s="92"/>
      <c r="MMA311" s="92"/>
      <c r="MMB311" s="92"/>
      <c r="MMC311" s="92"/>
      <c r="MMD311" s="92"/>
      <c r="MME311" s="92"/>
      <c r="MMF311" s="92"/>
      <c r="MMG311" s="92"/>
      <c r="MMH311" s="92"/>
      <c r="MMI311" s="92"/>
      <c r="MMJ311" s="92"/>
      <c r="MMK311" s="92"/>
      <c r="MML311" s="92"/>
      <c r="MMM311" s="92"/>
      <c r="MMN311" s="92"/>
      <c r="MMO311" s="92"/>
      <c r="MMP311" s="92"/>
      <c r="MMQ311" s="92"/>
      <c r="MMR311" s="92"/>
      <c r="MMS311" s="92"/>
      <c r="MMT311" s="92"/>
      <c r="MMU311" s="92"/>
      <c r="MMV311" s="92"/>
      <c r="MMW311" s="92"/>
      <c r="MMX311" s="92"/>
      <c r="MMY311" s="92"/>
      <c r="MMZ311" s="92"/>
      <c r="MNA311" s="92"/>
      <c r="MNB311" s="92"/>
      <c r="MNC311" s="92"/>
      <c r="MND311" s="92"/>
      <c r="MNE311" s="92"/>
      <c r="MNF311" s="92"/>
      <c r="MNG311" s="92"/>
      <c r="MNH311" s="92"/>
      <c r="MNI311" s="92"/>
      <c r="MNJ311" s="92"/>
      <c r="MNK311" s="92"/>
      <c r="MNL311" s="92"/>
      <c r="MNM311" s="92"/>
      <c r="MNN311" s="92"/>
      <c r="MNO311" s="92"/>
      <c r="MNP311" s="92"/>
      <c r="MNQ311" s="92"/>
      <c r="MNR311" s="92"/>
      <c r="MNS311" s="92"/>
      <c r="MNT311" s="92"/>
      <c r="MNU311" s="92"/>
      <c r="MNV311" s="92"/>
      <c r="MNW311" s="92"/>
      <c r="MNX311" s="92"/>
      <c r="MNY311" s="92"/>
      <c r="MNZ311" s="92"/>
      <c r="MOA311" s="92"/>
      <c r="MOB311" s="92"/>
      <c r="MOC311" s="92"/>
      <c r="MOD311" s="92"/>
      <c r="MOE311" s="92"/>
      <c r="MOF311" s="92"/>
      <c r="MOG311" s="92"/>
      <c r="MOH311" s="92"/>
      <c r="MOI311" s="92"/>
      <c r="MOJ311" s="92"/>
      <c r="MOK311" s="92"/>
      <c r="MOL311" s="92"/>
      <c r="MOM311" s="92"/>
      <c r="MON311" s="92"/>
      <c r="MOO311" s="92"/>
      <c r="MOP311" s="92"/>
      <c r="MOQ311" s="92"/>
      <c r="MOR311" s="92"/>
      <c r="MOS311" s="92"/>
      <c r="MOT311" s="92"/>
      <c r="MOU311" s="92"/>
      <c r="MOV311" s="92"/>
      <c r="MOW311" s="92"/>
      <c r="MOX311" s="92"/>
      <c r="MOY311" s="92"/>
      <c r="MOZ311" s="92"/>
      <c r="MPA311" s="92"/>
      <c r="MPB311" s="92"/>
      <c r="MPC311" s="92"/>
      <c r="MPD311" s="92"/>
      <c r="MPE311" s="92"/>
      <c r="MPF311" s="92"/>
      <c r="MPG311" s="92"/>
      <c r="MPH311" s="92"/>
      <c r="MPI311" s="92"/>
      <c r="MPJ311" s="92"/>
      <c r="MPK311" s="92"/>
      <c r="MPL311" s="92"/>
      <c r="MPM311" s="92"/>
      <c r="MPN311" s="92"/>
      <c r="MPO311" s="92"/>
      <c r="MPP311" s="92"/>
      <c r="MPQ311" s="92"/>
      <c r="MPR311" s="92"/>
      <c r="MPS311" s="92"/>
      <c r="MPT311" s="92"/>
      <c r="MPU311" s="92"/>
      <c r="MPV311" s="92"/>
      <c r="MPW311" s="92"/>
      <c r="MPX311" s="92"/>
      <c r="MPY311" s="92"/>
      <c r="MPZ311" s="92"/>
      <c r="MQA311" s="92"/>
      <c r="MQB311" s="92"/>
      <c r="MQC311" s="92"/>
      <c r="MQD311" s="92"/>
      <c r="MQE311" s="92"/>
      <c r="MQF311" s="92"/>
      <c r="MQG311" s="92"/>
      <c r="MQH311" s="92"/>
      <c r="MQI311" s="92"/>
      <c r="MQJ311" s="92"/>
      <c r="MQK311" s="92"/>
      <c r="MQL311" s="92"/>
      <c r="MQM311" s="92"/>
      <c r="MQN311" s="92"/>
      <c r="MQO311" s="92"/>
      <c r="MQP311" s="92"/>
      <c r="MQQ311" s="92"/>
      <c r="MQR311" s="92"/>
      <c r="MQS311" s="92"/>
      <c r="MQT311" s="92"/>
      <c r="MQU311" s="92"/>
      <c r="MQV311" s="92"/>
      <c r="MQW311" s="92"/>
      <c r="MQX311" s="92"/>
      <c r="MQY311" s="92"/>
      <c r="MQZ311" s="92"/>
      <c r="MRA311" s="92"/>
      <c r="MRB311" s="92"/>
      <c r="MRC311" s="92"/>
      <c r="MRD311" s="92"/>
      <c r="MRE311" s="92"/>
      <c r="MRF311" s="92"/>
      <c r="MRG311" s="92"/>
      <c r="MRH311" s="92"/>
      <c r="MRI311" s="92"/>
      <c r="MRJ311" s="92"/>
      <c r="MRK311" s="92"/>
      <c r="MRL311" s="92"/>
      <c r="MRM311" s="92"/>
      <c r="MRN311" s="92"/>
      <c r="MRO311" s="92"/>
      <c r="MRP311" s="92"/>
      <c r="MRQ311" s="92"/>
      <c r="MRR311" s="92"/>
      <c r="MRS311" s="92"/>
      <c r="MRT311" s="92"/>
      <c r="MRU311" s="92"/>
      <c r="MRV311" s="92"/>
      <c r="MRW311" s="92"/>
      <c r="MRX311" s="92"/>
      <c r="MRY311" s="92"/>
      <c r="MRZ311" s="92"/>
      <c r="MSA311" s="92"/>
      <c r="MSB311" s="92"/>
      <c r="MSC311" s="92"/>
      <c r="MSD311" s="92"/>
      <c r="MSE311" s="92"/>
      <c r="MSF311" s="92"/>
      <c r="MSG311" s="92"/>
      <c r="MSH311" s="92"/>
      <c r="MSI311" s="92"/>
      <c r="MSJ311" s="92"/>
      <c r="MSK311" s="92"/>
      <c r="MSL311" s="92"/>
      <c r="MSM311" s="92"/>
      <c r="MSN311" s="92"/>
      <c r="MSO311" s="92"/>
      <c r="MSP311" s="92"/>
      <c r="MSQ311" s="92"/>
      <c r="MSR311" s="92"/>
      <c r="MSS311" s="92"/>
      <c r="MST311" s="92"/>
      <c r="MSU311" s="92"/>
      <c r="MSV311" s="92"/>
      <c r="MSW311" s="92"/>
      <c r="MSX311" s="92"/>
      <c r="MSY311" s="92"/>
      <c r="MSZ311" s="92"/>
      <c r="MTA311" s="92"/>
      <c r="MTB311" s="92"/>
      <c r="MTC311" s="92"/>
      <c r="MTD311" s="92"/>
      <c r="MTE311" s="92"/>
      <c r="MTF311" s="92"/>
      <c r="MTG311" s="92"/>
      <c r="MTH311" s="92"/>
      <c r="MTI311" s="92"/>
      <c r="MTJ311" s="92"/>
      <c r="MTK311" s="92"/>
      <c r="MTL311" s="92"/>
      <c r="MTM311" s="92"/>
      <c r="MTN311" s="92"/>
      <c r="MTO311" s="92"/>
      <c r="MTP311" s="92"/>
      <c r="MTQ311" s="92"/>
      <c r="MTR311" s="92"/>
      <c r="MTS311" s="92"/>
      <c r="MTT311" s="92"/>
      <c r="MTU311" s="92"/>
      <c r="MTV311" s="92"/>
      <c r="MTW311" s="92"/>
      <c r="MTX311" s="92"/>
      <c r="MTY311" s="92"/>
      <c r="MTZ311" s="92"/>
      <c r="MUA311" s="92"/>
      <c r="MUB311" s="92"/>
      <c r="MUC311" s="92"/>
      <c r="MUD311" s="92"/>
      <c r="MUE311" s="92"/>
      <c r="MUF311" s="92"/>
      <c r="MUG311" s="92"/>
      <c r="MUH311" s="92"/>
      <c r="MUI311" s="92"/>
      <c r="MUJ311" s="92"/>
      <c r="MUK311" s="92"/>
      <c r="MUL311" s="92"/>
      <c r="MUM311" s="92"/>
      <c r="MUN311" s="92"/>
      <c r="MUO311" s="92"/>
      <c r="MUP311" s="92"/>
      <c r="MUQ311" s="92"/>
      <c r="MUR311" s="92"/>
      <c r="MUS311" s="92"/>
      <c r="MUT311" s="92"/>
      <c r="MUU311" s="92"/>
      <c r="MUV311" s="92"/>
      <c r="MUW311" s="92"/>
      <c r="MUX311" s="92"/>
      <c r="MUY311" s="92"/>
      <c r="MUZ311" s="92"/>
      <c r="MVA311" s="92"/>
      <c r="MVB311" s="92"/>
      <c r="MVC311" s="92"/>
      <c r="MVD311" s="92"/>
      <c r="MVE311" s="92"/>
      <c r="MVF311" s="92"/>
      <c r="MVG311" s="92"/>
      <c r="MVH311" s="92"/>
      <c r="MVI311" s="92"/>
      <c r="MVJ311" s="92"/>
      <c r="MVK311" s="92"/>
      <c r="MVL311" s="92"/>
      <c r="MVM311" s="92"/>
      <c r="MVN311" s="92"/>
      <c r="MVO311" s="92"/>
      <c r="MVP311" s="92"/>
      <c r="MVQ311" s="92"/>
      <c r="MVR311" s="92"/>
      <c r="MVS311" s="92"/>
      <c r="MVT311" s="92"/>
      <c r="MVU311" s="92"/>
      <c r="MVV311" s="92"/>
      <c r="MVW311" s="92"/>
      <c r="MVX311" s="92"/>
      <c r="MVY311" s="92"/>
      <c r="MVZ311" s="92"/>
      <c r="MWA311" s="92"/>
      <c r="MWB311" s="92"/>
      <c r="MWC311" s="92"/>
      <c r="MWD311" s="92"/>
      <c r="MWE311" s="92"/>
      <c r="MWF311" s="92"/>
      <c r="MWG311" s="92"/>
      <c r="MWH311" s="92"/>
      <c r="MWI311" s="92"/>
      <c r="MWJ311" s="92"/>
      <c r="MWK311" s="92"/>
      <c r="MWL311" s="92"/>
      <c r="MWM311" s="92"/>
      <c r="MWN311" s="92"/>
      <c r="MWO311" s="92"/>
      <c r="MWP311" s="92"/>
      <c r="MWQ311" s="92"/>
      <c r="MWR311" s="92"/>
      <c r="MWS311" s="92"/>
      <c r="MWT311" s="92"/>
      <c r="MWU311" s="92"/>
      <c r="MWV311" s="92"/>
      <c r="MWW311" s="92"/>
      <c r="MWX311" s="92"/>
      <c r="MWY311" s="92"/>
      <c r="MWZ311" s="92"/>
      <c r="MXA311" s="92"/>
      <c r="MXB311" s="92"/>
      <c r="MXC311" s="92"/>
      <c r="MXD311" s="92"/>
      <c r="MXE311" s="92"/>
      <c r="MXF311" s="92"/>
      <c r="MXG311" s="92"/>
      <c r="MXH311" s="92"/>
      <c r="MXI311" s="92"/>
      <c r="MXJ311" s="92"/>
      <c r="MXK311" s="92"/>
      <c r="MXL311" s="92"/>
      <c r="MXM311" s="92"/>
      <c r="MXN311" s="92"/>
      <c r="MXO311" s="92"/>
      <c r="MXP311" s="92"/>
      <c r="MXQ311" s="92"/>
      <c r="MXR311" s="92"/>
      <c r="MXS311" s="92"/>
      <c r="MXT311" s="92"/>
      <c r="MXU311" s="92"/>
      <c r="MXV311" s="92"/>
      <c r="MXW311" s="92"/>
      <c r="MXX311" s="92"/>
      <c r="MXY311" s="92"/>
      <c r="MXZ311" s="92"/>
      <c r="MYA311" s="92"/>
      <c r="MYB311" s="92"/>
      <c r="MYC311" s="92"/>
      <c r="MYD311" s="92"/>
      <c r="MYE311" s="92"/>
      <c r="MYF311" s="92"/>
      <c r="MYG311" s="92"/>
      <c r="MYH311" s="92"/>
      <c r="MYI311" s="92"/>
      <c r="MYJ311" s="92"/>
      <c r="MYK311" s="92"/>
      <c r="MYL311" s="92"/>
      <c r="MYM311" s="92"/>
      <c r="MYN311" s="92"/>
      <c r="MYO311" s="92"/>
      <c r="MYP311" s="92"/>
      <c r="MYQ311" s="92"/>
      <c r="MYR311" s="92"/>
      <c r="MYS311" s="92"/>
      <c r="MYT311" s="92"/>
      <c r="MYU311" s="92"/>
      <c r="MYV311" s="92"/>
      <c r="MYW311" s="92"/>
      <c r="MYX311" s="92"/>
      <c r="MYY311" s="92"/>
      <c r="MYZ311" s="92"/>
      <c r="MZA311" s="92"/>
      <c r="MZB311" s="92"/>
      <c r="MZC311" s="92"/>
      <c r="MZD311" s="92"/>
      <c r="MZE311" s="92"/>
      <c r="MZF311" s="92"/>
      <c r="MZG311" s="92"/>
      <c r="MZH311" s="92"/>
      <c r="MZI311" s="92"/>
      <c r="MZJ311" s="92"/>
      <c r="MZK311" s="92"/>
      <c r="MZL311" s="92"/>
      <c r="MZM311" s="92"/>
      <c r="MZN311" s="92"/>
      <c r="MZO311" s="92"/>
      <c r="MZP311" s="92"/>
      <c r="MZQ311" s="92"/>
      <c r="MZR311" s="92"/>
      <c r="MZS311" s="92"/>
      <c r="MZT311" s="92"/>
      <c r="MZU311" s="92"/>
      <c r="MZV311" s="92"/>
      <c r="MZW311" s="92"/>
      <c r="MZX311" s="92"/>
      <c r="MZY311" s="92"/>
      <c r="MZZ311" s="92"/>
      <c r="NAA311" s="92"/>
      <c r="NAB311" s="92"/>
      <c r="NAC311" s="92"/>
      <c r="NAD311" s="92"/>
      <c r="NAE311" s="92"/>
      <c r="NAF311" s="92"/>
      <c r="NAG311" s="92"/>
      <c r="NAH311" s="92"/>
      <c r="NAI311" s="92"/>
      <c r="NAJ311" s="92"/>
      <c r="NAK311" s="92"/>
      <c r="NAL311" s="92"/>
      <c r="NAM311" s="92"/>
      <c r="NAN311" s="92"/>
      <c r="NAO311" s="92"/>
      <c r="NAP311" s="92"/>
      <c r="NAQ311" s="92"/>
      <c r="NAR311" s="92"/>
      <c r="NAS311" s="92"/>
      <c r="NAT311" s="92"/>
      <c r="NAU311" s="92"/>
      <c r="NAV311" s="92"/>
      <c r="NAW311" s="92"/>
      <c r="NAX311" s="92"/>
      <c r="NAY311" s="92"/>
      <c r="NAZ311" s="92"/>
      <c r="NBA311" s="92"/>
      <c r="NBB311" s="92"/>
      <c r="NBC311" s="92"/>
      <c r="NBD311" s="92"/>
      <c r="NBE311" s="92"/>
      <c r="NBF311" s="92"/>
      <c r="NBG311" s="92"/>
      <c r="NBH311" s="92"/>
      <c r="NBI311" s="92"/>
      <c r="NBJ311" s="92"/>
      <c r="NBK311" s="92"/>
      <c r="NBL311" s="92"/>
      <c r="NBM311" s="92"/>
      <c r="NBN311" s="92"/>
      <c r="NBO311" s="92"/>
      <c r="NBP311" s="92"/>
      <c r="NBQ311" s="92"/>
      <c r="NBR311" s="92"/>
      <c r="NBS311" s="92"/>
      <c r="NBT311" s="92"/>
      <c r="NBU311" s="92"/>
      <c r="NBV311" s="92"/>
      <c r="NBW311" s="92"/>
      <c r="NBX311" s="92"/>
      <c r="NBY311" s="92"/>
      <c r="NBZ311" s="92"/>
      <c r="NCA311" s="92"/>
      <c r="NCB311" s="92"/>
      <c r="NCC311" s="92"/>
      <c r="NCD311" s="92"/>
      <c r="NCE311" s="92"/>
      <c r="NCF311" s="92"/>
      <c r="NCG311" s="92"/>
      <c r="NCH311" s="92"/>
      <c r="NCI311" s="92"/>
      <c r="NCJ311" s="92"/>
      <c r="NCK311" s="92"/>
      <c r="NCL311" s="92"/>
      <c r="NCM311" s="92"/>
      <c r="NCN311" s="92"/>
      <c r="NCO311" s="92"/>
      <c r="NCP311" s="92"/>
      <c r="NCQ311" s="92"/>
      <c r="NCR311" s="92"/>
      <c r="NCS311" s="92"/>
      <c r="NCT311" s="92"/>
      <c r="NCU311" s="92"/>
      <c r="NCV311" s="92"/>
      <c r="NCW311" s="92"/>
      <c r="NCX311" s="92"/>
      <c r="NCY311" s="92"/>
      <c r="NCZ311" s="92"/>
      <c r="NDA311" s="92"/>
      <c r="NDB311" s="92"/>
      <c r="NDC311" s="92"/>
      <c r="NDD311" s="92"/>
      <c r="NDE311" s="92"/>
      <c r="NDF311" s="92"/>
      <c r="NDG311" s="92"/>
      <c r="NDH311" s="92"/>
      <c r="NDI311" s="92"/>
      <c r="NDJ311" s="92"/>
      <c r="NDK311" s="92"/>
      <c r="NDL311" s="92"/>
      <c r="NDM311" s="92"/>
      <c r="NDN311" s="92"/>
      <c r="NDO311" s="92"/>
      <c r="NDP311" s="92"/>
      <c r="NDQ311" s="92"/>
      <c r="NDR311" s="92"/>
      <c r="NDS311" s="92"/>
      <c r="NDT311" s="92"/>
      <c r="NDU311" s="92"/>
      <c r="NDV311" s="92"/>
      <c r="NDW311" s="92"/>
      <c r="NDX311" s="92"/>
      <c r="NDY311" s="92"/>
      <c r="NDZ311" s="92"/>
      <c r="NEA311" s="92"/>
      <c r="NEB311" s="92"/>
      <c r="NEC311" s="92"/>
      <c r="NED311" s="92"/>
      <c r="NEE311" s="92"/>
      <c r="NEF311" s="92"/>
      <c r="NEG311" s="92"/>
      <c r="NEH311" s="92"/>
      <c r="NEI311" s="92"/>
      <c r="NEJ311" s="92"/>
      <c r="NEK311" s="92"/>
      <c r="NEL311" s="92"/>
      <c r="NEM311" s="92"/>
      <c r="NEN311" s="92"/>
      <c r="NEO311" s="92"/>
      <c r="NEP311" s="92"/>
      <c r="NEQ311" s="92"/>
      <c r="NER311" s="92"/>
      <c r="NES311" s="92"/>
      <c r="NET311" s="92"/>
      <c r="NEU311" s="92"/>
      <c r="NEV311" s="92"/>
      <c r="NEW311" s="92"/>
      <c r="NEX311" s="92"/>
      <c r="NEY311" s="92"/>
      <c r="NEZ311" s="92"/>
      <c r="NFA311" s="92"/>
      <c r="NFB311" s="92"/>
      <c r="NFC311" s="92"/>
      <c r="NFD311" s="92"/>
      <c r="NFE311" s="92"/>
      <c r="NFF311" s="92"/>
      <c r="NFG311" s="92"/>
      <c r="NFH311" s="92"/>
      <c r="NFI311" s="92"/>
      <c r="NFJ311" s="92"/>
      <c r="NFK311" s="92"/>
      <c r="NFL311" s="92"/>
      <c r="NFM311" s="92"/>
      <c r="NFN311" s="92"/>
      <c r="NFO311" s="92"/>
      <c r="NFP311" s="92"/>
      <c r="NFQ311" s="92"/>
      <c r="NFR311" s="92"/>
      <c r="NFS311" s="92"/>
      <c r="NFT311" s="92"/>
      <c r="NFU311" s="92"/>
      <c r="NFV311" s="92"/>
      <c r="NFW311" s="92"/>
      <c r="NFX311" s="92"/>
      <c r="NFY311" s="92"/>
      <c r="NFZ311" s="92"/>
      <c r="NGA311" s="92"/>
      <c r="NGB311" s="92"/>
      <c r="NGC311" s="92"/>
      <c r="NGD311" s="92"/>
      <c r="NGE311" s="92"/>
      <c r="NGF311" s="92"/>
      <c r="NGG311" s="92"/>
      <c r="NGH311" s="92"/>
      <c r="NGI311" s="92"/>
      <c r="NGJ311" s="92"/>
      <c r="NGK311" s="92"/>
      <c r="NGL311" s="92"/>
      <c r="NGM311" s="92"/>
      <c r="NGN311" s="92"/>
      <c r="NGO311" s="92"/>
      <c r="NGP311" s="92"/>
      <c r="NGQ311" s="92"/>
      <c r="NGR311" s="92"/>
      <c r="NGS311" s="92"/>
      <c r="NGT311" s="92"/>
      <c r="NGU311" s="92"/>
      <c r="NGV311" s="92"/>
      <c r="NGW311" s="92"/>
      <c r="NGX311" s="92"/>
      <c r="NGY311" s="92"/>
      <c r="NGZ311" s="92"/>
      <c r="NHA311" s="92"/>
      <c r="NHB311" s="92"/>
      <c r="NHC311" s="92"/>
      <c r="NHD311" s="92"/>
      <c r="NHE311" s="92"/>
      <c r="NHF311" s="92"/>
      <c r="NHG311" s="92"/>
      <c r="NHH311" s="92"/>
      <c r="NHI311" s="92"/>
      <c r="NHJ311" s="92"/>
      <c r="NHK311" s="92"/>
      <c r="NHL311" s="92"/>
      <c r="NHM311" s="92"/>
      <c r="NHN311" s="92"/>
      <c r="NHO311" s="92"/>
      <c r="NHP311" s="92"/>
      <c r="NHQ311" s="92"/>
      <c r="NHR311" s="92"/>
      <c r="NHS311" s="92"/>
      <c r="NHT311" s="92"/>
      <c r="NHU311" s="92"/>
      <c r="NHV311" s="92"/>
      <c r="NHW311" s="92"/>
      <c r="NHX311" s="92"/>
      <c r="NHY311" s="92"/>
      <c r="NHZ311" s="92"/>
      <c r="NIA311" s="92"/>
      <c r="NIB311" s="92"/>
      <c r="NIC311" s="92"/>
      <c r="NID311" s="92"/>
      <c r="NIE311" s="92"/>
      <c r="NIF311" s="92"/>
      <c r="NIG311" s="92"/>
      <c r="NIH311" s="92"/>
      <c r="NII311" s="92"/>
      <c r="NIJ311" s="92"/>
      <c r="NIK311" s="92"/>
      <c r="NIL311" s="92"/>
      <c r="NIM311" s="92"/>
      <c r="NIN311" s="92"/>
      <c r="NIO311" s="92"/>
      <c r="NIP311" s="92"/>
      <c r="NIQ311" s="92"/>
      <c r="NIR311" s="92"/>
      <c r="NIS311" s="92"/>
      <c r="NIT311" s="92"/>
      <c r="NIU311" s="92"/>
      <c r="NIV311" s="92"/>
      <c r="NIW311" s="92"/>
      <c r="NIX311" s="92"/>
      <c r="NIY311" s="92"/>
      <c r="NIZ311" s="92"/>
      <c r="NJA311" s="92"/>
      <c r="NJB311" s="92"/>
      <c r="NJC311" s="92"/>
      <c r="NJD311" s="92"/>
      <c r="NJE311" s="92"/>
      <c r="NJF311" s="92"/>
      <c r="NJG311" s="92"/>
      <c r="NJH311" s="92"/>
      <c r="NJI311" s="92"/>
      <c r="NJJ311" s="92"/>
      <c r="NJK311" s="92"/>
      <c r="NJL311" s="92"/>
      <c r="NJM311" s="92"/>
      <c r="NJN311" s="92"/>
      <c r="NJO311" s="92"/>
      <c r="NJP311" s="92"/>
      <c r="NJQ311" s="92"/>
      <c r="NJR311" s="92"/>
      <c r="NJS311" s="92"/>
      <c r="NJT311" s="92"/>
      <c r="NJU311" s="92"/>
      <c r="NJV311" s="92"/>
      <c r="NJW311" s="92"/>
      <c r="NJX311" s="92"/>
      <c r="NJY311" s="92"/>
      <c r="NJZ311" s="92"/>
      <c r="NKA311" s="92"/>
      <c r="NKB311" s="92"/>
      <c r="NKC311" s="92"/>
      <c r="NKD311" s="92"/>
      <c r="NKE311" s="92"/>
      <c r="NKF311" s="92"/>
      <c r="NKG311" s="92"/>
      <c r="NKH311" s="92"/>
      <c r="NKI311" s="92"/>
      <c r="NKJ311" s="92"/>
      <c r="NKK311" s="92"/>
      <c r="NKL311" s="92"/>
      <c r="NKM311" s="92"/>
      <c r="NKN311" s="92"/>
      <c r="NKO311" s="92"/>
      <c r="NKP311" s="92"/>
      <c r="NKQ311" s="92"/>
      <c r="NKR311" s="92"/>
      <c r="NKS311" s="92"/>
      <c r="NKT311" s="92"/>
      <c r="NKU311" s="92"/>
      <c r="NKV311" s="92"/>
      <c r="NKW311" s="92"/>
      <c r="NKX311" s="92"/>
      <c r="NKY311" s="92"/>
      <c r="NKZ311" s="92"/>
      <c r="NLA311" s="92"/>
      <c r="NLB311" s="92"/>
      <c r="NLC311" s="92"/>
      <c r="NLD311" s="92"/>
      <c r="NLE311" s="92"/>
      <c r="NLF311" s="92"/>
      <c r="NLG311" s="92"/>
      <c r="NLH311" s="92"/>
      <c r="NLI311" s="92"/>
      <c r="NLJ311" s="92"/>
      <c r="NLK311" s="92"/>
      <c r="NLL311" s="92"/>
      <c r="NLM311" s="92"/>
      <c r="NLN311" s="92"/>
      <c r="NLO311" s="92"/>
      <c r="NLP311" s="92"/>
      <c r="NLQ311" s="92"/>
      <c r="NLR311" s="92"/>
      <c r="NLS311" s="92"/>
      <c r="NLT311" s="92"/>
      <c r="NLU311" s="92"/>
      <c r="NLV311" s="92"/>
      <c r="NLW311" s="92"/>
      <c r="NLX311" s="92"/>
      <c r="NLY311" s="92"/>
      <c r="NLZ311" s="92"/>
      <c r="NMA311" s="92"/>
      <c r="NMB311" s="92"/>
      <c r="NMC311" s="92"/>
      <c r="NMD311" s="92"/>
      <c r="NME311" s="92"/>
      <c r="NMF311" s="92"/>
      <c r="NMG311" s="92"/>
      <c r="NMH311" s="92"/>
      <c r="NMI311" s="92"/>
      <c r="NMJ311" s="92"/>
      <c r="NMK311" s="92"/>
      <c r="NML311" s="92"/>
      <c r="NMM311" s="92"/>
      <c r="NMN311" s="92"/>
      <c r="NMO311" s="92"/>
      <c r="NMP311" s="92"/>
      <c r="NMQ311" s="92"/>
      <c r="NMR311" s="92"/>
      <c r="NMS311" s="92"/>
      <c r="NMT311" s="92"/>
      <c r="NMU311" s="92"/>
      <c r="NMV311" s="92"/>
      <c r="NMW311" s="92"/>
      <c r="NMX311" s="92"/>
      <c r="NMY311" s="92"/>
      <c r="NMZ311" s="92"/>
      <c r="NNA311" s="92"/>
      <c r="NNB311" s="92"/>
      <c r="NNC311" s="92"/>
      <c r="NND311" s="92"/>
      <c r="NNE311" s="92"/>
      <c r="NNF311" s="92"/>
      <c r="NNG311" s="92"/>
      <c r="NNH311" s="92"/>
      <c r="NNI311" s="92"/>
      <c r="NNJ311" s="92"/>
      <c r="NNK311" s="92"/>
      <c r="NNL311" s="92"/>
      <c r="NNM311" s="92"/>
      <c r="NNN311" s="92"/>
      <c r="NNO311" s="92"/>
      <c r="NNP311" s="92"/>
      <c r="NNQ311" s="92"/>
      <c r="NNR311" s="92"/>
      <c r="NNS311" s="92"/>
      <c r="NNT311" s="92"/>
      <c r="NNU311" s="92"/>
      <c r="NNV311" s="92"/>
      <c r="NNW311" s="92"/>
      <c r="NNX311" s="92"/>
      <c r="NNY311" s="92"/>
      <c r="NNZ311" s="92"/>
      <c r="NOA311" s="92"/>
      <c r="NOB311" s="92"/>
      <c r="NOC311" s="92"/>
      <c r="NOD311" s="92"/>
      <c r="NOE311" s="92"/>
      <c r="NOF311" s="92"/>
      <c r="NOG311" s="92"/>
      <c r="NOH311" s="92"/>
      <c r="NOI311" s="92"/>
      <c r="NOJ311" s="92"/>
      <c r="NOK311" s="92"/>
      <c r="NOL311" s="92"/>
      <c r="NOM311" s="92"/>
      <c r="NON311" s="92"/>
      <c r="NOO311" s="92"/>
      <c r="NOP311" s="92"/>
      <c r="NOQ311" s="92"/>
      <c r="NOR311" s="92"/>
      <c r="NOS311" s="92"/>
      <c r="NOT311" s="92"/>
      <c r="NOU311" s="92"/>
      <c r="NOV311" s="92"/>
      <c r="NOW311" s="92"/>
      <c r="NOX311" s="92"/>
      <c r="NOY311" s="92"/>
      <c r="NOZ311" s="92"/>
      <c r="NPA311" s="92"/>
      <c r="NPB311" s="92"/>
      <c r="NPC311" s="92"/>
      <c r="NPD311" s="92"/>
      <c r="NPE311" s="92"/>
      <c r="NPF311" s="92"/>
      <c r="NPG311" s="92"/>
      <c r="NPH311" s="92"/>
      <c r="NPI311" s="92"/>
      <c r="NPJ311" s="92"/>
      <c r="NPK311" s="92"/>
      <c r="NPL311" s="92"/>
      <c r="NPM311" s="92"/>
      <c r="NPN311" s="92"/>
      <c r="NPO311" s="92"/>
      <c r="NPP311" s="92"/>
      <c r="NPQ311" s="92"/>
      <c r="NPR311" s="92"/>
      <c r="NPS311" s="92"/>
      <c r="NPT311" s="92"/>
      <c r="NPU311" s="92"/>
      <c r="NPV311" s="92"/>
      <c r="NPW311" s="92"/>
      <c r="NPX311" s="92"/>
      <c r="NPY311" s="92"/>
      <c r="NPZ311" s="92"/>
      <c r="NQA311" s="92"/>
      <c r="NQB311" s="92"/>
      <c r="NQC311" s="92"/>
      <c r="NQD311" s="92"/>
      <c r="NQE311" s="92"/>
      <c r="NQF311" s="92"/>
      <c r="NQG311" s="92"/>
      <c r="NQH311" s="92"/>
      <c r="NQI311" s="92"/>
      <c r="NQJ311" s="92"/>
      <c r="NQK311" s="92"/>
      <c r="NQL311" s="92"/>
      <c r="NQM311" s="92"/>
      <c r="NQN311" s="92"/>
      <c r="NQO311" s="92"/>
      <c r="NQP311" s="92"/>
      <c r="NQQ311" s="92"/>
      <c r="NQR311" s="92"/>
      <c r="NQS311" s="92"/>
      <c r="NQT311" s="92"/>
      <c r="NQU311" s="92"/>
      <c r="NQV311" s="92"/>
      <c r="NQW311" s="92"/>
      <c r="NQX311" s="92"/>
      <c r="NQY311" s="92"/>
      <c r="NQZ311" s="92"/>
      <c r="NRA311" s="92"/>
      <c r="NRB311" s="92"/>
      <c r="NRC311" s="92"/>
      <c r="NRD311" s="92"/>
      <c r="NRE311" s="92"/>
      <c r="NRF311" s="92"/>
      <c r="NRG311" s="92"/>
      <c r="NRH311" s="92"/>
      <c r="NRI311" s="92"/>
      <c r="NRJ311" s="92"/>
      <c r="NRK311" s="92"/>
      <c r="NRL311" s="92"/>
      <c r="NRM311" s="92"/>
      <c r="NRN311" s="92"/>
      <c r="NRO311" s="92"/>
      <c r="NRP311" s="92"/>
      <c r="NRQ311" s="92"/>
      <c r="NRR311" s="92"/>
      <c r="NRS311" s="92"/>
      <c r="NRT311" s="92"/>
      <c r="NRU311" s="92"/>
      <c r="NRV311" s="92"/>
      <c r="NRW311" s="92"/>
      <c r="NRX311" s="92"/>
      <c r="NRY311" s="92"/>
      <c r="NRZ311" s="92"/>
      <c r="NSA311" s="92"/>
      <c r="NSB311" s="92"/>
      <c r="NSC311" s="92"/>
      <c r="NSD311" s="92"/>
      <c r="NSE311" s="92"/>
      <c r="NSF311" s="92"/>
      <c r="NSG311" s="92"/>
      <c r="NSH311" s="92"/>
      <c r="NSI311" s="92"/>
      <c r="NSJ311" s="92"/>
      <c r="NSK311" s="92"/>
      <c r="NSL311" s="92"/>
      <c r="NSM311" s="92"/>
      <c r="NSN311" s="92"/>
      <c r="NSO311" s="92"/>
      <c r="NSP311" s="92"/>
      <c r="NSQ311" s="92"/>
      <c r="NSR311" s="92"/>
      <c r="NSS311" s="92"/>
      <c r="NST311" s="92"/>
      <c r="NSU311" s="92"/>
      <c r="NSV311" s="92"/>
      <c r="NSW311" s="92"/>
      <c r="NSX311" s="92"/>
      <c r="NSY311" s="92"/>
      <c r="NSZ311" s="92"/>
      <c r="NTA311" s="92"/>
      <c r="NTB311" s="92"/>
      <c r="NTC311" s="92"/>
      <c r="NTD311" s="92"/>
      <c r="NTE311" s="92"/>
      <c r="NTF311" s="92"/>
      <c r="NTG311" s="92"/>
      <c r="NTH311" s="92"/>
      <c r="NTI311" s="92"/>
      <c r="NTJ311" s="92"/>
      <c r="NTK311" s="92"/>
      <c r="NTL311" s="92"/>
      <c r="NTM311" s="92"/>
      <c r="NTN311" s="92"/>
      <c r="NTO311" s="92"/>
      <c r="NTP311" s="92"/>
      <c r="NTQ311" s="92"/>
      <c r="NTR311" s="92"/>
      <c r="NTS311" s="92"/>
      <c r="NTT311" s="92"/>
      <c r="NTU311" s="92"/>
      <c r="NTV311" s="92"/>
      <c r="NTW311" s="92"/>
      <c r="NTX311" s="92"/>
      <c r="NTY311" s="92"/>
      <c r="NTZ311" s="92"/>
      <c r="NUA311" s="92"/>
      <c r="NUB311" s="92"/>
      <c r="NUC311" s="92"/>
      <c r="NUD311" s="92"/>
      <c r="NUE311" s="92"/>
      <c r="NUF311" s="92"/>
      <c r="NUG311" s="92"/>
      <c r="NUH311" s="92"/>
      <c r="NUI311" s="92"/>
      <c r="NUJ311" s="92"/>
      <c r="NUK311" s="92"/>
      <c r="NUL311" s="92"/>
      <c r="NUM311" s="92"/>
      <c r="NUN311" s="92"/>
      <c r="NUO311" s="92"/>
      <c r="NUP311" s="92"/>
      <c r="NUQ311" s="92"/>
      <c r="NUR311" s="92"/>
      <c r="NUS311" s="92"/>
      <c r="NUT311" s="92"/>
      <c r="NUU311" s="92"/>
      <c r="NUV311" s="92"/>
      <c r="NUW311" s="92"/>
      <c r="NUX311" s="92"/>
      <c r="NUY311" s="92"/>
      <c r="NUZ311" s="92"/>
      <c r="NVA311" s="92"/>
      <c r="NVB311" s="92"/>
      <c r="NVC311" s="92"/>
      <c r="NVD311" s="92"/>
      <c r="NVE311" s="92"/>
      <c r="NVF311" s="92"/>
      <c r="NVG311" s="92"/>
      <c r="NVH311" s="92"/>
      <c r="NVI311" s="92"/>
      <c r="NVJ311" s="92"/>
      <c r="NVK311" s="92"/>
      <c r="NVL311" s="92"/>
      <c r="NVM311" s="92"/>
      <c r="NVN311" s="92"/>
      <c r="NVO311" s="92"/>
      <c r="NVP311" s="92"/>
      <c r="NVQ311" s="92"/>
      <c r="NVR311" s="92"/>
      <c r="NVS311" s="92"/>
      <c r="NVT311" s="92"/>
      <c r="NVU311" s="92"/>
      <c r="NVV311" s="92"/>
      <c r="NVW311" s="92"/>
      <c r="NVX311" s="92"/>
      <c r="NVY311" s="92"/>
      <c r="NVZ311" s="92"/>
      <c r="NWA311" s="92"/>
      <c r="NWB311" s="92"/>
      <c r="NWC311" s="92"/>
      <c r="NWD311" s="92"/>
      <c r="NWE311" s="92"/>
      <c r="NWF311" s="92"/>
      <c r="NWG311" s="92"/>
      <c r="NWH311" s="92"/>
      <c r="NWI311" s="92"/>
      <c r="NWJ311" s="92"/>
      <c r="NWK311" s="92"/>
      <c r="NWL311" s="92"/>
      <c r="NWM311" s="92"/>
      <c r="NWN311" s="92"/>
      <c r="NWO311" s="92"/>
      <c r="NWP311" s="92"/>
      <c r="NWQ311" s="92"/>
      <c r="NWR311" s="92"/>
      <c r="NWS311" s="92"/>
      <c r="NWT311" s="92"/>
      <c r="NWU311" s="92"/>
      <c r="NWV311" s="92"/>
      <c r="NWW311" s="92"/>
      <c r="NWX311" s="92"/>
      <c r="NWY311" s="92"/>
      <c r="NWZ311" s="92"/>
      <c r="NXA311" s="92"/>
      <c r="NXB311" s="92"/>
      <c r="NXC311" s="92"/>
      <c r="NXD311" s="92"/>
      <c r="NXE311" s="92"/>
      <c r="NXF311" s="92"/>
      <c r="NXG311" s="92"/>
      <c r="NXH311" s="92"/>
      <c r="NXI311" s="92"/>
      <c r="NXJ311" s="92"/>
      <c r="NXK311" s="92"/>
      <c r="NXL311" s="92"/>
      <c r="NXM311" s="92"/>
      <c r="NXN311" s="92"/>
      <c r="NXO311" s="92"/>
      <c r="NXP311" s="92"/>
      <c r="NXQ311" s="92"/>
      <c r="NXR311" s="92"/>
      <c r="NXS311" s="92"/>
      <c r="NXT311" s="92"/>
      <c r="NXU311" s="92"/>
      <c r="NXV311" s="92"/>
      <c r="NXW311" s="92"/>
      <c r="NXX311" s="92"/>
      <c r="NXY311" s="92"/>
      <c r="NXZ311" s="92"/>
      <c r="NYA311" s="92"/>
      <c r="NYB311" s="92"/>
      <c r="NYC311" s="92"/>
      <c r="NYD311" s="92"/>
      <c r="NYE311" s="92"/>
      <c r="NYF311" s="92"/>
      <c r="NYG311" s="92"/>
      <c r="NYH311" s="92"/>
      <c r="NYI311" s="92"/>
      <c r="NYJ311" s="92"/>
      <c r="NYK311" s="92"/>
      <c r="NYL311" s="92"/>
      <c r="NYM311" s="92"/>
      <c r="NYN311" s="92"/>
      <c r="NYO311" s="92"/>
      <c r="NYP311" s="92"/>
      <c r="NYQ311" s="92"/>
      <c r="NYR311" s="92"/>
      <c r="NYS311" s="92"/>
      <c r="NYT311" s="92"/>
      <c r="NYU311" s="92"/>
      <c r="NYV311" s="92"/>
      <c r="NYW311" s="92"/>
      <c r="NYX311" s="92"/>
      <c r="NYY311" s="92"/>
      <c r="NYZ311" s="92"/>
      <c r="NZA311" s="92"/>
      <c r="NZB311" s="92"/>
      <c r="NZC311" s="92"/>
      <c r="NZD311" s="92"/>
      <c r="NZE311" s="92"/>
      <c r="NZF311" s="92"/>
      <c r="NZG311" s="92"/>
      <c r="NZH311" s="92"/>
      <c r="NZI311" s="92"/>
      <c r="NZJ311" s="92"/>
      <c r="NZK311" s="92"/>
      <c r="NZL311" s="92"/>
      <c r="NZM311" s="92"/>
      <c r="NZN311" s="92"/>
      <c r="NZO311" s="92"/>
      <c r="NZP311" s="92"/>
      <c r="NZQ311" s="92"/>
      <c r="NZR311" s="92"/>
      <c r="NZS311" s="92"/>
      <c r="NZT311" s="92"/>
      <c r="NZU311" s="92"/>
      <c r="NZV311" s="92"/>
      <c r="NZW311" s="92"/>
      <c r="NZX311" s="92"/>
      <c r="NZY311" s="92"/>
      <c r="NZZ311" s="92"/>
      <c r="OAA311" s="92"/>
      <c r="OAB311" s="92"/>
      <c r="OAC311" s="92"/>
      <c r="OAD311" s="92"/>
      <c r="OAE311" s="92"/>
      <c r="OAF311" s="92"/>
      <c r="OAG311" s="92"/>
      <c r="OAH311" s="92"/>
      <c r="OAI311" s="92"/>
      <c r="OAJ311" s="92"/>
      <c r="OAK311" s="92"/>
      <c r="OAL311" s="92"/>
      <c r="OAM311" s="92"/>
      <c r="OAN311" s="92"/>
      <c r="OAO311" s="92"/>
      <c r="OAP311" s="92"/>
      <c r="OAQ311" s="92"/>
      <c r="OAR311" s="92"/>
      <c r="OAS311" s="92"/>
      <c r="OAT311" s="92"/>
      <c r="OAU311" s="92"/>
      <c r="OAV311" s="92"/>
      <c r="OAW311" s="92"/>
      <c r="OAX311" s="92"/>
      <c r="OAY311" s="92"/>
      <c r="OAZ311" s="92"/>
      <c r="OBA311" s="92"/>
      <c r="OBB311" s="92"/>
      <c r="OBC311" s="92"/>
      <c r="OBD311" s="92"/>
      <c r="OBE311" s="92"/>
      <c r="OBF311" s="92"/>
      <c r="OBG311" s="92"/>
      <c r="OBH311" s="92"/>
      <c r="OBI311" s="92"/>
      <c r="OBJ311" s="92"/>
      <c r="OBK311" s="92"/>
      <c r="OBL311" s="92"/>
      <c r="OBM311" s="92"/>
      <c r="OBN311" s="92"/>
      <c r="OBO311" s="92"/>
      <c r="OBP311" s="92"/>
      <c r="OBQ311" s="92"/>
      <c r="OBR311" s="92"/>
      <c r="OBS311" s="92"/>
      <c r="OBT311" s="92"/>
      <c r="OBU311" s="92"/>
      <c r="OBV311" s="92"/>
      <c r="OBW311" s="92"/>
      <c r="OBX311" s="92"/>
      <c r="OBY311" s="92"/>
      <c r="OBZ311" s="92"/>
      <c r="OCA311" s="92"/>
      <c r="OCB311" s="92"/>
      <c r="OCC311" s="92"/>
      <c r="OCD311" s="92"/>
      <c r="OCE311" s="92"/>
      <c r="OCF311" s="92"/>
      <c r="OCG311" s="92"/>
      <c r="OCH311" s="92"/>
      <c r="OCI311" s="92"/>
      <c r="OCJ311" s="92"/>
      <c r="OCK311" s="92"/>
      <c r="OCL311" s="92"/>
      <c r="OCM311" s="92"/>
      <c r="OCN311" s="92"/>
      <c r="OCO311" s="92"/>
      <c r="OCP311" s="92"/>
      <c r="OCQ311" s="92"/>
      <c r="OCR311" s="92"/>
      <c r="OCS311" s="92"/>
      <c r="OCT311" s="92"/>
      <c r="OCU311" s="92"/>
      <c r="OCV311" s="92"/>
      <c r="OCW311" s="92"/>
      <c r="OCX311" s="92"/>
      <c r="OCY311" s="92"/>
      <c r="OCZ311" s="92"/>
      <c r="ODA311" s="92"/>
      <c r="ODB311" s="92"/>
      <c r="ODC311" s="92"/>
      <c r="ODD311" s="92"/>
      <c r="ODE311" s="92"/>
      <c r="ODF311" s="92"/>
      <c r="ODG311" s="92"/>
      <c r="ODH311" s="92"/>
      <c r="ODI311" s="92"/>
      <c r="ODJ311" s="92"/>
      <c r="ODK311" s="92"/>
      <c r="ODL311" s="92"/>
      <c r="ODM311" s="92"/>
      <c r="ODN311" s="92"/>
      <c r="ODO311" s="92"/>
      <c r="ODP311" s="92"/>
      <c r="ODQ311" s="92"/>
      <c r="ODR311" s="92"/>
      <c r="ODS311" s="92"/>
      <c r="ODT311" s="92"/>
      <c r="ODU311" s="92"/>
      <c r="ODV311" s="92"/>
      <c r="ODW311" s="92"/>
      <c r="ODX311" s="92"/>
      <c r="ODY311" s="92"/>
      <c r="ODZ311" s="92"/>
      <c r="OEA311" s="92"/>
      <c r="OEB311" s="92"/>
      <c r="OEC311" s="92"/>
      <c r="OED311" s="92"/>
      <c r="OEE311" s="92"/>
      <c r="OEF311" s="92"/>
      <c r="OEG311" s="92"/>
      <c r="OEH311" s="92"/>
      <c r="OEI311" s="92"/>
      <c r="OEJ311" s="92"/>
      <c r="OEK311" s="92"/>
      <c r="OEL311" s="92"/>
      <c r="OEM311" s="92"/>
      <c r="OEN311" s="92"/>
      <c r="OEO311" s="92"/>
      <c r="OEP311" s="92"/>
      <c r="OEQ311" s="92"/>
      <c r="OER311" s="92"/>
      <c r="OES311" s="92"/>
      <c r="OET311" s="92"/>
      <c r="OEU311" s="92"/>
      <c r="OEV311" s="92"/>
      <c r="OEW311" s="92"/>
      <c r="OEX311" s="92"/>
      <c r="OEY311" s="92"/>
      <c r="OEZ311" s="92"/>
      <c r="OFA311" s="92"/>
      <c r="OFB311" s="92"/>
      <c r="OFC311" s="92"/>
      <c r="OFD311" s="92"/>
      <c r="OFE311" s="92"/>
      <c r="OFF311" s="92"/>
      <c r="OFG311" s="92"/>
      <c r="OFH311" s="92"/>
      <c r="OFI311" s="92"/>
      <c r="OFJ311" s="92"/>
      <c r="OFK311" s="92"/>
      <c r="OFL311" s="92"/>
      <c r="OFM311" s="92"/>
      <c r="OFN311" s="92"/>
      <c r="OFO311" s="92"/>
      <c r="OFP311" s="92"/>
      <c r="OFQ311" s="92"/>
      <c r="OFR311" s="92"/>
      <c r="OFS311" s="92"/>
      <c r="OFT311" s="92"/>
      <c r="OFU311" s="92"/>
      <c r="OFV311" s="92"/>
      <c r="OFW311" s="92"/>
      <c r="OFX311" s="92"/>
      <c r="OFY311" s="92"/>
      <c r="OFZ311" s="92"/>
      <c r="OGA311" s="92"/>
      <c r="OGB311" s="92"/>
      <c r="OGC311" s="92"/>
      <c r="OGD311" s="92"/>
      <c r="OGE311" s="92"/>
      <c r="OGF311" s="92"/>
      <c r="OGG311" s="92"/>
      <c r="OGH311" s="92"/>
      <c r="OGI311" s="92"/>
      <c r="OGJ311" s="92"/>
      <c r="OGK311" s="92"/>
      <c r="OGL311" s="92"/>
      <c r="OGM311" s="92"/>
      <c r="OGN311" s="92"/>
      <c r="OGO311" s="92"/>
      <c r="OGP311" s="92"/>
      <c r="OGQ311" s="92"/>
      <c r="OGR311" s="92"/>
      <c r="OGS311" s="92"/>
      <c r="OGT311" s="92"/>
      <c r="OGU311" s="92"/>
      <c r="OGV311" s="92"/>
      <c r="OGW311" s="92"/>
      <c r="OGX311" s="92"/>
      <c r="OGY311" s="92"/>
      <c r="OGZ311" s="92"/>
      <c r="OHA311" s="92"/>
      <c r="OHB311" s="92"/>
      <c r="OHC311" s="92"/>
      <c r="OHD311" s="92"/>
      <c r="OHE311" s="92"/>
      <c r="OHF311" s="92"/>
      <c r="OHG311" s="92"/>
      <c r="OHH311" s="92"/>
      <c r="OHI311" s="92"/>
      <c r="OHJ311" s="92"/>
      <c r="OHK311" s="92"/>
      <c r="OHL311" s="92"/>
      <c r="OHM311" s="92"/>
      <c r="OHN311" s="92"/>
      <c r="OHO311" s="92"/>
      <c r="OHP311" s="92"/>
      <c r="OHQ311" s="92"/>
      <c r="OHR311" s="92"/>
      <c r="OHS311" s="92"/>
      <c r="OHT311" s="92"/>
      <c r="OHU311" s="92"/>
      <c r="OHV311" s="92"/>
      <c r="OHW311" s="92"/>
      <c r="OHX311" s="92"/>
      <c r="OHY311" s="92"/>
      <c r="OHZ311" s="92"/>
      <c r="OIA311" s="92"/>
      <c r="OIB311" s="92"/>
      <c r="OIC311" s="92"/>
      <c r="OID311" s="92"/>
      <c r="OIE311" s="92"/>
      <c r="OIF311" s="92"/>
      <c r="OIG311" s="92"/>
      <c r="OIH311" s="92"/>
      <c r="OII311" s="92"/>
      <c r="OIJ311" s="92"/>
      <c r="OIK311" s="92"/>
      <c r="OIL311" s="92"/>
      <c r="OIM311" s="92"/>
      <c r="OIN311" s="92"/>
      <c r="OIO311" s="92"/>
      <c r="OIP311" s="92"/>
      <c r="OIQ311" s="92"/>
      <c r="OIR311" s="92"/>
      <c r="OIS311" s="92"/>
      <c r="OIT311" s="92"/>
      <c r="OIU311" s="92"/>
      <c r="OIV311" s="92"/>
      <c r="OIW311" s="92"/>
      <c r="OIX311" s="92"/>
      <c r="OIY311" s="92"/>
      <c r="OIZ311" s="92"/>
      <c r="OJA311" s="92"/>
      <c r="OJB311" s="92"/>
      <c r="OJC311" s="92"/>
      <c r="OJD311" s="92"/>
      <c r="OJE311" s="92"/>
      <c r="OJF311" s="92"/>
      <c r="OJG311" s="92"/>
      <c r="OJH311" s="92"/>
      <c r="OJI311" s="92"/>
      <c r="OJJ311" s="92"/>
      <c r="OJK311" s="92"/>
      <c r="OJL311" s="92"/>
      <c r="OJM311" s="92"/>
      <c r="OJN311" s="92"/>
      <c r="OJO311" s="92"/>
      <c r="OJP311" s="92"/>
      <c r="OJQ311" s="92"/>
      <c r="OJR311" s="92"/>
      <c r="OJS311" s="92"/>
      <c r="OJT311" s="92"/>
      <c r="OJU311" s="92"/>
      <c r="OJV311" s="92"/>
      <c r="OJW311" s="92"/>
      <c r="OJX311" s="92"/>
      <c r="OJY311" s="92"/>
      <c r="OJZ311" s="92"/>
      <c r="OKA311" s="92"/>
      <c r="OKB311" s="92"/>
      <c r="OKC311" s="92"/>
      <c r="OKD311" s="92"/>
      <c r="OKE311" s="92"/>
      <c r="OKF311" s="92"/>
      <c r="OKG311" s="92"/>
      <c r="OKH311" s="92"/>
      <c r="OKI311" s="92"/>
      <c r="OKJ311" s="92"/>
      <c r="OKK311" s="92"/>
      <c r="OKL311" s="92"/>
      <c r="OKM311" s="92"/>
      <c r="OKN311" s="92"/>
      <c r="OKO311" s="92"/>
      <c r="OKP311" s="92"/>
      <c r="OKQ311" s="92"/>
      <c r="OKR311" s="92"/>
      <c r="OKS311" s="92"/>
      <c r="OKT311" s="92"/>
      <c r="OKU311" s="92"/>
      <c r="OKV311" s="92"/>
      <c r="OKW311" s="92"/>
      <c r="OKX311" s="92"/>
      <c r="OKY311" s="92"/>
      <c r="OKZ311" s="92"/>
      <c r="OLA311" s="92"/>
      <c r="OLB311" s="92"/>
      <c r="OLC311" s="92"/>
      <c r="OLD311" s="92"/>
      <c r="OLE311" s="92"/>
      <c r="OLF311" s="92"/>
      <c r="OLG311" s="92"/>
      <c r="OLH311" s="92"/>
      <c r="OLI311" s="92"/>
      <c r="OLJ311" s="92"/>
      <c r="OLK311" s="92"/>
      <c r="OLL311" s="92"/>
      <c r="OLM311" s="92"/>
      <c r="OLN311" s="92"/>
      <c r="OLO311" s="92"/>
      <c r="OLP311" s="92"/>
      <c r="OLQ311" s="92"/>
      <c r="OLR311" s="92"/>
      <c r="OLS311" s="92"/>
      <c r="OLT311" s="92"/>
      <c r="OLU311" s="92"/>
      <c r="OLV311" s="92"/>
      <c r="OLW311" s="92"/>
      <c r="OLX311" s="92"/>
      <c r="OLY311" s="92"/>
      <c r="OLZ311" s="92"/>
      <c r="OMA311" s="92"/>
      <c r="OMB311" s="92"/>
      <c r="OMC311" s="92"/>
      <c r="OMD311" s="92"/>
      <c r="OME311" s="92"/>
      <c r="OMF311" s="92"/>
      <c r="OMG311" s="92"/>
      <c r="OMH311" s="92"/>
      <c r="OMI311" s="92"/>
      <c r="OMJ311" s="92"/>
      <c r="OMK311" s="92"/>
      <c r="OML311" s="92"/>
      <c r="OMM311" s="92"/>
      <c r="OMN311" s="92"/>
      <c r="OMO311" s="92"/>
      <c r="OMP311" s="92"/>
      <c r="OMQ311" s="92"/>
      <c r="OMR311" s="92"/>
      <c r="OMS311" s="92"/>
      <c r="OMT311" s="92"/>
      <c r="OMU311" s="92"/>
      <c r="OMV311" s="92"/>
      <c r="OMW311" s="92"/>
      <c r="OMX311" s="92"/>
      <c r="OMY311" s="92"/>
      <c r="OMZ311" s="92"/>
      <c r="ONA311" s="92"/>
      <c r="ONB311" s="92"/>
      <c r="ONC311" s="92"/>
      <c r="OND311" s="92"/>
      <c r="ONE311" s="92"/>
      <c r="ONF311" s="92"/>
      <c r="ONG311" s="92"/>
      <c r="ONH311" s="92"/>
      <c r="ONI311" s="92"/>
      <c r="ONJ311" s="92"/>
      <c r="ONK311" s="92"/>
      <c r="ONL311" s="92"/>
      <c r="ONM311" s="92"/>
      <c r="ONN311" s="92"/>
      <c r="ONO311" s="92"/>
      <c r="ONP311" s="92"/>
      <c r="ONQ311" s="92"/>
      <c r="ONR311" s="92"/>
      <c r="ONS311" s="92"/>
      <c r="ONT311" s="92"/>
      <c r="ONU311" s="92"/>
      <c r="ONV311" s="92"/>
      <c r="ONW311" s="92"/>
      <c r="ONX311" s="92"/>
      <c r="ONY311" s="92"/>
      <c r="ONZ311" s="92"/>
      <c r="OOA311" s="92"/>
      <c r="OOB311" s="92"/>
      <c r="OOC311" s="92"/>
      <c r="OOD311" s="92"/>
      <c r="OOE311" s="92"/>
      <c r="OOF311" s="92"/>
      <c r="OOG311" s="92"/>
      <c r="OOH311" s="92"/>
      <c r="OOI311" s="92"/>
      <c r="OOJ311" s="92"/>
      <c r="OOK311" s="92"/>
      <c r="OOL311" s="92"/>
      <c r="OOM311" s="92"/>
      <c r="OON311" s="92"/>
      <c r="OOO311" s="92"/>
      <c r="OOP311" s="92"/>
      <c r="OOQ311" s="92"/>
      <c r="OOR311" s="92"/>
      <c r="OOS311" s="92"/>
      <c r="OOT311" s="92"/>
      <c r="OOU311" s="92"/>
      <c r="OOV311" s="92"/>
      <c r="OOW311" s="92"/>
      <c r="OOX311" s="92"/>
      <c r="OOY311" s="92"/>
      <c r="OOZ311" s="92"/>
      <c r="OPA311" s="92"/>
      <c r="OPB311" s="92"/>
      <c r="OPC311" s="92"/>
      <c r="OPD311" s="92"/>
      <c r="OPE311" s="92"/>
      <c r="OPF311" s="92"/>
      <c r="OPG311" s="92"/>
      <c r="OPH311" s="92"/>
      <c r="OPI311" s="92"/>
      <c r="OPJ311" s="92"/>
      <c r="OPK311" s="92"/>
      <c r="OPL311" s="92"/>
      <c r="OPM311" s="92"/>
      <c r="OPN311" s="92"/>
      <c r="OPO311" s="92"/>
      <c r="OPP311" s="92"/>
      <c r="OPQ311" s="92"/>
      <c r="OPR311" s="92"/>
      <c r="OPS311" s="92"/>
      <c r="OPT311" s="92"/>
      <c r="OPU311" s="92"/>
      <c r="OPV311" s="92"/>
      <c r="OPW311" s="92"/>
      <c r="OPX311" s="92"/>
      <c r="OPY311" s="92"/>
      <c r="OPZ311" s="92"/>
      <c r="OQA311" s="92"/>
      <c r="OQB311" s="92"/>
      <c r="OQC311" s="92"/>
      <c r="OQD311" s="92"/>
      <c r="OQE311" s="92"/>
      <c r="OQF311" s="92"/>
      <c r="OQG311" s="92"/>
      <c r="OQH311" s="92"/>
      <c r="OQI311" s="92"/>
      <c r="OQJ311" s="92"/>
      <c r="OQK311" s="92"/>
      <c r="OQL311" s="92"/>
      <c r="OQM311" s="92"/>
      <c r="OQN311" s="92"/>
      <c r="OQO311" s="92"/>
      <c r="OQP311" s="92"/>
      <c r="OQQ311" s="92"/>
      <c r="OQR311" s="92"/>
      <c r="OQS311" s="92"/>
      <c r="OQT311" s="92"/>
      <c r="OQU311" s="92"/>
      <c r="OQV311" s="92"/>
      <c r="OQW311" s="92"/>
      <c r="OQX311" s="92"/>
      <c r="OQY311" s="92"/>
      <c r="OQZ311" s="92"/>
      <c r="ORA311" s="92"/>
      <c r="ORB311" s="92"/>
      <c r="ORC311" s="92"/>
      <c r="ORD311" s="92"/>
      <c r="ORE311" s="92"/>
      <c r="ORF311" s="92"/>
      <c r="ORG311" s="92"/>
      <c r="ORH311" s="92"/>
      <c r="ORI311" s="92"/>
      <c r="ORJ311" s="92"/>
      <c r="ORK311" s="92"/>
      <c r="ORL311" s="92"/>
      <c r="ORM311" s="92"/>
      <c r="ORN311" s="92"/>
      <c r="ORO311" s="92"/>
      <c r="ORP311" s="92"/>
      <c r="ORQ311" s="92"/>
      <c r="ORR311" s="92"/>
      <c r="ORS311" s="92"/>
      <c r="ORT311" s="92"/>
      <c r="ORU311" s="92"/>
      <c r="ORV311" s="92"/>
      <c r="ORW311" s="92"/>
      <c r="ORX311" s="92"/>
      <c r="ORY311" s="92"/>
      <c r="ORZ311" s="92"/>
      <c r="OSA311" s="92"/>
      <c r="OSB311" s="92"/>
      <c r="OSC311" s="92"/>
      <c r="OSD311" s="92"/>
      <c r="OSE311" s="92"/>
      <c r="OSF311" s="92"/>
      <c r="OSG311" s="92"/>
      <c r="OSH311" s="92"/>
      <c r="OSI311" s="92"/>
      <c r="OSJ311" s="92"/>
      <c r="OSK311" s="92"/>
      <c r="OSL311" s="92"/>
      <c r="OSM311" s="92"/>
      <c r="OSN311" s="92"/>
      <c r="OSO311" s="92"/>
      <c r="OSP311" s="92"/>
      <c r="OSQ311" s="92"/>
      <c r="OSR311" s="92"/>
      <c r="OSS311" s="92"/>
      <c r="OST311" s="92"/>
      <c r="OSU311" s="92"/>
      <c r="OSV311" s="92"/>
      <c r="OSW311" s="92"/>
      <c r="OSX311" s="92"/>
      <c r="OSY311" s="92"/>
      <c r="OSZ311" s="92"/>
      <c r="OTA311" s="92"/>
      <c r="OTB311" s="92"/>
      <c r="OTC311" s="92"/>
      <c r="OTD311" s="92"/>
      <c r="OTE311" s="92"/>
      <c r="OTF311" s="92"/>
      <c r="OTG311" s="92"/>
      <c r="OTH311" s="92"/>
      <c r="OTI311" s="92"/>
      <c r="OTJ311" s="92"/>
      <c r="OTK311" s="92"/>
      <c r="OTL311" s="92"/>
      <c r="OTM311" s="92"/>
      <c r="OTN311" s="92"/>
      <c r="OTO311" s="92"/>
      <c r="OTP311" s="92"/>
      <c r="OTQ311" s="92"/>
      <c r="OTR311" s="92"/>
      <c r="OTS311" s="92"/>
      <c r="OTT311" s="92"/>
      <c r="OTU311" s="92"/>
      <c r="OTV311" s="92"/>
      <c r="OTW311" s="92"/>
      <c r="OTX311" s="92"/>
      <c r="OTY311" s="92"/>
      <c r="OTZ311" s="92"/>
      <c r="OUA311" s="92"/>
      <c r="OUB311" s="92"/>
      <c r="OUC311" s="92"/>
      <c r="OUD311" s="92"/>
      <c r="OUE311" s="92"/>
      <c r="OUF311" s="92"/>
      <c r="OUG311" s="92"/>
      <c r="OUH311" s="92"/>
      <c r="OUI311" s="92"/>
      <c r="OUJ311" s="92"/>
      <c r="OUK311" s="92"/>
      <c r="OUL311" s="92"/>
      <c r="OUM311" s="92"/>
      <c r="OUN311" s="92"/>
      <c r="OUO311" s="92"/>
      <c r="OUP311" s="92"/>
      <c r="OUQ311" s="92"/>
      <c r="OUR311" s="92"/>
      <c r="OUS311" s="92"/>
      <c r="OUT311" s="92"/>
      <c r="OUU311" s="92"/>
      <c r="OUV311" s="92"/>
      <c r="OUW311" s="92"/>
      <c r="OUX311" s="92"/>
      <c r="OUY311" s="92"/>
      <c r="OUZ311" s="92"/>
      <c r="OVA311" s="92"/>
      <c r="OVB311" s="92"/>
      <c r="OVC311" s="92"/>
      <c r="OVD311" s="92"/>
      <c r="OVE311" s="92"/>
      <c r="OVF311" s="92"/>
      <c r="OVG311" s="92"/>
      <c r="OVH311" s="92"/>
      <c r="OVI311" s="92"/>
      <c r="OVJ311" s="92"/>
      <c r="OVK311" s="92"/>
      <c r="OVL311" s="92"/>
      <c r="OVM311" s="92"/>
      <c r="OVN311" s="92"/>
      <c r="OVO311" s="92"/>
      <c r="OVP311" s="92"/>
      <c r="OVQ311" s="92"/>
      <c r="OVR311" s="92"/>
      <c r="OVS311" s="92"/>
      <c r="OVT311" s="92"/>
      <c r="OVU311" s="92"/>
      <c r="OVV311" s="92"/>
      <c r="OVW311" s="92"/>
      <c r="OVX311" s="92"/>
      <c r="OVY311" s="92"/>
      <c r="OVZ311" s="92"/>
      <c r="OWA311" s="92"/>
      <c r="OWB311" s="92"/>
      <c r="OWC311" s="92"/>
      <c r="OWD311" s="92"/>
      <c r="OWE311" s="92"/>
      <c r="OWF311" s="92"/>
      <c r="OWG311" s="92"/>
      <c r="OWH311" s="92"/>
      <c r="OWI311" s="92"/>
      <c r="OWJ311" s="92"/>
      <c r="OWK311" s="92"/>
      <c r="OWL311" s="92"/>
      <c r="OWM311" s="92"/>
      <c r="OWN311" s="92"/>
      <c r="OWO311" s="92"/>
      <c r="OWP311" s="92"/>
      <c r="OWQ311" s="92"/>
      <c r="OWR311" s="92"/>
      <c r="OWS311" s="92"/>
      <c r="OWT311" s="92"/>
      <c r="OWU311" s="92"/>
      <c r="OWV311" s="92"/>
      <c r="OWW311" s="92"/>
      <c r="OWX311" s="92"/>
      <c r="OWY311" s="92"/>
      <c r="OWZ311" s="92"/>
      <c r="OXA311" s="92"/>
      <c r="OXB311" s="92"/>
      <c r="OXC311" s="92"/>
      <c r="OXD311" s="92"/>
      <c r="OXE311" s="92"/>
      <c r="OXF311" s="92"/>
      <c r="OXG311" s="92"/>
      <c r="OXH311" s="92"/>
      <c r="OXI311" s="92"/>
      <c r="OXJ311" s="92"/>
      <c r="OXK311" s="92"/>
      <c r="OXL311" s="92"/>
      <c r="OXM311" s="92"/>
      <c r="OXN311" s="92"/>
      <c r="OXO311" s="92"/>
      <c r="OXP311" s="92"/>
      <c r="OXQ311" s="92"/>
      <c r="OXR311" s="92"/>
      <c r="OXS311" s="92"/>
      <c r="OXT311" s="92"/>
      <c r="OXU311" s="92"/>
      <c r="OXV311" s="92"/>
      <c r="OXW311" s="92"/>
      <c r="OXX311" s="92"/>
      <c r="OXY311" s="92"/>
      <c r="OXZ311" s="92"/>
      <c r="OYA311" s="92"/>
      <c r="OYB311" s="92"/>
      <c r="OYC311" s="92"/>
      <c r="OYD311" s="92"/>
      <c r="OYE311" s="92"/>
      <c r="OYF311" s="92"/>
      <c r="OYG311" s="92"/>
      <c r="OYH311" s="92"/>
      <c r="OYI311" s="92"/>
      <c r="OYJ311" s="92"/>
      <c r="OYK311" s="92"/>
      <c r="OYL311" s="92"/>
      <c r="OYM311" s="92"/>
      <c r="OYN311" s="92"/>
      <c r="OYO311" s="92"/>
      <c r="OYP311" s="92"/>
      <c r="OYQ311" s="92"/>
      <c r="OYR311" s="92"/>
      <c r="OYS311" s="92"/>
      <c r="OYT311" s="92"/>
      <c r="OYU311" s="92"/>
      <c r="OYV311" s="92"/>
      <c r="OYW311" s="92"/>
      <c r="OYX311" s="92"/>
      <c r="OYY311" s="92"/>
      <c r="OYZ311" s="92"/>
      <c r="OZA311" s="92"/>
      <c r="OZB311" s="92"/>
      <c r="OZC311" s="92"/>
      <c r="OZD311" s="92"/>
      <c r="OZE311" s="92"/>
      <c r="OZF311" s="92"/>
      <c r="OZG311" s="92"/>
      <c r="OZH311" s="92"/>
      <c r="OZI311" s="92"/>
      <c r="OZJ311" s="92"/>
      <c r="OZK311" s="92"/>
      <c r="OZL311" s="92"/>
      <c r="OZM311" s="92"/>
      <c r="OZN311" s="92"/>
      <c r="OZO311" s="92"/>
      <c r="OZP311" s="92"/>
      <c r="OZQ311" s="92"/>
      <c r="OZR311" s="92"/>
      <c r="OZS311" s="92"/>
      <c r="OZT311" s="92"/>
      <c r="OZU311" s="92"/>
      <c r="OZV311" s="92"/>
      <c r="OZW311" s="92"/>
      <c r="OZX311" s="92"/>
      <c r="OZY311" s="92"/>
      <c r="OZZ311" s="92"/>
      <c r="PAA311" s="92"/>
      <c r="PAB311" s="92"/>
      <c r="PAC311" s="92"/>
      <c r="PAD311" s="92"/>
      <c r="PAE311" s="92"/>
      <c r="PAF311" s="92"/>
      <c r="PAG311" s="92"/>
      <c r="PAH311" s="92"/>
      <c r="PAI311" s="92"/>
      <c r="PAJ311" s="92"/>
      <c r="PAK311" s="92"/>
      <c r="PAL311" s="92"/>
      <c r="PAM311" s="92"/>
      <c r="PAN311" s="92"/>
      <c r="PAO311" s="92"/>
      <c r="PAP311" s="92"/>
      <c r="PAQ311" s="92"/>
      <c r="PAR311" s="92"/>
      <c r="PAS311" s="92"/>
      <c r="PAT311" s="92"/>
      <c r="PAU311" s="92"/>
      <c r="PAV311" s="92"/>
      <c r="PAW311" s="92"/>
      <c r="PAX311" s="92"/>
      <c r="PAY311" s="92"/>
      <c r="PAZ311" s="92"/>
      <c r="PBA311" s="92"/>
      <c r="PBB311" s="92"/>
      <c r="PBC311" s="92"/>
      <c r="PBD311" s="92"/>
      <c r="PBE311" s="92"/>
      <c r="PBF311" s="92"/>
      <c r="PBG311" s="92"/>
      <c r="PBH311" s="92"/>
      <c r="PBI311" s="92"/>
      <c r="PBJ311" s="92"/>
      <c r="PBK311" s="92"/>
      <c r="PBL311" s="92"/>
      <c r="PBM311" s="92"/>
      <c r="PBN311" s="92"/>
      <c r="PBO311" s="92"/>
      <c r="PBP311" s="92"/>
      <c r="PBQ311" s="92"/>
      <c r="PBR311" s="92"/>
      <c r="PBS311" s="92"/>
      <c r="PBT311" s="92"/>
      <c r="PBU311" s="92"/>
      <c r="PBV311" s="92"/>
      <c r="PBW311" s="92"/>
      <c r="PBX311" s="92"/>
      <c r="PBY311" s="92"/>
      <c r="PBZ311" s="92"/>
      <c r="PCA311" s="92"/>
      <c r="PCB311" s="92"/>
      <c r="PCC311" s="92"/>
      <c r="PCD311" s="92"/>
      <c r="PCE311" s="92"/>
      <c r="PCF311" s="92"/>
      <c r="PCG311" s="92"/>
      <c r="PCH311" s="92"/>
      <c r="PCI311" s="92"/>
      <c r="PCJ311" s="92"/>
      <c r="PCK311" s="92"/>
      <c r="PCL311" s="92"/>
      <c r="PCM311" s="92"/>
      <c r="PCN311" s="92"/>
      <c r="PCO311" s="92"/>
      <c r="PCP311" s="92"/>
      <c r="PCQ311" s="92"/>
      <c r="PCR311" s="92"/>
      <c r="PCS311" s="92"/>
      <c r="PCT311" s="92"/>
      <c r="PCU311" s="92"/>
      <c r="PCV311" s="92"/>
      <c r="PCW311" s="92"/>
      <c r="PCX311" s="92"/>
      <c r="PCY311" s="92"/>
      <c r="PCZ311" s="92"/>
      <c r="PDA311" s="92"/>
      <c r="PDB311" s="92"/>
      <c r="PDC311" s="92"/>
      <c r="PDD311" s="92"/>
      <c r="PDE311" s="92"/>
      <c r="PDF311" s="92"/>
      <c r="PDG311" s="92"/>
      <c r="PDH311" s="92"/>
      <c r="PDI311" s="92"/>
      <c r="PDJ311" s="92"/>
      <c r="PDK311" s="92"/>
      <c r="PDL311" s="92"/>
      <c r="PDM311" s="92"/>
      <c r="PDN311" s="92"/>
      <c r="PDO311" s="92"/>
      <c r="PDP311" s="92"/>
      <c r="PDQ311" s="92"/>
      <c r="PDR311" s="92"/>
      <c r="PDS311" s="92"/>
      <c r="PDT311" s="92"/>
      <c r="PDU311" s="92"/>
      <c r="PDV311" s="92"/>
      <c r="PDW311" s="92"/>
      <c r="PDX311" s="92"/>
      <c r="PDY311" s="92"/>
      <c r="PDZ311" s="92"/>
      <c r="PEA311" s="92"/>
      <c r="PEB311" s="92"/>
      <c r="PEC311" s="92"/>
      <c r="PED311" s="92"/>
      <c r="PEE311" s="92"/>
      <c r="PEF311" s="92"/>
      <c r="PEG311" s="92"/>
      <c r="PEH311" s="92"/>
      <c r="PEI311" s="92"/>
      <c r="PEJ311" s="92"/>
      <c r="PEK311" s="92"/>
      <c r="PEL311" s="92"/>
      <c r="PEM311" s="92"/>
      <c r="PEN311" s="92"/>
      <c r="PEO311" s="92"/>
      <c r="PEP311" s="92"/>
      <c r="PEQ311" s="92"/>
      <c r="PER311" s="92"/>
      <c r="PES311" s="92"/>
      <c r="PET311" s="92"/>
      <c r="PEU311" s="92"/>
      <c r="PEV311" s="92"/>
      <c r="PEW311" s="92"/>
      <c r="PEX311" s="92"/>
      <c r="PEY311" s="92"/>
      <c r="PEZ311" s="92"/>
      <c r="PFA311" s="92"/>
      <c r="PFB311" s="92"/>
      <c r="PFC311" s="92"/>
      <c r="PFD311" s="92"/>
      <c r="PFE311" s="92"/>
      <c r="PFF311" s="92"/>
      <c r="PFG311" s="92"/>
      <c r="PFH311" s="92"/>
      <c r="PFI311" s="92"/>
      <c r="PFJ311" s="92"/>
      <c r="PFK311" s="92"/>
      <c r="PFL311" s="92"/>
      <c r="PFM311" s="92"/>
      <c r="PFN311" s="92"/>
      <c r="PFO311" s="92"/>
      <c r="PFP311" s="92"/>
      <c r="PFQ311" s="92"/>
      <c r="PFR311" s="92"/>
      <c r="PFS311" s="92"/>
      <c r="PFT311" s="92"/>
      <c r="PFU311" s="92"/>
      <c r="PFV311" s="92"/>
      <c r="PFW311" s="92"/>
      <c r="PFX311" s="92"/>
      <c r="PFY311" s="92"/>
      <c r="PFZ311" s="92"/>
      <c r="PGA311" s="92"/>
      <c r="PGB311" s="92"/>
      <c r="PGC311" s="92"/>
      <c r="PGD311" s="92"/>
      <c r="PGE311" s="92"/>
      <c r="PGF311" s="92"/>
      <c r="PGG311" s="92"/>
      <c r="PGH311" s="92"/>
      <c r="PGI311" s="92"/>
      <c r="PGJ311" s="92"/>
      <c r="PGK311" s="92"/>
      <c r="PGL311" s="92"/>
      <c r="PGM311" s="92"/>
      <c r="PGN311" s="92"/>
      <c r="PGO311" s="92"/>
      <c r="PGP311" s="92"/>
      <c r="PGQ311" s="92"/>
      <c r="PGR311" s="92"/>
      <c r="PGS311" s="92"/>
      <c r="PGT311" s="92"/>
      <c r="PGU311" s="92"/>
      <c r="PGV311" s="92"/>
      <c r="PGW311" s="92"/>
      <c r="PGX311" s="92"/>
      <c r="PGY311" s="92"/>
      <c r="PGZ311" s="92"/>
      <c r="PHA311" s="92"/>
      <c r="PHB311" s="92"/>
      <c r="PHC311" s="92"/>
      <c r="PHD311" s="92"/>
      <c r="PHE311" s="92"/>
      <c r="PHF311" s="92"/>
      <c r="PHG311" s="92"/>
      <c r="PHH311" s="92"/>
      <c r="PHI311" s="92"/>
      <c r="PHJ311" s="92"/>
      <c r="PHK311" s="92"/>
      <c r="PHL311" s="92"/>
      <c r="PHM311" s="92"/>
      <c r="PHN311" s="92"/>
      <c r="PHO311" s="92"/>
      <c r="PHP311" s="92"/>
      <c r="PHQ311" s="92"/>
      <c r="PHR311" s="92"/>
      <c r="PHS311" s="92"/>
      <c r="PHT311" s="92"/>
      <c r="PHU311" s="92"/>
      <c r="PHV311" s="92"/>
      <c r="PHW311" s="92"/>
      <c r="PHX311" s="92"/>
      <c r="PHY311" s="92"/>
      <c r="PHZ311" s="92"/>
      <c r="PIA311" s="92"/>
      <c r="PIB311" s="92"/>
      <c r="PIC311" s="92"/>
      <c r="PID311" s="92"/>
      <c r="PIE311" s="92"/>
      <c r="PIF311" s="92"/>
      <c r="PIG311" s="92"/>
      <c r="PIH311" s="92"/>
      <c r="PII311" s="92"/>
      <c r="PIJ311" s="92"/>
      <c r="PIK311" s="92"/>
      <c r="PIL311" s="92"/>
      <c r="PIM311" s="92"/>
      <c r="PIN311" s="92"/>
      <c r="PIO311" s="92"/>
      <c r="PIP311" s="92"/>
      <c r="PIQ311" s="92"/>
      <c r="PIR311" s="92"/>
      <c r="PIS311" s="92"/>
      <c r="PIT311" s="92"/>
      <c r="PIU311" s="92"/>
      <c r="PIV311" s="92"/>
      <c r="PIW311" s="92"/>
      <c r="PIX311" s="92"/>
      <c r="PIY311" s="92"/>
      <c r="PIZ311" s="92"/>
      <c r="PJA311" s="92"/>
      <c r="PJB311" s="92"/>
      <c r="PJC311" s="92"/>
      <c r="PJD311" s="92"/>
      <c r="PJE311" s="92"/>
      <c r="PJF311" s="92"/>
      <c r="PJG311" s="92"/>
      <c r="PJH311" s="92"/>
      <c r="PJI311" s="92"/>
      <c r="PJJ311" s="92"/>
      <c r="PJK311" s="92"/>
      <c r="PJL311" s="92"/>
      <c r="PJM311" s="92"/>
      <c r="PJN311" s="92"/>
      <c r="PJO311" s="92"/>
      <c r="PJP311" s="92"/>
      <c r="PJQ311" s="92"/>
      <c r="PJR311" s="92"/>
      <c r="PJS311" s="92"/>
      <c r="PJT311" s="92"/>
      <c r="PJU311" s="92"/>
      <c r="PJV311" s="92"/>
      <c r="PJW311" s="92"/>
      <c r="PJX311" s="92"/>
      <c r="PJY311" s="92"/>
      <c r="PJZ311" s="92"/>
      <c r="PKA311" s="92"/>
      <c r="PKB311" s="92"/>
      <c r="PKC311" s="92"/>
      <c r="PKD311" s="92"/>
      <c r="PKE311" s="92"/>
      <c r="PKF311" s="92"/>
      <c r="PKG311" s="92"/>
      <c r="PKH311" s="92"/>
      <c r="PKI311" s="92"/>
      <c r="PKJ311" s="92"/>
      <c r="PKK311" s="92"/>
      <c r="PKL311" s="92"/>
      <c r="PKM311" s="92"/>
      <c r="PKN311" s="92"/>
      <c r="PKO311" s="92"/>
      <c r="PKP311" s="92"/>
      <c r="PKQ311" s="92"/>
      <c r="PKR311" s="92"/>
      <c r="PKS311" s="92"/>
      <c r="PKT311" s="92"/>
      <c r="PKU311" s="92"/>
      <c r="PKV311" s="92"/>
      <c r="PKW311" s="92"/>
      <c r="PKX311" s="92"/>
      <c r="PKY311" s="92"/>
      <c r="PKZ311" s="92"/>
      <c r="PLA311" s="92"/>
      <c r="PLB311" s="92"/>
      <c r="PLC311" s="92"/>
      <c r="PLD311" s="92"/>
      <c r="PLE311" s="92"/>
      <c r="PLF311" s="92"/>
      <c r="PLG311" s="92"/>
      <c r="PLH311" s="92"/>
      <c r="PLI311" s="92"/>
      <c r="PLJ311" s="92"/>
      <c r="PLK311" s="92"/>
      <c r="PLL311" s="92"/>
      <c r="PLM311" s="92"/>
      <c r="PLN311" s="92"/>
      <c r="PLO311" s="92"/>
      <c r="PLP311" s="92"/>
      <c r="PLQ311" s="92"/>
      <c r="PLR311" s="92"/>
      <c r="PLS311" s="92"/>
      <c r="PLT311" s="92"/>
      <c r="PLU311" s="92"/>
      <c r="PLV311" s="92"/>
      <c r="PLW311" s="92"/>
      <c r="PLX311" s="92"/>
      <c r="PLY311" s="92"/>
      <c r="PLZ311" s="92"/>
      <c r="PMA311" s="92"/>
      <c r="PMB311" s="92"/>
      <c r="PMC311" s="92"/>
      <c r="PMD311" s="92"/>
      <c r="PME311" s="92"/>
      <c r="PMF311" s="92"/>
      <c r="PMG311" s="92"/>
      <c r="PMH311" s="92"/>
      <c r="PMI311" s="92"/>
      <c r="PMJ311" s="92"/>
      <c r="PMK311" s="92"/>
      <c r="PML311" s="92"/>
      <c r="PMM311" s="92"/>
      <c r="PMN311" s="92"/>
      <c r="PMO311" s="92"/>
      <c r="PMP311" s="92"/>
      <c r="PMQ311" s="92"/>
      <c r="PMR311" s="92"/>
      <c r="PMS311" s="92"/>
      <c r="PMT311" s="92"/>
      <c r="PMU311" s="92"/>
      <c r="PMV311" s="92"/>
      <c r="PMW311" s="92"/>
      <c r="PMX311" s="92"/>
      <c r="PMY311" s="92"/>
      <c r="PMZ311" s="92"/>
      <c r="PNA311" s="92"/>
      <c r="PNB311" s="92"/>
      <c r="PNC311" s="92"/>
      <c r="PND311" s="92"/>
      <c r="PNE311" s="92"/>
      <c r="PNF311" s="92"/>
      <c r="PNG311" s="92"/>
      <c r="PNH311" s="92"/>
      <c r="PNI311" s="92"/>
      <c r="PNJ311" s="92"/>
      <c r="PNK311" s="92"/>
      <c r="PNL311" s="92"/>
      <c r="PNM311" s="92"/>
      <c r="PNN311" s="92"/>
      <c r="PNO311" s="92"/>
      <c r="PNP311" s="92"/>
      <c r="PNQ311" s="92"/>
      <c r="PNR311" s="92"/>
      <c r="PNS311" s="92"/>
      <c r="PNT311" s="92"/>
      <c r="PNU311" s="92"/>
      <c r="PNV311" s="92"/>
      <c r="PNW311" s="92"/>
      <c r="PNX311" s="92"/>
      <c r="PNY311" s="92"/>
      <c r="PNZ311" s="92"/>
      <c r="POA311" s="92"/>
      <c r="POB311" s="92"/>
      <c r="POC311" s="92"/>
      <c r="POD311" s="92"/>
      <c r="POE311" s="92"/>
      <c r="POF311" s="92"/>
      <c r="POG311" s="92"/>
      <c r="POH311" s="92"/>
      <c r="POI311" s="92"/>
      <c r="POJ311" s="92"/>
      <c r="POK311" s="92"/>
      <c r="POL311" s="92"/>
      <c r="POM311" s="92"/>
      <c r="PON311" s="92"/>
      <c r="POO311" s="92"/>
      <c r="POP311" s="92"/>
      <c r="POQ311" s="92"/>
      <c r="POR311" s="92"/>
      <c r="POS311" s="92"/>
      <c r="POT311" s="92"/>
      <c r="POU311" s="92"/>
      <c r="POV311" s="92"/>
      <c r="POW311" s="92"/>
      <c r="POX311" s="92"/>
      <c r="POY311" s="92"/>
      <c r="POZ311" s="92"/>
      <c r="PPA311" s="92"/>
      <c r="PPB311" s="92"/>
      <c r="PPC311" s="92"/>
      <c r="PPD311" s="92"/>
      <c r="PPE311" s="92"/>
      <c r="PPF311" s="92"/>
      <c r="PPG311" s="92"/>
      <c r="PPH311" s="92"/>
      <c r="PPI311" s="92"/>
      <c r="PPJ311" s="92"/>
      <c r="PPK311" s="92"/>
      <c r="PPL311" s="92"/>
      <c r="PPM311" s="92"/>
      <c r="PPN311" s="92"/>
      <c r="PPO311" s="92"/>
      <c r="PPP311" s="92"/>
      <c r="PPQ311" s="92"/>
      <c r="PPR311" s="92"/>
      <c r="PPS311" s="92"/>
      <c r="PPT311" s="92"/>
      <c r="PPU311" s="92"/>
      <c r="PPV311" s="92"/>
      <c r="PPW311" s="92"/>
      <c r="PPX311" s="92"/>
      <c r="PPY311" s="92"/>
      <c r="PPZ311" s="92"/>
      <c r="PQA311" s="92"/>
      <c r="PQB311" s="92"/>
      <c r="PQC311" s="92"/>
      <c r="PQD311" s="92"/>
      <c r="PQE311" s="92"/>
      <c r="PQF311" s="92"/>
      <c r="PQG311" s="92"/>
      <c r="PQH311" s="92"/>
      <c r="PQI311" s="92"/>
      <c r="PQJ311" s="92"/>
      <c r="PQK311" s="92"/>
      <c r="PQL311" s="92"/>
      <c r="PQM311" s="92"/>
      <c r="PQN311" s="92"/>
      <c r="PQO311" s="92"/>
      <c r="PQP311" s="92"/>
      <c r="PQQ311" s="92"/>
      <c r="PQR311" s="92"/>
      <c r="PQS311" s="92"/>
      <c r="PQT311" s="92"/>
      <c r="PQU311" s="92"/>
      <c r="PQV311" s="92"/>
      <c r="PQW311" s="92"/>
      <c r="PQX311" s="92"/>
      <c r="PQY311" s="92"/>
      <c r="PQZ311" s="92"/>
      <c r="PRA311" s="92"/>
      <c r="PRB311" s="92"/>
      <c r="PRC311" s="92"/>
      <c r="PRD311" s="92"/>
      <c r="PRE311" s="92"/>
      <c r="PRF311" s="92"/>
      <c r="PRG311" s="92"/>
      <c r="PRH311" s="92"/>
      <c r="PRI311" s="92"/>
      <c r="PRJ311" s="92"/>
      <c r="PRK311" s="92"/>
      <c r="PRL311" s="92"/>
      <c r="PRM311" s="92"/>
      <c r="PRN311" s="92"/>
      <c r="PRO311" s="92"/>
      <c r="PRP311" s="92"/>
      <c r="PRQ311" s="92"/>
      <c r="PRR311" s="92"/>
      <c r="PRS311" s="92"/>
      <c r="PRT311" s="92"/>
      <c r="PRU311" s="92"/>
      <c r="PRV311" s="92"/>
      <c r="PRW311" s="92"/>
      <c r="PRX311" s="92"/>
      <c r="PRY311" s="92"/>
      <c r="PRZ311" s="92"/>
      <c r="PSA311" s="92"/>
      <c r="PSB311" s="92"/>
      <c r="PSC311" s="92"/>
      <c r="PSD311" s="92"/>
      <c r="PSE311" s="92"/>
      <c r="PSF311" s="92"/>
      <c r="PSG311" s="92"/>
      <c r="PSH311" s="92"/>
      <c r="PSI311" s="92"/>
      <c r="PSJ311" s="92"/>
      <c r="PSK311" s="92"/>
      <c r="PSL311" s="92"/>
      <c r="PSM311" s="92"/>
      <c r="PSN311" s="92"/>
      <c r="PSO311" s="92"/>
      <c r="PSP311" s="92"/>
      <c r="PSQ311" s="92"/>
      <c r="PSR311" s="92"/>
      <c r="PSS311" s="92"/>
      <c r="PST311" s="92"/>
      <c r="PSU311" s="92"/>
      <c r="PSV311" s="92"/>
      <c r="PSW311" s="92"/>
      <c r="PSX311" s="92"/>
      <c r="PSY311" s="92"/>
      <c r="PSZ311" s="92"/>
      <c r="PTA311" s="92"/>
      <c r="PTB311" s="92"/>
      <c r="PTC311" s="92"/>
      <c r="PTD311" s="92"/>
      <c r="PTE311" s="92"/>
      <c r="PTF311" s="92"/>
      <c r="PTG311" s="92"/>
      <c r="PTH311" s="92"/>
      <c r="PTI311" s="92"/>
      <c r="PTJ311" s="92"/>
      <c r="PTK311" s="92"/>
      <c r="PTL311" s="92"/>
      <c r="PTM311" s="92"/>
      <c r="PTN311" s="92"/>
      <c r="PTO311" s="92"/>
      <c r="PTP311" s="92"/>
      <c r="PTQ311" s="92"/>
      <c r="PTR311" s="92"/>
      <c r="PTS311" s="92"/>
      <c r="PTT311" s="92"/>
      <c r="PTU311" s="92"/>
      <c r="PTV311" s="92"/>
      <c r="PTW311" s="92"/>
      <c r="PTX311" s="92"/>
      <c r="PTY311" s="92"/>
      <c r="PTZ311" s="92"/>
      <c r="PUA311" s="92"/>
      <c r="PUB311" s="92"/>
      <c r="PUC311" s="92"/>
      <c r="PUD311" s="92"/>
      <c r="PUE311" s="92"/>
      <c r="PUF311" s="92"/>
      <c r="PUG311" s="92"/>
      <c r="PUH311" s="92"/>
      <c r="PUI311" s="92"/>
      <c r="PUJ311" s="92"/>
      <c r="PUK311" s="92"/>
      <c r="PUL311" s="92"/>
      <c r="PUM311" s="92"/>
      <c r="PUN311" s="92"/>
      <c r="PUO311" s="92"/>
      <c r="PUP311" s="92"/>
      <c r="PUQ311" s="92"/>
      <c r="PUR311" s="92"/>
      <c r="PUS311" s="92"/>
      <c r="PUT311" s="92"/>
      <c r="PUU311" s="92"/>
      <c r="PUV311" s="92"/>
      <c r="PUW311" s="92"/>
      <c r="PUX311" s="92"/>
      <c r="PUY311" s="92"/>
      <c r="PUZ311" s="92"/>
      <c r="PVA311" s="92"/>
      <c r="PVB311" s="92"/>
      <c r="PVC311" s="92"/>
      <c r="PVD311" s="92"/>
      <c r="PVE311" s="92"/>
      <c r="PVF311" s="92"/>
      <c r="PVG311" s="92"/>
      <c r="PVH311" s="92"/>
      <c r="PVI311" s="92"/>
      <c r="PVJ311" s="92"/>
      <c r="PVK311" s="92"/>
      <c r="PVL311" s="92"/>
      <c r="PVM311" s="92"/>
      <c r="PVN311" s="92"/>
      <c r="PVO311" s="92"/>
      <c r="PVP311" s="92"/>
      <c r="PVQ311" s="92"/>
      <c r="PVR311" s="92"/>
      <c r="PVS311" s="92"/>
      <c r="PVT311" s="92"/>
      <c r="PVU311" s="92"/>
      <c r="PVV311" s="92"/>
      <c r="PVW311" s="92"/>
      <c r="PVX311" s="92"/>
      <c r="PVY311" s="92"/>
      <c r="PVZ311" s="92"/>
      <c r="PWA311" s="92"/>
      <c r="PWB311" s="92"/>
      <c r="PWC311" s="92"/>
      <c r="PWD311" s="92"/>
      <c r="PWE311" s="92"/>
      <c r="PWF311" s="92"/>
      <c r="PWG311" s="92"/>
      <c r="PWH311" s="92"/>
      <c r="PWI311" s="92"/>
      <c r="PWJ311" s="92"/>
      <c r="PWK311" s="92"/>
      <c r="PWL311" s="92"/>
      <c r="PWM311" s="92"/>
      <c r="PWN311" s="92"/>
      <c r="PWO311" s="92"/>
      <c r="PWP311" s="92"/>
      <c r="PWQ311" s="92"/>
      <c r="PWR311" s="92"/>
      <c r="PWS311" s="92"/>
      <c r="PWT311" s="92"/>
      <c r="PWU311" s="92"/>
      <c r="PWV311" s="92"/>
      <c r="PWW311" s="92"/>
      <c r="PWX311" s="92"/>
      <c r="PWY311" s="92"/>
      <c r="PWZ311" s="92"/>
      <c r="PXA311" s="92"/>
      <c r="PXB311" s="92"/>
      <c r="PXC311" s="92"/>
      <c r="PXD311" s="92"/>
      <c r="PXE311" s="92"/>
      <c r="PXF311" s="92"/>
      <c r="PXG311" s="92"/>
      <c r="PXH311" s="92"/>
      <c r="PXI311" s="92"/>
      <c r="PXJ311" s="92"/>
      <c r="PXK311" s="92"/>
      <c r="PXL311" s="92"/>
      <c r="PXM311" s="92"/>
      <c r="PXN311" s="92"/>
      <c r="PXO311" s="92"/>
      <c r="PXP311" s="92"/>
      <c r="PXQ311" s="92"/>
      <c r="PXR311" s="92"/>
      <c r="PXS311" s="92"/>
      <c r="PXT311" s="92"/>
      <c r="PXU311" s="92"/>
      <c r="PXV311" s="92"/>
      <c r="PXW311" s="92"/>
      <c r="PXX311" s="92"/>
      <c r="PXY311" s="92"/>
      <c r="PXZ311" s="92"/>
      <c r="PYA311" s="92"/>
      <c r="PYB311" s="92"/>
      <c r="PYC311" s="92"/>
      <c r="PYD311" s="92"/>
      <c r="PYE311" s="92"/>
      <c r="PYF311" s="92"/>
      <c r="PYG311" s="92"/>
      <c r="PYH311" s="92"/>
      <c r="PYI311" s="92"/>
      <c r="PYJ311" s="92"/>
      <c r="PYK311" s="92"/>
      <c r="PYL311" s="92"/>
      <c r="PYM311" s="92"/>
      <c r="PYN311" s="92"/>
      <c r="PYO311" s="92"/>
      <c r="PYP311" s="92"/>
      <c r="PYQ311" s="92"/>
      <c r="PYR311" s="92"/>
      <c r="PYS311" s="92"/>
      <c r="PYT311" s="92"/>
      <c r="PYU311" s="92"/>
      <c r="PYV311" s="92"/>
      <c r="PYW311" s="92"/>
      <c r="PYX311" s="92"/>
      <c r="PYY311" s="92"/>
      <c r="PYZ311" s="92"/>
      <c r="PZA311" s="92"/>
      <c r="PZB311" s="92"/>
      <c r="PZC311" s="92"/>
      <c r="PZD311" s="92"/>
      <c r="PZE311" s="92"/>
      <c r="PZF311" s="92"/>
      <c r="PZG311" s="92"/>
      <c r="PZH311" s="92"/>
      <c r="PZI311" s="92"/>
      <c r="PZJ311" s="92"/>
      <c r="PZK311" s="92"/>
      <c r="PZL311" s="92"/>
      <c r="PZM311" s="92"/>
      <c r="PZN311" s="92"/>
      <c r="PZO311" s="92"/>
      <c r="PZP311" s="92"/>
      <c r="PZQ311" s="92"/>
      <c r="PZR311" s="92"/>
      <c r="PZS311" s="92"/>
      <c r="PZT311" s="92"/>
      <c r="PZU311" s="92"/>
      <c r="PZV311" s="92"/>
      <c r="PZW311" s="92"/>
      <c r="PZX311" s="92"/>
      <c r="PZY311" s="92"/>
      <c r="PZZ311" s="92"/>
      <c r="QAA311" s="92"/>
      <c r="QAB311" s="92"/>
      <c r="QAC311" s="92"/>
      <c r="QAD311" s="92"/>
      <c r="QAE311" s="92"/>
      <c r="QAF311" s="92"/>
      <c r="QAG311" s="92"/>
      <c r="QAH311" s="92"/>
      <c r="QAI311" s="92"/>
      <c r="QAJ311" s="92"/>
      <c r="QAK311" s="92"/>
      <c r="QAL311" s="92"/>
      <c r="QAM311" s="92"/>
      <c r="QAN311" s="92"/>
      <c r="QAO311" s="92"/>
      <c r="QAP311" s="92"/>
      <c r="QAQ311" s="92"/>
      <c r="QAR311" s="92"/>
      <c r="QAS311" s="92"/>
      <c r="QAT311" s="92"/>
      <c r="QAU311" s="92"/>
      <c r="QAV311" s="92"/>
      <c r="QAW311" s="92"/>
      <c r="QAX311" s="92"/>
      <c r="QAY311" s="92"/>
      <c r="QAZ311" s="92"/>
      <c r="QBA311" s="92"/>
      <c r="QBB311" s="92"/>
      <c r="QBC311" s="92"/>
      <c r="QBD311" s="92"/>
      <c r="QBE311" s="92"/>
      <c r="QBF311" s="92"/>
      <c r="QBG311" s="92"/>
      <c r="QBH311" s="92"/>
      <c r="QBI311" s="92"/>
      <c r="QBJ311" s="92"/>
      <c r="QBK311" s="92"/>
      <c r="QBL311" s="92"/>
      <c r="QBM311" s="92"/>
      <c r="QBN311" s="92"/>
      <c r="QBO311" s="92"/>
      <c r="QBP311" s="92"/>
      <c r="QBQ311" s="92"/>
      <c r="QBR311" s="92"/>
      <c r="QBS311" s="92"/>
      <c r="QBT311" s="92"/>
      <c r="QBU311" s="92"/>
      <c r="QBV311" s="92"/>
      <c r="QBW311" s="92"/>
      <c r="QBX311" s="92"/>
      <c r="QBY311" s="92"/>
      <c r="QBZ311" s="92"/>
      <c r="QCA311" s="92"/>
      <c r="QCB311" s="92"/>
      <c r="QCC311" s="92"/>
      <c r="QCD311" s="92"/>
      <c r="QCE311" s="92"/>
      <c r="QCF311" s="92"/>
      <c r="QCG311" s="92"/>
      <c r="QCH311" s="92"/>
      <c r="QCI311" s="92"/>
      <c r="QCJ311" s="92"/>
      <c r="QCK311" s="92"/>
      <c r="QCL311" s="92"/>
      <c r="QCM311" s="92"/>
      <c r="QCN311" s="92"/>
      <c r="QCO311" s="92"/>
      <c r="QCP311" s="92"/>
      <c r="QCQ311" s="92"/>
      <c r="QCR311" s="92"/>
      <c r="QCS311" s="92"/>
      <c r="QCT311" s="92"/>
      <c r="QCU311" s="92"/>
      <c r="QCV311" s="92"/>
      <c r="QCW311" s="92"/>
      <c r="QCX311" s="92"/>
      <c r="QCY311" s="92"/>
      <c r="QCZ311" s="92"/>
      <c r="QDA311" s="92"/>
      <c r="QDB311" s="92"/>
      <c r="QDC311" s="92"/>
      <c r="QDD311" s="92"/>
      <c r="QDE311" s="92"/>
      <c r="QDF311" s="92"/>
      <c r="QDG311" s="92"/>
      <c r="QDH311" s="92"/>
      <c r="QDI311" s="92"/>
      <c r="QDJ311" s="92"/>
      <c r="QDK311" s="92"/>
      <c r="QDL311" s="92"/>
      <c r="QDM311" s="92"/>
      <c r="QDN311" s="92"/>
      <c r="QDO311" s="92"/>
      <c r="QDP311" s="92"/>
      <c r="QDQ311" s="92"/>
      <c r="QDR311" s="92"/>
      <c r="QDS311" s="92"/>
      <c r="QDT311" s="92"/>
      <c r="QDU311" s="92"/>
      <c r="QDV311" s="92"/>
      <c r="QDW311" s="92"/>
      <c r="QDX311" s="92"/>
      <c r="QDY311" s="92"/>
      <c r="QDZ311" s="92"/>
      <c r="QEA311" s="92"/>
      <c r="QEB311" s="92"/>
      <c r="QEC311" s="92"/>
      <c r="QED311" s="92"/>
      <c r="QEE311" s="92"/>
      <c r="QEF311" s="92"/>
      <c r="QEG311" s="92"/>
      <c r="QEH311" s="92"/>
      <c r="QEI311" s="92"/>
      <c r="QEJ311" s="92"/>
      <c r="QEK311" s="92"/>
      <c r="QEL311" s="92"/>
      <c r="QEM311" s="92"/>
      <c r="QEN311" s="92"/>
      <c r="QEO311" s="92"/>
      <c r="QEP311" s="92"/>
      <c r="QEQ311" s="92"/>
      <c r="QER311" s="92"/>
      <c r="QES311" s="92"/>
      <c r="QET311" s="92"/>
      <c r="QEU311" s="92"/>
      <c r="QEV311" s="92"/>
      <c r="QEW311" s="92"/>
      <c r="QEX311" s="92"/>
      <c r="QEY311" s="92"/>
      <c r="QEZ311" s="92"/>
      <c r="QFA311" s="92"/>
      <c r="QFB311" s="92"/>
      <c r="QFC311" s="92"/>
      <c r="QFD311" s="92"/>
      <c r="QFE311" s="92"/>
      <c r="QFF311" s="92"/>
      <c r="QFG311" s="92"/>
      <c r="QFH311" s="92"/>
      <c r="QFI311" s="92"/>
      <c r="QFJ311" s="92"/>
      <c r="QFK311" s="92"/>
      <c r="QFL311" s="92"/>
      <c r="QFM311" s="92"/>
      <c r="QFN311" s="92"/>
      <c r="QFO311" s="92"/>
      <c r="QFP311" s="92"/>
      <c r="QFQ311" s="92"/>
      <c r="QFR311" s="92"/>
      <c r="QFS311" s="92"/>
      <c r="QFT311" s="92"/>
      <c r="QFU311" s="92"/>
      <c r="QFV311" s="92"/>
      <c r="QFW311" s="92"/>
      <c r="QFX311" s="92"/>
      <c r="QFY311" s="92"/>
      <c r="QFZ311" s="92"/>
      <c r="QGA311" s="92"/>
      <c r="QGB311" s="92"/>
      <c r="QGC311" s="92"/>
      <c r="QGD311" s="92"/>
      <c r="QGE311" s="92"/>
      <c r="QGF311" s="92"/>
      <c r="QGG311" s="92"/>
      <c r="QGH311" s="92"/>
      <c r="QGI311" s="92"/>
      <c r="QGJ311" s="92"/>
      <c r="QGK311" s="92"/>
      <c r="QGL311" s="92"/>
      <c r="QGM311" s="92"/>
      <c r="QGN311" s="92"/>
      <c r="QGO311" s="92"/>
      <c r="QGP311" s="92"/>
      <c r="QGQ311" s="92"/>
      <c r="QGR311" s="92"/>
      <c r="QGS311" s="92"/>
      <c r="QGT311" s="92"/>
      <c r="QGU311" s="92"/>
      <c r="QGV311" s="92"/>
      <c r="QGW311" s="92"/>
      <c r="QGX311" s="92"/>
      <c r="QGY311" s="92"/>
      <c r="QGZ311" s="92"/>
      <c r="QHA311" s="92"/>
      <c r="QHB311" s="92"/>
      <c r="QHC311" s="92"/>
      <c r="QHD311" s="92"/>
      <c r="QHE311" s="92"/>
      <c r="QHF311" s="92"/>
      <c r="QHG311" s="92"/>
      <c r="QHH311" s="92"/>
      <c r="QHI311" s="92"/>
      <c r="QHJ311" s="92"/>
      <c r="QHK311" s="92"/>
      <c r="QHL311" s="92"/>
      <c r="QHM311" s="92"/>
      <c r="QHN311" s="92"/>
      <c r="QHO311" s="92"/>
      <c r="QHP311" s="92"/>
      <c r="QHQ311" s="92"/>
      <c r="QHR311" s="92"/>
      <c r="QHS311" s="92"/>
      <c r="QHT311" s="92"/>
      <c r="QHU311" s="92"/>
      <c r="QHV311" s="92"/>
      <c r="QHW311" s="92"/>
      <c r="QHX311" s="92"/>
      <c r="QHY311" s="92"/>
      <c r="QHZ311" s="92"/>
      <c r="QIA311" s="92"/>
      <c r="QIB311" s="92"/>
      <c r="QIC311" s="92"/>
      <c r="QID311" s="92"/>
      <c r="QIE311" s="92"/>
      <c r="QIF311" s="92"/>
      <c r="QIG311" s="92"/>
      <c r="QIH311" s="92"/>
      <c r="QII311" s="92"/>
      <c r="QIJ311" s="92"/>
      <c r="QIK311" s="92"/>
      <c r="QIL311" s="92"/>
      <c r="QIM311" s="92"/>
      <c r="QIN311" s="92"/>
      <c r="QIO311" s="92"/>
      <c r="QIP311" s="92"/>
      <c r="QIQ311" s="92"/>
      <c r="QIR311" s="92"/>
      <c r="QIS311" s="92"/>
      <c r="QIT311" s="92"/>
      <c r="QIU311" s="92"/>
      <c r="QIV311" s="92"/>
      <c r="QIW311" s="92"/>
      <c r="QIX311" s="92"/>
      <c r="QIY311" s="92"/>
      <c r="QIZ311" s="92"/>
      <c r="QJA311" s="92"/>
      <c r="QJB311" s="92"/>
      <c r="QJC311" s="92"/>
      <c r="QJD311" s="92"/>
      <c r="QJE311" s="92"/>
      <c r="QJF311" s="92"/>
      <c r="QJG311" s="92"/>
      <c r="QJH311" s="92"/>
      <c r="QJI311" s="92"/>
      <c r="QJJ311" s="92"/>
      <c r="QJK311" s="92"/>
      <c r="QJL311" s="92"/>
      <c r="QJM311" s="92"/>
      <c r="QJN311" s="92"/>
      <c r="QJO311" s="92"/>
      <c r="QJP311" s="92"/>
      <c r="QJQ311" s="92"/>
      <c r="QJR311" s="92"/>
      <c r="QJS311" s="92"/>
      <c r="QJT311" s="92"/>
      <c r="QJU311" s="92"/>
      <c r="QJV311" s="92"/>
      <c r="QJW311" s="92"/>
      <c r="QJX311" s="92"/>
      <c r="QJY311" s="92"/>
      <c r="QJZ311" s="92"/>
      <c r="QKA311" s="92"/>
      <c r="QKB311" s="92"/>
      <c r="QKC311" s="92"/>
      <c r="QKD311" s="92"/>
      <c r="QKE311" s="92"/>
      <c r="QKF311" s="92"/>
      <c r="QKG311" s="92"/>
      <c r="QKH311" s="92"/>
      <c r="QKI311" s="92"/>
      <c r="QKJ311" s="92"/>
      <c r="QKK311" s="92"/>
      <c r="QKL311" s="92"/>
      <c r="QKM311" s="92"/>
      <c r="QKN311" s="92"/>
      <c r="QKO311" s="92"/>
      <c r="QKP311" s="92"/>
      <c r="QKQ311" s="92"/>
      <c r="QKR311" s="92"/>
      <c r="QKS311" s="92"/>
      <c r="QKT311" s="92"/>
      <c r="QKU311" s="92"/>
      <c r="QKV311" s="92"/>
      <c r="QKW311" s="92"/>
      <c r="QKX311" s="92"/>
      <c r="QKY311" s="92"/>
      <c r="QKZ311" s="92"/>
      <c r="QLA311" s="92"/>
      <c r="QLB311" s="92"/>
      <c r="QLC311" s="92"/>
      <c r="QLD311" s="92"/>
      <c r="QLE311" s="92"/>
      <c r="QLF311" s="92"/>
      <c r="QLG311" s="92"/>
      <c r="QLH311" s="92"/>
      <c r="QLI311" s="92"/>
      <c r="QLJ311" s="92"/>
      <c r="QLK311" s="92"/>
      <c r="QLL311" s="92"/>
      <c r="QLM311" s="92"/>
      <c r="QLN311" s="92"/>
      <c r="QLO311" s="92"/>
      <c r="QLP311" s="92"/>
      <c r="QLQ311" s="92"/>
      <c r="QLR311" s="92"/>
      <c r="QLS311" s="92"/>
      <c r="QLT311" s="92"/>
      <c r="QLU311" s="92"/>
      <c r="QLV311" s="92"/>
      <c r="QLW311" s="92"/>
      <c r="QLX311" s="92"/>
      <c r="QLY311" s="92"/>
      <c r="QLZ311" s="92"/>
      <c r="QMA311" s="92"/>
      <c r="QMB311" s="92"/>
      <c r="QMC311" s="92"/>
      <c r="QMD311" s="92"/>
      <c r="QME311" s="92"/>
      <c r="QMF311" s="92"/>
      <c r="QMG311" s="92"/>
      <c r="QMH311" s="92"/>
      <c r="QMI311" s="92"/>
      <c r="QMJ311" s="92"/>
      <c r="QMK311" s="92"/>
      <c r="QML311" s="92"/>
      <c r="QMM311" s="92"/>
      <c r="QMN311" s="92"/>
      <c r="QMO311" s="92"/>
      <c r="QMP311" s="92"/>
      <c r="QMQ311" s="92"/>
      <c r="QMR311" s="92"/>
      <c r="QMS311" s="92"/>
      <c r="QMT311" s="92"/>
      <c r="QMU311" s="92"/>
      <c r="QMV311" s="92"/>
      <c r="QMW311" s="92"/>
      <c r="QMX311" s="92"/>
      <c r="QMY311" s="92"/>
      <c r="QMZ311" s="92"/>
      <c r="QNA311" s="92"/>
      <c r="QNB311" s="92"/>
      <c r="QNC311" s="92"/>
      <c r="QND311" s="92"/>
      <c r="QNE311" s="92"/>
      <c r="QNF311" s="92"/>
      <c r="QNG311" s="92"/>
      <c r="QNH311" s="92"/>
      <c r="QNI311" s="92"/>
      <c r="QNJ311" s="92"/>
      <c r="QNK311" s="92"/>
      <c r="QNL311" s="92"/>
      <c r="QNM311" s="92"/>
      <c r="QNN311" s="92"/>
      <c r="QNO311" s="92"/>
      <c r="QNP311" s="92"/>
      <c r="QNQ311" s="92"/>
      <c r="QNR311" s="92"/>
      <c r="QNS311" s="92"/>
      <c r="QNT311" s="92"/>
      <c r="QNU311" s="92"/>
      <c r="QNV311" s="92"/>
      <c r="QNW311" s="92"/>
      <c r="QNX311" s="92"/>
      <c r="QNY311" s="92"/>
      <c r="QNZ311" s="92"/>
      <c r="QOA311" s="92"/>
      <c r="QOB311" s="92"/>
      <c r="QOC311" s="92"/>
      <c r="QOD311" s="92"/>
      <c r="QOE311" s="92"/>
      <c r="QOF311" s="92"/>
      <c r="QOG311" s="92"/>
      <c r="QOH311" s="92"/>
      <c r="QOI311" s="92"/>
      <c r="QOJ311" s="92"/>
      <c r="QOK311" s="92"/>
      <c r="QOL311" s="92"/>
      <c r="QOM311" s="92"/>
      <c r="QON311" s="92"/>
      <c r="QOO311" s="92"/>
      <c r="QOP311" s="92"/>
      <c r="QOQ311" s="92"/>
      <c r="QOR311" s="92"/>
      <c r="QOS311" s="92"/>
      <c r="QOT311" s="92"/>
      <c r="QOU311" s="92"/>
      <c r="QOV311" s="92"/>
      <c r="QOW311" s="92"/>
      <c r="QOX311" s="92"/>
      <c r="QOY311" s="92"/>
      <c r="QOZ311" s="92"/>
      <c r="QPA311" s="92"/>
      <c r="QPB311" s="92"/>
      <c r="QPC311" s="92"/>
      <c r="QPD311" s="92"/>
      <c r="QPE311" s="92"/>
      <c r="QPF311" s="92"/>
      <c r="QPG311" s="92"/>
      <c r="QPH311" s="92"/>
      <c r="QPI311" s="92"/>
      <c r="QPJ311" s="92"/>
      <c r="QPK311" s="92"/>
      <c r="QPL311" s="92"/>
      <c r="QPM311" s="92"/>
      <c r="QPN311" s="92"/>
      <c r="QPO311" s="92"/>
      <c r="QPP311" s="92"/>
      <c r="QPQ311" s="92"/>
      <c r="QPR311" s="92"/>
      <c r="QPS311" s="92"/>
      <c r="QPT311" s="92"/>
      <c r="QPU311" s="92"/>
      <c r="QPV311" s="92"/>
      <c r="QPW311" s="92"/>
      <c r="QPX311" s="92"/>
      <c r="QPY311" s="92"/>
      <c r="QPZ311" s="92"/>
      <c r="QQA311" s="92"/>
      <c r="QQB311" s="92"/>
      <c r="QQC311" s="92"/>
      <c r="QQD311" s="92"/>
      <c r="QQE311" s="92"/>
      <c r="QQF311" s="92"/>
      <c r="QQG311" s="92"/>
      <c r="QQH311" s="92"/>
      <c r="QQI311" s="92"/>
      <c r="QQJ311" s="92"/>
      <c r="QQK311" s="92"/>
      <c r="QQL311" s="92"/>
      <c r="QQM311" s="92"/>
      <c r="QQN311" s="92"/>
      <c r="QQO311" s="92"/>
      <c r="QQP311" s="92"/>
      <c r="QQQ311" s="92"/>
      <c r="QQR311" s="92"/>
      <c r="QQS311" s="92"/>
      <c r="QQT311" s="92"/>
      <c r="QQU311" s="92"/>
      <c r="QQV311" s="92"/>
      <c r="QQW311" s="92"/>
      <c r="QQX311" s="92"/>
      <c r="QQY311" s="92"/>
      <c r="QQZ311" s="92"/>
      <c r="QRA311" s="92"/>
      <c r="QRB311" s="92"/>
      <c r="QRC311" s="92"/>
      <c r="QRD311" s="92"/>
      <c r="QRE311" s="92"/>
      <c r="QRF311" s="92"/>
      <c r="QRG311" s="92"/>
      <c r="QRH311" s="92"/>
      <c r="QRI311" s="92"/>
      <c r="QRJ311" s="92"/>
      <c r="QRK311" s="92"/>
      <c r="QRL311" s="92"/>
      <c r="QRM311" s="92"/>
      <c r="QRN311" s="92"/>
      <c r="QRO311" s="92"/>
      <c r="QRP311" s="92"/>
      <c r="QRQ311" s="92"/>
      <c r="QRR311" s="92"/>
      <c r="QRS311" s="92"/>
      <c r="QRT311" s="92"/>
      <c r="QRU311" s="92"/>
      <c r="QRV311" s="92"/>
      <c r="QRW311" s="92"/>
      <c r="QRX311" s="92"/>
      <c r="QRY311" s="92"/>
      <c r="QRZ311" s="92"/>
      <c r="QSA311" s="92"/>
      <c r="QSB311" s="92"/>
      <c r="QSC311" s="92"/>
      <c r="QSD311" s="92"/>
      <c r="QSE311" s="92"/>
      <c r="QSF311" s="92"/>
      <c r="QSG311" s="92"/>
      <c r="QSH311" s="92"/>
      <c r="QSI311" s="92"/>
      <c r="QSJ311" s="92"/>
      <c r="QSK311" s="92"/>
      <c r="QSL311" s="92"/>
      <c r="QSM311" s="92"/>
      <c r="QSN311" s="92"/>
      <c r="QSO311" s="92"/>
      <c r="QSP311" s="92"/>
      <c r="QSQ311" s="92"/>
      <c r="QSR311" s="92"/>
      <c r="QSS311" s="92"/>
      <c r="QST311" s="92"/>
      <c r="QSU311" s="92"/>
      <c r="QSV311" s="92"/>
      <c r="QSW311" s="92"/>
      <c r="QSX311" s="92"/>
      <c r="QSY311" s="92"/>
      <c r="QSZ311" s="92"/>
      <c r="QTA311" s="92"/>
      <c r="QTB311" s="92"/>
      <c r="QTC311" s="92"/>
      <c r="QTD311" s="92"/>
      <c r="QTE311" s="92"/>
      <c r="QTF311" s="92"/>
      <c r="QTG311" s="92"/>
      <c r="QTH311" s="92"/>
      <c r="QTI311" s="92"/>
      <c r="QTJ311" s="92"/>
      <c r="QTK311" s="92"/>
      <c r="QTL311" s="92"/>
      <c r="QTM311" s="92"/>
      <c r="QTN311" s="92"/>
      <c r="QTO311" s="92"/>
      <c r="QTP311" s="92"/>
      <c r="QTQ311" s="92"/>
      <c r="QTR311" s="92"/>
      <c r="QTS311" s="92"/>
      <c r="QTT311" s="92"/>
      <c r="QTU311" s="92"/>
      <c r="QTV311" s="92"/>
      <c r="QTW311" s="92"/>
      <c r="QTX311" s="92"/>
      <c r="QTY311" s="92"/>
      <c r="QTZ311" s="92"/>
      <c r="QUA311" s="92"/>
      <c r="QUB311" s="92"/>
      <c r="QUC311" s="92"/>
      <c r="QUD311" s="92"/>
      <c r="QUE311" s="92"/>
      <c r="QUF311" s="92"/>
      <c r="QUG311" s="92"/>
      <c r="QUH311" s="92"/>
      <c r="QUI311" s="92"/>
      <c r="QUJ311" s="92"/>
      <c r="QUK311" s="92"/>
      <c r="QUL311" s="92"/>
      <c r="QUM311" s="92"/>
      <c r="QUN311" s="92"/>
      <c r="QUO311" s="92"/>
      <c r="QUP311" s="92"/>
      <c r="QUQ311" s="92"/>
      <c r="QUR311" s="92"/>
      <c r="QUS311" s="92"/>
      <c r="QUT311" s="92"/>
      <c r="QUU311" s="92"/>
      <c r="QUV311" s="92"/>
      <c r="QUW311" s="92"/>
      <c r="QUX311" s="92"/>
      <c r="QUY311" s="92"/>
      <c r="QUZ311" s="92"/>
      <c r="QVA311" s="92"/>
      <c r="QVB311" s="92"/>
      <c r="QVC311" s="92"/>
      <c r="QVD311" s="92"/>
      <c r="QVE311" s="92"/>
      <c r="QVF311" s="92"/>
      <c r="QVG311" s="92"/>
      <c r="QVH311" s="92"/>
      <c r="QVI311" s="92"/>
      <c r="QVJ311" s="92"/>
      <c r="QVK311" s="92"/>
      <c r="QVL311" s="92"/>
      <c r="QVM311" s="92"/>
      <c r="QVN311" s="92"/>
      <c r="QVO311" s="92"/>
      <c r="QVP311" s="92"/>
      <c r="QVQ311" s="92"/>
      <c r="QVR311" s="92"/>
      <c r="QVS311" s="92"/>
      <c r="QVT311" s="92"/>
      <c r="QVU311" s="92"/>
      <c r="QVV311" s="92"/>
      <c r="QVW311" s="92"/>
      <c r="QVX311" s="92"/>
      <c r="QVY311" s="92"/>
      <c r="QVZ311" s="92"/>
      <c r="QWA311" s="92"/>
      <c r="QWB311" s="92"/>
      <c r="QWC311" s="92"/>
      <c r="QWD311" s="92"/>
      <c r="QWE311" s="92"/>
      <c r="QWF311" s="92"/>
      <c r="QWG311" s="92"/>
      <c r="QWH311" s="92"/>
      <c r="QWI311" s="92"/>
      <c r="QWJ311" s="92"/>
      <c r="QWK311" s="92"/>
      <c r="QWL311" s="92"/>
      <c r="QWM311" s="92"/>
      <c r="QWN311" s="92"/>
      <c r="QWO311" s="92"/>
      <c r="QWP311" s="92"/>
      <c r="QWQ311" s="92"/>
      <c r="QWR311" s="92"/>
      <c r="QWS311" s="92"/>
      <c r="QWT311" s="92"/>
      <c r="QWU311" s="92"/>
      <c r="QWV311" s="92"/>
      <c r="QWW311" s="92"/>
      <c r="QWX311" s="92"/>
      <c r="QWY311" s="92"/>
      <c r="QWZ311" s="92"/>
      <c r="QXA311" s="92"/>
      <c r="QXB311" s="92"/>
      <c r="QXC311" s="92"/>
      <c r="QXD311" s="92"/>
      <c r="QXE311" s="92"/>
      <c r="QXF311" s="92"/>
      <c r="QXG311" s="92"/>
      <c r="QXH311" s="92"/>
      <c r="QXI311" s="92"/>
      <c r="QXJ311" s="92"/>
      <c r="QXK311" s="92"/>
      <c r="QXL311" s="92"/>
      <c r="QXM311" s="92"/>
      <c r="QXN311" s="92"/>
      <c r="QXO311" s="92"/>
      <c r="QXP311" s="92"/>
      <c r="QXQ311" s="92"/>
      <c r="QXR311" s="92"/>
      <c r="QXS311" s="92"/>
      <c r="QXT311" s="92"/>
      <c r="QXU311" s="92"/>
      <c r="QXV311" s="92"/>
      <c r="QXW311" s="92"/>
      <c r="QXX311" s="92"/>
      <c r="QXY311" s="92"/>
      <c r="QXZ311" s="92"/>
      <c r="QYA311" s="92"/>
      <c r="QYB311" s="92"/>
      <c r="QYC311" s="92"/>
      <c r="QYD311" s="92"/>
      <c r="QYE311" s="92"/>
      <c r="QYF311" s="92"/>
      <c r="QYG311" s="92"/>
      <c r="QYH311" s="92"/>
      <c r="QYI311" s="92"/>
      <c r="QYJ311" s="92"/>
      <c r="QYK311" s="92"/>
      <c r="QYL311" s="92"/>
      <c r="QYM311" s="92"/>
      <c r="QYN311" s="92"/>
      <c r="QYO311" s="92"/>
      <c r="QYP311" s="92"/>
      <c r="QYQ311" s="92"/>
      <c r="QYR311" s="92"/>
      <c r="QYS311" s="92"/>
      <c r="QYT311" s="92"/>
      <c r="QYU311" s="92"/>
      <c r="QYV311" s="92"/>
      <c r="QYW311" s="92"/>
      <c r="QYX311" s="92"/>
      <c r="QYY311" s="92"/>
      <c r="QYZ311" s="92"/>
      <c r="QZA311" s="92"/>
      <c r="QZB311" s="92"/>
      <c r="QZC311" s="92"/>
      <c r="QZD311" s="92"/>
      <c r="QZE311" s="92"/>
      <c r="QZF311" s="92"/>
      <c r="QZG311" s="92"/>
      <c r="QZH311" s="92"/>
      <c r="QZI311" s="92"/>
      <c r="QZJ311" s="92"/>
      <c r="QZK311" s="92"/>
      <c r="QZL311" s="92"/>
      <c r="QZM311" s="92"/>
      <c r="QZN311" s="92"/>
      <c r="QZO311" s="92"/>
      <c r="QZP311" s="92"/>
      <c r="QZQ311" s="92"/>
      <c r="QZR311" s="92"/>
      <c r="QZS311" s="92"/>
      <c r="QZT311" s="92"/>
      <c r="QZU311" s="92"/>
      <c r="QZV311" s="92"/>
      <c r="QZW311" s="92"/>
      <c r="QZX311" s="92"/>
      <c r="QZY311" s="92"/>
      <c r="QZZ311" s="92"/>
      <c r="RAA311" s="92"/>
      <c r="RAB311" s="92"/>
      <c r="RAC311" s="92"/>
      <c r="RAD311" s="92"/>
      <c r="RAE311" s="92"/>
      <c r="RAF311" s="92"/>
      <c r="RAG311" s="92"/>
      <c r="RAH311" s="92"/>
      <c r="RAI311" s="92"/>
      <c r="RAJ311" s="92"/>
      <c r="RAK311" s="92"/>
      <c r="RAL311" s="92"/>
      <c r="RAM311" s="92"/>
      <c r="RAN311" s="92"/>
      <c r="RAO311" s="92"/>
      <c r="RAP311" s="92"/>
      <c r="RAQ311" s="92"/>
      <c r="RAR311" s="92"/>
      <c r="RAS311" s="92"/>
      <c r="RAT311" s="92"/>
      <c r="RAU311" s="92"/>
      <c r="RAV311" s="92"/>
      <c r="RAW311" s="92"/>
      <c r="RAX311" s="92"/>
      <c r="RAY311" s="92"/>
      <c r="RAZ311" s="92"/>
      <c r="RBA311" s="92"/>
      <c r="RBB311" s="92"/>
      <c r="RBC311" s="92"/>
      <c r="RBD311" s="92"/>
      <c r="RBE311" s="92"/>
      <c r="RBF311" s="92"/>
      <c r="RBG311" s="92"/>
      <c r="RBH311" s="92"/>
      <c r="RBI311" s="92"/>
      <c r="RBJ311" s="92"/>
      <c r="RBK311" s="92"/>
      <c r="RBL311" s="92"/>
      <c r="RBM311" s="92"/>
      <c r="RBN311" s="92"/>
      <c r="RBO311" s="92"/>
      <c r="RBP311" s="92"/>
      <c r="RBQ311" s="92"/>
      <c r="RBR311" s="92"/>
      <c r="RBS311" s="92"/>
      <c r="RBT311" s="92"/>
      <c r="RBU311" s="92"/>
      <c r="RBV311" s="92"/>
      <c r="RBW311" s="92"/>
      <c r="RBX311" s="92"/>
      <c r="RBY311" s="92"/>
      <c r="RBZ311" s="92"/>
      <c r="RCA311" s="92"/>
      <c r="RCB311" s="92"/>
      <c r="RCC311" s="92"/>
      <c r="RCD311" s="92"/>
      <c r="RCE311" s="92"/>
      <c r="RCF311" s="92"/>
      <c r="RCG311" s="92"/>
      <c r="RCH311" s="92"/>
      <c r="RCI311" s="92"/>
      <c r="RCJ311" s="92"/>
      <c r="RCK311" s="92"/>
      <c r="RCL311" s="92"/>
      <c r="RCM311" s="92"/>
      <c r="RCN311" s="92"/>
      <c r="RCO311" s="92"/>
      <c r="RCP311" s="92"/>
      <c r="RCQ311" s="92"/>
      <c r="RCR311" s="92"/>
      <c r="RCS311" s="92"/>
      <c r="RCT311" s="92"/>
      <c r="RCU311" s="92"/>
      <c r="RCV311" s="92"/>
      <c r="RCW311" s="92"/>
      <c r="RCX311" s="92"/>
      <c r="RCY311" s="92"/>
      <c r="RCZ311" s="92"/>
      <c r="RDA311" s="92"/>
      <c r="RDB311" s="92"/>
      <c r="RDC311" s="92"/>
      <c r="RDD311" s="92"/>
      <c r="RDE311" s="92"/>
      <c r="RDF311" s="92"/>
      <c r="RDG311" s="92"/>
      <c r="RDH311" s="92"/>
      <c r="RDI311" s="92"/>
      <c r="RDJ311" s="92"/>
      <c r="RDK311" s="92"/>
      <c r="RDL311" s="92"/>
      <c r="RDM311" s="92"/>
      <c r="RDN311" s="92"/>
      <c r="RDO311" s="92"/>
      <c r="RDP311" s="92"/>
      <c r="RDQ311" s="92"/>
      <c r="RDR311" s="92"/>
      <c r="RDS311" s="92"/>
      <c r="RDT311" s="92"/>
      <c r="RDU311" s="92"/>
      <c r="RDV311" s="92"/>
      <c r="RDW311" s="92"/>
      <c r="RDX311" s="92"/>
      <c r="RDY311" s="92"/>
      <c r="RDZ311" s="92"/>
      <c r="REA311" s="92"/>
      <c r="REB311" s="92"/>
      <c r="REC311" s="92"/>
      <c r="RED311" s="92"/>
      <c r="REE311" s="92"/>
      <c r="REF311" s="92"/>
      <c r="REG311" s="92"/>
      <c r="REH311" s="92"/>
      <c r="REI311" s="92"/>
      <c r="REJ311" s="92"/>
      <c r="REK311" s="92"/>
      <c r="REL311" s="92"/>
      <c r="REM311" s="92"/>
      <c r="REN311" s="92"/>
      <c r="REO311" s="92"/>
      <c r="REP311" s="92"/>
      <c r="REQ311" s="92"/>
      <c r="RER311" s="92"/>
      <c r="RES311" s="92"/>
      <c r="RET311" s="92"/>
      <c r="REU311" s="92"/>
      <c r="REV311" s="92"/>
      <c r="REW311" s="92"/>
      <c r="REX311" s="92"/>
      <c r="REY311" s="92"/>
      <c r="REZ311" s="92"/>
      <c r="RFA311" s="92"/>
      <c r="RFB311" s="92"/>
      <c r="RFC311" s="92"/>
      <c r="RFD311" s="92"/>
      <c r="RFE311" s="92"/>
      <c r="RFF311" s="92"/>
      <c r="RFG311" s="92"/>
      <c r="RFH311" s="92"/>
      <c r="RFI311" s="92"/>
      <c r="RFJ311" s="92"/>
      <c r="RFK311" s="92"/>
      <c r="RFL311" s="92"/>
      <c r="RFM311" s="92"/>
      <c r="RFN311" s="92"/>
      <c r="RFO311" s="92"/>
      <c r="RFP311" s="92"/>
      <c r="RFQ311" s="92"/>
      <c r="RFR311" s="92"/>
      <c r="RFS311" s="92"/>
      <c r="RFT311" s="92"/>
      <c r="RFU311" s="92"/>
      <c r="RFV311" s="92"/>
      <c r="RFW311" s="92"/>
      <c r="RFX311" s="92"/>
      <c r="RFY311" s="92"/>
      <c r="RFZ311" s="92"/>
      <c r="RGA311" s="92"/>
      <c r="RGB311" s="92"/>
      <c r="RGC311" s="92"/>
      <c r="RGD311" s="92"/>
      <c r="RGE311" s="92"/>
      <c r="RGF311" s="92"/>
      <c r="RGG311" s="92"/>
      <c r="RGH311" s="92"/>
      <c r="RGI311" s="92"/>
      <c r="RGJ311" s="92"/>
      <c r="RGK311" s="92"/>
      <c r="RGL311" s="92"/>
      <c r="RGM311" s="92"/>
      <c r="RGN311" s="92"/>
      <c r="RGO311" s="92"/>
      <c r="RGP311" s="92"/>
      <c r="RGQ311" s="92"/>
      <c r="RGR311" s="92"/>
      <c r="RGS311" s="92"/>
      <c r="RGT311" s="92"/>
      <c r="RGU311" s="92"/>
      <c r="RGV311" s="92"/>
      <c r="RGW311" s="92"/>
      <c r="RGX311" s="92"/>
      <c r="RGY311" s="92"/>
      <c r="RGZ311" s="92"/>
      <c r="RHA311" s="92"/>
      <c r="RHB311" s="92"/>
      <c r="RHC311" s="92"/>
      <c r="RHD311" s="92"/>
      <c r="RHE311" s="92"/>
      <c r="RHF311" s="92"/>
      <c r="RHG311" s="92"/>
      <c r="RHH311" s="92"/>
      <c r="RHI311" s="92"/>
      <c r="RHJ311" s="92"/>
      <c r="RHK311" s="92"/>
      <c r="RHL311" s="92"/>
      <c r="RHM311" s="92"/>
      <c r="RHN311" s="92"/>
      <c r="RHO311" s="92"/>
      <c r="RHP311" s="92"/>
      <c r="RHQ311" s="92"/>
      <c r="RHR311" s="92"/>
      <c r="RHS311" s="92"/>
      <c r="RHT311" s="92"/>
      <c r="RHU311" s="92"/>
      <c r="RHV311" s="92"/>
      <c r="RHW311" s="92"/>
      <c r="RHX311" s="92"/>
      <c r="RHY311" s="92"/>
      <c r="RHZ311" s="92"/>
      <c r="RIA311" s="92"/>
      <c r="RIB311" s="92"/>
      <c r="RIC311" s="92"/>
      <c r="RID311" s="92"/>
      <c r="RIE311" s="92"/>
      <c r="RIF311" s="92"/>
      <c r="RIG311" s="92"/>
      <c r="RIH311" s="92"/>
      <c r="RII311" s="92"/>
      <c r="RIJ311" s="92"/>
      <c r="RIK311" s="92"/>
      <c r="RIL311" s="92"/>
      <c r="RIM311" s="92"/>
      <c r="RIN311" s="92"/>
      <c r="RIO311" s="92"/>
      <c r="RIP311" s="92"/>
      <c r="RIQ311" s="92"/>
      <c r="RIR311" s="92"/>
      <c r="RIS311" s="92"/>
      <c r="RIT311" s="92"/>
      <c r="RIU311" s="92"/>
      <c r="RIV311" s="92"/>
      <c r="RIW311" s="92"/>
      <c r="RIX311" s="92"/>
      <c r="RIY311" s="92"/>
      <c r="RIZ311" s="92"/>
      <c r="RJA311" s="92"/>
      <c r="RJB311" s="92"/>
      <c r="RJC311" s="92"/>
      <c r="RJD311" s="92"/>
      <c r="RJE311" s="92"/>
      <c r="RJF311" s="92"/>
      <c r="RJG311" s="92"/>
      <c r="RJH311" s="92"/>
      <c r="RJI311" s="92"/>
      <c r="RJJ311" s="92"/>
      <c r="RJK311" s="92"/>
      <c r="RJL311" s="92"/>
      <c r="RJM311" s="92"/>
      <c r="RJN311" s="92"/>
      <c r="RJO311" s="92"/>
      <c r="RJP311" s="92"/>
      <c r="RJQ311" s="92"/>
      <c r="RJR311" s="92"/>
      <c r="RJS311" s="92"/>
      <c r="RJT311" s="92"/>
      <c r="RJU311" s="92"/>
      <c r="RJV311" s="92"/>
      <c r="RJW311" s="92"/>
      <c r="RJX311" s="92"/>
      <c r="RJY311" s="92"/>
      <c r="RJZ311" s="92"/>
      <c r="RKA311" s="92"/>
      <c r="RKB311" s="92"/>
      <c r="RKC311" s="92"/>
      <c r="RKD311" s="92"/>
      <c r="RKE311" s="92"/>
      <c r="RKF311" s="92"/>
      <c r="RKG311" s="92"/>
      <c r="RKH311" s="92"/>
      <c r="RKI311" s="92"/>
      <c r="RKJ311" s="92"/>
      <c r="RKK311" s="92"/>
      <c r="RKL311" s="92"/>
      <c r="RKM311" s="92"/>
      <c r="RKN311" s="92"/>
      <c r="RKO311" s="92"/>
      <c r="RKP311" s="92"/>
      <c r="RKQ311" s="92"/>
      <c r="RKR311" s="92"/>
      <c r="RKS311" s="92"/>
      <c r="RKT311" s="92"/>
      <c r="RKU311" s="92"/>
      <c r="RKV311" s="92"/>
      <c r="RKW311" s="92"/>
      <c r="RKX311" s="92"/>
      <c r="RKY311" s="92"/>
      <c r="RKZ311" s="92"/>
      <c r="RLA311" s="92"/>
      <c r="RLB311" s="92"/>
      <c r="RLC311" s="92"/>
      <c r="RLD311" s="92"/>
      <c r="RLE311" s="92"/>
      <c r="RLF311" s="92"/>
      <c r="RLG311" s="92"/>
      <c r="RLH311" s="92"/>
      <c r="RLI311" s="92"/>
      <c r="RLJ311" s="92"/>
      <c r="RLK311" s="92"/>
      <c r="RLL311" s="92"/>
      <c r="RLM311" s="92"/>
      <c r="RLN311" s="92"/>
      <c r="RLO311" s="92"/>
      <c r="RLP311" s="92"/>
      <c r="RLQ311" s="92"/>
      <c r="RLR311" s="92"/>
      <c r="RLS311" s="92"/>
      <c r="RLT311" s="92"/>
      <c r="RLU311" s="92"/>
      <c r="RLV311" s="92"/>
      <c r="RLW311" s="92"/>
      <c r="RLX311" s="92"/>
      <c r="RLY311" s="92"/>
      <c r="RLZ311" s="92"/>
      <c r="RMA311" s="92"/>
      <c r="RMB311" s="92"/>
      <c r="RMC311" s="92"/>
      <c r="RMD311" s="92"/>
      <c r="RME311" s="92"/>
      <c r="RMF311" s="92"/>
      <c r="RMG311" s="92"/>
      <c r="RMH311" s="92"/>
      <c r="RMI311" s="92"/>
      <c r="RMJ311" s="92"/>
      <c r="RMK311" s="92"/>
      <c r="RML311" s="92"/>
      <c r="RMM311" s="92"/>
      <c r="RMN311" s="92"/>
      <c r="RMO311" s="92"/>
      <c r="RMP311" s="92"/>
      <c r="RMQ311" s="92"/>
      <c r="RMR311" s="92"/>
      <c r="RMS311" s="92"/>
      <c r="RMT311" s="92"/>
      <c r="RMU311" s="92"/>
      <c r="RMV311" s="92"/>
      <c r="RMW311" s="92"/>
      <c r="RMX311" s="92"/>
      <c r="RMY311" s="92"/>
      <c r="RMZ311" s="92"/>
      <c r="RNA311" s="92"/>
      <c r="RNB311" s="92"/>
      <c r="RNC311" s="92"/>
      <c r="RND311" s="92"/>
      <c r="RNE311" s="92"/>
      <c r="RNF311" s="92"/>
      <c r="RNG311" s="92"/>
      <c r="RNH311" s="92"/>
      <c r="RNI311" s="92"/>
      <c r="RNJ311" s="92"/>
      <c r="RNK311" s="92"/>
      <c r="RNL311" s="92"/>
      <c r="RNM311" s="92"/>
      <c r="RNN311" s="92"/>
      <c r="RNO311" s="92"/>
      <c r="RNP311" s="92"/>
      <c r="RNQ311" s="92"/>
      <c r="RNR311" s="92"/>
      <c r="RNS311" s="92"/>
      <c r="RNT311" s="92"/>
      <c r="RNU311" s="92"/>
      <c r="RNV311" s="92"/>
      <c r="RNW311" s="92"/>
      <c r="RNX311" s="92"/>
      <c r="RNY311" s="92"/>
      <c r="RNZ311" s="92"/>
      <c r="ROA311" s="92"/>
      <c r="ROB311" s="92"/>
      <c r="ROC311" s="92"/>
      <c r="ROD311" s="92"/>
      <c r="ROE311" s="92"/>
      <c r="ROF311" s="92"/>
      <c r="ROG311" s="92"/>
      <c r="ROH311" s="92"/>
      <c r="ROI311" s="92"/>
      <c r="ROJ311" s="92"/>
      <c r="ROK311" s="92"/>
      <c r="ROL311" s="92"/>
      <c r="ROM311" s="92"/>
      <c r="RON311" s="92"/>
      <c r="ROO311" s="92"/>
      <c r="ROP311" s="92"/>
      <c r="ROQ311" s="92"/>
      <c r="ROR311" s="92"/>
      <c r="ROS311" s="92"/>
      <c r="ROT311" s="92"/>
      <c r="ROU311" s="92"/>
      <c r="ROV311" s="92"/>
      <c r="ROW311" s="92"/>
      <c r="ROX311" s="92"/>
      <c r="ROY311" s="92"/>
      <c r="ROZ311" s="92"/>
      <c r="RPA311" s="92"/>
      <c r="RPB311" s="92"/>
      <c r="RPC311" s="92"/>
      <c r="RPD311" s="92"/>
      <c r="RPE311" s="92"/>
      <c r="RPF311" s="92"/>
      <c r="RPG311" s="92"/>
      <c r="RPH311" s="92"/>
      <c r="RPI311" s="92"/>
      <c r="RPJ311" s="92"/>
      <c r="RPK311" s="92"/>
      <c r="RPL311" s="92"/>
      <c r="RPM311" s="92"/>
      <c r="RPN311" s="92"/>
      <c r="RPO311" s="92"/>
      <c r="RPP311" s="92"/>
      <c r="RPQ311" s="92"/>
      <c r="RPR311" s="92"/>
      <c r="RPS311" s="92"/>
      <c r="RPT311" s="92"/>
      <c r="RPU311" s="92"/>
      <c r="RPV311" s="92"/>
      <c r="RPW311" s="92"/>
      <c r="RPX311" s="92"/>
      <c r="RPY311" s="92"/>
      <c r="RPZ311" s="92"/>
      <c r="RQA311" s="92"/>
      <c r="RQB311" s="92"/>
      <c r="RQC311" s="92"/>
      <c r="RQD311" s="92"/>
      <c r="RQE311" s="92"/>
      <c r="RQF311" s="92"/>
      <c r="RQG311" s="92"/>
      <c r="RQH311" s="92"/>
      <c r="RQI311" s="92"/>
      <c r="RQJ311" s="92"/>
      <c r="RQK311" s="92"/>
      <c r="RQL311" s="92"/>
      <c r="RQM311" s="92"/>
      <c r="RQN311" s="92"/>
      <c r="RQO311" s="92"/>
      <c r="RQP311" s="92"/>
      <c r="RQQ311" s="92"/>
      <c r="RQR311" s="92"/>
      <c r="RQS311" s="92"/>
      <c r="RQT311" s="92"/>
      <c r="RQU311" s="92"/>
      <c r="RQV311" s="92"/>
      <c r="RQW311" s="92"/>
      <c r="RQX311" s="92"/>
      <c r="RQY311" s="92"/>
      <c r="RQZ311" s="92"/>
      <c r="RRA311" s="92"/>
      <c r="RRB311" s="92"/>
      <c r="RRC311" s="92"/>
      <c r="RRD311" s="92"/>
      <c r="RRE311" s="92"/>
      <c r="RRF311" s="92"/>
      <c r="RRG311" s="92"/>
      <c r="RRH311" s="92"/>
      <c r="RRI311" s="92"/>
      <c r="RRJ311" s="92"/>
      <c r="RRK311" s="92"/>
      <c r="RRL311" s="92"/>
      <c r="RRM311" s="92"/>
      <c r="RRN311" s="92"/>
      <c r="RRO311" s="92"/>
      <c r="RRP311" s="92"/>
      <c r="RRQ311" s="92"/>
      <c r="RRR311" s="92"/>
      <c r="RRS311" s="92"/>
      <c r="RRT311" s="92"/>
      <c r="RRU311" s="92"/>
      <c r="RRV311" s="92"/>
      <c r="RRW311" s="92"/>
      <c r="RRX311" s="92"/>
      <c r="RRY311" s="92"/>
      <c r="RRZ311" s="92"/>
      <c r="RSA311" s="92"/>
      <c r="RSB311" s="92"/>
      <c r="RSC311" s="92"/>
      <c r="RSD311" s="92"/>
      <c r="RSE311" s="92"/>
      <c r="RSF311" s="92"/>
      <c r="RSG311" s="92"/>
      <c r="RSH311" s="92"/>
      <c r="RSI311" s="92"/>
      <c r="RSJ311" s="92"/>
      <c r="RSK311" s="92"/>
      <c r="RSL311" s="92"/>
      <c r="RSM311" s="92"/>
      <c r="RSN311" s="92"/>
      <c r="RSO311" s="92"/>
      <c r="RSP311" s="92"/>
      <c r="RSQ311" s="92"/>
      <c r="RSR311" s="92"/>
      <c r="RSS311" s="92"/>
      <c r="RST311" s="92"/>
      <c r="RSU311" s="92"/>
      <c r="RSV311" s="92"/>
      <c r="RSW311" s="92"/>
      <c r="RSX311" s="92"/>
      <c r="RSY311" s="92"/>
      <c r="RSZ311" s="92"/>
      <c r="RTA311" s="92"/>
      <c r="RTB311" s="92"/>
      <c r="RTC311" s="92"/>
      <c r="RTD311" s="92"/>
      <c r="RTE311" s="92"/>
      <c r="RTF311" s="92"/>
      <c r="RTG311" s="92"/>
      <c r="RTH311" s="92"/>
      <c r="RTI311" s="92"/>
      <c r="RTJ311" s="92"/>
      <c r="RTK311" s="92"/>
      <c r="RTL311" s="92"/>
      <c r="RTM311" s="92"/>
      <c r="RTN311" s="92"/>
      <c r="RTO311" s="92"/>
      <c r="RTP311" s="92"/>
      <c r="RTQ311" s="92"/>
      <c r="RTR311" s="92"/>
      <c r="RTS311" s="92"/>
      <c r="RTT311" s="92"/>
      <c r="RTU311" s="92"/>
      <c r="RTV311" s="92"/>
      <c r="RTW311" s="92"/>
      <c r="RTX311" s="92"/>
      <c r="RTY311" s="92"/>
      <c r="RTZ311" s="92"/>
      <c r="RUA311" s="92"/>
      <c r="RUB311" s="92"/>
      <c r="RUC311" s="92"/>
      <c r="RUD311" s="92"/>
      <c r="RUE311" s="92"/>
      <c r="RUF311" s="92"/>
      <c r="RUG311" s="92"/>
      <c r="RUH311" s="92"/>
      <c r="RUI311" s="92"/>
      <c r="RUJ311" s="92"/>
      <c r="RUK311" s="92"/>
      <c r="RUL311" s="92"/>
      <c r="RUM311" s="92"/>
      <c r="RUN311" s="92"/>
      <c r="RUO311" s="92"/>
      <c r="RUP311" s="92"/>
      <c r="RUQ311" s="92"/>
      <c r="RUR311" s="92"/>
      <c r="RUS311" s="92"/>
      <c r="RUT311" s="92"/>
      <c r="RUU311" s="92"/>
      <c r="RUV311" s="92"/>
      <c r="RUW311" s="92"/>
      <c r="RUX311" s="92"/>
      <c r="RUY311" s="92"/>
      <c r="RUZ311" s="92"/>
      <c r="RVA311" s="92"/>
      <c r="RVB311" s="92"/>
      <c r="RVC311" s="92"/>
      <c r="RVD311" s="92"/>
      <c r="RVE311" s="92"/>
      <c r="RVF311" s="92"/>
      <c r="RVG311" s="92"/>
      <c r="RVH311" s="92"/>
      <c r="RVI311" s="92"/>
      <c r="RVJ311" s="92"/>
      <c r="RVK311" s="92"/>
      <c r="RVL311" s="92"/>
      <c r="RVM311" s="92"/>
      <c r="RVN311" s="92"/>
      <c r="RVO311" s="92"/>
      <c r="RVP311" s="92"/>
      <c r="RVQ311" s="92"/>
      <c r="RVR311" s="92"/>
      <c r="RVS311" s="92"/>
      <c r="RVT311" s="92"/>
      <c r="RVU311" s="92"/>
      <c r="RVV311" s="92"/>
      <c r="RVW311" s="92"/>
      <c r="RVX311" s="92"/>
      <c r="RVY311" s="92"/>
      <c r="RVZ311" s="92"/>
      <c r="RWA311" s="92"/>
      <c r="RWB311" s="92"/>
      <c r="RWC311" s="92"/>
      <c r="RWD311" s="92"/>
      <c r="RWE311" s="92"/>
      <c r="RWF311" s="92"/>
      <c r="RWG311" s="92"/>
      <c r="RWH311" s="92"/>
      <c r="RWI311" s="92"/>
      <c r="RWJ311" s="92"/>
      <c r="RWK311" s="92"/>
      <c r="RWL311" s="92"/>
      <c r="RWM311" s="92"/>
      <c r="RWN311" s="92"/>
      <c r="RWO311" s="92"/>
      <c r="RWP311" s="92"/>
      <c r="RWQ311" s="92"/>
      <c r="RWR311" s="92"/>
      <c r="RWS311" s="92"/>
      <c r="RWT311" s="92"/>
      <c r="RWU311" s="92"/>
      <c r="RWV311" s="92"/>
      <c r="RWW311" s="92"/>
      <c r="RWX311" s="92"/>
      <c r="RWY311" s="92"/>
      <c r="RWZ311" s="92"/>
      <c r="RXA311" s="92"/>
      <c r="RXB311" s="92"/>
      <c r="RXC311" s="92"/>
      <c r="RXD311" s="92"/>
      <c r="RXE311" s="92"/>
      <c r="RXF311" s="92"/>
      <c r="RXG311" s="92"/>
      <c r="RXH311" s="92"/>
      <c r="RXI311" s="92"/>
      <c r="RXJ311" s="92"/>
      <c r="RXK311" s="92"/>
      <c r="RXL311" s="92"/>
      <c r="RXM311" s="92"/>
      <c r="RXN311" s="92"/>
      <c r="RXO311" s="92"/>
      <c r="RXP311" s="92"/>
      <c r="RXQ311" s="92"/>
      <c r="RXR311" s="92"/>
      <c r="RXS311" s="92"/>
      <c r="RXT311" s="92"/>
      <c r="RXU311" s="92"/>
      <c r="RXV311" s="92"/>
      <c r="RXW311" s="92"/>
      <c r="RXX311" s="92"/>
      <c r="RXY311" s="92"/>
      <c r="RXZ311" s="92"/>
      <c r="RYA311" s="92"/>
      <c r="RYB311" s="92"/>
      <c r="RYC311" s="92"/>
      <c r="RYD311" s="92"/>
      <c r="RYE311" s="92"/>
      <c r="RYF311" s="92"/>
      <c r="RYG311" s="92"/>
      <c r="RYH311" s="92"/>
      <c r="RYI311" s="92"/>
      <c r="RYJ311" s="92"/>
      <c r="RYK311" s="92"/>
      <c r="RYL311" s="92"/>
      <c r="RYM311" s="92"/>
      <c r="RYN311" s="92"/>
      <c r="RYO311" s="92"/>
      <c r="RYP311" s="92"/>
      <c r="RYQ311" s="92"/>
      <c r="RYR311" s="92"/>
      <c r="RYS311" s="92"/>
      <c r="RYT311" s="92"/>
      <c r="RYU311" s="92"/>
      <c r="RYV311" s="92"/>
      <c r="RYW311" s="92"/>
      <c r="RYX311" s="92"/>
      <c r="RYY311" s="92"/>
      <c r="RYZ311" s="92"/>
      <c r="RZA311" s="92"/>
      <c r="RZB311" s="92"/>
      <c r="RZC311" s="92"/>
      <c r="RZD311" s="92"/>
      <c r="RZE311" s="92"/>
      <c r="RZF311" s="92"/>
      <c r="RZG311" s="92"/>
      <c r="RZH311" s="92"/>
      <c r="RZI311" s="92"/>
      <c r="RZJ311" s="92"/>
      <c r="RZK311" s="92"/>
      <c r="RZL311" s="92"/>
      <c r="RZM311" s="92"/>
      <c r="RZN311" s="92"/>
      <c r="RZO311" s="92"/>
      <c r="RZP311" s="92"/>
      <c r="RZQ311" s="92"/>
      <c r="RZR311" s="92"/>
      <c r="RZS311" s="92"/>
      <c r="RZT311" s="92"/>
      <c r="RZU311" s="92"/>
      <c r="RZV311" s="92"/>
      <c r="RZW311" s="92"/>
      <c r="RZX311" s="92"/>
      <c r="RZY311" s="92"/>
      <c r="RZZ311" s="92"/>
      <c r="SAA311" s="92"/>
      <c r="SAB311" s="92"/>
      <c r="SAC311" s="92"/>
      <c r="SAD311" s="92"/>
      <c r="SAE311" s="92"/>
      <c r="SAF311" s="92"/>
      <c r="SAG311" s="92"/>
      <c r="SAH311" s="92"/>
      <c r="SAI311" s="92"/>
      <c r="SAJ311" s="92"/>
      <c r="SAK311" s="92"/>
      <c r="SAL311" s="92"/>
      <c r="SAM311" s="92"/>
      <c r="SAN311" s="92"/>
      <c r="SAO311" s="92"/>
      <c r="SAP311" s="92"/>
      <c r="SAQ311" s="92"/>
      <c r="SAR311" s="92"/>
      <c r="SAS311" s="92"/>
      <c r="SAT311" s="92"/>
      <c r="SAU311" s="92"/>
      <c r="SAV311" s="92"/>
      <c r="SAW311" s="92"/>
      <c r="SAX311" s="92"/>
      <c r="SAY311" s="92"/>
      <c r="SAZ311" s="92"/>
      <c r="SBA311" s="92"/>
      <c r="SBB311" s="92"/>
      <c r="SBC311" s="92"/>
      <c r="SBD311" s="92"/>
      <c r="SBE311" s="92"/>
      <c r="SBF311" s="92"/>
      <c r="SBG311" s="92"/>
      <c r="SBH311" s="92"/>
      <c r="SBI311" s="92"/>
      <c r="SBJ311" s="92"/>
      <c r="SBK311" s="92"/>
      <c r="SBL311" s="92"/>
      <c r="SBM311" s="92"/>
      <c r="SBN311" s="92"/>
      <c r="SBO311" s="92"/>
      <c r="SBP311" s="92"/>
      <c r="SBQ311" s="92"/>
      <c r="SBR311" s="92"/>
      <c r="SBS311" s="92"/>
      <c r="SBT311" s="92"/>
      <c r="SBU311" s="92"/>
      <c r="SBV311" s="92"/>
      <c r="SBW311" s="92"/>
      <c r="SBX311" s="92"/>
      <c r="SBY311" s="92"/>
      <c r="SBZ311" s="92"/>
      <c r="SCA311" s="92"/>
      <c r="SCB311" s="92"/>
      <c r="SCC311" s="92"/>
      <c r="SCD311" s="92"/>
      <c r="SCE311" s="92"/>
      <c r="SCF311" s="92"/>
      <c r="SCG311" s="92"/>
      <c r="SCH311" s="92"/>
      <c r="SCI311" s="92"/>
      <c r="SCJ311" s="92"/>
      <c r="SCK311" s="92"/>
      <c r="SCL311" s="92"/>
      <c r="SCM311" s="92"/>
      <c r="SCN311" s="92"/>
      <c r="SCO311" s="92"/>
      <c r="SCP311" s="92"/>
      <c r="SCQ311" s="92"/>
      <c r="SCR311" s="92"/>
      <c r="SCS311" s="92"/>
      <c r="SCT311" s="92"/>
      <c r="SCU311" s="92"/>
      <c r="SCV311" s="92"/>
      <c r="SCW311" s="92"/>
      <c r="SCX311" s="92"/>
      <c r="SCY311" s="92"/>
      <c r="SCZ311" s="92"/>
      <c r="SDA311" s="92"/>
      <c r="SDB311" s="92"/>
      <c r="SDC311" s="92"/>
      <c r="SDD311" s="92"/>
      <c r="SDE311" s="92"/>
      <c r="SDF311" s="92"/>
      <c r="SDG311" s="92"/>
      <c r="SDH311" s="92"/>
      <c r="SDI311" s="92"/>
      <c r="SDJ311" s="92"/>
      <c r="SDK311" s="92"/>
      <c r="SDL311" s="92"/>
      <c r="SDM311" s="92"/>
      <c r="SDN311" s="92"/>
      <c r="SDO311" s="92"/>
      <c r="SDP311" s="92"/>
      <c r="SDQ311" s="92"/>
      <c r="SDR311" s="92"/>
      <c r="SDS311" s="92"/>
      <c r="SDT311" s="92"/>
      <c r="SDU311" s="92"/>
      <c r="SDV311" s="92"/>
      <c r="SDW311" s="92"/>
      <c r="SDX311" s="92"/>
      <c r="SDY311" s="92"/>
      <c r="SDZ311" s="92"/>
      <c r="SEA311" s="92"/>
      <c r="SEB311" s="92"/>
      <c r="SEC311" s="92"/>
      <c r="SED311" s="92"/>
      <c r="SEE311" s="92"/>
      <c r="SEF311" s="92"/>
      <c r="SEG311" s="92"/>
      <c r="SEH311" s="92"/>
      <c r="SEI311" s="92"/>
      <c r="SEJ311" s="92"/>
      <c r="SEK311" s="92"/>
      <c r="SEL311" s="92"/>
      <c r="SEM311" s="92"/>
      <c r="SEN311" s="92"/>
      <c r="SEO311" s="92"/>
      <c r="SEP311" s="92"/>
      <c r="SEQ311" s="92"/>
      <c r="SER311" s="92"/>
      <c r="SES311" s="92"/>
      <c r="SET311" s="92"/>
      <c r="SEU311" s="92"/>
      <c r="SEV311" s="92"/>
      <c r="SEW311" s="92"/>
      <c r="SEX311" s="92"/>
      <c r="SEY311" s="92"/>
      <c r="SEZ311" s="92"/>
      <c r="SFA311" s="92"/>
      <c r="SFB311" s="92"/>
      <c r="SFC311" s="92"/>
      <c r="SFD311" s="92"/>
      <c r="SFE311" s="92"/>
      <c r="SFF311" s="92"/>
      <c r="SFG311" s="92"/>
      <c r="SFH311" s="92"/>
      <c r="SFI311" s="92"/>
      <c r="SFJ311" s="92"/>
      <c r="SFK311" s="92"/>
      <c r="SFL311" s="92"/>
      <c r="SFM311" s="92"/>
      <c r="SFN311" s="92"/>
      <c r="SFO311" s="92"/>
      <c r="SFP311" s="92"/>
      <c r="SFQ311" s="92"/>
      <c r="SFR311" s="92"/>
      <c r="SFS311" s="92"/>
      <c r="SFT311" s="92"/>
      <c r="SFU311" s="92"/>
      <c r="SFV311" s="92"/>
      <c r="SFW311" s="92"/>
      <c r="SFX311" s="92"/>
      <c r="SFY311" s="92"/>
      <c r="SFZ311" s="92"/>
      <c r="SGA311" s="92"/>
      <c r="SGB311" s="92"/>
      <c r="SGC311" s="92"/>
      <c r="SGD311" s="92"/>
      <c r="SGE311" s="92"/>
      <c r="SGF311" s="92"/>
      <c r="SGG311" s="92"/>
      <c r="SGH311" s="92"/>
      <c r="SGI311" s="92"/>
      <c r="SGJ311" s="92"/>
      <c r="SGK311" s="92"/>
      <c r="SGL311" s="92"/>
      <c r="SGM311" s="92"/>
      <c r="SGN311" s="92"/>
      <c r="SGO311" s="92"/>
      <c r="SGP311" s="92"/>
      <c r="SGQ311" s="92"/>
      <c r="SGR311" s="92"/>
      <c r="SGS311" s="92"/>
      <c r="SGT311" s="92"/>
      <c r="SGU311" s="92"/>
      <c r="SGV311" s="92"/>
      <c r="SGW311" s="92"/>
      <c r="SGX311" s="92"/>
      <c r="SGY311" s="92"/>
      <c r="SGZ311" s="92"/>
      <c r="SHA311" s="92"/>
      <c r="SHB311" s="92"/>
      <c r="SHC311" s="92"/>
      <c r="SHD311" s="92"/>
      <c r="SHE311" s="92"/>
      <c r="SHF311" s="92"/>
      <c r="SHG311" s="92"/>
      <c r="SHH311" s="92"/>
      <c r="SHI311" s="92"/>
      <c r="SHJ311" s="92"/>
      <c r="SHK311" s="92"/>
      <c r="SHL311" s="92"/>
      <c r="SHM311" s="92"/>
      <c r="SHN311" s="92"/>
      <c r="SHO311" s="92"/>
      <c r="SHP311" s="92"/>
      <c r="SHQ311" s="92"/>
      <c r="SHR311" s="92"/>
      <c r="SHS311" s="92"/>
      <c r="SHT311" s="92"/>
      <c r="SHU311" s="92"/>
      <c r="SHV311" s="92"/>
      <c r="SHW311" s="92"/>
      <c r="SHX311" s="92"/>
      <c r="SHY311" s="92"/>
      <c r="SHZ311" s="92"/>
      <c r="SIA311" s="92"/>
      <c r="SIB311" s="92"/>
      <c r="SIC311" s="92"/>
      <c r="SID311" s="92"/>
      <c r="SIE311" s="92"/>
      <c r="SIF311" s="92"/>
      <c r="SIG311" s="92"/>
      <c r="SIH311" s="92"/>
      <c r="SII311" s="92"/>
      <c r="SIJ311" s="92"/>
      <c r="SIK311" s="92"/>
      <c r="SIL311" s="92"/>
      <c r="SIM311" s="92"/>
      <c r="SIN311" s="92"/>
      <c r="SIO311" s="92"/>
      <c r="SIP311" s="92"/>
      <c r="SIQ311" s="92"/>
      <c r="SIR311" s="92"/>
      <c r="SIS311" s="92"/>
      <c r="SIT311" s="92"/>
      <c r="SIU311" s="92"/>
      <c r="SIV311" s="92"/>
      <c r="SIW311" s="92"/>
      <c r="SIX311" s="92"/>
      <c r="SIY311" s="92"/>
      <c r="SIZ311" s="92"/>
      <c r="SJA311" s="92"/>
      <c r="SJB311" s="92"/>
      <c r="SJC311" s="92"/>
      <c r="SJD311" s="92"/>
      <c r="SJE311" s="92"/>
      <c r="SJF311" s="92"/>
      <c r="SJG311" s="92"/>
      <c r="SJH311" s="92"/>
      <c r="SJI311" s="92"/>
      <c r="SJJ311" s="92"/>
      <c r="SJK311" s="92"/>
      <c r="SJL311" s="92"/>
      <c r="SJM311" s="92"/>
      <c r="SJN311" s="92"/>
      <c r="SJO311" s="92"/>
      <c r="SJP311" s="92"/>
      <c r="SJQ311" s="92"/>
      <c r="SJR311" s="92"/>
      <c r="SJS311" s="92"/>
      <c r="SJT311" s="92"/>
      <c r="SJU311" s="92"/>
      <c r="SJV311" s="92"/>
      <c r="SJW311" s="92"/>
      <c r="SJX311" s="92"/>
      <c r="SJY311" s="92"/>
      <c r="SJZ311" s="92"/>
      <c r="SKA311" s="92"/>
      <c r="SKB311" s="92"/>
      <c r="SKC311" s="92"/>
      <c r="SKD311" s="92"/>
      <c r="SKE311" s="92"/>
      <c r="SKF311" s="92"/>
      <c r="SKG311" s="92"/>
      <c r="SKH311" s="92"/>
      <c r="SKI311" s="92"/>
      <c r="SKJ311" s="92"/>
      <c r="SKK311" s="92"/>
      <c r="SKL311" s="92"/>
      <c r="SKM311" s="92"/>
      <c r="SKN311" s="92"/>
      <c r="SKO311" s="92"/>
      <c r="SKP311" s="92"/>
      <c r="SKQ311" s="92"/>
      <c r="SKR311" s="92"/>
      <c r="SKS311" s="92"/>
      <c r="SKT311" s="92"/>
      <c r="SKU311" s="92"/>
      <c r="SKV311" s="92"/>
      <c r="SKW311" s="92"/>
      <c r="SKX311" s="92"/>
      <c r="SKY311" s="92"/>
      <c r="SKZ311" s="92"/>
      <c r="SLA311" s="92"/>
      <c r="SLB311" s="92"/>
      <c r="SLC311" s="92"/>
      <c r="SLD311" s="92"/>
      <c r="SLE311" s="92"/>
      <c r="SLF311" s="92"/>
      <c r="SLG311" s="92"/>
      <c r="SLH311" s="92"/>
      <c r="SLI311" s="92"/>
      <c r="SLJ311" s="92"/>
      <c r="SLK311" s="92"/>
      <c r="SLL311" s="92"/>
      <c r="SLM311" s="92"/>
      <c r="SLN311" s="92"/>
      <c r="SLO311" s="92"/>
      <c r="SLP311" s="92"/>
      <c r="SLQ311" s="92"/>
      <c r="SLR311" s="92"/>
      <c r="SLS311" s="92"/>
      <c r="SLT311" s="92"/>
      <c r="SLU311" s="92"/>
      <c r="SLV311" s="92"/>
      <c r="SLW311" s="92"/>
      <c r="SLX311" s="92"/>
      <c r="SLY311" s="92"/>
      <c r="SLZ311" s="92"/>
      <c r="SMA311" s="92"/>
      <c r="SMB311" s="92"/>
      <c r="SMC311" s="92"/>
      <c r="SMD311" s="92"/>
      <c r="SME311" s="92"/>
      <c r="SMF311" s="92"/>
      <c r="SMG311" s="92"/>
      <c r="SMH311" s="92"/>
      <c r="SMI311" s="92"/>
      <c r="SMJ311" s="92"/>
      <c r="SMK311" s="92"/>
      <c r="SML311" s="92"/>
      <c r="SMM311" s="92"/>
      <c r="SMN311" s="92"/>
      <c r="SMO311" s="92"/>
      <c r="SMP311" s="92"/>
      <c r="SMQ311" s="92"/>
      <c r="SMR311" s="92"/>
      <c r="SMS311" s="92"/>
      <c r="SMT311" s="92"/>
      <c r="SMU311" s="92"/>
      <c r="SMV311" s="92"/>
      <c r="SMW311" s="92"/>
      <c r="SMX311" s="92"/>
      <c r="SMY311" s="92"/>
      <c r="SMZ311" s="92"/>
      <c r="SNA311" s="92"/>
      <c r="SNB311" s="92"/>
      <c r="SNC311" s="92"/>
      <c r="SND311" s="92"/>
      <c r="SNE311" s="92"/>
      <c r="SNF311" s="92"/>
      <c r="SNG311" s="92"/>
      <c r="SNH311" s="92"/>
      <c r="SNI311" s="92"/>
      <c r="SNJ311" s="92"/>
      <c r="SNK311" s="92"/>
      <c r="SNL311" s="92"/>
      <c r="SNM311" s="92"/>
      <c r="SNN311" s="92"/>
      <c r="SNO311" s="92"/>
      <c r="SNP311" s="92"/>
      <c r="SNQ311" s="92"/>
      <c r="SNR311" s="92"/>
      <c r="SNS311" s="92"/>
      <c r="SNT311" s="92"/>
      <c r="SNU311" s="92"/>
      <c r="SNV311" s="92"/>
      <c r="SNW311" s="92"/>
      <c r="SNX311" s="92"/>
      <c r="SNY311" s="92"/>
      <c r="SNZ311" s="92"/>
      <c r="SOA311" s="92"/>
      <c r="SOB311" s="92"/>
      <c r="SOC311" s="92"/>
      <c r="SOD311" s="92"/>
      <c r="SOE311" s="92"/>
      <c r="SOF311" s="92"/>
      <c r="SOG311" s="92"/>
      <c r="SOH311" s="92"/>
      <c r="SOI311" s="92"/>
      <c r="SOJ311" s="92"/>
      <c r="SOK311" s="92"/>
      <c r="SOL311" s="92"/>
      <c r="SOM311" s="92"/>
      <c r="SON311" s="92"/>
      <c r="SOO311" s="92"/>
      <c r="SOP311" s="92"/>
      <c r="SOQ311" s="92"/>
      <c r="SOR311" s="92"/>
      <c r="SOS311" s="92"/>
      <c r="SOT311" s="92"/>
      <c r="SOU311" s="92"/>
      <c r="SOV311" s="92"/>
      <c r="SOW311" s="92"/>
      <c r="SOX311" s="92"/>
      <c r="SOY311" s="92"/>
      <c r="SOZ311" s="92"/>
      <c r="SPA311" s="92"/>
      <c r="SPB311" s="92"/>
      <c r="SPC311" s="92"/>
      <c r="SPD311" s="92"/>
      <c r="SPE311" s="92"/>
      <c r="SPF311" s="92"/>
      <c r="SPG311" s="92"/>
      <c r="SPH311" s="92"/>
      <c r="SPI311" s="92"/>
      <c r="SPJ311" s="92"/>
      <c r="SPK311" s="92"/>
      <c r="SPL311" s="92"/>
      <c r="SPM311" s="92"/>
      <c r="SPN311" s="92"/>
      <c r="SPO311" s="92"/>
      <c r="SPP311" s="92"/>
      <c r="SPQ311" s="92"/>
      <c r="SPR311" s="92"/>
      <c r="SPS311" s="92"/>
      <c r="SPT311" s="92"/>
      <c r="SPU311" s="92"/>
      <c r="SPV311" s="92"/>
      <c r="SPW311" s="92"/>
      <c r="SPX311" s="92"/>
      <c r="SPY311" s="92"/>
      <c r="SPZ311" s="92"/>
      <c r="SQA311" s="92"/>
      <c r="SQB311" s="92"/>
      <c r="SQC311" s="92"/>
      <c r="SQD311" s="92"/>
      <c r="SQE311" s="92"/>
      <c r="SQF311" s="92"/>
      <c r="SQG311" s="92"/>
      <c r="SQH311" s="92"/>
      <c r="SQI311" s="92"/>
      <c r="SQJ311" s="92"/>
      <c r="SQK311" s="92"/>
      <c r="SQL311" s="92"/>
      <c r="SQM311" s="92"/>
      <c r="SQN311" s="92"/>
      <c r="SQO311" s="92"/>
      <c r="SQP311" s="92"/>
      <c r="SQQ311" s="92"/>
      <c r="SQR311" s="92"/>
      <c r="SQS311" s="92"/>
      <c r="SQT311" s="92"/>
      <c r="SQU311" s="92"/>
      <c r="SQV311" s="92"/>
      <c r="SQW311" s="92"/>
      <c r="SQX311" s="92"/>
      <c r="SQY311" s="92"/>
      <c r="SQZ311" s="92"/>
      <c r="SRA311" s="92"/>
      <c r="SRB311" s="92"/>
      <c r="SRC311" s="92"/>
      <c r="SRD311" s="92"/>
      <c r="SRE311" s="92"/>
      <c r="SRF311" s="92"/>
      <c r="SRG311" s="92"/>
      <c r="SRH311" s="92"/>
      <c r="SRI311" s="92"/>
      <c r="SRJ311" s="92"/>
      <c r="SRK311" s="92"/>
      <c r="SRL311" s="92"/>
      <c r="SRM311" s="92"/>
      <c r="SRN311" s="92"/>
      <c r="SRO311" s="92"/>
      <c r="SRP311" s="92"/>
      <c r="SRQ311" s="92"/>
      <c r="SRR311" s="92"/>
      <c r="SRS311" s="92"/>
      <c r="SRT311" s="92"/>
      <c r="SRU311" s="92"/>
      <c r="SRV311" s="92"/>
      <c r="SRW311" s="92"/>
      <c r="SRX311" s="92"/>
      <c r="SRY311" s="92"/>
      <c r="SRZ311" s="92"/>
      <c r="SSA311" s="92"/>
      <c r="SSB311" s="92"/>
      <c r="SSC311" s="92"/>
      <c r="SSD311" s="92"/>
      <c r="SSE311" s="92"/>
      <c r="SSF311" s="92"/>
      <c r="SSG311" s="92"/>
      <c r="SSH311" s="92"/>
      <c r="SSI311" s="92"/>
      <c r="SSJ311" s="92"/>
      <c r="SSK311" s="92"/>
      <c r="SSL311" s="92"/>
      <c r="SSM311" s="92"/>
      <c r="SSN311" s="92"/>
      <c r="SSO311" s="92"/>
      <c r="SSP311" s="92"/>
      <c r="SSQ311" s="92"/>
      <c r="SSR311" s="92"/>
      <c r="SSS311" s="92"/>
      <c r="SST311" s="92"/>
      <c r="SSU311" s="92"/>
      <c r="SSV311" s="92"/>
      <c r="SSW311" s="92"/>
      <c r="SSX311" s="92"/>
      <c r="SSY311" s="92"/>
      <c r="SSZ311" s="92"/>
      <c r="STA311" s="92"/>
      <c r="STB311" s="92"/>
      <c r="STC311" s="92"/>
      <c r="STD311" s="92"/>
      <c r="STE311" s="92"/>
      <c r="STF311" s="92"/>
      <c r="STG311" s="92"/>
      <c r="STH311" s="92"/>
      <c r="STI311" s="92"/>
      <c r="STJ311" s="92"/>
      <c r="STK311" s="92"/>
      <c r="STL311" s="92"/>
      <c r="STM311" s="92"/>
      <c r="STN311" s="92"/>
      <c r="STO311" s="92"/>
      <c r="STP311" s="92"/>
      <c r="STQ311" s="92"/>
      <c r="STR311" s="92"/>
      <c r="STS311" s="92"/>
      <c r="STT311" s="92"/>
      <c r="STU311" s="92"/>
      <c r="STV311" s="92"/>
      <c r="STW311" s="92"/>
      <c r="STX311" s="92"/>
      <c r="STY311" s="92"/>
      <c r="STZ311" s="92"/>
      <c r="SUA311" s="92"/>
      <c r="SUB311" s="92"/>
      <c r="SUC311" s="92"/>
      <c r="SUD311" s="92"/>
      <c r="SUE311" s="92"/>
      <c r="SUF311" s="92"/>
      <c r="SUG311" s="92"/>
      <c r="SUH311" s="92"/>
      <c r="SUI311" s="92"/>
      <c r="SUJ311" s="92"/>
      <c r="SUK311" s="92"/>
      <c r="SUL311" s="92"/>
      <c r="SUM311" s="92"/>
      <c r="SUN311" s="92"/>
      <c r="SUO311" s="92"/>
      <c r="SUP311" s="92"/>
      <c r="SUQ311" s="92"/>
      <c r="SUR311" s="92"/>
      <c r="SUS311" s="92"/>
      <c r="SUT311" s="92"/>
      <c r="SUU311" s="92"/>
      <c r="SUV311" s="92"/>
      <c r="SUW311" s="92"/>
      <c r="SUX311" s="92"/>
      <c r="SUY311" s="92"/>
      <c r="SUZ311" s="92"/>
      <c r="SVA311" s="92"/>
      <c r="SVB311" s="92"/>
      <c r="SVC311" s="92"/>
      <c r="SVD311" s="92"/>
      <c r="SVE311" s="92"/>
      <c r="SVF311" s="92"/>
      <c r="SVG311" s="92"/>
      <c r="SVH311" s="92"/>
      <c r="SVI311" s="92"/>
      <c r="SVJ311" s="92"/>
      <c r="SVK311" s="92"/>
      <c r="SVL311" s="92"/>
      <c r="SVM311" s="92"/>
      <c r="SVN311" s="92"/>
      <c r="SVO311" s="92"/>
      <c r="SVP311" s="92"/>
      <c r="SVQ311" s="92"/>
      <c r="SVR311" s="92"/>
      <c r="SVS311" s="92"/>
      <c r="SVT311" s="92"/>
      <c r="SVU311" s="92"/>
      <c r="SVV311" s="92"/>
      <c r="SVW311" s="92"/>
      <c r="SVX311" s="92"/>
      <c r="SVY311" s="92"/>
      <c r="SVZ311" s="92"/>
      <c r="SWA311" s="92"/>
      <c r="SWB311" s="92"/>
      <c r="SWC311" s="92"/>
      <c r="SWD311" s="92"/>
      <c r="SWE311" s="92"/>
      <c r="SWF311" s="92"/>
      <c r="SWG311" s="92"/>
      <c r="SWH311" s="92"/>
      <c r="SWI311" s="92"/>
      <c r="SWJ311" s="92"/>
      <c r="SWK311" s="92"/>
      <c r="SWL311" s="92"/>
      <c r="SWM311" s="92"/>
      <c r="SWN311" s="92"/>
      <c r="SWO311" s="92"/>
      <c r="SWP311" s="92"/>
      <c r="SWQ311" s="92"/>
      <c r="SWR311" s="92"/>
      <c r="SWS311" s="92"/>
      <c r="SWT311" s="92"/>
      <c r="SWU311" s="92"/>
      <c r="SWV311" s="92"/>
      <c r="SWW311" s="92"/>
      <c r="SWX311" s="92"/>
      <c r="SWY311" s="92"/>
      <c r="SWZ311" s="92"/>
      <c r="SXA311" s="92"/>
      <c r="SXB311" s="92"/>
      <c r="SXC311" s="92"/>
      <c r="SXD311" s="92"/>
      <c r="SXE311" s="92"/>
      <c r="SXF311" s="92"/>
      <c r="SXG311" s="92"/>
      <c r="SXH311" s="92"/>
      <c r="SXI311" s="92"/>
      <c r="SXJ311" s="92"/>
      <c r="SXK311" s="92"/>
      <c r="SXL311" s="92"/>
      <c r="SXM311" s="92"/>
      <c r="SXN311" s="92"/>
      <c r="SXO311" s="92"/>
      <c r="SXP311" s="92"/>
      <c r="SXQ311" s="92"/>
      <c r="SXR311" s="92"/>
      <c r="SXS311" s="92"/>
      <c r="SXT311" s="92"/>
      <c r="SXU311" s="92"/>
      <c r="SXV311" s="92"/>
      <c r="SXW311" s="92"/>
      <c r="SXX311" s="92"/>
      <c r="SXY311" s="92"/>
      <c r="SXZ311" s="92"/>
      <c r="SYA311" s="92"/>
      <c r="SYB311" s="92"/>
      <c r="SYC311" s="92"/>
      <c r="SYD311" s="92"/>
      <c r="SYE311" s="92"/>
      <c r="SYF311" s="92"/>
      <c r="SYG311" s="92"/>
      <c r="SYH311" s="92"/>
      <c r="SYI311" s="92"/>
      <c r="SYJ311" s="92"/>
      <c r="SYK311" s="92"/>
      <c r="SYL311" s="92"/>
      <c r="SYM311" s="92"/>
      <c r="SYN311" s="92"/>
      <c r="SYO311" s="92"/>
      <c r="SYP311" s="92"/>
      <c r="SYQ311" s="92"/>
      <c r="SYR311" s="92"/>
      <c r="SYS311" s="92"/>
      <c r="SYT311" s="92"/>
      <c r="SYU311" s="92"/>
      <c r="SYV311" s="92"/>
      <c r="SYW311" s="92"/>
      <c r="SYX311" s="92"/>
      <c r="SYY311" s="92"/>
      <c r="SYZ311" s="92"/>
      <c r="SZA311" s="92"/>
      <c r="SZB311" s="92"/>
      <c r="SZC311" s="92"/>
      <c r="SZD311" s="92"/>
      <c r="SZE311" s="92"/>
      <c r="SZF311" s="92"/>
      <c r="SZG311" s="92"/>
      <c r="SZH311" s="92"/>
      <c r="SZI311" s="92"/>
      <c r="SZJ311" s="92"/>
      <c r="SZK311" s="92"/>
      <c r="SZL311" s="92"/>
      <c r="SZM311" s="92"/>
      <c r="SZN311" s="92"/>
      <c r="SZO311" s="92"/>
      <c r="SZP311" s="92"/>
      <c r="SZQ311" s="92"/>
      <c r="SZR311" s="92"/>
      <c r="SZS311" s="92"/>
      <c r="SZT311" s="92"/>
      <c r="SZU311" s="92"/>
      <c r="SZV311" s="92"/>
      <c r="SZW311" s="92"/>
      <c r="SZX311" s="92"/>
      <c r="SZY311" s="92"/>
      <c r="SZZ311" s="92"/>
      <c r="TAA311" s="92"/>
      <c r="TAB311" s="92"/>
      <c r="TAC311" s="92"/>
      <c r="TAD311" s="92"/>
      <c r="TAE311" s="92"/>
      <c r="TAF311" s="92"/>
      <c r="TAG311" s="92"/>
      <c r="TAH311" s="92"/>
      <c r="TAI311" s="92"/>
      <c r="TAJ311" s="92"/>
      <c r="TAK311" s="92"/>
      <c r="TAL311" s="92"/>
      <c r="TAM311" s="92"/>
      <c r="TAN311" s="92"/>
      <c r="TAO311" s="92"/>
      <c r="TAP311" s="92"/>
      <c r="TAQ311" s="92"/>
      <c r="TAR311" s="92"/>
      <c r="TAS311" s="92"/>
      <c r="TAT311" s="92"/>
      <c r="TAU311" s="92"/>
      <c r="TAV311" s="92"/>
      <c r="TAW311" s="92"/>
      <c r="TAX311" s="92"/>
      <c r="TAY311" s="92"/>
      <c r="TAZ311" s="92"/>
      <c r="TBA311" s="92"/>
      <c r="TBB311" s="92"/>
      <c r="TBC311" s="92"/>
      <c r="TBD311" s="92"/>
      <c r="TBE311" s="92"/>
      <c r="TBF311" s="92"/>
      <c r="TBG311" s="92"/>
      <c r="TBH311" s="92"/>
      <c r="TBI311" s="92"/>
      <c r="TBJ311" s="92"/>
      <c r="TBK311" s="92"/>
      <c r="TBL311" s="92"/>
      <c r="TBM311" s="92"/>
      <c r="TBN311" s="92"/>
      <c r="TBO311" s="92"/>
      <c r="TBP311" s="92"/>
      <c r="TBQ311" s="92"/>
      <c r="TBR311" s="92"/>
      <c r="TBS311" s="92"/>
      <c r="TBT311" s="92"/>
      <c r="TBU311" s="92"/>
      <c r="TBV311" s="92"/>
      <c r="TBW311" s="92"/>
      <c r="TBX311" s="92"/>
      <c r="TBY311" s="92"/>
      <c r="TBZ311" s="92"/>
      <c r="TCA311" s="92"/>
      <c r="TCB311" s="92"/>
      <c r="TCC311" s="92"/>
      <c r="TCD311" s="92"/>
      <c r="TCE311" s="92"/>
      <c r="TCF311" s="92"/>
      <c r="TCG311" s="92"/>
      <c r="TCH311" s="92"/>
      <c r="TCI311" s="92"/>
      <c r="TCJ311" s="92"/>
      <c r="TCK311" s="92"/>
      <c r="TCL311" s="92"/>
      <c r="TCM311" s="92"/>
      <c r="TCN311" s="92"/>
      <c r="TCO311" s="92"/>
      <c r="TCP311" s="92"/>
      <c r="TCQ311" s="92"/>
      <c r="TCR311" s="92"/>
      <c r="TCS311" s="92"/>
      <c r="TCT311" s="92"/>
      <c r="TCU311" s="92"/>
      <c r="TCV311" s="92"/>
      <c r="TCW311" s="92"/>
      <c r="TCX311" s="92"/>
      <c r="TCY311" s="92"/>
      <c r="TCZ311" s="92"/>
      <c r="TDA311" s="92"/>
      <c r="TDB311" s="92"/>
      <c r="TDC311" s="92"/>
      <c r="TDD311" s="92"/>
      <c r="TDE311" s="92"/>
      <c r="TDF311" s="92"/>
      <c r="TDG311" s="92"/>
      <c r="TDH311" s="92"/>
      <c r="TDI311" s="92"/>
      <c r="TDJ311" s="92"/>
      <c r="TDK311" s="92"/>
      <c r="TDL311" s="92"/>
      <c r="TDM311" s="92"/>
      <c r="TDN311" s="92"/>
      <c r="TDO311" s="92"/>
      <c r="TDP311" s="92"/>
      <c r="TDQ311" s="92"/>
      <c r="TDR311" s="92"/>
      <c r="TDS311" s="92"/>
      <c r="TDT311" s="92"/>
      <c r="TDU311" s="92"/>
      <c r="TDV311" s="92"/>
      <c r="TDW311" s="92"/>
      <c r="TDX311" s="92"/>
      <c r="TDY311" s="92"/>
      <c r="TDZ311" s="92"/>
      <c r="TEA311" s="92"/>
      <c r="TEB311" s="92"/>
      <c r="TEC311" s="92"/>
      <c r="TED311" s="92"/>
      <c r="TEE311" s="92"/>
      <c r="TEF311" s="92"/>
      <c r="TEG311" s="92"/>
      <c r="TEH311" s="92"/>
      <c r="TEI311" s="92"/>
      <c r="TEJ311" s="92"/>
      <c r="TEK311" s="92"/>
      <c r="TEL311" s="92"/>
      <c r="TEM311" s="92"/>
      <c r="TEN311" s="92"/>
      <c r="TEO311" s="92"/>
      <c r="TEP311" s="92"/>
      <c r="TEQ311" s="92"/>
      <c r="TER311" s="92"/>
      <c r="TES311" s="92"/>
      <c r="TET311" s="92"/>
      <c r="TEU311" s="92"/>
      <c r="TEV311" s="92"/>
      <c r="TEW311" s="92"/>
      <c r="TEX311" s="92"/>
      <c r="TEY311" s="92"/>
      <c r="TEZ311" s="92"/>
      <c r="TFA311" s="92"/>
      <c r="TFB311" s="92"/>
      <c r="TFC311" s="92"/>
      <c r="TFD311" s="92"/>
      <c r="TFE311" s="92"/>
      <c r="TFF311" s="92"/>
      <c r="TFG311" s="92"/>
      <c r="TFH311" s="92"/>
      <c r="TFI311" s="92"/>
      <c r="TFJ311" s="92"/>
      <c r="TFK311" s="92"/>
      <c r="TFL311" s="92"/>
      <c r="TFM311" s="92"/>
      <c r="TFN311" s="92"/>
      <c r="TFO311" s="92"/>
      <c r="TFP311" s="92"/>
      <c r="TFQ311" s="92"/>
      <c r="TFR311" s="92"/>
      <c r="TFS311" s="92"/>
      <c r="TFT311" s="92"/>
      <c r="TFU311" s="92"/>
      <c r="TFV311" s="92"/>
      <c r="TFW311" s="92"/>
      <c r="TFX311" s="92"/>
      <c r="TFY311" s="92"/>
      <c r="TFZ311" s="92"/>
      <c r="TGA311" s="92"/>
      <c r="TGB311" s="92"/>
      <c r="TGC311" s="92"/>
      <c r="TGD311" s="92"/>
      <c r="TGE311" s="92"/>
      <c r="TGF311" s="92"/>
      <c r="TGG311" s="92"/>
      <c r="TGH311" s="92"/>
      <c r="TGI311" s="92"/>
      <c r="TGJ311" s="92"/>
      <c r="TGK311" s="92"/>
      <c r="TGL311" s="92"/>
      <c r="TGM311" s="92"/>
      <c r="TGN311" s="92"/>
      <c r="TGO311" s="92"/>
      <c r="TGP311" s="92"/>
      <c r="TGQ311" s="92"/>
      <c r="TGR311" s="92"/>
      <c r="TGS311" s="92"/>
      <c r="TGT311" s="92"/>
      <c r="TGU311" s="92"/>
      <c r="TGV311" s="92"/>
      <c r="TGW311" s="92"/>
      <c r="TGX311" s="92"/>
      <c r="TGY311" s="92"/>
      <c r="TGZ311" s="92"/>
      <c r="THA311" s="92"/>
      <c r="THB311" s="92"/>
      <c r="THC311" s="92"/>
      <c r="THD311" s="92"/>
      <c r="THE311" s="92"/>
      <c r="THF311" s="92"/>
      <c r="THG311" s="92"/>
      <c r="THH311" s="92"/>
      <c r="THI311" s="92"/>
      <c r="THJ311" s="92"/>
      <c r="THK311" s="92"/>
      <c r="THL311" s="92"/>
      <c r="THM311" s="92"/>
      <c r="THN311" s="92"/>
      <c r="THO311" s="92"/>
      <c r="THP311" s="92"/>
      <c r="THQ311" s="92"/>
      <c r="THR311" s="92"/>
      <c r="THS311" s="92"/>
      <c r="THT311" s="92"/>
      <c r="THU311" s="92"/>
      <c r="THV311" s="92"/>
      <c r="THW311" s="92"/>
      <c r="THX311" s="92"/>
      <c r="THY311" s="92"/>
      <c r="THZ311" s="92"/>
      <c r="TIA311" s="92"/>
      <c r="TIB311" s="92"/>
      <c r="TIC311" s="92"/>
      <c r="TID311" s="92"/>
      <c r="TIE311" s="92"/>
      <c r="TIF311" s="92"/>
      <c r="TIG311" s="92"/>
      <c r="TIH311" s="92"/>
      <c r="TII311" s="92"/>
      <c r="TIJ311" s="92"/>
      <c r="TIK311" s="92"/>
      <c r="TIL311" s="92"/>
      <c r="TIM311" s="92"/>
      <c r="TIN311" s="92"/>
      <c r="TIO311" s="92"/>
      <c r="TIP311" s="92"/>
      <c r="TIQ311" s="92"/>
      <c r="TIR311" s="92"/>
      <c r="TIS311" s="92"/>
      <c r="TIT311" s="92"/>
      <c r="TIU311" s="92"/>
      <c r="TIV311" s="92"/>
      <c r="TIW311" s="92"/>
      <c r="TIX311" s="92"/>
      <c r="TIY311" s="92"/>
      <c r="TIZ311" s="92"/>
      <c r="TJA311" s="92"/>
      <c r="TJB311" s="92"/>
      <c r="TJC311" s="92"/>
      <c r="TJD311" s="92"/>
      <c r="TJE311" s="92"/>
      <c r="TJF311" s="92"/>
      <c r="TJG311" s="92"/>
      <c r="TJH311" s="92"/>
      <c r="TJI311" s="92"/>
      <c r="TJJ311" s="92"/>
      <c r="TJK311" s="92"/>
      <c r="TJL311" s="92"/>
      <c r="TJM311" s="92"/>
      <c r="TJN311" s="92"/>
      <c r="TJO311" s="92"/>
      <c r="TJP311" s="92"/>
      <c r="TJQ311" s="92"/>
      <c r="TJR311" s="92"/>
      <c r="TJS311" s="92"/>
      <c r="TJT311" s="92"/>
      <c r="TJU311" s="92"/>
      <c r="TJV311" s="92"/>
      <c r="TJW311" s="92"/>
      <c r="TJX311" s="92"/>
      <c r="TJY311" s="92"/>
      <c r="TJZ311" s="92"/>
      <c r="TKA311" s="92"/>
      <c r="TKB311" s="92"/>
      <c r="TKC311" s="92"/>
      <c r="TKD311" s="92"/>
      <c r="TKE311" s="92"/>
      <c r="TKF311" s="92"/>
      <c r="TKG311" s="92"/>
      <c r="TKH311" s="92"/>
      <c r="TKI311" s="92"/>
      <c r="TKJ311" s="92"/>
      <c r="TKK311" s="92"/>
      <c r="TKL311" s="92"/>
      <c r="TKM311" s="92"/>
      <c r="TKN311" s="92"/>
      <c r="TKO311" s="92"/>
      <c r="TKP311" s="92"/>
      <c r="TKQ311" s="92"/>
      <c r="TKR311" s="92"/>
      <c r="TKS311" s="92"/>
      <c r="TKT311" s="92"/>
      <c r="TKU311" s="92"/>
      <c r="TKV311" s="92"/>
      <c r="TKW311" s="92"/>
      <c r="TKX311" s="92"/>
      <c r="TKY311" s="92"/>
      <c r="TKZ311" s="92"/>
      <c r="TLA311" s="92"/>
      <c r="TLB311" s="92"/>
      <c r="TLC311" s="92"/>
      <c r="TLD311" s="92"/>
      <c r="TLE311" s="92"/>
      <c r="TLF311" s="92"/>
      <c r="TLG311" s="92"/>
      <c r="TLH311" s="92"/>
      <c r="TLI311" s="92"/>
      <c r="TLJ311" s="92"/>
      <c r="TLK311" s="92"/>
      <c r="TLL311" s="92"/>
      <c r="TLM311" s="92"/>
      <c r="TLN311" s="92"/>
      <c r="TLO311" s="92"/>
      <c r="TLP311" s="92"/>
      <c r="TLQ311" s="92"/>
      <c r="TLR311" s="92"/>
      <c r="TLS311" s="92"/>
      <c r="TLT311" s="92"/>
      <c r="TLU311" s="92"/>
      <c r="TLV311" s="92"/>
      <c r="TLW311" s="92"/>
      <c r="TLX311" s="92"/>
      <c r="TLY311" s="92"/>
      <c r="TLZ311" s="92"/>
      <c r="TMA311" s="92"/>
      <c r="TMB311" s="92"/>
      <c r="TMC311" s="92"/>
      <c r="TMD311" s="92"/>
      <c r="TME311" s="92"/>
      <c r="TMF311" s="92"/>
      <c r="TMG311" s="92"/>
      <c r="TMH311" s="92"/>
      <c r="TMI311" s="92"/>
      <c r="TMJ311" s="92"/>
      <c r="TMK311" s="92"/>
      <c r="TML311" s="92"/>
      <c r="TMM311" s="92"/>
      <c r="TMN311" s="92"/>
      <c r="TMO311" s="92"/>
      <c r="TMP311" s="92"/>
      <c r="TMQ311" s="92"/>
      <c r="TMR311" s="92"/>
      <c r="TMS311" s="92"/>
      <c r="TMT311" s="92"/>
      <c r="TMU311" s="92"/>
      <c r="TMV311" s="92"/>
      <c r="TMW311" s="92"/>
      <c r="TMX311" s="92"/>
      <c r="TMY311" s="92"/>
      <c r="TMZ311" s="92"/>
      <c r="TNA311" s="92"/>
      <c r="TNB311" s="92"/>
      <c r="TNC311" s="92"/>
      <c r="TND311" s="92"/>
      <c r="TNE311" s="92"/>
      <c r="TNF311" s="92"/>
      <c r="TNG311" s="92"/>
      <c r="TNH311" s="92"/>
      <c r="TNI311" s="92"/>
      <c r="TNJ311" s="92"/>
      <c r="TNK311" s="92"/>
      <c r="TNL311" s="92"/>
      <c r="TNM311" s="92"/>
      <c r="TNN311" s="92"/>
      <c r="TNO311" s="92"/>
      <c r="TNP311" s="92"/>
      <c r="TNQ311" s="92"/>
      <c r="TNR311" s="92"/>
      <c r="TNS311" s="92"/>
      <c r="TNT311" s="92"/>
      <c r="TNU311" s="92"/>
      <c r="TNV311" s="92"/>
      <c r="TNW311" s="92"/>
      <c r="TNX311" s="92"/>
      <c r="TNY311" s="92"/>
      <c r="TNZ311" s="92"/>
      <c r="TOA311" s="92"/>
      <c r="TOB311" s="92"/>
      <c r="TOC311" s="92"/>
      <c r="TOD311" s="92"/>
      <c r="TOE311" s="92"/>
      <c r="TOF311" s="92"/>
      <c r="TOG311" s="92"/>
      <c r="TOH311" s="92"/>
      <c r="TOI311" s="92"/>
      <c r="TOJ311" s="92"/>
      <c r="TOK311" s="92"/>
      <c r="TOL311" s="92"/>
      <c r="TOM311" s="92"/>
      <c r="TON311" s="92"/>
      <c r="TOO311" s="92"/>
      <c r="TOP311" s="92"/>
      <c r="TOQ311" s="92"/>
      <c r="TOR311" s="92"/>
      <c r="TOS311" s="92"/>
      <c r="TOT311" s="92"/>
      <c r="TOU311" s="92"/>
      <c r="TOV311" s="92"/>
      <c r="TOW311" s="92"/>
      <c r="TOX311" s="92"/>
      <c r="TOY311" s="92"/>
      <c r="TOZ311" s="92"/>
      <c r="TPA311" s="92"/>
      <c r="TPB311" s="92"/>
      <c r="TPC311" s="92"/>
      <c r="TPD311" s="92"/>
      <c r="TPE311" s="92"/>
      <c r="TPF311" s="92"/>
      <c r="TPG311" s="92"/>
      <c r="TPH311" s="92"/>
      <c r="TPI311" s="92"/>
      <c r="TPJ311" s="92"/>
      <c r="TPK311" s="92"/>
      <c r="TPL311" s="92"/>
      <c r="TPM311" s="92"/>
      <c r="TPN311" s="92"/>
      <c r="TPO311" s="92"/>
      <c r="TPP311" s="92"/>
      <c r="TPQ311" s="92"/>
      <c r="TPR311" s="92"/>
      <c r="TPS311" s="92"/>
      <c r="TPT311" s="92"/>
      <c r="TPU311" s="92"/>
      <c r="TPV311" s="92"/>
      <c r="TPW311" s="92"/>
      <c r="TPX311" s="92"/>
      <c r="TPY311" s="92"/>
      <c r="TPZ311" s="92"/>
      <c r="TQA311" s="92"/>
      <c r="TQB311" s="92"/>
      <c r="TQC311" s="92"/>
      <c r="TQD311" s="92"/>
      <c r="TQE311" s="92"/>
      <c r="TQF311" s="92"/>
      <c r="TQG311" s="92"/>
      <c r="TQH311" s="92"/>
      <c r="TQI311" s="92"/>
      <c r="TQJ311" s="92"/>
      <c r="TQK311" s="92"/>
      <c r="TQL311" s="92"/>
      <c r="TQM311" s="92"/>
      <c r="TQN311" s="92"/>
      <c r="TQO311" s="92"/>
      <c r="TQP311" s="92"/>
      <c r="TQQ311" s="92"/>
      <c r="TQR311" s="92"/>
      <c r="TQS311" s="92"/>
      <c r="TQT311" s="92"/>
      <c r="TQU311" s="92"/>
      <c r="TQV311" s="92"/>
      <c r="TQW311" s="92"/>
      <c r="TQX311" s="92"/>
      <c r="TQY311" s="92"/>
      <c r="TQZ311" s="92"/>
      <c r="TRA311" s="92"/>
      <c r="TRB311" s="92"/>
      <c r="TRC311" s="92"/>
      <c r="TRD311" s="92"/>
      <c r="TRE311" s="92"/>
      <c r="TRF311" s="92"/>
      <c r="TRG311" s="92"/>
      <c r="TRH311" s="92"/>
      <c r="TRI311" s="92"/>
      <c r="TRJ311" s="92"/>
      <c r="TRK311" s="92"/>
      <c r="TRL311" s="92"/>
      <c r="TRM311" s="92"/>
      <c r="TRN311" s="92"/>
      <c r="TRO311" s="92"/>
      <c r="TRP311" s="92"/>
      <c r="TRQ311" s="92"/>
      <c r="TRR311" s="92"/>
      <c r="TRS311" s="92"/>
      <c r="TRT311" s="92"/>
      <c r="TRU311" s="92"/>
      <c r="TRV311" s="92"/>
      <c r="TRW311" s="92"/>
      <c r="TRX311" s="92"/>
      <c r="TRY311" s="92"/>
      <c r="TRZ311" s="92"/>
      <c r="TSA311" s="92"/>
      <c r="TSB311" s="92"/>
      <c r="TSC311" s="92"/>
      <c r="TSD311" s="92"/>
      <c r="TSE311" s="92"/>
      <c r="TSF311" s="92"/>
      <c r="TSG311" s="92"/>
      <c r="TSH311" s="92"/>
      <c r="TSI311" s="92"/>
      <c r="TSJ311" s="92"/>
      <c r="TSK311" s="92"/>
      <c r="TSL311" s="92"/>
      <c r="TSM311" s="92"/>
      <c r="TSN311" s="92"/>
      <c r="TSO311" s="92"/>
      <c r="TSP311" s="92"/>
      <c r="TSQ311" s="92"/>
      <c r="TSR311" s="92"/>
      <c r="TSS311" s="92"/>
      <c r="TST311" s="92"/>
      <c r="TSU311" s="92"/>
      <c r="TSV311" s="92"/>
      <c r="TSW311" s="92"/>
      <c r="TSX311" s="92"/>
      <c r="TSY311" s="92"/>
      <c r="TSZ311" s="92"/>
      <c r="TTA311" s="92"/>
      <c r="TTB311" s="92"/>
      <c r="TTC311" s="92"/>
      <c r="TTD311" s="92"/>
      <c r="TTE311" s="92"/>
      <c r="TTF311" s="92"/>
      <c r="TTG311" s="92"/>
      <c r="TTH311" s="92"/>
      <c r="TTI311" s="92"/>
      <c r="TTJ311" s="92"/>
      <c r="TTK311" s="92"/>
      <c r="TTL311" s="92"/>
      <c r="TTM311" s="92"/>
      <c r="TTN311" s="92"/>
      <c r="TTO311" s="92"/>
      <c r="TTP311" s="92"/>
      <c r="TTQ311" s="92"/>
      <c r="TTR311" s="92"/>
      <c r="TTS311" s="92"/>
      <c r="TTT311" s="92"/>
      <c r="TTU311" s="92"/>
      <c r="TTV311" s="92"/>
      <c r="TTW311" s="92"/>
      <c r="TTX311" s="92"/>
      <c r="TTY311" s="92"/>
      <c r="TTZ311" s="92"/>
      <c r="TUA311" s="92"/>
      <c r="TUB311" s="92"/>
      <c r="TUC311" s="92"/>
      <c r="TUD311" s="92"/>
      <c r="TUE311" s="92"/>
      <c r="TUF311" s="92"/>
      <c r="TUG311" s="92"/>
      <c r="TUH311" s="92"/>
      <c r="TUI311" s="92"/>
      <c r="TUJ311" s="92"/>
      <c r="TUK311" s="92"/>
      <c r="TUL311" s="92"/>
      <c r="TUM311" s="92"/>
      <c r="TUN311" s="92"/>
      <c r="TUO311" s="92"/>
      <c r="TUP311" s="92"/>
      <c r="TUQ311" s="92"/>
      <c r="TUR311" s="92"/>
      <c r="TUS311" s="92"/>
      <c r="TUT311" s="92"/>
      <c r="TUU311" s="92"/>
      <c r="TUV311" s="92"/>
      <c r="TUW311" s="92"/>
      <c r="TUX311" s="92"/>
      <c r="TUY311" s="92"/>
      <c r="TUZ311" s="92"/>
      <c r="TVA311" s="92"/>
      <c r="TVB311" s="92"/>
      <c r="TVC311" s="92"/>
      <c r="TVD311" s="92"/>
      <c r="TVE311" s="92"/>
      <c r="TVF311" s="92"/>
      <c r="TVG311" s="92"/>
      <c r="TVH311" s="92"/>
      <c r="TVI311" s="92"/>
      <c r="TVJ311" s="92"/>
      <c r="TVK311" s="92"/>
      <c r="TVL311" s="92"/>
      <c r="TVM311" s="92"/>
      <c r="TVN311" s="92"/>
      <c r="TVO311" s="92"/>
      <c r="TVP311" s="92"/>
      <c r="TVQ311" s="92"/>
      <c r="TVR311" s="92"/>
      <c r="TVS311" s="92"/>
      <c r="TVT311" s="92"/>
      <c r="TVU311" s="92"/>
      <c r="TVV311" s="92"/>
      <c r="TVW311" s="92"/>
      <c r="TVX311" s="92"/>
      <c r="TVY311" s="92"/>
      <c r="TVZ311" s="92"/>
      <c r="TWA311" s="92"/>
      <c r="TWB311" s="92"/>
      <c r="TWC311" s="92"/>
      <c r="TWD311" s="92"/>
      <c r="TWE311" s="92"/>
      <c r="TWF311" s="92"/>
      <c r="TWG311" s="92"/>
      <c r="TWH311" s="92"/>
      <c r="TWI311" s="92"/>
      <c r="TWJ311" s="92"/>
      <c r="TWK311" s="92"/>
      <c r="TWL311" s="92"/>
      <c r="TWM311" s="92"/>
      <c r="TWN311" s="92"/>
      <c r="TWO311" s="92"/>
      <c r="TWP311" s="92"/>
      <c r="TWQ311" s="92"/>
      <c r="TWR311" s="92"/>
      <c r="TWS311" s="92"/>
      <c r="TWT311" s="92"/>
      <c r="TWU311" s="92"/>
      <c r="TWV311" s="92"/>
      <c r="TWW311" s="92"/>
      <c r="TWX311" s="92"/>
      <c r="TWY311" s="92"/>
      <c r="TWZ311" s="92"/>
      <c r="TXA311" s="92"/>
      <c r="TXB311" s="92"/>
      <c r="TXC311" s="92"/>
      <c r="TXD311" s="92"/>
      <c r="TXE311" s="92"/>
      <c r="TXF311" s="92"/>
      <c r="TXG311" s="92"/>
      <c r="TXH311" s="92"/>
      <c r="TXI311" s="92"/>
      <c r="TXJ311" s="92"/>
      <c r="TXK311" s="92"/>
      <c r="TXL311" s="92"/>
      <c r="TXM311" s="92"/>
      <c r="TXN311" s="92"/>
      <c r="TXO311" s="92"/>
      <c r="TXP311" s="92"/>
      <c r="TXQ311" s="92"/>
      <c r="TXR311" s="92"/>
      <c r="TXS311" s="92"/>
      <c r="TXT311" s="92"/>
      <c r="TXU311" s="92"/>
      <c r="TXV311" s="92"/>
      <c r="TXW311" s="92"/>
      <c r="TXX311" s="92"/>
      <c r="TXY311" s="92"/>
      <c r="TXZ311" s="92"/>
      <c r="TYA311" s="92"/>
      <c r="TYB311" s="92"/>
      <c r="TYC311" s="92"/>
      <c r="TYD311" s="92"/>
      <c r="TYE311" s="92"/>
      <c r="TYF311" s="92"/>
      <c r="TYG311" s="92"/>
      <c r="TYH311" s="92"/>
      <c r="TYI311" s="92"/>
      <c r="TYJ311" s="92"/>
      <c r="TYK311" s="92"/>
      <c r="TYL311" s="92"/>
      <c r="TYM311" s="92"/>
      <c r="TYN311" s="92"/>
      <c r="TYO311" s="92"/>
      <c r="TYP311" s="92"/>
      <c r="TYQ311" s="92"/>
      <c r="TYR311" s="92"/>
      <c r="TYS311" s="92"/>
      <c r="TYT311" s="92"/>
      <c r="TYU311" s="92"/>
      <c r="TYV311" s="92"/>
      <c r="TYW311" s="92"/>
      <c r="TYX311" s="92"/>
      <c r="TYY311" s="92"/>
      <c r="TYZ311" s="92"/>
      <c r="TZA311" s="92"/>
      <c r="TZB311" s="92"/>
      <c r="TZC311" s="92"/>
      <c r="TZD311" s="92"/>
      <c r="TZE311" s="92"/>
      <c r="TZF311" s="92"/>
      <c r="TZG311" s="92"/>
      <c r="TZH311" s="92"/>
      <c r="TZI311" s="92"/>
      <c r="TZJ311" s="92"/>
      <c r="TZK311" s="92"/>
      <c r="TZL311" s="92"/>
      <c r="TZM311" s="92"/>
      <c r="TZN311" s="92"/>
      <c r="TZO311" s="92"/>
      <c r="TZP311" s="92"/>
      <c r="TZQ311" s="92"/>
      <c r="TZR311" s="92"/>
      <c r="TZS311" s="92"/>
      <c r="TZT311" s="92"/>
      <c r="TZU311" s="92"/>
      <c r="TZV311" s="92"/>
      <c r="TZW311" s="92"/>
      <c r="TZX311" s="92"/>
      <c r="TZY311" s="92"/>
      <c r="TZZ311" s="92"/>
      <c r="UAA311" s="92"/>
      <c r="UAB311" s="92"/>
      <c r="UAC311" s="92"/>
      <c r="UAD311" s="92"/>
      <c r="UAE311" s="92"/>
      <c r="UAF311" s="92"/>
      <c r="UAG311" s="92"/>
      <c r="UAH311" s="92"/>
      <c r="UAI311" s="92"/>
      <c r="UAJ311" s="92"/>
      <c r="UAK311" s="92"/>
      <c r="UAL311" s="92"/>
      <c r="UAM311" s="92"/>
      <c r="UAN311" s="92"/>
      <c r="UAO311" s="92"/>
      <c r="UAP311" s="92"/>
      <c r="UAQ311" s="92"/>
      <c r="UAR311" s="92"/>
      <c r="UAS311" s="92"/>
      <c r="UAT311" s="92"/>
      <c r="UAU311" s="92"/>
      <c r="UAV311" s="92"/>
      <c r="UAW311" s="92"/>
      <c r="UAX311" s="92"/>
      <c r="UAY311" s="92"/>
      <c r="UAZ311" s="92"/>
      <c r="UBA311" s="92"/>
      <c r="UBB311" s="92"/>
      <c r="UBC311" s="92"/>
      <c r="UBD311" s="92"/>
      <c r="UBE311" s="92"/>
      <c r="UBF311" s="92"/>
      <c r="UBG311" s="92"/>
      <c r="UBH311" s="92"/>
      <c r="UBI311" s="92"/>
      <c r="UBJ311" s="92"/>
      <c r="UBK311" s="92"/>
      <c r="UBL311" s="92"/>
      <c r="UBM311" s="92"/>
      <c r="UBN311" s="92"/>
      <c r="UBO311" s="92"/>
      <c r="UBP311" s="92"/>
      <c r="UBQ311" s="92"/>
      <c r="UBR311" s="92"/>
      <c r="UBS311" s="92"/>
      <c r="UBT311" s="92"/>
      <c r="UBU311" s="92"/>
      <c r="UBV311" s="92"/>
      <c r="UBW311" s="92"/>
      <c r="UBX311" s="92"/>
      <c r="UBY311" s="92"/>
      <c r="UBZ311" s="92"/>
      <c r="UCA311" s="92"/>
      <c r="UCB311" s="92"/>
      <c r="UCC311" s="92"/>
      <c r="UCD311" s="92"/>
      <c r="UCE311" s="92"/>
      <c r="UCF311" s="92"/>
      <c r="UCG311" s="92"/>
      <c r="UCH311" s="92"/>
      <c r="UCI311" s="92"/>
      <c r="UCJ311" s="92"/>
      <c r="UCK311" s="92"/>
      <c r="UCL311" s="92"/>
      <c r="UCM311" s="92"/>
      <c r="UCN311" s="92"/>
      <c r="UCO311" s="92"/>
      <c r="UCP311" s="92"/>
      <c r="UCQ311" s="92"/>
      <c r="UCR311" s="92"/>
      <c r="UCS311" s="92"/>
      <c r="UCT311" s="92"/>
      <c r="UCU311" s="92"/>
      <c r="UCV311" s="92"/>
      <c r="UCW311" s="92"/>
      <c r="UCX311" s="92"/>
      <c r="UCY311" s="92"/>
      <c r="UCZ311" s="92"/>
      <c r="UDA311" s="92"/>
      <c r="UDB311" s="92"/>
      <c r="UDC311" s="92"/>
      <c r="UDD311" s="92"/>
      <c r="UDE311" s="92"/>
      <c r="UDF311" s="92"/>
      <c r="UDG311" s="92"/>
      <c r="UDH311" s="92"/>
      <c r="UDI311" s="92"/>
      <c r="UDJ311" s="92"/>
      <c r="UDK311" s="92"/>
      <c r="UDL311" s="92"/>
      <c r="UDM311" s="92"/>
      <c r="UDN311" s="92"/>
      <c r="UDO311" s="92"/>
      <c r="UDP311" s="92"/>
      <c r="UDQ311" s="92"/>
      <c r="UDR311" s="92"/>
      <c r="UDS311" s="92"/>
      <c r="UDT311" s="92"/>
      <c r="UDU311" s="92"/>
      <c r="UDV311" s="92"/>
      <c r="UDW311" s="92"/>
      <c r="UDX311" s="92"/>
      <c r="UDY311" s="92"/>
      <c r="UDZ311" s="92"/>
      <c r="UEA311" s="92"/>
      <c r="UEB311" s="92"/>
      <c r="UEC311" s="92"/>
      <c r="UED311" s="92"/>
      <c r="UEE311" s="92"/>
      <c r="UEF311" s="92"/>
      <c r="UEG311" s="92"/>
      <c r="UEH311" s="92"/>
      <c r="UEI311" s="92"/>
      <c r="UEJ311" s="92"/>
      <c r="UEK311" s="92"/>
      <c r="UEL311" s="92"/>
      <c r="UEM311" s="92"/>
      <c r="UEN311" s="92"/>
      <c r="UEO311" s="92"/>
      <c r="UEP311" s="92"/>
      <c r="UEQ311" s="92"/>
      <c r="UER311" s="92"/>
      <c r="UES311" s="92"/>
      <c r="UET311" s="92"/>
      <c r="UEU311" s="92"/>
      <c r="UEV311" s="92"/>
      <c r="UEW311" s="92"/>
      <c r="UEX311" s="92"/>
      <c r="UEY311" s="92"/>
      <c r="UEZ311" s="92"/>
      <c r="UFA311" s="92"/>
      <c r="UFB311" s="92"/>
      <c r="UFC311" s="92"/>
      <c r="UFD311" s="92"/>
      <c r="UFE311" s="92"/>
      <c r="UFF311" s="92"/>
      <c r="UFG311" s="92"/>
      <c r="UFH311" s="92"/>
      <c r="UFI311" s="92"/>
      <c r="UFJ311" s="92"/>
      <c r="UFK311" s="92"/>
      <c r="UFL311" s="92"/>
      <c r="UFM311" s="92"/>
      <c r="UFN311" s="92"/>
      <c r="UFO311" s="92"/>
      <c r="UFP311" s="92"/>
      <c r="UFQ311" s="92"/>
      <c r="UFR311" s="92"/>
      <c r="UFS311" s="92"/>
      <c r="UFT311" s="92"/>
      <c r="UFU311" s="92"/>
      <c r="UFV311" s="92"/>
      <c r="UFW311" s="92"/>
      <c r="UFX311" s="92"/>
      <c r="UFY311" s="92"/>
      <c r="UFZ311" s="92"/>
      <c r="UGA311" s="92"/>
      <c r="UGB311" s="92"/>
      <c r="UGC311" s="92"/>
      <c r="UGD311" s="92"/>
      <c r="UGE311" s="92"/>
      <c r="UGF311" s="92"/>
      <c r="UGG311" s="92"/>
      <c r="UGH311" s="92"/>
      <c r="UGI311" s="92"/>
      <c r="UGJ311" s="92"/>
      <c r="UGK311" s="92"/>
      <c r="UGL311" s="92"/>
      <c r="UGM311" s="92"/>
      <c r="UGN311" s="92"/>
      <c r="UGO311" s="92"/>
      <c r="UGP311" s="92"/>
      <c r="UGQ311" s="92"/>
      <c r="UGR311" s="92"/>
      <c r="UGS311" s="92"/>
      <c r="UGT311" s="92"/>
      <c r="UGU311" s="92"/>
      <c r="UGV311" s="92"/>
      <c r="UGW311" s="92"/>
      <c r="UGX311" s="92"/>
      <c r="UGY311" s="92"/>
      <c r="UGZ311" s="92"/>
      <c r="UHA311" s="92"/>
      <c r="UHB311" s="92"/>
      <c r="UHC311" s="92"/>
      <c r="UHD311" s="92"/>
      <c r="UHE311" s="92"/>
      <c r="UHF311" s="92"/>
      <c r="UHG311" s="92"/>
      <c r="UHH311" s="92"/>
      <c r="UHI311" s="92"/>
      <c r="UHJ311" s="92"/>
      <c r="UHK311" s="92"/>
      <c r="UHL311" s="92"/>
      <c r="UHM311" s="92"/>
      <c r="UHN311" s="92"/>
      <c r="UHO311" s="92"/>
      <c r="UHP311" s="92"/>
      <c r="UHQ311" s="92"/>
      <c r="UHR311" s="92"/>
      <c r="UHS311" s="92"/>
      <c r="UHT311" s="92"/>
      <c r="UHU311" s="92"/>
      <c r="UHV311" s="92"/>
      <c r="UHW311" s="92"/>
      <c r="UHX311" s="92"/>
      <c r="UHY311" s="92"/>
      <c r="UHZ311" s="92"/>
      <c r="UIA311" s="92"/>
      <c r="UIB311" s="92"/>
      <c r="UIC311" s="92"/>
      <c r="UID311" s="92"/>
      <c r="UIE311" s="92"/>
      <c r="UIF311" s="92"/>
      <c r="UIG311" s="92"/>
      <c r="UIH311" s="92"/>
      <c r="UII311" s="92"/>
      <c r="UIJ311" s="92"/>
      <c r="UIK311" s="92"/>
      <c r="UIL311" s="92"/>
      <c r="UIM311" s="92"/>
      <c r="UIN311" s="92"/>
      <c r="UIO311" s="92"/>
      <c r="UIP311" s="92"/>
      <c r="UIQ311" s="92"/>
      <c r="UIR311" s="92"/>
      <c r="UIS311" s="92"/>
      <c r="UIT311" s="92"/>
      <c r="UIU311" s="92"/>
      <c r="UIV311" s="92"/>
      <c r="UIW311" s="92"/>
      <c r="UIX311" s="92"/>
      <c r="UIY311" s="92"/>
      <c r="UIZ311" s="92"/>
      <c r="UJA311" s="92"/>
      <c r="UJB311" s="92"/>
      <c r="UJC311" s="92"/>
      <c r="UJD311" s="92"/>
      <c r="UJE311" s="92"/>
      <c r="UJF311" s="92"/>
      <c r="UJG311" s="92"/>
      <c r="UJH311" s="92"/>
      <c r="UJI311" s="92"/>
      <c r="UJJ311" s="92"/>
      <c r="UJK311" s="92"/>
      <c r="UJL311" s="92"/>
      <c r="UJM311" s="92"/>
      <c r="UJN311" s="92"/>
      <c r="UJO311" s="92"/>
      <c r="UJP311" s="92"/>
      <c r="UJQ311" s="92"/>
      <c r="UJR311" s="92"/>
      <c r="UJS311" s="92"/>
      <c r="UJT311" s="92"/>
      <c r="UJU311" s="92"/>
      <c r="UJV311" s="92"/>
      <c r="UJW311" s="92"/>
      <c r="UJX311" s="92"/>
      <c r="UJY311" s="92"/>
      <c r="UJZ311" s="92"/>
      <c r="UKA311" s="92"/>
      <c r="UKB311" s="92"/>
      <c r="UKC311" s="92"/>
      <c r="UKD311" s="92"/>
      <c r="UKE311" s="92"/>
      <c r="UKF311" s="92"/>
      <c r="UKG311" s="92"/>
      <c r="UKH311" s="92"/>
      <c r="UKI311" s="92"/>
      <c r="UKJ311" s="92"/>
      <c r="UKK311" s="92"/>
      <c r="UKL311" s="92"/>
      <c r="UKM311" s="92"/>
      <c r="UKN311" s="92"/>
      <c r="UKO311" s="92"/>
      <c r="UKP311" s="92"/>
      <c r="UKQ311" s="92"/>
      <c r="UKR311" s="92"/>
      <c r="UKS311" s="92"/>
      <c r="UKT311" s="92"/>
      <c r="UKU311" s="92"/>
      <c r="UKV311" s="92"/>
      <c r="UKW311" s="92"/>
      <c r="UKX311" s="92"/>
      <c r="UKY311" s="92"/>
      <c r="UKZ311" s="92"/>
      <c r="ULA311" s="92"/>
      <c r="ULB311" s="92"/>
      <c r="ULC311" s="92"/>
      <c r="ULD311" s="92"/>
      <c r="ULE311" s="92"/>
      <c r="ULF311" s="92"/>
      <c r="ULG311" s="92"/>
      <c r="ULH311" s="92"/>
      <c r="ULI311" s="92"/>
      <c r="ULJ311" s="92"/>
      <c r="ULK311" s="92"/>
      <c r="ULL311" s="92"/>
      <c r="ULM311" s="92"/>
      <c r="ULN311" s="92"/>
      <c r="ULO311" s="92"/>
      <c r="ULP311" s="92"/>
      <c r="ULQ311" s="92"/>
      <c r="ULR311" s="92"/>
      <c r="ULS311" s="92"/>
      <c r="ULT311" s="92"/>
      <c r="ULU311" s="92"/>
      <c r="ULV311" s="92"/>
      <c r="ULW311" s="92"/>
      <c r="ULX311" s="92"/>
      <c r="ULY311" s="92"/>
      <c r="ULZ311" s="92"/>
      <c r="UMA311" s="92"/>
      <c r="UMB311" s="92"/>
      <c r="UMC311" s="92"/>
      <c r="UMD311" s="92"/>
      <c r="UME311" s="92"/>
      <c r="UMF311" s="92"/>
      <c r="UMG311" s="92"/>
      <c r="UMH311" s="92"/>
      <c r="UMI311" s="92"/>
      <c r="UMJ311" s="92"/>
      <c r="UMK311" s="92"/>
      <c r="UML311" s="92"/>
      <c r="UMM311" s="92"/>
      <c r="UMN311" s="92"/>
      <c r="UMO311" s="92"/>
      <c r="UMP311" s="92"/>
      <c r="UMQ311" s="92"/>
      <c r="UMR311" s="92"/>
      <c r="UMS311" s="92"/>
      <c r="UMT311" s="92"/>
      <c r="UMU311" s="92"/>
      <c r="UMV311" s="92"/>
      <c r="UMW311" s="92"/>
      <c r="UMX311" s="92"/>
      <c r="UMY311" s="92"/>
      <c r="UMZ311" s="92"/>
      <c r="UNA311" s="92"/>
      <c r="UNB311" s="92"/>
      <c r="UNC311" s="92"/>
      <c r="UND311" s="92"/>
      <c r="UNE311" s="92"/>
      <c r="UNF311" s="92"/>
      <c r="UNG311" s="92"/>
      <c r="UNH311" s="92"/>
      <c r="UNI311" s="92"/>
      <c r="UNJ311" s="92"/>
      <c r="UNK311" s="92"/>
      <c r="UNL311" s="92"/>
      <c r="UNM311" s="92"/>
      <c r="UNN311" s="92"/>
      <c r="UNO311" s="92"/>
      <c r="UNP311" s="92"/>
      <c r="UNQ311" s="92"/>
      <c r="UNR311" s="92"/>
      <c r="UNS311" s="92"/>
      <c r="UNT311" s="92"/>
      <c r="UNU311" s="92"/>
      <c r="UNV311" s="92"/>
      <c r="UNW311" s="92"/>
      <c r="UNX311" s="92"/>
      <c r="UNY311" s="92"/>
      <c r="UNZ311" s="92"/>
      <c r="UOA311" s="92"/>
      <c r="UOB311" s="92"/>
      <c r="UOC311" s="92"/>
      <c r="UOD311" s="92"/>
      <c r="UOE311" s="92"/>
      <c r="UOF311" s="92"/>
      <c r="UOG311" s="92"/>
      <c r="UOH311" s="92"/>
      <c r="UOI311" s="92"/>
      <c r="UOJ311" s="92"/>
      <c r="UOK311" s="92"/>
      <c r="UOL311" s="92"/>
      <c r="UOM311" s="92"/>
      <c r="UON311" s="92"/>
      <c r="UOO311" s="92"/>
      <c r="UOP311" s="92"/>
      <c r="UOQ311" s="92"/>
      <c r="UOR311" s="92"/>
      <c r="UOS311" s="92"/>
      <c r="UOT311" s="92"/>
      <c r="UOU311" s="92"/>
      <c r="UOV311" s="92"/>
      <c r="UOW311" s="92"/>
      <c r="UOX311" s="92"/>
      <c r="UOY311" s="92"/>
      <c r="UOZ311" s="92"/>
      <c r="UPA311" s="92"/>
      <c r="UPB311" s="92"/>
      <c r="UPC311" s="92"/>
      <c r="UPD311" s="92"/>
      <c r="UPE311" s="92"/>
      <c r="UPF311" s="92"/>
      <c r="UPG311" s="92"/>
      <c r="UPH311" s="92"/>
      <c r="UPI311" s="92"/>
      <c r="UPJ311" s="92"/>
      <c r="UPK311" s="92"/>
      <c r="UPL311" s="92"/>
      <c r="UPM311" s="92"/>
      <c r="UPN311" s="92"/>
      <c r="UPO311" s="92"/>
      <c r="UPP311" s="92"/>
      <c r="UPQ311" s="92"/>
      <c r="UPR311" s="92"/>
      <c r="UPS311" s="92"/>
      <c r="UPT311" s="92"/>
      <c r="UPU311" s="92"/>
      <c r="UPV311" s="92"/>
      <c r="UPW311" s="92"/>
      <c r="UPX311" s="92"/>
      <c r="UPY311" s="92"/>
      <c r="UPZ311" s="92"/>
      <c r="UQA311" s="92"/>
      <c r="UQB311" s="92"/>
      <c r="UQC311" s="92"/>
      <c r="UQD311" s="92"/>
      <c r="UQE311" s="92"/>
      <c r="UQF311" s="92"/>
      <c r="UQG311" s="92"/>
      <c r="UQH311" s="92"/>
      <c r="UQI311" s="92"/>
      <c r="UQJ311" s="92"/>
      <c r="UQK311" s="92"/>
      <c r="UQL311" s="92"/>
      <c r="UQM311" s="92"/>
      <c r="UQN311" s="92"/>
      <c r="UQO311" s="92"/>
      <c r="UQP311" s="92"/>
      <c r="UQQ311" s="92"/>
      <c r="UQR311" s="92"/>
      <c r="UQS311" s="92"/>
      <c r="UQT311" s="92"/>
      <c r="UQU311" s="92"/>
      <c r="UQV311" s="92"/>
      <c r="UQW311" s="92"/>
      <c r="UQX311" s="92"/>
      <c r="UQY311" s="92"/>
      <c r="UQZ311" s="92"/>
      <c r="URA311" s="92"/>
      <c r="URB311" s="92"/>
      <c r="URC311" s="92"/>
      <c r="URD311" s="92"/>
      <c r="URE311" s="92"/>
      <c r="URF311" s="92"/>
      <c r="URG311" s="92"/>
      <c r="URH311" s="92"/>
      <c r="URI311" s="92"/>
      <c r="URJ311" s="92"/>
      <c r="URK311" s="92"/>
      <c r="URL311" s="92"/>
      <c r="URM311" s="92"/>
      <c r="URN311" s="92"/>
      <c r="URO311" s="92"/>
      <c r="URP311" s="92"/>
      <c r="URQ311" s="92"/>
      <c r="URR311" s="92"/>
      <c r="URS311" s="92"/>
      <c r="URT311" s="92"/>
      <c r="URU311" s="92"/>
      <c r="URV311" s="92"/>
      <c r="URW311" s="92"/>
      <c r="URX311" s="92"/>
      <c r="URY311" s="92"/>
      <c r="URZ311" s="92"/>
      <c r="USA311" s="92"/>
      <c r="USB311" s="92"/>
      <c r="USC311" s="92"/>
      <c r="USD311" s="92"/>
      <c r="USE311" s="92"/>
      <c r="USF311" s="92"/>
      <c r="USG311" s="92"/>
      <c r="USH311" s="92"/>
      <c r="USI311" s="92"/>
      <c r="USJ311" s="92"/>
      <c r="USK311" s="92"/>
      <c r="USL311" s="92"/>
      <c r="USM311" s="92"/>
      <c r="USN311" s="92"/>
      <c r="USO311" s="92"/>
      <c r="USP311" s="92"/>
      <c r="USQ311" s="92"/>
      <c r="USR311" s="92"/>
      <c r="USS311" s="92"/>
      <c r="UST311" s="92"/>
      <c r="USU311" s="92"/>
      <c r="USV311" s="92"/>
      <c r="USW311" s="92"/>
      <c r="USX311" s="92"/>
      <c r="USY311" s="92"/>
      <c r="USZ311" s="92"/>
      <c r="UTA311" s="92"/>
      <c r="UTB311" s="92"/>
      <c r="UTC311" s="92"/>
      <c r="UTD311" s="92"/>
      <c r="UTE311" s="92"/>
      <c r="UTF311" s="92"/>
      <c r="UTG311" s="92"/>
      <c r="UTH311" s="92"/>
      <c r="UTI311" s="92"/>
      <c r="UTJ311" s="92"/>
      <c r="UTK311" s="92"/>
      <c r="UTL311" s="92"/>
      <c r="UTM311" s="92"/>
      <c r="UTN311" s="92"/>
      <c r="UTO311" s="92"/>
      <c r="UTP311" s="92"/>
      <c r="UTQ311" s="92"/>
      <c r="UTR311" s="92"/>
      <c r="UTS311" s="92"/>
      <c r="UTT311" s="92"/>
      <c r="UTU311" s="92"/>
      <c r="UTV311" s="92"/>
      <c r="UTW311" s="92"/>
      <c r="UTX311" s="92"/>
      <c r="UTY311" s="92"/>
      <c r="UTZ311" s="92"/>
      <c r="UUA311" s="92"/>
      <c r="UUB311" s="92"/>
      <c r="UUC311" s="92"/>
      <c r="UUD311" s="92"/>
      <c r="UUE311" s="92"/>
      <c r="UUF311" s="92"/>
      <c r="UUG311" s="92"/>
      <c r="UUH311" s="92"/>
      <c r="UUI311" s="92"/>
      <c r="UUJ311" s="92"/>
      <c r="UUK311" s="92"/>
      <c r="UUL311" s="92"/>
      <c r="UUM311" s="92"/>
      <c r="UUN311" s="92"/>
      <c r="UUO311" s="92"/>
      <c r="UUP311" s="92"/>
      <c r="UUQ311" s="92"/>
      <c r="UUR311" s="92"/>
      <c r="UUS311" s="92"/>
      <c r="UUT311" s="92"/>
      <c r="UUU311" s="92"/>
      <c r="UUV311" s="92"/>
      <c r="UUW311" s="92"/>
      <c r="UUX311" s="92"/>
      <c r="UUY311" s="92"/>
      <c r="UUZ311" s="92"/>
      <c r="UVA311" s="92"/>
      <c r="UVB311" s="92"/>
      <c r="UVC311" s="92"/>
      <c r="UVD311" s="92"/>
      <c r="UVE311" s="92"/>
      <c r="UVF311" s="92"/>
      <c r="UVG311" s="92"/>
      <c r="UVH311" s="92"/>
      <c r="UVI311" s="92"/>
      <c r="UVJ311" s="92"/>
      <c r="UVK311" s="92"/>
      <c r="UVL311" s="92"/>
      <c r="UVM311" s="92"/>
      <c r="UVN311" s="92"/>
      <c r="UVO311" s="92"/>
      <c r="UVP311" s="92"/>
      <c r="UVQ311" s="92"/>
      <c r="UVR311" s="92"/>
      <c r="UVS311" s="92"/>
      <c r="UVT311" s="92"/>
      <c r="UVU311" s="92"/>
      <c r="UVV311" s="92"/>
      <c r="UVW311" s="92"/>
      <c r="UVX311" s="92"/>
      <c r="UVY311" s="92"/>
      <c r="UVZ311" s="92"/>
      <c r="UWA311" s="92"/>
      <c r="UWB311" s="92"/>
      <c r="UWC311" s="92"/>
      <c r="UWD311" s="92"/>
      <c r="UWE311" s="92"/>
      <c r="UWF311" s="92"/>
      <c r="UWG311" s="92"/>
      <c r="UWH311" s="92"/>
      <c r="UWI311" s="92"/>
      <c r="UWJ311" s="92"/>
      <c r="UWK311" s="92"/>
      <c r="UWL311" s="92"/>
      <c r="UWM311" s="92"/>
      <c r="UWN311" s="92"/>
      <c r="UWO311" s="92"/>
      <c r="UWP311" s="92"/>
      <c r="UWQ311" s="92"/>
      <c r="UWR311" s="92"/>
      <c r="UWS311" s="92"/>
      <c r="UWT311" s="92"/>
      <c r="UWU311" s="92"/>
      <c r="UWV311" s="92"/>
      <c r="UWW311" s="92"/>
      <c r="UWX311" s="92"/>
      <c r="UWY311" s="92"/>
      <c r="UWZ311" s="92"/>
      <c r="UXA311" s="92"/>
      <c r="UXB311" s="92"/>
      <c r="UXC311" s="92"/>
      <c r="UXD311" s="92"/>
      <c r="UXE311" s="92"/>
      <c r="UXF311" s="92"/>
      <c r="UXG311" s="92"/>
      <c r="UXH311" s="92"/>
      <c r="UXI311" s="92"/>
      <c r="UXJ311" s="92"/>
      <c r="UXK311" s="92"/>
      <c r="UXL311" s="92"/>
      <c r="UXM311" s="92"/>
      <c r="UXN311" s="92"/>
      <c r="UXO311" s="92"/>
      <c r="UXP311" s="92"/>
      <c r="UXQ311" s="92"/>
      <c r="UXR311" s="92"/>
      <c r="UXS311" s="92"/>
      <c r="UXT311" s="92"/>
      <c r="UXU311" s="92"/>
      <c r="UXV311" s="92"/>
      <c r="UXW311" s="92"/>
      <c r="UXX311" s="92"/>
      <c r="UXY311" s="92"/>
      <c r="UXZ311" s="92"/>
      <c r="UYA311" s="92"/>
      <c r="UYB311" s="92"/>
      <c r="UYC311" s="92"/>
      <c r="UYD311" s="92"/>
      <c r="UYE311" s="92"/>
      <c r="UYF311" s="92"/>
      <c r="UYG311" s="92"/>
      <c r="UYH311" s="92"/>
      <c r="UYI311" s="92"/>
      <c r="UYJ311" s="92"/>
      <c r="UYK311" s="92"/>
      <c r="UYL311" s="92"/>
      <c r="UYM311" s="92"/>
      <c r="UYN311" s="92"/>
      <c r="UYO311" s="92"/>
      <c r="UYP311" s="92"/>
      <c r="UYQ311" s="92"/>
      <c r="UYR311" s="92"/>
      <c r="UYS311" s="92"/>
      <c r="UYT311" s="92"/>
      <c r="UYU311" s="92"/>
      <c r="UYV311" s="92"/>
      <c r="UYW311" s="92"/>
      <c r="UYX311" s="92"/>
      <c r="UYY311" s="92"/>
      <c r="UYZ311" s="92"/>
      <c r="UZA311" s="92"/>
      <c r="UZB311" s="92"/>
      <c r="UZC311" s="92"/>
      <c r="UZD311" s="92"/>
      <c r="UZE311" s="92"/>
      <c r="UZF311" s="92"/>
      <c r="UZG311" s="92"/>
      <c r="UZH311" s="92"/>
      <c r="UZI311" s="92"/>
      <c r="UZJ311" s="92"/>
      <c r="UZK311" s="92"/>
      <c r="UZL311" s="92"/>
      <c r="UZM311" s="92"/>
      <c r="UZN311" s="92"/>
      <c r="UZO311" s="92"/>
      <c r="UZP311" s="92"/>
      <c r="UZQ311" s="92"/>
      <c r="UZR311" s="92"/>
      <c r="UZS311" s="92"/>
      <c r="UZT311" s="92"/>
      <c r="UZU311" s="92"/>
      <c r="UZV311" s="92"/>
      <c r="UZW311" s="92"/>
      <c r="UZX311" s="92"/>
      <c r="UZY311" s="92"/>
      <c r="UZZ311" s="92"/>
      <c r="VAA311" s="92"/>
      <c r="VAB311" s="92"/>
      <c r="VAC311" s="92"/>
      <c r="VAD311" s="92"/>
      <c r="VAE311" s="92"/>
      <c r="VAF311" s="92"/>
      <c r="VAG311" s="92"/>
      <c r="VAH311" s="92"/>
      <c r="VAI311" s="92"/>
      <c r="VAJ311" s="92"/>
      <c r="VAK311" s="92"/>
      <c r="VAL311" s="92"/>
      <c r="VAM311" s="92"/>
      <c r="VAN311" s="92"/>
      <c r="VAO311" s="92"/>
      <c r="VAP311" s="92"/>
      <c r="VAQ311" s="92"/>
      <c r="VAR311" s="92"/>
      <c r="VAS311" s="92"/>
      <c r="VAT311" s="92"/>
      <c r="VAU311" s="92"/>
      <c r="VAV311" s="92"/>
      <c r="VAW311" s="92"/>
      <c r="VAX311" s="92"/>
      <c r="VAY311" s="92"/>
      <c r="VAZ311" s="92"/>
      <c r="VBA311" s="92"/>
      <c r="VBB311" s="92"/>
      <c r="VBC311" s="92"/>
      <c r="VBD311" s="92"/>
      <c r="VBE311" s="92"/>
      <c r="VBF311" s="92"/>
      <c r="VBG311" s="92"/>
      <c r="VBH311" s="92"/>
      <c r="VBI311" s="92"/>
      <c r="VBJ311" s="92"/>
      <c r="VBK311" s="92"/>
      <c r="VBL311" s="92"/>
      <c r="VBM311" s="92"/>
      <c r="VBN311" s="92"/>
      <c r="VBO311" s="92"/>
      <c r="VBP311" s="92"/>
      <c r="VBQ311" s="92"/>
      <c r="VBR311" s="92"/>
      <c r="VBS311" s="92"/>
      <c r="VBT311" s="92"/>
      <c r="VBU311" s="92"/>
      <c r="VBV311" s="92"/>
      <c r="VBW311" s="92"/>
      <c r="VBX311" s="92"/>
      <c r="VBY311" s="92"/>
      <c r="VBZ311" s="92"/>
      <c r="VCA311" s="92"/>
      <c r="VCB311" s="92"/>
      <c r="VCC311" s="92"/>
      <c r="VCD311" s="92"/>
      <c r="VCE311" s="92"/>
      <c r="VCF311" s="92"/>
      <c r="VCG311" s="92"/>
      <c r="VCH311" s="92"/>
      <c r="VCI311" s="92"/>
      <c r="VCJ311" s="92"/>
      <c r="VCK311" s="92"/>
      <c r="VCL311" s="92"/>
      <c r="VCM311" s="92"/>
      <c r="VCN311" s="92"/>
      <c r="VCO311" s="92"/>
      <c r="VCP311" s="92"/>
      <c r="VCQ311" s="92"/>
      <c r="VCR311" s="92"/>
      <c r="VCS311" s="92"/>
      <c r="VCT311" s="92"/>
      <c r="VCU311" s="92"/>
      <c r="VCV311" s="92"/>
      <c r="VCW311" s="92"/>
      <c r="VCX311" s="92"/>
      <c r="VCY311" s="92"/>
      <c r="VCZ311" s="92"/>
      <c r="VDA311" s="92"/>
      <c r="VDB311" s="92"/>
      <c r="VDC311" s="92"/>
      <c r="VDD311" s="92"/>
      <c r="VDE311" s="92"/>
      <c r="VDF311" s="92"/>
      <c r="VDG311" s="92"/>
      <c r="VDH311" s="92"/>
      <c r="VDI311" s="92"/>
      <c r="VDJ311" s="92"/>
      <c r="VDK311" s="92"/>
      <c r="VDL311" s="92"/>
      <c r="VDM311" s="92"/>
      <c r="VDN311" s="92"/>
      <c r="VDO311" s="92"/>
      <c r="VDP311" s="92"/>
      <c r="VDQ311" s="92"/>
      <c r="VDR311" s="92"/>
      <c r="VDS311" s="92"/>
      <c r="VDT311" s="92"/>
      <c r="VDU311" s="92"/>
      <c r="VDV311" s="92"/>
      <c r="VDW311" s="92"/>
      <c r="VDX311" s="92"/>
      <c r="VDY311" s="92"/>
      <c r="VDZ311" s="92"/>
      <c r="VEA311" s="92"/>
      <c r="VEB311" s="92"/>
      <c r="VEC311" s="92"/>
      <c r="VED311" s="92"/>
      <c r="VEE311" s="92"/>
      <c r="VEF311" s="92"/>
      <c r="VEG311" s="92"/>
      <c r="VEH311" s="92"/>
      <c r="VEI311" s="92"/>
      <c r="VEJ311" s="92"/>
      <c r="VEK311" s="92"/>
      <c r="VEL311" s="92"/>
      <c r="VEM311" s="92"/>
      <c r="VEN311" s="92"/>
      <c r="VEO311" s="92"/>
      <c r="VEP311" s="92"/>
      <c r="VEQ311" s="92"/>
      <c r="VER311" s="92"/>
      <c r="VES311" s="92"/>
      <c r="VET311" s="92"/>
      <c r="VEU311" s="92"/>
      <c r="VEV311" s="92"/>
      <c r="VEW311" s="92"/>
      <c r="VEX311" s="92"/>
      <c r="VEY311" s="92"/>
      <c r="VEZ311" s="92"/>
      <c r="VFA311" s="92"/>
      <c r="VFB311" s="92"/>
      <c r="VFC311" s="92"/>
      <c r="VFD311" s="92"/>
      <c r="VFE311" s="92"/>
      <c r="VFF311" s="92"/>
      <c r="VFG311" s="92"/>
      <c r="VFH311" s="92"/>
      <c r="VFI311" s="92"/>
      <c r="VFJ311" s="92"/>
      <c r="VFK311" s="92"/>
      <c r="VFL311" s="92"/>
      <c r="VFM311" s="92"/>
      <c r="VFN311" s="92"/>
      <c r="VFO311" s="92"/>
      <c r="VFP311" s="92"/>
      <c r="VFQ311" s="92"/>
      <c r="VFR311" s="92"/>
      <c r="VFS311" s="92"/>
      <c r="VFT311" s="92"/>
      <c r="VFU311" s="92"/>
      <c r="VFV311" s="92"/>
      <c r="VFW311" s="92"/>
      <c r="VFX311" s="92"/>
      <c r="VFY311" s="92"/>
      <c r="VFZ311" s="92"/>
      <c r="VGA311" s="92"/>
      <c r="VGB311" s="92"/>
      <c r="VGC311" s="92"/>
      <c r="VGD311" s="92"/>
      <c r="VGE311" s="92"/>
      <c r="VGF311" s="92"/>
      <c r="VGG311" s="92"/>
      <c r="VGH311" s="92"/>
      <c r="VGI311" s="92"/>
      <c r="VGJ311" s="92"/>
      <c r="VGK311" s="92"/>
      <c r="VGL311" s="92"/>
      <c r="VGM311" s="92"/>
      <c r="VGN311" s="92"/>
      <c r="VGO311" s="92"/>
      <c r="VGP311" s="92"/>
      <c r="VGQ311" s="92"/>
      <c r="VGR311" s="92"/>
      <c r="VGS311" s="92"/>
      <c r="VGT311" s="92"/>
      <c r="VGU311" s="92"/>
      <c r="VGV311" s="92"/>
      <c r="VGW311" s="92"/>
      <c r="VGX311" s="92"/>
      <c r="VGY311" s="92"/>
      <c r="VGZ311" s="92"/>
      <c r="VHA311" s="92"/>
      <c r="VHB311" s="92"/>
      <c r="VHC311" s="92"/>
      <c r="VHD311" s="92"/>
      <c r="VHE311" s="92"/>
      <c r="VHF311" s="92"/>
      <c r="VHG311" s="92"/>
      <c r="VHH311" s="92"/>
      <c r="VHI311" s="92"/>
      <c r="VHJ311" s="92"/>
      <c r="VHK311" s="92"/>
      <c r="VHL311" s="92"/>
      <c r="VHM311" s="92"/>
      <c r="VHN311" s="92"/>
      <c r="VHO311" s="92"/>
      <c r="VHP311" s="92"/>
      <c r="VHQ311" s="92"/>
      <c r="VHR311" s="92"/>
      <c r="VHS311" s="92"/>
      <c r="VHT311" s="92"/>
      <c r="VHU311" s="92"/>
      <c r="VHV311" s="92"/>
      <c r="VHW311" s="92"/>
      <c r="VHX311" s="92"/>
      <c r="VHY311" s="92"/>
      <c r="VHZ311" s="92"/>
      <c r="VIA311" s="92"/>
      <c r="VIB311" s="92"/>
      <c r="VIC311" s="92"/>
      <c r="VID311" s="92"/>
      <c r="VIE311" s="92"/>
      <c r="VIF311" s="92"/>
      <c r="VIG311" s="92"/>
      <c r="VIH311" s="92"/>
      <c r="VII311" s="92"/>
      <c r="VIJ311" s="92"/>
      <c r="VIK311" s="92"/>
      <c r="VIL311" s="92"/>
      <c r="VIM311" s="92"/>
      <c r="VIN311" s="92"/>
      <c r="VIO311" s="92"/>
      <c r="VIP311" s="92"/>
      <c r="VIQ311" s="92"/>
      <c r="VIR311" s="92"/>
      <c r="VIS311" s="92"/>
      <c r="VIT311" s="92"/>
      <c r="VIU311" s="92"/>
      <c r="VIV311" s="92"/>
      <c r="VIW311" s="92"/>
      <c r="VIX311" s="92"/>
      <c r="VIY311" s="92"/>
      <c r="VIZ311" s="92"/>
      <c r="VJA311" s="92"/>
      <c r="VJB311" s="92"/>
      <c r="VJC311" s="92"/>
      <c r="VJD311" s="92"/>
      <c r="VJE311" s="92"/>
      <c r="VJF311" s="92"/>
      <c r="VJG311" s="92"/>
      <c r="VJH311" s="92"/>
      <c r="VJI311" s="92"/>
      <c r="VJJ311" s="92"/>
      <c r="VJK311" s="92"/>
      <c r="VJL311" s="92"/>
      <c r="VJM311" s="92"/>
      <c r="VJN311" s="92"/>
      <c r="VJO311" s="92"/>
      <c r="VJP311" s="92"/>
      <c r="VJQ311" s="92"/>
      <c r="VJR311" s="92"/>
      <c r="VJS311" s="92"/>
      <c r="VJT311" s="92"/>
      <c r="VJU311" s="92"/>
      <c r="VJV311" s="92"/>
      <c r="VJW311" s="92"/>
      <c r="VJX311" s="92"/>
      <c r="VJY311" s="92"/>
      <c r="VJZ311" s="92"/>
      <c r="VKA311" s="92"/>
      <c r="VKB311" s="92"/>
      <c r="VKC311" s="92"/>
      <c r="VKD311" s="92"/>
      <c r="VKE311" s="92"/>
      <c r="VKF311" s="92"/>
      <c r="VKG311" s="92"/>
      <c r="VKH311" s="92"/>
      <c r="VKI311" s="92"/>
      <c r="VKJ311" s="92"/>
      <c r="VKK311" s="92"/>
      <c r="VKL311" s="92"/>
      <c r="VKM311" s="92"/>
      <c r="VKN311" s="92"/>
      <c r="VKO311" s="92"/>
      <c r="VKP311" s="92"/>
      <c r="VKQ311" s="92"/>
      <c r="VKR311" s="92"/>
      <c r="VKS311" s="92"/>
      <c r="VKT311" s="92"/>
      <c r="VKU311" s="92"/>
      <c r="VKV311" s="92"/>
      <c r="VKW311" s="92"/>
      <c r="VKX311" s="92"/>
      <c r="VKY311" s="92"/>
      <c r="VKZ311" s="92"/>
      <c r="VLA311" s="92"/>
      <c r="VLB311" s="92"/>
      <c r="VLC311" s="92"/>
      <c r="VLD311" s="92"/>
      <c r="VLE311" s="92"/>
      <c r="VLF311" s="92"/>
      <c r="VLG311" s="92"/>
      <c r="VLH311" s="92"/>
      <c r="VLI311" s="92"/>
      <c r="VLJ311" s="92"/>
      <c r="VLK311" s="92"/>
      <c r="VLL311" s="92"/>
      <c r="VLM311" s="92"/>
      <c r="VLN311" s="92"/>
      <c r="VLO311" s="92"/>
      <c r="VLP311" s="92"/>
      <c r="VLQ311" s="92"/>
      <c r="VLR311" s="92"/>
      <c r="VLS311" s="92"/>
      <c r="VLT311" s="92"/>
      <c r="VLU311" s="92"/>
      <c r="VLV311" s="92"/>
      <c r="VLW311" s="92"/>
      <c r="VLX311" s="92"/>
      <c r="VLY311" s="92"/>
      <c r="VLZ311" s="92"/>
      <c r="VMA311" s="92"/>
      <c r="VMB311" s="92"/>
      <c r="VMC311" s="92"/>
      <c r="VMD311" s="92"/>
      <c r="VME311" s="92"/>
      <c r="VMF311" s="92"/>
      <c r="VMG311" s="92"/>
      <c r="VMH311" s="92"/>
      <c r="VMI311" s="92"/>
      <c r="VMJ311" s="92"/>
      <c r="VMK311" s="92"/>
      <c r="VML311" s="92"/>
      <c r="VMM311" s="92"/>
      <c r="VMN311" s="92"/>
      <c r="VMO311" s="92"/>
      <c r="VMP311" s="92"/>
      <c r="VMQ311" s="92"/>
      <c r="VMR311" s="92"/>
      <c r="VMS311" s="92"/>
      <c r="VMT311" s="92"/>
      <c r="VMU311" s="92"/>
      <c r="VMV311" s="92"/>
      <c r="VMW311" s="92"/>
      <c r="VMX311" s="92"/>
      <c r="VMY311" s="92"/>
      <c r="VMZ311" s="92"/>
      <c r="VNA311" s="92"/>
      <c r="VNB311" s="92"/>
      <c r="VNC311" s="92"/>
      <c r="VND311" s="92"/>
      <c r="VNE311" s="92"/>
      <c r="VNF311" s="92"/>
      <c r="VNG311" s="92"/>
      <c r="VNH311" s="92"/>
      <c r="VNI311" s="92"/>
      <c r="VNJ311" s="92"/>
      <c r="VNK311" s="92"/>
      <c r="VNL311" s="92"/>
      <c r="VNM311" s="92"/>
      <c r="VNN311" s="92"/>
      <c r="VNO311" s="92"/>
      <c r="VNP311" s="92"/>
      <c r="VNQ311" s="92"/>
      <c r="VNR311" s="92"/>
      <c r="VNS311" s="92"/>
      <c r="VNT311" s="92"/>
      <c r="VNU311" s="92"/>
      <c r="VNV311" s="92"/>
      <c r="VNW311" s="92"/>
      <c r="VNX311" s="92"/>
      <c r="VNY311" s="92"/>
      <c r="VNZ311" s="92"/>
      <c r="VOA311" s="92"/>
      <c r="VOB311" s="92"/>
      <c r="VOC311" s="92"/>
      <c r="VOD311" s="92"/>
      <c r="VOE311" s="92"/>
      <c r="VOF311" s="92"/>
      <c r="VOG311" s="92"/>
      <c r="VOH311" s="92"/>
      <c r="VOI311" s="92"/>
      <c r="VOJ311" s="92"/>
      <c r="VOK311" s="92"/>
      <c r="VOL311" s="92"/>
      <c r="VOM311" s="92"/>
      <c r="VON311" s="92"/>
      <c r="VOO311" s="92"/>
      <c r="VOP311" s="92"/>
      <c r="VOQ311" s="92"/>
      <c r="VOR311" s="92"/>
      <c r="VOS311" s="92"/>
      <c r="VOT311" s="92"/>
      <c r="VOU311" s="92"/>
      <c r="VOV311" s="92"/>
      <c r="VOW311" s="92"/>
      <c r="VOX311" s="92"/>
      <c r="VOY311" s="92"/>
      <c r="VOZ311" s="92"/>
      <c r="VPA311" s="92"/>
      <c r="VPB311" s="92"/>
      <c r="VPC311" s="92"/>
      <c r="VPD311" s="92"/>
      <c r="VPE311" s="92"/>
      <c r="VPF311" s="92"/>
      <c r="VPG311" s="92"/>
      <c r="VPH311" s="92"/>
      <c r="VPI311" s="92"/>
      <c r="VPJ311" s="92"/>
      <c r="VPK311" s="92"/>
      <c r="VPL311" s="92"/>
      <c r="VPM311" s="92"/>
      <c r="VPN311" s="92"/>
      <c r="VPO311" s="92"/>
      <c r="VPP311" s="92"/>
      <c r="VPQ311" s="92"/>
      <c r="VPR311" s="92"/>
      <c r="VPS311" s="92"/>
      <c r="VPT311" s="92"/>
      <c r="VPU311" s="92"/>
      <c r="VPV311" s="92"/>
      <c r="VPW311" s="92"/>
      <c r="VPX311" s="92"/>
      <c r="VPY311" s="92"/>
      <c r="VPZ311" s="92"/>
      <c r="VQA311" s="92"/>
      <c r="VQB311" s="92"/>
      <c r="VQC311" s="92"/>
      <c r="VQD311" s="92"/>
      <c r="VQE311" s="92"/>
      <c r="VQF311" s="92"/>
      <c r="VQG311" s="92"/>
      <c r="VQH311" s="92"/>
      <c r="VQI311" s="92"/>
      <c r="VQJ311" s="92"/>
      <c r="VQK311" s="92"/>
      <c r="VQL311" s="92"/>
      <c r="VQM311" s="92"/>
      <c r="VQN311" s="92"/>
      <c r="VQO311" s="92"/>
      <c r="VQP311" s="92"/>
      <c r="VQQ311" s="92"/>
      <c r="VQR311" s="92"/>
      <c r="VQS311" s="92"/>
      <c r="VQT311" s="92"/>
      <c r="VQU311" s="92"/>
      <c r="VQV311" s="92"/>
      <c r="VQW311" s="92"/>
      <c r="VQX311" s="92"/>
      <c r="VQY311" s="92"/>
      <c r="VQZ311" s="92"/>
      <c r="VRA311" s="92"/>
      <c r="VRB311" s="92"/>
      <c r="VRC311" s="92"/>
      <c r="VRD311" s="92"/>
      <c r="VRE311" s="92"/>
      <c r="VRF311" s="92"/>
      <c r="VRG311" s="92"/>
      <c r="VRH311" s="92"/>
      <c r="VRI311" s="92"/>
      <c r="VRJ311" s="92"/>
      <c r="VRK311" s="92"/>
      <c r="VRL311" s="92"/>
      <c r="VRM311" s="92"/>
      <c r="VRN311" s="92"/>
      <c r="VRO311" s="92"/>
      <c r="VRP311" s="92"/>
      <c r="VRQ311" s="92"/>
      <c r="VRR311" s="92"/>
      <c r="VRS311" s="92"/>
      <c r="VRT311" s="92"/>
      <c r="VRU311" s="92"/>
      <c r="VRV311" s="92"/>
      <c r="VRW311" s="92"/>
      <c r="VRX311" s="92"/>
      <c r="VRY311" s="92"/>
      <c r="VRZ311" s="92"/>
      <c r="VSA311" s="92"/>
      <c r="VSB311" s="92"/>
      <c r="VSC311" s="92"/>
      <c r="VSD311" s="92"/>
      <c r="VSE311" s="92"/>
      <c r="VSF311" s="92"/>
      <c r="VSG311" s="92"/>
      <c r="VSH311" s="92"/>
      <c r="VSI311" s="92"/>
      <c r="VSJ311" s="92"/>
      <c r="VSK311" s="92"/>
      <c r="VSL311" s="92"/>
      <c r="VSM311" s="92"/>
      <c r="VSN311" s="92"/>
      <c r="VSO311" s="92"/>
      <c r="VSP311" s="92"/>
      <c r="VSQ311" s="92"/>
      <c r="VSR311" s="92"/>
      <c r="VSS311" s="92"/>
      <c r="VST311" s="92"/>
      <c r="VSU311" s="92"/>
      <c r="VSV311" s="92"/>
      <c r="VSW311" s="92"/>
      <c r="VSX311" s="92"/>
      <c r="VSY311" s="92"/>
      <c r="VSZ311" s="92"/>
      <c r="VTA311" s="92"/>
      <c r="VTB311" s="92"/>
      <c r="VTC311" s="92"/>
      <c r="VTD311" s="92"/>
      <c r="VTE311" s="92"/>
      <c r="VTF311" s="92"/>
      <c r="VTG311" s="92"/>
      <c r="VTH311" s="92"/>
      <c r="VTI311" s="92"/>
      <c r="VTJ311" s="92"/>
      <c r="VTK311" s="92"/>
      <c r="VTL311" s="92"/>
      <c r="VTM311" s="92"/>
      <c r="VTN311" s="92"/>
      <c r="VTO311" s="92"/>
      <c r="VTP311" s="92"/>
      <c r="VTQ311" s="92"/>
      <c r="VTR311" s="92"/>
      <c r="VTS311" s="92"/>
      <c r="VTT311" s="92"/>
      <c r="VTU311" s="92"/>
      <c r="VTV311" s="92"/>
      <c r="VTW311" s="92"/>
      <c r="VTX311" s="92"/>
      <c r="VTY311" s="92"/>
      <c r="VTZ311" s="92"/>
      <c r="VUA311" s="92"/>
      <c r="VUB311" s="92"/>
      <c r="VUC311" s="92"/>
      <c r="VUD311" s="92"/>
      <c r="VUE311" s="92"/>
      <c r="VUF311" s="92"/>
      <c r="VUG311" s="92"/>
      <c r="VUH311" s="92"/>
      <c r="VUI311" s="92"/>
      <c r="VUJ311" s="92"/>
      <c r="VUK311" s="92"/>
      <c r="VUL311" s="92"/>
      <c r="VUM311" s="92"/>
      <c r="VUN311" s="92"/>
      <c r="VUO311" s="92"/>
      <c r="VUP311" s="92"/>
      <c r="VUQ311" s="92"/>
      <c r="VUR311" s="92"/>
      <c r="VUS311" s="92"/>
      <c r="VUT311" s="92"/>
      <c r="VUU311" s="92"/>
      <c r="VUV311" s="92"/>
      <c r="VUW311" s="92"/>
      <c r="VUX311" s="92"/>
      <c r="VUY311" s="92"/>
      <c r="VUZ311" s="92"/>
      <c r="VVA311" s="92"/>
      <c r="VVB311" s="92"/>
      <c r="VVC311" s="92"/>
      <c r="VVD311" s="92"/>
      <c r="VVE311" s="92"/>
      <c r="VVF311" s="92"/>
      <c r="VVG311" s="92"/>
      <c r="VVH311" s="92"/>
      <c r="VVI311" s="92"/>
      <c r="VVJ311" s="92"/>
      <c r="VVK311" s="92"/>
      <c r="VVL311" s="92"/>
      <c r="VVM311" s="92"/>
      <c r="VVN311" s="92"/>
      <c r="VVO311" s="92"/>
      <c r="VVP311" s="92"/>
      <c r="VVQ311" s="92"/>
      <c r="VVR311" s="92"/>
      <c r="VVS311" s="92"/>
      <c r="VVT311" s="92"/>
      <c r="VVU311" s="92"/>
      <c r="VVV311" s="92"/>
      <c r="VVW311" s="92"/>
      <c r="VVX311" s="92"/>
      <c r="VVY311" s="92"/>
      <c r="VVZ311" s="92"/>
      <c r="VWA311" s="92"/>
      <c r="VWB311" s="92"/>
      <c r="VWC311" s="92"/>
      <c r="VWD311" s="92"/>
      <c r="VWE311" s="92"/>
      <c r="VWF311" s="92"/>
      <c r="VWG311" s="92"/>
      <c r="VWH311" s="92"/>
      <c r="VWI311" s="92"/>
      <c r="VWJ311" s="92"/>
      <c r="VWK311" s="92"/>
      <c r="VWL311" s="92"/>
      <c r="VWM311" s="92"/>
      <c r="VWN311" s="92"/>
      <c r="VWO311" s="92"/>
      <c r="VWP311" s="92"/>
      <c r="VWQ311" s="92"/>
      <c r="VWR311" s="92"/>
      <c r="VWS311" s="92"/>
      <c r="VWT311" s="92"/>
      <c r="VWU311" s="92"/>
      <c r="VWV311" s="92"/>
      <c r="VWW311" s="92"/>
      <c r="VWX311" s="92"/>
      <c r="VWY311" s="92"/>
      <c r="VWZ311" s="92"/>
      <c r="VXA311" s="92"/>
      <c r="VXB311" s="92"/>
      <c r="VXC311" s="92"/>
      <c r="VXD311" s="92"/>
      <c r="VXE311" s="92"/>
      <c r="VXF311" s="92"/>
      <c r="VXG311" s="92"/>
      <c r="VXH311" s="92"/>
      <c r="VXI311" s="92"/>
      <c r="VXJ311" s="92"/>
      <c r="VXK311" s="92"/>
      <c r="VXL311" s="92"/>
      <c r="VXM311" s="92"/>
      <c r="VXN311" s="92"/>
      <c r="VXO311" s="92"/>
      <c r="VXP311" s="92"/>
      <c r="VXQ311" s="92"/>
      <c r="VXR311" s="92"/>
      <c r="VXS311" s="92"/>
      <c r="VXT311" s="92"/>
      <c r="VXU311" s="92"/>
      <c r="VXV311" s="92"/>
      <c r="VXW311" s="92"/>
      <c r="VXX311" s="92"/>
      <c r="VXY311" s="92"/>
      <c r="VXZ311" s="92"/>
      <c r="VYA311" s="92"/>
      <c r="VYB311" s="92"/>
      <c r="VYC311" s="92"/>
      <c r="VYD311" s="92"/>
      <c r="VYE311" s="92"/>
      <c r="VYF311" s="92"/>
      <c r="VYG311" s="92"/>
      <c r="VYH311" s="92"/>
      <c r="VYI311" s="92"/>
      <c r="VYJ311" s="92"/>
      <c r="VYK311" s="92"/>
      <c r="VYL311" s="92"/>
      <c r="VYM311" s="92"/>
      <c r="VYN311" s="92"/>
      <c r="VYO311" s="92"/>
      <c r="VYP311" s="92"/>
      <c r="VYQ311" s="92"/>
      <c r="VYR311" s="92"/>
      <c r="VYS311" s="92"/>
      <c r="VYT311" s="92"/>
      <c r="VYU311" s="92"/>
      <c r="VYV311" s="92"/>
      <c r="VYW311" s="92"/>
      <c r="VYX311" s="92"/>
      <c r="VYY311" s="92"/>
      <c r="VYZ311" s="92"/>
      <c r="VZA311" s="92"/>
      <c r="VZB311" s="92"/>
      <c r="VZC311" s="92"/>
      <c r="VZD311" s="92"/>
      <c r="VZE311" s="92"/>
      <c r="VZF311" s="92"/>
      <c r="VZG311" s="92"/>
      <c r="VZH311" s="92"/>
      <c r="VZI311" s="92"/>
      <c r="VZJ311" s="92"/>
      <c r="VZK311" s="92"/>
      <c r="VZL311" s="92"/>
      <c r="VZM311" s="92"/>
      <c r="VZN311" s="92"/>
      <c r="VZO311" s="92"/>
      <c r="VZP311" s="92"/>
      <c r="VZQ311" s="92"/>
      <c r="VZR311" s="92"/>
      <c r="VZS311" s="92"/>
      <c r="VZT311" s="92"/>
      <c r="VZU311" s="92"/>
      <c r="VZV311" s="92"/>
      <c r="VZW311" s="92"/>
      <c r="VZX311" s="92"/>
      <c r="VZY311" s="92"/>
      <c r="VZZ311" s="92"/>
      <c r="WAA311" s="92"/>
      <c r="WAB311" s="92"/>
      <c r="WAC311" s="92"/>
      <c r="WAD311" s="92"/>
      <c r="WAE311" s="92"/>
      <c r="WAF311" s="92"/>
      <c r="WAG311" s="92"/>
      <c r="WAH311" s="92"/>
      <c r="WAI311" s="92"/>
      <c r="WAJ311" s="92"/>
      <c r="WAK311" s="92"/>
      <c r="WAL311" s="92"/>
      <c r="WAM311" s="92"/>
      <c r="WAN311" s="92"/>
      <c r="WAO311" s="92"/>
      <c r="WAP311" s="92"/>
      <c r="WAQ311" s="92"/>
      <c r="WAR311" s="92"/>
      <c r="WAS311" s="92"/>
      <c r="WAT311" s="92"/>
      <c r="WAU311" s="92"/>
      <c r="WAV311" s="92"/>
      <c r="WAW311" s="92"/>
      <c r="WAX311" s="92"/>
      <c r="WAY311" s="92"/>
      <c r="WAZ311" s="92"/>
      <c r="WBA311" s="92"/>
      <c r="WBB311" s="92"/>
      <c r="WBC311" s="92"/>
      <c r="WBD311" s="92"/>
      <c r="WBE311" s="92"/>
      <c r="WBF311" s="92"/>
      <c r="WBG311" s="92"/>
      <c r="WBH311" s="92"/>
      <c r="WBI311" s="92"/>
      <c r="WBJ311" s="92"/>
      <c r="WBK311" s="92"/>
      <c r="WBL311" s="92"/>
      <c r="WBM311" s="92"/>
      <c r="WBN311" s="92"/>
      <c r="WBO311" s="92"/>
      <c r="WBP311" s="92"/>
      <c r="WBQ311" s="92"/>
      <c r="WBR311" s="92"/>
      <c r="WBS311" s="92"/>
      <c r="WBT311" s="92"/>
      <c r="WBU311" s="92"/>
      <c r="WBV311" s="92"/>
      <c r="WBW311" s="92"/>
      <c r="WBX311" s="92"/>
      <c r="WBY311" s="92"/>
      <c r="WBZ311" s="92"/>
      <c r="WCA311" s="92"/>
      <c r="WCB311" s="92"/>
      <c r="WCC311" s="92"/>
      <c r="WCD311" s="92"/>
      <c r="WCE311" s="92"/>
      <c r="WCF311" s="92"/>
      <c r="WCG311" s="92"/>
      <c r="WCH311" s="92"/>
      <c r="WCI311" s="92"/>
      <c r="WCJ311" s="92"/>
      <c r="WCK311" s="92"/>
      <c r="WCL311" s="92"/>
      <c r="WCM311" s="92"/>
      <c r="WCN311" s="92"/>
      <c r="WCO311" s="92"/>
      <c r="WCP311" s="92"/>
      <c r="WCQ311" s="92"/>
      <c r="WCR311" s="92"/>
      <c r="WCS311" s="92"/>
      <c r="WCT311" s="92"/>
      <c r="WCU311" s="92"/>
      <c r="WCV311" s="92"/>
      <c r="WCW311" s="92"/>
      <c r="WCX311" s="92"/>
      <c r="WCY311" s="92"/>
      <c r="WCZ311" s="92"/>
      <c r="WDA311" s="92"/>
      <c r="WDB311" s="92"/>
      <c r="WDC311" s="92"/>
      <c r="WDD311" s="92"/>
      <c r="WDE311" s="92"/>
      <c r="WDF311" s="92"/>
      <c r="WDG311" s="92"/>
      <c r="WDH311" s="92"/>
      <c r="WDI311" s="92"/>
      <c r="WDJ311" s="92"/>
      <c r="WDK311" s="92"/>
      <c r="WDL311" s="92"/>
      <c r="WDM311" s="92"/>
      <c r="WDN311" s="92"/>
      <c r="WDO311" s="92"/>
      <c r="WDP311" s="92"/>
      <c r="WDQ311" s="92"/>
      <c r="WDR311" s="92"/>
      <c r="WDS311" s="92"/>
      <c r="WDT311" s="92"/>
      <c r="WDU311" s="92"/>
      <c r="WDV311" s="92"/>
      <c r="WDW311" s="92"/>
      <c r="WDX311" s="92"/>
      <c r="WDY311" s="92"/>
      <c r="WDZ311" s="92"/>
      <c r="WEA311" s="92"/>
      <c r="WEB311" s="92"/>
      <c r="WEC311" s="92"/>
      <c r="WED311" s="92"/>
      <c r="WEE311" s="92"/>
      <c r="WEF311" s="92"/>
      <c r="WEG311" s="92"/>
      <c r="WEH311" s="92"/>
      <c r="WEI311" s="92"/>
      <c r="WEJ311" s="92"/>
      <c r="WEK311" s="92"/>
      <c r="WEL311" s="92"/>
      <c r="WEM311" s="92"/>
      <c r="WEN311" s="92"/>
      <c r="WEO311" s="92"/>
      <c r="WEP311" s="92"/>
      <c r="WEQ311" s="92"/>
      <c r="WER311" s="92"/>
      <c r="WES311" s="92"/>
      <c r="WET311" s="92"/>
      <c r="WEU311" s="92"/>
      <c r="WEV311" s="92"/>
      <c r="WEW311" s="92"/>
      <c r="WEX311" s="92"/>
      <c r="WEY311" s="92"/>
      <c r="WEZ311" s="92"/>
      <c r="WFA311" s="92"/>
      <c r="WFB311" s="92"/>
      <c r="WFC311" s="92"/>
      <c r="WFD311" s="92"/>
      <c r="WFE311" s="92"/>
      <c r="WFF311" s="92"/>
      <c r="WFG311" s="92"/>
      <c r="WFH311" s="92"/>
      <c r="WFI311" s="92"/>
      <c r="WFJ311" s="92"/>
      <c r="WFK311" s="92"/>
      <c r="WFL311" s="92"/>
      <c r="WFM311" s="92"/>
      <c r="WFN311" s="92"/>
      <c r="WFO311" s="92"/>
      <c r="WFP311" s="92"/>
      <c r="WFQ311" s="92"/>
      <c r="WFR311" s="92"/>
      <c r="WFS311" s="92"/>
      <c r="WFT311" s="92"/>
      <c r="WFU311" s="92"/>
      <c r="WFV311" s="92"/>
      <c r="WFW311" s="92"/>
      <c r="WFX311" s="92"/>
      <c r="WFY311" s="92"/>
      <c r="WFZ311" s="92"/>
      <c r="WGA311" s="92"/>
      <c r="WGB311" s="92"/>
      <c r="WGC311" s="92"/>
      <c r="WGD311" s="92"/>
      <c r="WGE311" s="92"/>
      <c r="WGF311" s="92"/>
      <c r="WGG311" s="92"/>
      <c r="WGH311" s="92"/>
      <c r="WGI311" s="92"/>
      <c r="WGJ311" s="92"/>
      <c r="WGK311" s="92"/>
      <c r="WGL311" s="92"/>
      <c r="WGM311" s="92"/>
      <c r="WGN311" s="92"/>
      <c r="WGO311" s="92"/>
      <c r="WGP311" s="92"/>
      <c r="WGQ311" s="92"/>
      <c r="WGR311" s="92"/>
      <c r="WGS311" s="92"/>
      <c r="WGT311" s="92"/>
      <c r="WGU311" s="92"/>
      <c r="WGV311" s="92"/>
      <c r="WGW311" s="92"/>
      <c r="WGX311" s="92"/>
      <c r="WGY311" s="92"/>
      <c r="WGZ311" s="92"/>
      <c r="WHA311" s="92"/>
      <c r="WHB311" s="92"/>
      <c r="WHC311" s="92"/>
      <c r="WHD311" s="92"/>
      <c r="WHE311" s="92"/>
      <c r="WHF311" s="92"/>
      <c r="WHG311" s="92"/>
      <c r="WHH311" s="92"/>
      <c r="WHI311" s="92"/>
      <c r="WHJ311" s="92"/>
      <c r="WHK311" s="92"/>
      <c r="WHL311" s="92"/>
      <c r="WHM311" s="92"/>
      <c r="WHN311" s="92"/>
      <c r="WHO311" s="92"/>
      <c r="WHP311" s="92"/>
      <c r="WHQ311" s="92"/>
      <c r="WHR311" s="92"/>
      <c r="WHS311" s="92"/>
      <c r="WHT311" s="92"/>
      <c r="WHU311" s="92"/>
      <c r="WHV311" s="92"/>
      <c r="WHW311" s="92"/>
      <c r="WHX311" s="92"/>
      <c r="WHY311" s="92"/>
      <c r="WHZ311" s="92"/>
      <c r="WIA311" s="92"/>
      <c r="WIB311" s="92"/>
      <c r="WIC311" s="92"/>
      <c r="WID311" s="92"/>
      <c r="WIE311" s="92"/>
      <c r="WIF311" s="92"/>
      <c r="WIG311" s="92"/>
      <c r="WIH311" s="92"/>
      <c r="WII311" s="92"/>
      <c r="WIJ311" s="92"/>
      <c r="WIK311" s="92"/>
      <c r="WIL311" s="92"/>
      <c r="WIM311" s="92"/>
      <c r="WIN311" s="92"/>
      <c r="WIO311" s="92"/>
      <c r="WIP311" s="92"/>
      <c r="WIQ311" s="92"/>
      <c r="WIR311" s="92"/>
      <c r="WIS311" s="92"/>
      <c r="WIT311" s="92"/>
      <c r="WIU311" s="92"/>
      <c r="WIV311" s="92"/>
      <c r="WIW311" s="92"/>
      <c r="WIX311" s="92"/>
      <c r="WIY311" s="92"/>
      <c r="WIZ311" s="92"/>
      <c r="WJA311" s="92"/>
      <c r="WJB311" s="92"/>
      <c r="WJC311" s="92"/>
      <c r="WJD311" s="92"/>
      <c r="WJE311" s="92"/>
      <c r="WJF311" s="92"/>
      <c r="WJG311" s="92"/>
      <c r="WJH311" s="92"/>
      <c r="WJI311" s="92"/>
      <c r="WJJ311" s="92"/>
      <c r="WJK311" s="92"/>
      <c r="WJL311" s="92"/>
      <c r="WJM311" s="92"/>
      <c r="WJN311" s="92"/>
      <c r="WJO311" s="92"/>
      <c r="WJP311" s="92"/>
      <c r="WJQ311" s="92"/>
      <c r="WJR311" s="92"/>
      <c r="WJS311" s="92"/>
      <c r="WJT311" s="92"/>
      <c r="WJU311" s="92"/>
      <c r="WJV311" s="92"/>
      <c r="WJW311" s="92"/>
      <c r="WJX311" s="92"/>
      <c r="WJY311" s="92"/>
      <c r="WJZ311" s="92"/>
      <c r="WKA311" s="92"/>
      <c r="WKB311" s="92"/>
      <c r="WKC311" s="92"/>
      <c r="WKD311" s="92"/>
      <c r="WKE311" s="92"/>
      <c r="WKF311" s="92"/>
      <c r="WKG311" s="92"/>
      <c r="WKH311" s="92"/>
      <c r="WKI311" s="92"/>
      <c r="WKJ311" s="92"/>
      <c r="WKK311" s="92"/>
      <c r="WKL311" s="92"/>
      <c r="WKM311" s="92"/>
      <c r="WKN311" s="92"/>
      <c r="WKO311" s="92"/>
      <c r="WKP311" s="92"/>
      <c r="WKQ311" s="92"/>
      <c r="WKR311" s="92"/>
      <c r="WKS311" s="92"/>
      <c r="WKT311" s="92"/>
      <c r="WKU311" s="92"/>
      <c r="WKV311" s="92"/>
      <c r="WKW311" s="92"/>
      <c r="WKX311" s="92"/>
      <c r="WKY311" s="92"/>
      <c r="WKZ311" s="92"/>
      <c r="WLA311" s="92"/>
      <c r="WLB311" s="92"/>
      <c r="WLC311" s="92"/>
      <c r="WLD311" s="92"/>
      <c r="WLE311" s="92"/>
      <c r="WLF311" s="92"/>
      <c r="WLG311" s="92"/>
      <c r="WLH311" s="92"/>
      <c r="WLI311" s="92"/>
      <c r="WLJ311" s="92"/>
      <c r="WLK311" s="92"/>
      <c r="WLL311" s="92"/>
      <c r="WLM311" s="92"/>
      <c r="WLN311" s="92"/>
      <c r="WLO311" s="92"/>
      <c r="WLP311" s="92"/>
      <c r="WLQ311" s="92"/>
      <c r="WLR311" s="92"/>
      <c r="WLS311" s="92"/>
      <c r="WLT311" s="92"/>
      <c r="WLU311" s="92"/>
      <c r="WLV311" s="92"/>
      <c r="WLW311" s="92"/>
      <c r="WLX311" s="92"/>
      <c r="WLY311" s="92"/>
      <c r="WLZ311" s="92"/>
      <c r="WMA311" s="92"/>
      <c r="WMB311" s="92"/>
      <c r="WMC311" s="92"/>
      <c r="WMD311" s="92"/>
      <c r="WME311" s="92"/>
      <c r="WMF311" s="92"/>
      <c r="WMG311" s="92"/>
      <c r="WMH311" s="92"/>
      <c r="WMI311" s="92"/>
      <c r="WMJ311" s="92"/>
      <c r="WMK311" s="92"/>
      <c r="WML311" s="92"/>
      <c r="WMM311" s="92"/>
      <c r="WMN311" s="92"/>
      <c r="WMO311" s="92"/>
      <c r="WMP311" s="92"/>
      <c r="WMQ311" s="92"/>
      <c r="WMR311" s="92"/>
      <c r="WMS311" s="92"/>
      <c r="WMT311" s="92"/>
      <c r="WMU311" s="92"/>
      <c r="WMV311" s="92"/>
      <c r="WMW311" s="92"/>
      <c r="WMX311" s="92"/>
      <c r="WMY311" s="92"/>
      <c r="WMZ311" s="92"/>
      <c r="WNA311" s="92"/>
      <c r="WNB311" s="92"/>
      <c r="WNC311" s="92"/>
      <c r="WND311" s="92"/>
      <c r="WNE311" s="92"/>
      <c r="WNF311" s="92"/>
      <c r="WNG311" s="92"/>
      <c r="WNH311" s="92"/>
      <c r="WNI311" s="92"/>
      <c r="WNJ311" s="92"/>
      <c r="WNK311" s="92"/>
      <c r="WNL311" s="92"/>
      <c r="WNM311" s="92"/>
      <c r="WNN311" s="92"/>
      <c r="WNO311" s="92"/>
      <c r="WNP311" s="92"/>
      <c r="WNQ311" s="92"/>
      <c r="WNR311" s="92"/>
      <c r="WNS311" s="92"/>
      <c r="WNT311" s="92"/>
      <c r="WNU311" s="92"/>
      <c r="WNV311" s="92"/>
      <c r="WNW311" s="92"/>
      <c r="WNX311" s="92"/>
      <c r="WNY311" s="92"/>
      <c r="WNZ311" s="92"/>
      <c r="WOA311" s="92"/>
      <c r="WOB311" s="92"/>
      <c r="WOC311" s="92"/>
      <c r="WOD311" s="92"/>
      <c r="WOE311" s="92"/>
      <c r="WOF311" s="92"/>
      <c r="WOG311" s="92"/>
      <c r="WOH311" s="92"/>
      <c r="WOI311" s="92"/>
      <c r="WOJ311" s="92"/>
      <c r="WOK311" s="92"/>
      <c r="WOL311" s="92"/>
      <c r="WOM311" s="92"/>
      <c r="WON311" s="92"/>
      <c r="WOO311" s="92"/>
      <c r="WOP311" s="92"/>
      <c r="WOQ311" s="92"/>
      <c r="WOR311" s="92"/>
      <c r="WOS311" s="92"/>
      <c r="WOT311" s="92"/>
      <c r="WOU311" s="92"/>
      <c r="WOV311" s="92"/>
      <c r="WOW311" s="92"/>
      <c r="WOX311" s="92"/>
      <c r="WOY311" s="92"/>
      <c r="WOZ311" s="92"/>
      <c r="WPA311" s="92"/>
      <c r="WPB311" s="92"/>
      <c r="WPC311" s="92"/>
      <c r="WPD311" s="92"/>
      <c r="WPE311" s="92"/>
      <c r="WPF311" s="92"/>
      <c r="WPG311" s="92"/>
      <c r="WPH311" s="92"/>
      <c r="WPI311" s="92"/>
      <c r="WPJ311" s="92"/>
      <c r="WPK311" s="92"/>
      <c r="WPL311" s="92"/>
      <c r="WPM311" s="92"/>
      <c r="WPN311" s="92"/>
      <c r="WPO311" s="92"/>
      <c r="WPP311" s="92"/>
      <c r="WPQ311" s="92"/>
      <c r="WPR311" s="92"/>
      <c r="WPS311" s="92"/>
      <c r="WPT311" s="92"/>
      <c r="WPU311" s="92"/>
      <c r="WPV311" s="92"/>
      <c r="WPW311" s="92"/>
      <c r="WPX311" s="92"/>
      <c r="WPY311" s="92"/>
      <c r="WPZ311" s="92"/>
      <c r="WQA311" s="92"/>
      <c r="WQB311" s="92"/>
      <c r="WQC311" s="92"/>
      <c r="WQD311" s="92"/>
      <c r="WQE311" s="92"/>
      <c r="WQF311" s="92"/>
      <c r="WQG311" s="92"/>
      <c r="WQH311" s="92"/>
      <c r="WQI311" s="92"/>
      <c r="WQJ311" s="92"/>
      <c r="WQK311" s="92"/>
      <c r="WQL311" s="92"/>
      <c r="WQM311" s="92"/>
      <c r="WQN311" s="92"/>
      <c r="WQO311" s="92"/>
      <c r="WQP311" s="92"/>
      <c r="WQQ311" s="92"/>
      <c r="WQR311" s="92"/>
      <c r="WQS311" s="92"/>
      <c r="WQT311" s="92"/>
      <c r="WQU311" s="92"/>
      <c r="WQV311" s="92"/>
      <c r="WQW311" s="92"/>
      <c r="WQX311" s="92"/>
      <c r="WQY311" s="92"/>
      <c r="WQZ311" s="92"/>
      <c r="WRA311" s="92"/>
      <c r="WRB311" s="92"/>
      <c r="WRC311" s="92"/>
      <c r="WRD311" s="92"/>
      <c r="WRE311" s="92"/>
      <c r="WRF311" s="92"/>
      <c r="WRG311" s="92"/>
      <c r="WRH311" s="92"/>
      <c r="WRI311" s="92"/>
      <c r="WRJ311" s="92"/>
      <c r="WRK311" s="92"/>
      <c r="WRL311" s="92"/>
      <c r="WRM311" s="92"/>
      <c r="WRN311" s="92"/>
      <c r="WRO311" s="92"/>
      <c r="WRP311" s="92"/>
      <c r="WRQ311" s="92"/>
      <c r="WRR311" s="92"/>
      <c r="WRS311" s="92"/>
      <c r="WRT311" s="92"/>
      <c r="WRU311" s="92"/>
      <c r="WRV311" s="92"/>
      <c r="WRW311" s="92"/>
      <c r="WRX311" s="92"/>
      <c r="WRY311" s="92"/>
      <c r="WRZ311" s="92"/>
      <c r="WSA311" s="92"/>
      <c r="WSB311" s="92"/>
      <c r="WSC311" s="92"/>
      <c r="WSD311" s="92"/>
      <c r="WSE311" s="92"/>
      <c r="WSF311" s="92"/>
      <c r="WSG311" s="92"/>
      <c r="WSH311" s="92"/>
      <c r="WSI311" s="92"/>
      <c r="WSJ311" s="92"/>
      <c r="WSK311" s="92"/>
      <c r="WSL311" s="92"/>
      <c r="WSM311" s="92"/>
      <c r="WSN311" s="92"/>
      <c r="WSO311" s="92"/>
      <c r="WSP311" s="92"/>
      <c r="WSQ311" s="92"/>
      <c r="WSR311" s="92"/>
      <c r="WSS311" s="92"/>
      <c r="WST311" s="92"/>
      <c r="WSU311" s="92"/>
      <c r="WSV311" s="92"/>
      <c r="WSW311" s="92"/>
      <c r="WSX311" s="92"/>
      <c r="WSY311" s="92"/>
      <c r="WSZ311" s="92"/>
      <c r="WTA311" s="92"/>
      <c r="WTB311" s="92"/>
      <c r="WTC311" s="92"/>
      <c r="WTD311" s="92"/>
      <c r="WTE311" s="92"/>
      <c r="WTF311" s="92"/>
      <c r="WTG311" s="92"/>
      <c r="WTH311" s="92"/>
      <c r="WTI311" s="92"/>
      <c r="WTJ311" s="92"/>
      <c r="WTK311" s="92"/>
      <c r="WTL311" s="92"/>
      <c r="WTM311" s="92"/>
      <c r="WTN311" s="92"/>
      <c r="WTO311" s="92"/>
      <c r="WTP311" s="92"/>
      <c r="WTQ311" s="92"/>
      <c r="WTR311" s="92"/>
      <c r="WTS311" s="92"/>
      <c r="WTT311" s="92"/>
      <c r="WTU311" s="92"/>
      <c r="WTV311" s="92"/>
      <c r="WTW311" s="92"/>
      <c r="WTX311" s="92"/>
      <c r="WTY311" s="92"/>
      <c r="WTZ311" s="92"/>
      <c r="WUA311" s="92"/>
      <c r="WUB311" s="92"/>
      <c r="WUC311" s="92"/>
      <c r="WUD311" s="92"/>
      <c r="WUE311" s="92"/>
      <c r="WUF311" s="92"/>
      <c r="WUG311" s="92"/>
      <c r="WUH311" s="92"/>
      <c r="WUI311" s="92"/>
      <c r="WUJ311" s="92"/>
      <c r="WUK311" s="92"/>
      <c r="WUL311" s="92"/>
      <c r="WUM311" s="92"/>
      <c r="WUN311" s="92"/>
      <c r="WUO311" s="92"/>
      <c r="WUP311" s="92"/>
      <c r="WUQ311" s="92"/>
      <c r="WUR311" s="92"/>
      <c r="WUS311" s="92"/>
      <c r="WUT311" s="92"/>
      <c r="WUU311" s="92"/>
      <c r="WUV311" s="92"/>
      <c r="WUW311" s="92"/>
      <c r="WUX311" s="92"/>
      <c r="WUY311" s="92"/>
      <c r="WUZ311" s="92"/>
      <c r="WVA311" s="92"/>
      <c r="WVB311" s="92"/>
      <c r="WVC311" s="92"/>
      <c r="WVD311" s="92"/>
      <c r="WVE311" s="92"/>
      <c r="WVF311" s="92"/>
      <c r="WVG311" s="92"/>
      <c r="WVH311" s="92"/>
      <c r="WVI311" s="92"/>
      <c r="WVJ311" s="92"/>
      <c r="WVK311" s="92"/>
      <c r="WVL311" s="92"/>
      <c r="WVM311" s="92"/>
      <c r="WVN311" s="92"/>
      <c r="WVO311" s="92"/>
      <c r="WVP311" s="92"/>
      <c r="WVQ311" s="92"/>
      <c r="WVR311" s="92"/>
      <c r="WVS311" s="92"/>
      <c r="WVT311" s="92"/>
      <c r="WVU311" s="92"/>
      <c r="WVV311" s="92"/>
      <c r="WVW311" s="92"/>
      <c r="WVX311" s="92"/>
      <c r="WVY311" s="92"/>
      <c r="WVZ311" s="92"/>
      <c r="WWA311" s="92"/>
      <c r="WWB311" s="92"/>
      <c r="WWC311" s="92"/>
      <c r="WWD311" s="92"/>
      <c r="WWE311" s="92"/>
      <c r="WWF311" s="92"/>
      <c r="WWG311" s="92"/>
      <c r="WWH311" s="92"/>
      <c r="WWI311" s="92"/>
      <c r="WWJ311" s="92"/>
      <c r="WWK311" s="92"/>
      <c r="WWL311" s="92"/>
      <c r="WWM311" s="92"/>
      <c r="WWN311" s="92"/>
      <c r="WWO311" s="92"/>
      <c r="WWP311" s="92"/>
      <c r="WWQ311" s="92"/>
      <c r="WWR311" s="92"/>
      <c r="WWS311" s="92"/>
      <c r="WWT311" s="92"/>
      <c r="WWU311" s="92"/>
      <c r="WWV311" s="92"/>
      <c r="WWW311" s="92"/>
      <c r="WWX311" s="92"/>
      <c r="WWY311" s="92"/>
      <c r="WWZ311" s="92"/>
      <c r="WXA311" s="92"/>
      <c r="WXB311" s="92"/>
      <c r="WXC311" s="92"/>
      <c r="WXD311" s="92"/>
      <c r="WXE311" s="92"/>
      <c r="WXF311" s="92"/>
      <c r="WXG311" s="92"/>
      <c r="WXH311" s="92"/>
      <c r="WXI311" s="92"/>
      <c r="WXJ311" s="92"/>
      <c r="WXK311" s="92"/>
      <c r="WXL311" s="92"/>
      <c r="WXM311" s="92"/>
      <c r="WXN311" s="92"/>
      <c r="WXO311" s="92"/>
      <c r="WXP311" s="92"/>
      <c r="WXQ311" s="92"/>
      <c r="WXR311" s="92"/>
      <c r="WXS311" s="92"/>
      <c r="WXT311" s="92"/>
      <c r="WXU311" s="92"/>
      <c r="WXV311" s="92"/>
      <c r="WXW311" s="92"/>
      <c r="WXX311" s="92"/>
      <c r="WXY311" s="92"/>
      <c r="WXZ311" s="92"/>
      <c r="WYA311" s="92"/>
      <c r="WYB311" s="92"/>
      <c r="WYC311" s="92"/>
      <c r="WYD311" s="92"/>
      <c r="WYE311" s="92"/>
      <c r="WYF311" s="92"/>
      <c r="WYG311" s="92"/>
      <c r="WYH311" s="92"/>
      <c r="WYI311" s="92"/>
      <c r="WYJ311" s="92"/>
      <c r="WYK311" s="92"/>
      <c r="WYL311" s="92"/>
      <c r="WYM311" s="92"/>
      <c r="WYN311" s="92"/>
      <c r="WYO311" s="92"/>
      <c r="WYP311" s="92"/>
      <c r="WYQ311" s="92"/>
      <c r="WYR311" s="92"/>
      <c r="WYS311" s="92"/>
      <c r="WYT311" s="92"/>
      <c r="WYU311" s="92"/>
      <c r="WYV311" s="92"/>
      <c r="WYW311" s="92"/>
      <c r="WYX311" s="92"/>
      <c r="WYY311" s="92"/>
      <c r="WYZ311" s="92"/>
      <c r="WZA311" s="92"/>
      <c r="WZB311" s="92"/>
      <c r="WZC311" s="92"/>
      <c r="WZD311" s="92"/>
      <c r="WZE311" s="92"/>
      <c r="WZF311" s="92"/>
      <c r="WZG311" s="92"/>
      <c r="WZH311" s="92"/>
      <c r="WZI311" s="92"/>
      <c r="WZJ311" s="92"/>
      <c r="WZK311" s="92"/>
      <c r="WZL311" s="92"/>
      <c r="WZM311" s="92"/>
      <c r="WZN311" s="92"/>
      <c r="WZO311" s="92"/>
      <c r="WZP311" s="92"/>
      <c r="WZQ311" s="92"/>
      <c r="WZR311" s="92"/>
      <c r="WZS311" s="92"/>
      <c r="WZT311" s="92"/>
      <c r="WZU311" s="92"/>
      <c r="WZV311" s="92"/>
      <c r="WZW311" s="92"/>
      <c r="WZX311" s="92"/>
      <c r="WZY311" s="92"/>
      <c r="WZZ311" s="92"/>
      <c r="XAA311" s="92"/>
      <c r="XAB311" s="92"/>
      <c r="XAC311" s="92"/>
      <c r="XAD311" s="92"/>
      <c r="XAE311" s="92"/>
      <c r="XAF311" s="92"/>
      <c r="XAG311" s="92"/>
      <c r="XAH311" s="92"/>
      <c r="XAI311" s="92"/>
      <c r="XAJ311" s="92"/>
      <c r="XAK311" s="92"/>
      <c r="XAL311" s="92"/>
      <c r="XAM311" s="92"/>
      <c r="XAN311" s="92"/>
      <c r="XAO311" s="92"/>
      <c r="XAP311" s="92"/>
      <c r="XAQ311" s="92"/>
      <c r="XAR311" s="92"/>
      <c r="XAS311" s="92"/>
      <c r="XAT311" s="92"/>
      <c r="XAU311" s="92"/>
      <c r="XAV311" s="92"/>
      <c r="XAW311" s="92"/>
      <c r="XAX311" s="92"/>
      <c r="XAY311" s="92"/>
      <c r="XAZ311" s="92"/>
      <c r="XBA311" s="92"/>
      <c r="XBB311" s="92"/>
      <c r="XBC311" s="92"/>
      <c r="XBD311" s="92"/>
      <c r="XBE311" s="92"/>
      <c r="XBF311" s="92"/>
      <c r="XBG311" s="92"/>
      <c r="XBH311" s="92"/>
      <c r="XBI311" s="92"/>
      <c r="XBJ311" s="92"/>
      <c r="XBK311" s="92"/>
      <c r="XBL311" s="92"/>
      <c r="XBM311" s="92"/>
      <c r="XBN311" s="92"/>
      <c r="XBO311" s="92"/>
      <c r="XBP311" s="92"/>
      <c r="XBQ311" s="92"/>
      <c r="XBR311" s="92"/>
      <c r="XBS311" s="92"/>
      <c r="XBT311" s="92"/>
      <c r="XBU311" s="92"/>
      <c r="XBV311" s="92"/>
      <c r="XBW311" s="92"/>
      <c r="XBX311" s="92"/>
      <c r="XBY311" s="92"/>
      <c r="XBZ311" s="92"/>
      <c r="XCA311" s="92"/>
      <c r="XCB311" s="92"/>
      <c r="XCC311" s="92"/>
      <c r="XCD311" s="92"/>
      <c r="XCE311" s="92"/>
      <c r="XCF311" s="92"/>
      <c r="XCG311" s="92"/>
      <c r="XCH311" s="92"/>
      <c r="XCI311" s="92"/>
      <c r="XCJ311" s="92"/>
      <c r="XCK311" s="92"/>
      <c r="XCL311" s="92"/>
      <c r="XCM311" s="92"/>
      <c r="XCN311" s="92"/>
      <c r="XCO311" s="92"/>
      <c r="XCP311" s="92"/>
      <c r="XCQ311" s="92"/>
      <c r="XCR311" s="92"/>
      <c r="XCS311" s="92"/>
      <c r="XCT311" s="92"/>
      <c r="XCU311" s="92"/>
      <c r="XCV311" s="92"/>
      <c r="XCW311" s="92"/>
      <c r="XCX311" s="92"/>
      <c r="XCY311" s="92"/>
      <c r="XCZ311" s="92"/>
      <c r="XDA311" s="92"/>
      <c r="XDB311" s="92"/>
      <c r="XDC311" s="92"/>
    </row>
    <row r="312" spans="1:16331" s="346" customFormat="1" ht="37.5" customHeight="1" x14ac:dyDescent="0.2">
      <c r="A312" s="401" t="s">
        <v>580</v>
      </c>
      <c r="B312" s="401"/>
      <c r="C312" s="402"/>
      <c r="D312" s="402"/>
      <c r="E312" s="402"/>
      <c r="F312" s="402"/>
      <c r="G312" s="402"/>
      <c r="H312" s="402"/>
      <c r="I312" s="402"/>
      <c r="J312" s="402"/>
      <c r="K312" s="402"/>
      <c r="L312" s="402"/>
    </row>
    <row r="313" spans="1:16331" s="346" customFormat="1" ht="37.5" customHeight="1" x14ac:dyDescent="0.2">
      <c r="A313" s="402"/>
      <c r="B313" s="402"/>
      <c r="C313" s="402"/>
      <c r="D313" s="402"/>
      <c r="E313" s="402"/>
      <c r="F313" s="402"/>
      <c r="G313" s="402"/>
      <c r="H313" s="402"/>
      <c r="I313" s="402"/>
      <c r="J313" s="402"/>
      <c r="K313" s="402"/>
      <c r="L313" s="402"/>
    </row>
    <row r="314" spans="1:16331" s="346" customFormat="1" ht="37.5" customHeight="1" x14ac:dyDescent="0.2">
      <c r="A314" s="402"/>
      <c r="B314" s="402"/>
      <c r="C314" s="402"/>
      <c r="D314" s="402"/>
      <c r="E314" s="402"/>
      <c r="F314" s="402"/>
      <c r="G314" s="402"/>
      <c r="H314" s="402"/>
      <c r="I314" s="402"/>
      <c r="J314" s="402"/>
      <c r="K314" s="402"/>
      <c r="L314" s="402"/>
    </row>
    <row r="315" spans="1:16331" s="346" customFormat="1" ht="37.5" customHeight="1" x14ac:dyDescent="0.2">
      <c r="A315" s="402"/>
      <c r="B315" s="402"/>
      <c r="C315" s="402"/>
      <c r="D315" s="402"/>
      <c r="E315" s="402"/>
      <c r="F315" s="402"/>
      <c r="G315" s="402"/>
      <c r="H315" s="402"/>
      <c r="I315" s="402"/>
      <c r="J315" s="402"/>
      <c r="K315" s="402"/>
      <c r="L315" s="402"/>
    </row>
    <row r="316" spans="1:16331" s="346" customFormat="1" ht="37.5" customHeight="1" x14ac:dyDescent="0.2">
      <c r="A316" s="402"/>
      <c r="B316" s="402"/>
      <c r="C316" s="402"/>
      <c r="D316" s="402"/>
      <c r="E316" s="402"/>
      <c r="F316" s="402"/>
      <c r="G316" s="402"/>
      <c r="H316" s="402"/>
      <c r="I316" s="402"/>
      <c r="J316" s="402"/>
      <c r="K316" s="402"/>
      <c r="L316" s="402"/>
    </row>
    <row r="317" spans="1:16331" s="346" customFormat="1" ht="37.5" customHeight="1" x14ac:dyDescent="0.2">
      <c r="A317" s="402"/>
      <c r="B317" s="402"/>
      <c r="C317" s="402"/>
      <c r="D317" s="402"/>
      <c r="E317" s="402"/>
      <c r="F317" s="402"/>
      <c r="G317" s="402"/>
      <c r="H317" s="402"/>
      <c r="I317" s="402"/>
      <c r="J317" s="402"/>
      <c r="K317" s="402"/>
      <c r="L317" s="402"/>
    </row>
    <row r="318" spans="1:16331" s="346" customFormat="1" ht="37.5" customHeight="1" x14ac:dyDescent="0.2">
      <c r="A318" s="402"/>
      <c r="B318" s="402"/>
      <c r="C318" s="402"/>
      <c r="D318" s="402"/>
      <c r="E318" s="402"/>
      <c r="F318" s="402"/>
      <c r="G318" s="402"/>
      <c r="H318" s="402"/>
      <c r="I318" s="402"/>
      <c r="J318" s="402"/>
      <c r="K318" s="402"/>
      <c r="L318" s="402"/>
    </row>
    <row r="319" spans="1:16331" s="346" customFormat="1" ht="37.5" customHeight="1" x14ac:dyDescent="0.2">
      <c r="A319" s="402"/>
      <c r="B319" s="402"/>
      <c r="C319" s="402"/>
      <c r="D319" s="402"/>
      <c r="E319" s="402"/>
      <c r="F319" s="402"/>
      <c r="G319" s="402"/>
      <c r="H319" s="402"/>
      <c r="I319" s="402"/>
      <c r="J319" s="402"/>
      <c r="K319" s="402"/>
      <c r="L319" s="402"/>
    </row>
    <row r="320" spans="1:16331" s="345" customFormat="1" ht="18" x14ac:dyDescent="0.25"/>
    <row r="321" spans="1:5" s="345" customFormat="1" ht="18" x14ac:dyDescent="0.25"/>
    <row r="322" spans="1:5" s="345" customFormat="1" ht="18" x14ac:dyDescent="0.25"/>
    <row r="323" spans="1:5" s="345" customFormat="1" ht="18" x14ac:dyDescent="0.25"/>
    <row r="324" spans="1:5" s="345" customFormat="1" ht="18" x14ac:dyDescent="0.25"/>
    <row r="325" spans="1:5" s="345" customFormat="1" ht="18" x14ac:dyDescent="0.25"/>
    <row r="326" spans="1:5" s="345" customFormat="1" ht="18" x14ac:dyDescent="0.25">
      <c r="A326" s="347" t="s">
        <v>25</v>
      </c>
      <c r="B326" s="347"/>
      <c r="C326" s="348"/>
      <c r="D326" s="349"/>
      <c r="E326" s="349"/>
    </row>
    <row r="327" spans="1:5" s="345" customFormat="1" ht="18" x14ac:dyDescent="0.25">
      <c r="A327" s="350" t="s">
        <v>17</v>
      </c>
      <c r="B327" s="350"/>
      <c r="C327" s="348"/>
      <c r="D327" s="351"/>
      <c r="E327" s="351"/>
    </row>
    <row r="328" spans="1:5" s="345" customFormat="1" ht="18" x14ac:dyDescent="0.25">
      <c r="A328" s="352"/>
      <c r="B328" s="352"/>
      <c r="C328" s="349"/>
      <c r="D328" s="349"/>
      <c r="E328" s="349"/>
    </row>
    <row r="329" spans="1:5" s="345" customFormat="1" ht="18" x14ac:dyDescent="0.25">
      <c r="A329" s="352" t="s">
        <v>16</v>
      </c>
      <c r="B329" s="352"/>
      <c r="C329" s="353" t="s">
        <v>26</v>
      </c>
      <c r="D329" s="353"/>
      <c r="E329" s="353"/>
    </row>
    <row r="330" spans="1:5" s="345" customFormat="1" ht="18" x14ac:dyDescent="0.25">
      <c r="A330" s="352" t="s">
        <v>4</v>
      </c>
      <c r="B330" s="352"/>
      <c r="C330" s="351" t="s">
        <v>17</v>
      </c>
      <c r="D330" s="353"/>
      <c r="E330" s="353"/>
    </row>
    <row r="331" spans="1:5" s="345" customFormat="1" ht="18" x14ac:dyDescent="0.25">
      <c r="A331" s="352"/>
      <c r="B331" s="352"/>
      <c r="C331" s="353"/>
      <c r="D331" s="353"/>
      <c r="E331" s="353"/>
    </row>
    <row r="332" spans="1:5" s="345" customFormat="1" ht="18" x14ac:dyDescent="0.25">
      <c r="A332" s="352" t="s">
        <v>18</v>
      </c>
      <c r="B332" s="352"/>
      <c r="C332" s="353" t="s">
        <v>19</v>
      </c>
      <c r="D332" s="353"/>
      <c r="E332" s="353"/>
    </row>
    <row r="333" spans="1:5" s="345" customFormat="1" ht="18" x14ac:dyDescent="0.25">
      <c r="A333" s="352" t="s">
        <v>4</v>
      </c>
      <c r="B333" s="352"/>
      <c r="C333" s="353" t="s">
        <v>20</v>
      </c>
      <c r="D333" s="354"/>
      <c r="E333" s="354"/>
    </row>
    <row r="334" spans="1:5" s="345" customFormat="1" ht="18" x14ac:dyDescent="0.25"/>
    <row r="335" spans="1:5" s="345" customFormat="1" ht="18" x14ac:dyDescent="0.25"/>
  </sheetData>
  <sheetProtection algorithmName="SHA-512" hashValue="mWAy4w7wQQH1exsFAeYM8SGL/hKzFiJjwTvWRwVsWD7w97hGpntjgWyAXP649npBt96QSk2NxHtonLmsvIuDFQ==" saltValue="NgPyvBETQiys98bo2/bpZQ==" spinCount="100000" sheet="1" objects="1" scenarios="1"/>
  <protectedRanges>
    <protectedRange sqref="F18 F38 F257 F265 F280 F289" name="Rango1_3"/>
    <protectedRange sqref="F11 F295:F306 F124" name="Rango1"/>
    <protectedRange sqref="F12" name="Rango1_29"/>
    <protectedRange sqref="F13" name="Rango1_30"/>
    <protectedRange sqref="F14" name="Rango1_31"/>
    <protectedRange sqref="F15" name="Rango1_32"/>
    <protectedRange sqref="F22" name="Rango1_33"/>
    <protectedRange sqref="F28:F34" name="Rango1_41"/>
    <protectedRange sqref="F35" name="Rango1_42"/>
    <protectedRange sqref="F42:F43" name="Rango1_43"/>
    <protectedRange sqref="F44:F45" name="Rango1_44"/>
    <protectedRange sqref="F46:F53" name="Rango1_45"/>
    <protectedRange sqref="F54:F57" name="Rango1_46"/>
    <protectedRange sqref="F58" name="Rango1_47"/>
    <protectedRange sqref="F59:F60" name="Rango1_57"/>
    <protectedRange sqref="F61:F62" name="Rango1_58"/>
    <protectedRange sqref="F63:F74" name="Rango1_59"/>
    <protectedRange sqref="F75" name="Rango1_60"/>
    <protectedRange sqref="F76:F88" name="Rango1_61"/>
    <protectedRange sqref="F89:F97" name="Rango1_62"/>
    <protectedRange sqref="F98:F113" name="Rango1_63"/>
    <protectedRange sqref="F114:F118" name="Rango1_64"/>
    <protectedRange sqref="F119:F120" name="Rango1_65"/>
    <protectedRange sqref="F121:F123" name="Rango1_66"/>
    <protectedRange sqref="F125:F130" name="Rango1_67"/>
    <protectedRange sqref="F131:F133" name="Rango1_68"/>
    <protectedRange sqref="F134" name="Rango1_69"/>
    <protectedRange sqref="F135" name="Rango1_74"/>
    <protectedRange sqref="F136 F140:F184" name="Rango1_75"/>
    <protectedRange sqref="F185:F187" name="Rango1_76"/>
    <protectedRange sqref="F188:F192" name="Rango1_77"/>
    <protectedRange sqref="F193:F207" name="Rango1_78"/>
    <protectedRange sqref="F208:F217" name="Rango1_79"/>
    <protectedRange sqref="F218:F240" name="Rango1_80"/>
    <protectedRange sqref="F241:F245" name="Rango1_81"/>
    <protectedRange sqref="F246:F249" name="Rango1_82"/>
    <protectedRange sqref="F250:F253" name="Rango1_83"/>
    <protectedRange sqref="F254" name="Rango1_84"/>
    <protectedRange sqref="F261" name="Rango1_85"/>
    <protectedRange sqref="F262" name="Rango1_86"/>
    <protectedRange sqref="F269" name="Rango1_87"/>
    <protectedRange sqref="F270" name="Rango1_88"/>
    <protectedRange sqref="F271:F272" name="Rango1_89"/>
    <protectedRange sqref="F273" name="Rango1_90"/>
    <protectedRange sqref="F274" name="Rango1_91"/>
    <protectedRange sqref="F275" name="Rango1_92"/>
    <protectedRange sqref="F276" name="Rango1_93"/>
    <protectedRange sqref="F277" name="Rango1_94"/>
    <protectedRange sqref="F284" name="Rango1_95"/>
    <protectedRange sqref="F285" name="Rango1_96"/>
    <protectedRange sqref="F286" name="Rango1_97"/>
    <protectedRange sqref="F293" name="Rango1_98"/>
    <protectedRange sqref="F294" name="Rango1_99"/>
  </protectedRanges>
  <mergeCells count="124">
    <mergeCell ref="A137:M137"/>
    <mergeCell ref="A138:A139"/>
    <mergeCell ref="B138:B139"/>
    <mergeCell ref="C138:C139"/>
    <mergeCell ref="D138:D139"/>
    <mergeCell ref="E138:E139"/>
    <mergeCell ref="F138:F139"/>
    <mergeCell ref="G138:G139"/>
    <mergeCell ref="H138:H139"/>
    <mergeCell ref="I138:I139"/>
    <mergeCell ref="J138:M138"/>
    <mergeCell ref="A291:A292"/>
    <mergeCell ref="B291:B292"/>
    <mergeCell ref="C291:C292"/>
    <mergeCell ref="D291:D292"/>
    <mergeCell ref="E291:E292"/>
    <mergeCell ref="F291:F292"/>
    <mergeCell ref="G291:G292"/>
    <mergeCell ref="H291:H292"/>
    <mergeCell ref="I291:I292"/>
    <mergeCell ref="A290:I290"/>
    <mergeCell ref="A281:M281"/>
    <mergeCell ref="A282:A283"/>
    <mergeCell ref="B282:B283"/>
    <mergeCell ref="C282:C283"/>
    <mergeCell ref="D282:D283"/>
    <mergeCell ref="E282:E283"/>
    <mergeCell ref="F282:F283"/>
    <mergeCell ref="G282:G283"/>
    <mergeCell ref="H282:H283"/>
    <mergeCell ref="I282:I283"/>
    <mergeCell ref="J282:M282"/>
    <mergeCell ref="E267:E268"/>
    <mergeCell ref="F267:F268"/>
    <mergeCell ref="G267:G268"/>
    <mergeCell ref="H267:H268"/>
    <mergeCell ref="I267:I268"/>
    <mergeCell ref="J267:M267"/>
    <mergeCell ref="A258:M258"/>
    <mergeCell ref="A259:A260"/>
    <mergeCell ref="B259:B260"/>
    <mergeCell ref="C259:C260"/>
    <mergeCell ref="D259:D260"/>
    <mergeCell ref="E259:E260"/>
    <mergeCell ref="F259:F260"/>
    <mergeCell ref="G259:G260"/>
    <mergeCell ref="H259:H260"/>
    <mergeCell ref="I259:I260"/>
    <mergeCell ref="J259:M259"/>
    <mergeCell ref="A266:M266"/>
    <mergeCell ref="A267:A268"/>
    <mergeCell ref="B267:B268"/>
    <mergeCell ref="C267:C268"/>
    <mergeCell ref="D267:D268"/>
    <mergeCell ref="A39:M39"/>
    <mergeCell ref="A40:A41"/>
    <mergeCell ref="B40:B41"/>
    <mergeCell ref="C40:C41"/>
    <mergeCell ref="D40:D41"/>
    <mergeCell ref="E40:E41"/>
    <mergeCell ref="F40:F41"/>
    <mergeCell ref="G40:G41"/>
    <mergeCell ref="H40:H41"/>
    <mergeCell ref="I40:I41"/>
    <mergeCell ref="J40:M40"/>
    <mergeCell ref="F26:F27"/>
    <mergeCell ref="G26:G27"/>
    <mergeCell ref="H26:H27"/>
    <mergeCell ref="I26:I27"/>
    <mergeCell ref="J26:M26"/>
    <mergeCell ref="A26:A27"/>
    <mergeCell ref="B26:B27"/>
    <mergeCell ref="C26:C27"/>
    <mergeCell ref="D26:D27"/>
    <mergeCell ref="E26:E27"/>
    <mergeCell ref="A8:M8"/>
    <mergeCell ref="A6:M6"/>
    <mergeCell ref="C1:J3"/>
    <mergeCell ref="A1:A3"/>
    <mergeCell ref="A9:A10"/>
    <mergeCell ref="D9:D10"/>
    <mergeCell ref="F9:F10"/>
    <mergeCell ref="B9:B10"/>
    <mergeCell ref="E9:E10"/>
    <mergeCell ref="B20:B21"/>
    <mergeCell ref="E20:E21"/>
    <mergeCell ref="I20:I21"/>
    <mergeCell ref="J20:M20"/>
    <mergeCell ref="A25:M25"/>
    <mergeCell ref="G9:G10"/>
    <mergeCell ref="H9:H10"/>
    <mergeCell ref="A20:A21"/>
    <mergeCell ref="C20:C21"/>
    <mergeCell ref="D20:D21"/>
    <mergeCell ref="F20:F21"/>
    <mergeCell ref="G20:G21"/>
    <mergeCell ref="H20:H21"/>
    <mergeCell ref="C9:C10"/>
    <mergeCell ref="I9:I10"/>
    <mergeCell ref="J9:M9"/>
    <mergeCell ref="A312:L319"/>
    <mergeCell ref="A7:L7"/>
    <mergeCell ref="A4:L4"/>
    <mergeCell ref="A17:I17"/>
    <mergeCell ref="J17:M17"/>
    <mergeCell ref="A16:G16"/>
    <mergeCell ref="A23:I23"/>
    <mergeCell ref="J23:M23"/>
    <mergeCell ref="A37:I37"/>
    <mergeCell ref="J37:M37"/>
    <mergeCell ref="A256:I256"/>
    <mergeCell ref="J256:M256"/>
    <mergeCell ref="A264:I264"/>
    <mergeCell ref="J264:M264"/>
    <mergeCell ref="A279:I279"/>
    <mergeCell ref="J279:M279"/>
    <mergeCell ref="A288:I288"/>
    <mergeCell ref="J288:M288"/>
    <mergeCell ref="A36:G36"/>
    <mergeCell ref="A255:G255"/>
    <mergeCell ref="A263:G263"/>
    <mergeCell ref="A278:G278"/>
    <mergeCell ref="A287:G287"/>
    <mergeCell ref="A19:M19"/>
  </mergeCells>
  <conditionalFormatting sqref="AB311">
    <cfRule type="containsText" dxfId="6" priority="82" operator="containsText" text="500">
      <formula>NOT(ISERROR(SEARCH("500",AB311)))</formula>
    </cfRule>
  </conditionalFormatting>
  <conditionalFormatting sqref="N311">
    <cfRule type="containsText" dxfId="5" priority="81" operator="containsText" text="CUMPLE">
      <formula>NOT(ISERROR(SEARCH("CUMPLE",N311)))</formula>
    </cfRule>
  </conditionalFormatting>
  <conditionalFormatting sqref="N311">
    <cfRule type="containsText" dxfId="4" priority="80" operator="containsText" text="no cumple">
      <formula>NOT(ISERROR(SEARCH("no cumple",N311)))</formula>
    </cfRule>
  </conditionalFormatting>
  <printOptions horizontalCentered="1"/>
  <pageMargins left="0.70866141732283472" right="0.70866141732283472" top="0.74803149606299213" bottom="0.74803149606299213" header="0.31496062992125984" footer="0.31496062992125984"/>
  <pageSetup paperSize="41" scale="26" orientation="portrait" r:id="rId1"/>
  <rowBreaks count="2" manualBreakCount="2">
    <brk id="136" max="12" man="1"/>
    <brk id="256" max="12" man="1"/>
  </rowBreaks>
  <drawing r:id="rId2"/>
  <extLst>
    <ext xmlns:x14="http://schemas.microsoft.com/office/spreadsheetml/2009/9/main" uri="{78C0D931-6437-407d-A8EE-F0AAD7539E65}">
      <x14:conditionalFormattings>
        <x14:conditionalFormatting xmlns:xm="http://schemas.microsoft.com/office/excel/2006/main">
          <x14:cfRule type="containsText" priority="14" operator="containsText" text="CUMPLE" id="{95A68E4F-0EFB-42DA-BDE0-409FD17F0044}">
            <xm:f>NOT(ISERROR(SEARCH("CUMPLE",'EVALUACION ECONOMICA'!N303)))</xm:f>
            <x14:dxf>
              <font>
                <color rgb="FF006100"/>
              </font>
              <fill>
                <patternFill>
                  <bgColor rgb="FFC6EFCE"/>
                </patternFill>
              </fill>
            </x14:dxf>
          </x14:cfRule>
          <xm:sqref>N309:O310 V309:W310 AD309:AE310 AL309:AM310 AT309:AU310 BB309:BC310 BZ309:CA310 BR309:BS310 BJ309:BK310</xm:sqref>
        </x14:conditionalFormatting>
        <x14:conditionalFormatting xmlns:xm="http://schemas.microsoft.com/office/excel/2006/main">
          <x14:cfRule type="containsText" priority="10" operator="containsText" text="NO CUMPLE" id="{DCE5189A-06F1-4E90-998D-8CDD0B00C34E}">
            <xm:f>NOT(ISERROR(SEARCH("NO CUMPLE",'EVALUACION ECONOMICA'!AL303)))</xm:f>
            <x14:dxf>
              <font>
                <color rgb="FF9C0006"/>
              </font>
              <fill>
                <patternFill>
                  <bgColor rgb="FFFFC7CE"/>
                </patternFill>
              </fill>
            </x14:dxf>
          </x14:cfRule>
          <xm:sqref>AL309:AM310 AT309:AU310</xm:sqref>
        </x14:conditionalFormatting>
        <x14:conditionalFormatting xmlns:xm="http://schemas.microsoft.com/office/excel/2006/main">
          <x14:cfRule type="containsText" priority="9" operator="containsText" text="no cumple" id="{C3E46234-F79E-4183-A597-0FAFF7DD87F5}">
            <xm:f>NOT(ISERROR(SEARCH("no cumple",'EVALUACION ECONOMICA'!BB303)))</xm:f>
            <x14:dxf>
              <font>
                <color rgb="FF9C0006"/>
              </font>
              <fill>
                <patternFill>
                  <bgColor rgb="FFFFC7CE"/>
                </patternFill>
              </fill>
            </x14:dxf>
          </x14:cfRule>
          <xm:sqref>BB309:BC310 BZ309:CA310 BR309:BS310 BJ309:BK310</xm:sqref>
        </x14:conditionalFormatting>
        <x14:conditionalFormatting xmlns:xm="http://schemas.microsoft.com/office/excel/2006/main">
          <x14:cfRule type="containsText" priority="8" operator="containsText" text="500" id="{BF5E9E1B-E011-4F07-80BB-90EE02DAC51C}">
            <xm:f>NOT(ISERROR(SEARCH("500",'EVALUACION ECONOMICA'!CO303)))</xm:f>
            <x14:dxf>
              <font>
                <color rgb="FF006100"/>
              </font>
              <fill>
                <patternFill>
                  <bgColor rgb="FFC6EFCE"/>
                </patternFill>
              </fill>
            </x14:dxf>
          </x14:cfRule>
          <xm:sqref>CO309:CO310</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375BE5-AF42-4AB1-B2AE-1ADB40D5C28B}">
  <dimension ref="A2:I254"/>
  <sheetViews>
    <sheetView workbookViewId="0">
      <selection activeCell="I255" sqref="I255"/>
    </sheetView>
  </sheetViews>
  <sheetFormatPr baseColWidth="10" defaultRowHeight="12.75" x14ac:dyDescent="0.2"/>
  <cols>
    <col min="2" max="8" width="11.42578125" style="304"/>
    <col min="9" max="9" width="52.28515625" customWidth="1"/>
  </cols>
  <sheetData>
    <row r="2" spans="1:9" s="307" customFormat="1" ht="60" x14ac:dyDescent="0.2">
      <c r="A2" s="306" t="s">
        <v>574</v>
      </c>
      <c r="B2" s="306" t="s">
        <v>551</v>
      </c>
      <c r="C2" s="306" t="s">
        <v>552</v>
      </c>
      <c r="D2" s="306" t="s">
        <v>553</v>
      </c>
      <c r="E2" s="306" t="s">
        <v>554</v>
      </c>
      <c r="F2" s="306" t="s">
        <v>555</v>
      </c>
      <c r="G2" s="306" t="s">
        <v>558</v>
      </c>
      <c r="H2" s="306" t="s">
        <v>560</v>
      </c>
      <c r="I2" s="306" t="s">
        <v>575</v>
      </c>
    </row>
    <row r="3" spans="1:9" ht="15" x14ac:dyDescent="0.2">
      <c r="A3" s="255">
        <v>1</v>
      </c>
      <c r="B3" s="308">
        <v>500</v>
      </c>
      <c r="C3" s="308"/>
      <c r="D3" s="308">
        <v>420.57919763788988</v>
      </c>
      <c r="E3" s="308">
        <v>448.30741079597436</v>
      </c>
      <c r="F3" s="308"/>
      <c r="G3" s="308"/>
      <c r="H3" s="308"/>
      <c r="I3" s="309" t="s">
        <v>551</v>
      </c>
    </row>
    <row r="4" spans="1:9" ht="15" x14ac:dyDescent="0.2">
      <c r="A4" s="255">
        <f t="shared" ref="A4:A67" si="0">+A3+1</f>
        <v>2</v>
      </c>
      <c r="B4" s="308">
        <v>252.22222222222223</v>
      </c>
      <c r="C4" s="308"/>
      <c r="D4" s="308"/>
      <c r="E4" s="308">
        <v>500</v>
      </c>
      <c r="F4" s="308"/>
      <c r="G4" s="308"/>
      <c r="H4" s="308"/>
      <c r="I4" s="309" t="s">
        <v>554</v>
      </c>
    </row>
    <row r="5" spans="1:9" ht="15" x14ac:dyDescent="0.2">
      <c r="A5" s="255">
        <f t="shared" si="0"/>
        <v>3</v>
      </c>
      <c r="B5" s="308">
        <v>256.92307692307691</v>
      </c>
      <c r="C5" s="308"/>
      <c r="D5" s="308">
        <v>264.31020838828806</v>
      </c>
      <c r="E5" s="308">
        <v>500</v>
      </c>
      <c r="F5" s="308"/>
      <c r="G5" s="308">
        <v>409.5367847411444</v>
      </c>
      <c r="H5" s="308"/>
      <c r="I5" s="309" t="s">
        <v>554</v>
      </c>
    </row>
    <row r="6" spans="1:9" ht="15" x14ac:dyDescent="0.2">
      <c r="A6" s="255">
        <f t="shared" si="0"/>
        <v>4</v>
      </c>
      <c r="B6" s="308"/>
      <c r="C6" s="308"/>
      <c r="D6" s="308"/>
      <c r="E6" s="308">
        <v>482.6306019623442</v>
      </c>
      <c r="F6" s="308"/>
      <c r="G6" s="308">
        <v>500</v>
      </c>
      <c r="H6" s="308"/>
      <c r="I6" s="309" t="s">
        <v>558</v>
      </c>
    </row>
    <row r="7" spans="1:9" ht="15" x14ac:dyDescent="0.2">
      <c r="A7" s="255">
        <f t="shared" si="0"/>
        <v>5</v>
      </c>
      <c r="B7" s="308"/>
      <c r="C7" s="308"/>
      <c r="D7" s="308"/>
      <c r="E7" s="308">
        <v>500</v>
      </c>
      <c r="F7" s="308"/>
      <c r="G7" s="308"/>
      <c r="H7" s="308"/>
      <c r="I7" s="309" t="s">
        <v>554</v>
      </c>
    </row>
    <row r="8" spans="1:9" ht="15" x14ac:dyDescent="0.2">
      <c r="A8" s="255">
        <f t="shared" si="0"/>
        <v>6</v>
      </c>
      <c r="B8" s="308">
        <v>256.92307692307691</v>
      </c>
      <c r="C8" s="308"/>
      <c r="D8" s="308">
        <v>264.31020838828806</v>
      </c>
      <c r="E8" s="308">
        <v>500</v>
      </c>
      <c r="F8" s="308"/>
      <c r="G8" s="308">
        <v>385.38461538461536</v>
      </c>
      <c r="H8" s="308"/>
      <c r="I8" s="309" t="s">
        <v>554</v>
      </c>
    </row>
    <row r="9" spans="1:9" ht="15" x14ac:dyDescent="0.2">
      <c r="A9" s="255">
        <f t="shared" si="0"/>
        <v>7</v>
      </c>
      <c r="B9" s="308">
        <v>332.47863247863245</v>
      </c>
      <c r="C9" s="308"/>
      <c r="D9" s="308">
        <v>354.79751915359361</v>
      </c>
      <c r="E9" s="308">
        <v>471.40087251575375</v>
      </c>
      <c r="F9" s="308"/>
      <c r="G9" s="308">
        <v>500</v>
      </c>
      <c r="H9" s="308"/>
      <c r="I9" s="309" t="s">
        <v>558</v>
      </c>
    </row>
    <row r="10" spans="1:9" ht="15" x14ac:dyDescent="0.2">
      <c r="A10" s="255">
        <f t="shared" si="0"/>
        <v>8</v>
      </c>
      <c r="B10" s="308">
        <v>240.55555555555554</v>
      </c>
      <c r="C10" s="308"/>
      <c r="D10" s="308">
        <v>247.4938445304256</v>
      </c>
      <c r="E10" s="308">
        <v>500</v>
      </c>
      <c r="F10" s="308"/>
      <c r="G10" s="308"/>
      <c r="H10" s="308"/>
      <c r="I10" s="309" t="s">
        <v>554</v>
      </c>
    </row>
    <row r="11" spans="1:9" ht="15" x14ac:dyDescent="0.2">
      <c r="A11" s="255">
        <f t="shared" si="0"/>
        <v>9</v>
      </c>
      <c r="B11" s="308">
        <v>252.22222222222223</v>
      </c>
      <c r="C11" s="308"/>
      <c r="D11" s="308">
        <v>259.47419326474983</v>
      </c>
      <c r="E11" s="308">
        <v>500</v>
      </c>
      <c r="F11" s="308"/>
      <c r="G11" s="308">
        <v>363.42364532019707</v>
      </c>
      <c r="H11" s="308"/>
      <c r="I11" s="309" t="s">
        <v>554</v>
      </c>
    </row>
    <row r="12" spans="1:9" ht="15" x14ac:dyDescent="0.2">
      <c r="A12" s="255">
        <f t="shared" si="0"/>
        <v>10</v>
      </c>
      <c r="B12" s="308"/>
      <c r="C12" s="308"/>
      <c r="D12" s="308"/>
      <c r="E12" s="308">
        <v>500</v>
      </c>
      <c r="F12" s="308"/>
      <c r="G12" s="308"/>
      <c r="H12" s="308"/>
      <c r="I12" s="309" t="s">
        <v>554</v>
      </c>
    </row>
    <row r="13" spans="1:9" ht="15" x14ac:dyDescent="0.2">
      <c r="A13" s="255">
        <f t="shared" si="0"/>
        <v>11</v>
      </c>
      <c r="B13" s="308"/>
      <c r="C13" s="308"/>
      <c r="D13" s="308"/>
      <c r="E13" s="308">
        <v>500</v>
      </c>
      <c r="F13" s="308"/>
      <c r="G13" s="308">
        <v>396.52439024390247</v>
      </c>
      <c r="H13" s="308"/>
      <c r="I13" s="309" t="s">
        <v>554</v>
      </c>
    </row>
    <row r="14" spans="1:9" ht="15" x14ac:dyDescent="0.2">
      <c r="A14" s="255">
        <f t="shared" si="0"/>
        <v>12</v>
      </c>
      <c r="B14" s="308">
        <v>455.41666666666669</v>
      </c>
      <c r="C14" s="308"/>
      <c r="D14" s="308"/>
      <c r="E14" s="308">
        <v>500</v>
      </c>
      <c r="F14" s="308"/>
      <c r="G14" s="308"/>
      <c r="H14" s="308"/>
      <c r="I14" s="309" t="s">
        <v>554</v>
      </c>
    </row>
    <row r="15" spans="1:9" ht="15" x14ac:dyDescent="0.2">
      <c r="A15" s="255">
        <f t="shared" si="0"/>
        <v>13</v>
      </c>
      <c r="B15" s="308"/>
      <c r="C15" s="308"/>
      <c r="D15" s="308"/>
      <c r="E15" s="308">
        <v>500</v>
      </c>
      <c r="F15" s="308"/>
      <c r="G15" s="308"/>
      <c r="H15" s="308"/>
      <c r="I15" s="309" t="s">
        <v>554</v>
      </c>
    </row>
    <row r="16" spans="1:9" ht="15" x14ac:dyDescent="0.2">
      <c r="A16" s="255">
        <f t="shared" si="0"/>
        <v>14</v>
      </c>
      <c r="B16" s="308">
        <v>427.35042735042731</v>
      </c>
      <c r="C16" s="308"/>
      <c r="D16" s="308"/>
      <c r="E16" s="308">
        <v>500</v>
      </c>
      <c r="F16" s="308"/>
      <c r="G16" s="308"/>
      <c r="H16" s="308"/>
      <c r="I16" s="309" t="s">
        <v>554</v>
      </c>
    </row>
    <row r="17" spans="1:9" ht="15" x14ac:dyDescent="0.2">
      <c r="A17" s="255">
        <f t="shared" si="0"/>
        <v>15</v>
      </c>
      <c r="B17" s="308"/>
      <c r="C17" s="308"/>
      <c r="D17" s="308"/>
      <c r="E17" s="308">
        <v>500</v>
      </c>
      <c r="F17" s="308"/>
      <c r="G17" s="308"/>
      <c r="H17" s="308"/>
      <c r="I17" s="309" t="s">
        <v>554</v>
      </c>
    </row>
    <row r="18" spans="1:9" ht="15" x14ac:dyDescent="0.2">
      <c r="A18" s="255">
        <f t="shared" si="0"/>
        <v>16</v>
      </c>
      <c r="B18" s="308">
        <v>448.37349397590361</v>
      </c>
      <c r="C18" s="308"/>
      <c r="D18" s="308"/>
      <c r="E18" s="308">
        <v>486.40700562018037</v>
      </c>
      <c r="F18" s="308"/>
      <c r="G18" s="308">
        <v>500</v>
      </c>
      <c r="H18" s="308"/>
      <c r="I18" s="309" t="s">
        <v>558</v>
      </c>
    </row>
    <row r="19" spans="1:9" ht="15" x14ac:dyDescent="0.2">
      <c r="A19" s="255">
        <f t="shared" si="0"/>
        <v>17</v>
      </c>
      <c r="B19" s="308"/>
      <c r="C19" s="308"/>
      <c r="D19" s="308">
        <v>309.63032728985166</v>
      </c>
      <c r="E19" s="308"/>
      <c r="F19" s="308"/>
      <c r="G19" s="308">
        <v>500</v>
      </c>
      <c r="H19" s="308"/>
      <c r="I19" s="309" t="s">
        <v>558</v>
      </c>
    </row>
    <row r="20" spans="1:9" ht="15" x14ac:dyDescent="0.2">
      <c r="A20" s="255">
        <f t="shared" si="0"/>
        <v>18</v>
      </c>
      <c r="B20" s="308"/>
      <c r="C20" s="308"/>
      <c r="D20" s="308"/>
      <c r="E20" s="308"/>
      <c r="F20" s="308">
        <v>500</v>
      </c>
      <c r="G20" s="308"/>
      <c r="H20" s="308"/>
      <c r="I20" s="309" t="s">
        <v>555</v>
      </c>
    </row>
    <row r="21" spans="1:9" ht="15" x14ac:dyDescent="0.2">
      <c r="A21" s="255">
        <f t="shared" si="0"/>
        <v>19</v>
      </c>
      <c r="B21" s="308"/>
      <c r="C21" s="308"/>
      <c r="D21" s="308"/>
      <c r="E21" s="308"/>
      <c r="F21" s="308"/>
      <c r="G21" s="308">
        <v>500</v>
      </c>
      <c r="H21" s="308"/>
      <c r="I21" s="309" t="s">
        <v>558</v>
      </c>
    </row>
    <row r="22" spans="1:9" ht="15" x14ac:dyDescent="0.2">
      <c r="A22" s="255">
        <f t="shared" si="0"/>
        <v>20</v>
      </c>
      <c r="B22" s="308"/>
      <c r="C22" s="308"/>
      <c r="D22" s="308"/>
      <c r="E22" s="308">
        <v>500</v>
      </c>
      <c r="F22" s="308"/>
      <c r="G22" s="308"/>
      <c r="H22" s="308"/>
      <c r="I22" s="309" t="s">
        <v>554</v>
      </c>
    </row>
    <row r="23" spans="1:9" ht="15" x14ac:dyDescent="0.2">
      <c r="A23" s="255">
        <f t="shared" si="0"/>
        <v>21</v>
      </c>
      <c r="B23" s="308"/>
      <c r="C23" s="308"/>
      <c r="D23" s="308"/>
      <c r="E23" s="308">
        <v>500</v>
      </c>
      <c r="F23" s="308"/>
      <c r="G23" s="308"/>
      <c r="H23" s="308"/>
      <c r="I23" s="309" t="s">
        <v>554</v>
      </c>
    </row>
    <row r="24" spans="1:9" ht="15" x14ac:dyDescent="0.2">
      <c r="A24" s="255">
        <f t="shared" si="0"/>
        <v>22</v>
      </c>
      <c r="B24" s="308"/>
      <c r="C24" s="308"/>
      <c r="D24" s="308"/>
      <c r="E24" s="308">
        <v>500</v>
      </c>
      <c r="F24" s="308"/>
      <c r="G24" s="308"/>
      <c r="H24" s="308"/>
      <c r="I24" s="309" t="s">
        <v>554</v>
      </c>
    </row>
    <row r="25" spans="1:9" ht="15" x14ac:dyDescent="0.2">
      <c r="A25" s="255">
        <f t="shared" si="0"/>
        <v>23</v>
      </c>
      <c r="B25" s="308"/>
      <c r="C25" s="308"/>
      <c r="D25" s="308"/>
      <c r="E25" s="308">
        <v>500</v>
      </c>
      <c r="F25" s="308"/>
      <c r="G25" s="308"/>
      <c r="H25" s="308"/>
      <c r="I25" s="309" t="s">
        <v>554</v>
      </c>
    </row>
    <row r="26" spans="1:9" ht="15" x14ac:dyDescent="0.2">
      <c r="A26" s="255">
        <f t="shared" si="0"/>
        <v>24</v>
      </c>
      <c r="B26" s="308"/>
      <c r="C26" s="308"/>
      <c r="D26" s="308">
        <v>500</v>
      </c>
      <c r="E26" s="308"/>
      <c r="F26" s="308"/>
      <c r="G26" s="308"/>
      <c r="H26" s="308"/>
      <c r="I26" s="309" t="s">
        <v>553</v>
      </c>
    </row>
    <row r="27" spans="1:9" ht="15" x14ac:dyDescent="0.2">
      <c r="A27" s="255">
        <f t="shared" si="0"/>
        <v>25</v>
      </c>
      <c r="B27" s="308"/>
      <c r="C27" s="308"/>
      <c r="D27" s="308">
        <v>500</v>
      </c>
      <c r="E27" s="308"/>
      <c r="F27" s="308"/>
      <c r="G27" s="308"/>
      <c r="H27" s="308"/>
      <c r="I27" s="309" t="s">
        <v>553</v>
      </c>
    </row>
    <row r="28" spans="1:9" ht="15" x14ac:dyDescent="0.2">
      <c r="A28" s="255">
        <f t="shared" si="0"/>
        <v>26</v>
      </c>
      <c r="B28" s="308"/>
      <c r="C28" s="308"/>
      <c r="D28" s="308">
        <v>500</v>
      </c>
      <c r="E28" s="308"/>
      <c r="F28" s="308"/>
      <c r="G28" s="308"/>
      <c r="H28" s="308"/>
      <c r="I28" s="309" t="s">
        <v>553</v>
      </c>
    </row>
    <row r="29" spans="1:9" ht="15" x14ac:dyDescent="0.2">
      <c r="A29" s="255">
        <f t="shared" si="0"/>
        <v>27</v>
      </c>
      <c r="B29" s="308"/>
      <c r="C29" s="308"/>
      <c r="D29" s="308">
        <v>500</v>
      </c>
      <c r="E29" s="308"/>
      <c r="F29" s="308"/>
      <c r="G29" s="308"/>
      <c r="H29" s="308"/>
      <c r="I29" s="309" t="s">
        <v>553</v>
      </c>
    </row>
    <row r="30" spans="1:9" ht="15" x14ac:dyDescent="0.2">
      <c r="A30" s="255">
        <f t="shared" si="0"/>
        <v>28</v>
      </c>
      <c r="B30" s="308"/>
      <c r="C30" s="308"/>
      <c r="D30" s="308">
        <v>500</v>
      </c>
      <c r="E30" s="308"/>
      <c r="F30" s="308"/>
      <c r="G30" s="308"/>
      <c r="H30" s="308"/>
      <c r="I30" s="309" t="s">
        <v>553</v>
      </c>
    </row>
    <row r="31" spans="1:9" ht="15" x14ac:dyDescent="0.2">
      <c r="A31" s="255">
        <f t="shared" si="0"/>
        <v>29</v>
      </c>
      <c r="B31" s="308"/>
      <c r="C31" s="308"/>
      <c r="D31" s="308">
        <v>500</v>
      </c>
      <c r="E31" s="308"/>
      <c r="F31" s="308"/>
      <c r="G31" s="308"/>
      <c r="H31" s="308"/>
      <c r="I31" s="309" t="s">
        <v>553</v>
      </c>
    </row>
    <row r="32" spans="1:9" ht="15" x14ac:dyDescent="0.2">
      <c r="A32" s="255">
        <f t="shared" si="0"/>
        <v>30</v>
      </c>
      <c r="B32" s="308"/>
      <c r="C32" s="308"/>
      <c r="D32" s="308">
        <v>500</v>
      </c>
      <c r="E32" s="308"/>
      <c r="F32" s="308"/>
      <c r="G32" s="308"/>
      <c r="H32" s="308"/>
      <c r="I32" s="309" t="s">
        <v>553</v>
      </c>
    </row>
    <row r="33" spans="1:9" ht="15" x14ac:dyDescent="0.2">
      <c r="A33" s="255">
        <f t="shared" si="0"/>
        <v>31</v>
      </c>
      <c r="B33" s="308"/>
      <c r="C33" s="308"/>
      <c r="D33" s="308"/>
      <c r="E33" s="308">
        <v>500</v>
      </c>
      <c r="F33" s="308"/>
      <c r="G33" s="308">
        <v>409.69210526315788</v>
      </c>
      <c r="H33" s="308"/>
      <c r="I33" s="309" t="s">
        <v>554</v>
      </c>
    </row>
    <row r="34" spans="1:9" ht="15" x14ac:dyDescent="0.2">
      <c r="A34" s="255">
        <f t="shared" si="0"/>
        <v>32</v>
      </c>
      <c r="B34" s="308"/>
      <c r="C34" s="308"/>
      <c r="D34" s="308"/>
      <c r="E34" s="308"/>
      <c r="F34" s="308"/>
      <c r="G34" s="308"/>
      <c r="H34" s="308"/>
      <c r="I34" s="309" t="s">
        <v>564</v>
      </c>
    </row>
    <row r="35" spans="1:9" ht="15" x14ac:dyDescent="0.2">
      <c r="A35" s="255">
        <f t="shared" si="0"/>
        <v>33</v>
      </c>
      <c r="B35" s="308"/>
      <c r="C35" s="308"/>
      <c r="D35" s="308"/>
      <c r="E35" s="308">
        <v>500</v>
      </c>
      <c r="F35" s="308"/>
      <c r="G35" s="308"/>
      <c r="H35" s="308"/>
      <c r="I35" s="309" t="s">
        <v>554</v>
      </c>
    </row>
    <row r="36" spans="1:9" ht="15" x14ac:dyDescent="0.2">
      <c r="A36" s="255">
        <f t="shared" si="0"/>
        <v>34</v>
      </c>
      <c r="B36" s="308"/>
      <c r="C36" s="308"/>
      <c r="D36" s="308"/>
      <c r="E36" s="308">
        <v>500</v>
      </c>
      <c r="F36" s="308"/>
      <c r="G36" s="308"/>
      <c r="H36" s="308"/>
      <c r="I36" s="309" t="s">
        <v>554</v>
      </c>
    </row>
    <row r="37" spans="1:9" ht="15" x14ac:dyDescent="0.2">
      <c r="A37" s="255">
        <f t="shared" si="0"/>
        <v>35</v>
      </c>
      <c r="B37" s="308"/>
      <c r="C37" s="308"/>
      <c r="D37" s="308"/>
      <c r="E37" s="308">
        <v>498.50448654037888</v>
      </c>
      <c r="F37" s="308"/>
      <c r="G37" s="308">
        <v>500</v>
      </c>
      <c r="H37" s="308"/>
      <c r="I37" s="309" t="s">
        <v>558</v>
      </c>
    </row>
    <row r="38" spans="1:9" ht="15" x14ac:dyDescent="0.2">
      <c r="A38" s="255">
        <f t="shared" si="0"/>
        <v>36</v>
      </c>
      <c r="B38" s="308">
        <v>317.06106870229007</v>
      </c>
      <c r="C38" s="308"/>
      <c r="D38" s="308"/>
      <c r="E38" s="308">
        <v>500</v>
      </c>
      <c r="F38" s="308"/>
      <c r="G38" s="308"/>
      <c r="H38" s="308"/>
      <c r="I38" s="309" t="s">
        <v>554</v>
      </c>
    </row>
    <row r="39" spans="1:9" ht="15" x14ac:dyDescent="0.2">
      <c r="A39" s="255">
        <f t="shared" si="0"/>
        <v>37</v>
      </c>
      <c r="B39" s="308"/>
      <c r="C39" s="308">
        <v>495.99589322381934</v>
      </c>
      <c r="D39" s="308"/>
      <c r="E39" s="308">
        <v>500</v>
      </c>
      <c r="F39" s="308"/>
      <c r="G39" s="308"/>
      <c r="H39" s="308"/>
      <c r="I39" s="309" t="s">
        <v>554</v>
      </c>
    </row>
    <row r="40" spans="1:9" ht="15" x14ac:dyDescent="0.2">
      <c r="A40" s="255">
        <f t="shared" si="0"/>
        <v>38</v>
      </c>
      <c r="B40" s="308"/>
      <c r="C40" s="308">
        <v>500</v>
      </c>
      <c r="D40" s="308"/>
      <c r="E40" s="308">
        <v>497.62936319790731</v>
      </c>
      <c r="F40" s="308"/>
      <c r="G40" s="308"/>
      <c r="H40" s="308"/>
      <c r="I40" s="309" t="s">
        <v>552</v>
      </c>
    </row>
    <row r="41" spans="1:9" ht="15" x14ac:dyDescent="0.2">
      <c r="A41" s="255">
        <f t="shared" si="0"/>
        <v>39</v>
      </c>
      <c r="B41" s="308">
        <v>469.82456140350877</v>
      </c>
      <c r="C41" s="308">
        <v>473.98230088495575</v>
      </c>
      <c r="D41" s="308"/>
      <c r="E41" s="308">
        <v>500</v>
      </c>
      <c r="F41" s="308"/>
      <c r="G41" s="308"/>
      <c r="H41" s="308"/>
      <c r="I41" s="309" t="s">
        <v>554</v>
      </c>
    </row>
    <row r="42" spans="1:9" ht="15" x14ac:dyDescent="0.2">
      <c r="A42" s="255">
        <f t="shared" si="0"/>
        <v>40</v>
      </c>
      <c r="B42" s="308">
        <v>368.4210526315789</v>
      </c>
      <c r="C42" s="308">
        <v>388.88888888888891</v>
      </c>
      <c r="D42" s="308"/>
      <c r="E42" s="308">
        <v>500</v>
      </c>
      <c r="F42" s="308"/>
      <c r="G42" s="308"/>
      <c r="H42" s="308"/>
      <c r="I42" s="309" t="s">
        <v>554</v>
      </c>
    </row>
    <row r="43" spans="1:9" ht="15" x14ac:dyDescent="0.2">
      <c r="A43" s="255">
        <f t="shared" si="0"/>
        <v>41</v>
      </c>
      <c r="B43" s="308"/>
      <c r="C43" s="308"/>
      <c r="D43" s="308"/>
      <c r="E43" s="308">
        <v>500</v>
      </c>
      <c r="F43" s="308"/>
      <c r="G43" s="308"/>
      <c r="H43" s="308"/>
      <c r="I43" s="309" t="s">
        <v>554</v>
      </c>
    </row>
    <row r="44" spans="1:9" ht="15" x14ac:dyDescent="0.2">
      <c r="A44" s="255">
        <f t="shared" si="0"/>
        <v>42</v>
      </c>
      <c r="B44" s="308"/>
      <c r="C44" s="308"/>
      <c r="D44" s="308"/>
      <c r="E44" s="308">
        <v>500</v>
      </c>
      <c r="F44" s="308"/>
      <c r="G44" s="308"/>
      <c r="H44" s="308"/>
      <c r="I44" s="309" t="s">
        <v>554</v>
      </c>
    </row>
    <row r="45" spans="1:9" ht="15" x14ac:dyDescent="0.2">
      <c r="A45" s="255">
        <f t="shared" si="0"/>
        <v>43</v>
      </c>
      <c r="B45" s="308"/>
      <c r="C45" s="308"/>
      <c r="D45" s="308"/>
      <c r="E45" s="308">
        <v>500</v>
      </c>
      <c r="F45" s="308"/>
      <c r="G45" s="308"/>
      <c r="H45" s="308"/>
      <c r="I45" s="309" t="s">
        <v>554</v>
      </c>
    </row>
    <row r="46" spans="1:9" ht="15" x14ac:dyDescent="0.2">
      <c r="A46" s="255">
        <f t="shared" si="0"/>
        <v>44</v>
      </c>
      <c r="B46" s="308">
        <v>429.40476190476193</v>
      </c>
      <c r="C46" s="308"/>
      <c r="D46" s="308"/>
      <c r="E46" s="308">
        <v>500</v>
      </c>
      <c r="F46" s="308"/>
      <c r="G46" s="308"/>
      <c r="H46" s="308"/>
      <c r="I46" s="309" t="s">
        <v>554</v>
      </c>
    </row>
    <row r="47" spans="1:9" ht="15" x14ac:dyDescent="0.2">
      <c r="A47" s="255">
        <f t="shared" si="0"/>
        <v>45</v>
      </c>
      <c r="B47" s="308"/>
      <c r="C47" s="308"/>
      <c r="D47" s="308"/>
      <c r="E47" s="308">
        <v>500</v>
      </c>
      <c r="F47" s="308"/>
      <c r="G47" s="308"/>
      <c r="H47" s="308"/>
      <c r="I47" s="309" t="s">
        <v>554</v>
      </c>
    </row>
    <row r="48" spans="1:9" ht="15" x14ac:dyDescent="0.2">
      <c r="A48" s="255">
        <f t="shared" si="0"/>
        <v>46</v>
      </c>
      <c r="B48" s="308"/>
      <c r="C48" s="308"/>
      <c r="D48" s="308"/>
      <c r="E48" s="308">
        <v>500</v>
      </c>
      <c r="F48" s="308"/>
      <c r="G48" s="308"/>
      <c r="H48" s="308"/>
      <c r="I48" s="309" t="s">
        <v>554</v>
      </c>
    </row>
    <row r="49" spans="1:9" ht="15" x14ac:dyDescent="0.2">
      <c r="A49" s="255">
        <f t="shared" si="0"/>
        <v>47</v>
      </c>
      <c r="B49" s="308"/>
      <c r="C49" s="308"/>
      <c r="D49" s="308"/>
      <c r="E49" s="308">
        <v>500</v>
      </c>
      <c r="F49" s="308"/>
      <c r="G49" s="308"/>
      <c r="H49" s="308"/>
      <c r="I49" s="309" t="s">
        <v>554</v>
      </c>
    </row>
    <row r="50" spans="1:9" ht="15" x14ac:dyDescent="0.2">
      <c r="A50" s="255">
        <f t="shared" si="0"/>
        <v>48</v>
      </c>
      <c r="B50" s="308"/>
      <c r="C50" s="308"/>
      <c r="D50" s="308"/>
      <c r="E50" s="308">
        <v>500</v>
      </c>
      <c r="F50" s="308"/>
      <c r="G50" s="308"/>
      <c r="H50" s="308"/>
      <c r="I50" s="309" t="s">
        <v>554</v>
      </c>
    </row>
    <row r="51" spans="1:9" ht="15" x14ac:dyDescent="0.2">
      <c r="A51" s="255">
        <f t="shared" si="0"/>
        <v>49</v>
      </c>
      <c r="B51" s="308"/>
      <c r="C51" s="308"/>
      <c r="D51" s="308"/>
      <c r="E51" s="308">
        <v>500</v>
      </c>
      <c r="F51" s="308"/>
      <c r="G51" s="308"/>
      <c r="H51" s="308"/>
      <c r="I51" s="309" t="s">
        <v>554</v>
      </c>
    </row>
    <row r="52" spans="1:9" ht="15" x14ac:dyDescent="0.2">
      <c r="A52" s="255">
        <f t="shared" si="0"/>
        <v>50</v>
      </c>
      <c r="B52" s="308">
        <v>368.89285714285711</v>
      </c>
      <c r="C52" s="308"/>
      <c r="D52" s="308"/>
      <c r="E52" s="308">
        <v>500</v>
      </c>
      <c r="F52" s="308"/>
      <c r="G52" s="308"/>
      <c r="H52" s="308"/>
      <c r="I52" s="309" t="s">
        <v>554</v>
      </c>
    </row>
    <row r="53" spans="1:9" ht="15" x14ac:dyDescent="0.2">
      <c r="A53" s="255">
        <f t="shared" si="0"/>
        <v>51</v>
      </c>
      <c r="B53" s="308"/>
      <c r="C53" s="308"/>
      <c r="D53" s="308"/>
      <c r="E53" s="308"/>
      <c r="F53" s="308"/>
      <c r="G53" s="308"/>
      <c r="H53" s="308"/>
      <c r="I53" s="309" t="s">
        <v>564</v>
      </c>
    </row>
    <row r="54" spans="1:9" ht="15" x14ac:dyDescent="0.2">
      <c r="A54" s="255">
        <f t="shared" si="0"/>
        <v>52</v>
      </c>
      <c r="B54" s="308">
        <v>317.06106870229007</v>
      </c>
      <c r="C54" s="308"/>
      <c r="D54" s="308"/>
      <c r="E54" s="308">
        <v>500</v>
      </c>
      <c r="F54" s="308"/>
      <c r="G54" s="308"/>
      <c r="H54" s="308"/>
      <c r="I54" s="309" t="s">
        <v>554</v>
      </c>
    </row>
    <row r="55" spans="1:9" ht="15" x14ac:dyDescent="0.2">
      <c r="A55" s="255">
        <f t="shared" si="0"/>
        <v>53</v>
      </c>
      <c r="B55" s="308">
        <v>500</v>
      </c>
      <c r="C55" s="308"/>
      <c r="D55" s="308"/>
      <c r="E55" s="308">
        <v>397.96072020134659</v>
      </c>
      <c r="F55" s="308"/>
      <c r="G55" s="308">
        <v>378.32310838445812</v>
      </c>
      <c r="H55" s="308"/>
      <c r="I55" s="309" t="s">
        <v>551</v>
      </c>
    </row>
    <row r="56" spans="1:9" ht="15" x14ac:dyDescent="0.2">
      <c r="A56" s="255">
        <f t="shared" si="0"/>
        <v>54</v>
      </c>
      <c r="B56" s="308"/>
      <c r="C56" s="308"/>
      <c r="D56" s="308"/>
      <c r="E56" s="308">
        <v>500</v>
      </c>
      <c r="F56" s="308"/>
      <c r="G56" s="308"/>
      <c r="H56" s="308"/>
      <c r="I56" s="309" t="s">
        <v>554</v>
      </c>
    </row>
    <row r="57" spans="1:9" ht="15" x14ac:dyDescent="0.2">
      <c r="A57" s="255">
        <f t="shared" si="0"/>
        <v>55</v>
      </c>
      <c r="B57" s="308">
        <v>485.16339869281046</v>
      </c>
      <c r="C57" s="308"/>
      <c r="D57" s="308"/>
      <c r="E57" s="308">
        <v>500</v>
      </c>
      <c r="F57" s="308"/>
      <c r="G57" s="308">
        <v>460.48387096774195</v>
      </c>
      <c r="H57" s="308"/>
      <c r="I57" s="309" t="s">
        <v>554</v>
      </c>
    </row>
    <row r="58" spans="1:9" ht="15" x14ac:dyDescent="0.2">
      <c r="A58" s="255">
        <f t="shared" si="0"/>
        <v>56</v>
      </c>
      <c r="B58" s="308"/>
      <c r="C58" s="308"/>
      <c r="D58" s="308"/>
      <c r="E58" s="308">
        <v>500</v>
      </c>
      <c r="F58" s="308"/>
      <c r="G58" s="308">
        <v>244.26182237600923</v>
      </c>
      <c r="H58" s="308"/>
      <c r="I58" s="309" t="s">
        <v>554</v>
      </c>
    </row>
    <row r="59" spans="1:9" ht="15" x14ac:dyDescent="0.2">
      <c r="A59" s="255">
        <f t="shared" si="0"/>
        <v>57</v>
      </c>
      <c r="B59" s="308"/>
      <c r="C59" s="308"/>
      <c r="D59" s="308"/>
      <c r="E59" s="308">
        <v>500</v>
      </c>
      <c r="F59" s="308"/>
      <c r="G59" s="308"/>
      <c r="H59" s="308"/>
      <c r="I59" s="309" t="s">
        <v>554</v>
      </c>
    </row>
    <row r="60" spans="1:9" ht="15" x14ac:dyDescent="0.2">
      <c r="A60" s="255">
        <f t="shared" si="0"/>
        <v>58</v>
      </c>
      <c r="B60" s="308"/>
      <c r="C60" s="308">
        <v>319.78328173374615</v>
      </c>
      <c r="D60" s="308"/>
      <c r="E60" s="308">
        <v>500</v>
      </c>
      <c r="F60" s="308"/>
      <c r="G60" s="308"/>
      <c r="H60" s="308"/>
      <c r="I60" s="309" t="s">
        <v>554</v>
      </c>
    </row>
    <row r="61" spans="1:9" ht="15" x14ac:dyDescent="0.2">
      <c r="A61" s="255">
        <f t="shared" si="0"/>
        <v>59</v>
      </c>
      <c r="B61" s="308"/>
      <c r="C61" s="308"/>
      <c r="D61" s="308"/>
      <c r="E61" s="308">
        <v>500</v>
      </c>
      <c r="F61" s="308"/>
      <c r="G61" s="308"/>
      <c r="H61" s="308"/>
      <c r="I61" s="309" t="s">
        <v>554</v>
      </c>
    </row>
    <row r="62" spans="1:9" ht="15" x14ac:dyDescent="0.2">
      <c r="A62" s="255">
        <f t="shared" si="0"/>
        <v>60</v>
      </c>
      <c r="B62" s="308"/>
      <c r="C62" s="308"/>
      <c r="D62" s="308"/>
      <c r="E62" s="308">
        <v>500</v>
      </c>
      <c r="F62" s="308"/>
      <c r="G62" s="308"/>
      <c r="H62" s="308"/>
      <c r="I62" s="309" t="s">
        <v>554</v>
      </c>
    </row>
    <row r="63" spans="1:9" ht="15" x14ac:dyDescent="0.2">
      <c r="A63" s="255">
        <f t="shared" si="0"/>
        <v>61</v>
      </c>
      <c r="B63" s="308"/>
      <c r="C63" s="308"/>
      <c r="D63" s="308"/>
      <c r="E63" s="308">
        <v>500</v>
      </c>
      <c r="F63" s="308"/>
      <c r="G63" s="308"/>
      <c r="H63" s="308"/>
      <c r="I63" s="309" t="s">
        <v>554</v>
      </c>
    </row>
    <row r="64" spans="1:9" ht="15" x14ac:dyDescent="0.2">
      <c r="A64" s="255">
        <f t="shared" si="0"/>
        <v>62</v>
      </c>
      <c r="B64" s="308">
        <v>387.10416666666669</v>
      </c>
      <c r="C64" s="308"/>
      <c r="D64" s="308"/>
      <c r="E64" s="308">
        <v>500</v>
      </c>
      <c r="F64" s="308"/>
      <c r="G64" s="308">
        <v>426.16972477064218</v>
      </c>
      <c r="H64" s="308"/>
      <c r="I64" s="309" t="s">
        <v>554</v>
      </c>
    </row>
    <row r="65" spans="1:9" ht="15" x14ac:dyDescent="0.2">
      <c r="A65" s="255">
        <f t="shared" si="0"/>
        <v>63</v>
      </c>
      <c r="B65" s="308"/>
      <c r="C65" s="308"/>
      <c r="D65" s="308"/>
      <c r="E65" s="308">
        <v>500</v>
      </c>
      <c r="F65" s="308"/>
      <c r="G65" s="308"/>
      <c r="H65" s="308"/>
      <c r="I65" s="309" t="s">
        <v>554</v>
      </c>
    </row>
    <row r="66" spans="1:9" ht="15" x14ac:dyDescent="0.2">
      <c r="A66" s="255">
        <f t="shared" si="0"/>
        <v>64</v>
      </c>
      <c r="B66" s="308"/>
      <c r="C66" s="308"/>
      <c r="D66" s="308"/>
      <c r="E66" s="308">
        <v>500</v>
      </c>
      <c r="F66" s="308"/>
      <c r="G66" s="308"/>
      <c r="H66" s="308"/>
      <c r="I66" s="309" t="s">
        <v>554</v>
      </c>
    </row>
    <row r="67" spans="1:9" ht="15" x14ac:dyDescent="0.2">
      <c r="A67" s="255">
        <f t="shared" si="0"/>
        <v>65</v>
      </c>
      <c r="B67" s="308"/>
      <c r="C67" s="308"/>
      <c r="D67" s="308"/>
      <c r="E67" s="308">
        <v>500</v>
      </c>
      <c r="F67" s="308"/>
      <c r="G67" s="308"/>
      <c r="H67" s="308"/>
      <c r="I67" s="309" t="s">
        <v>554</v>
      </c>
    </row>
    <row r="68" spans="1:9" ht="15" x14ac:dyDescent="0.2">
      <c r="A68" s="255">
        <f t="shared" ref="A68:A131" si="1">+A67+1</f>
        <v>66</v>
      </c>
      <c r="B68" s="308"/>
      <c r="C68" s="308"/>
      <c r="D68" s="308"/>
      <c r="E68" s="308">
        <v>500</v>
      </c>
      <c r="F68" s="308"/>
      <c r="G68" s="308"/>
      <c r="H68" s="308"/>
      <c r="I68" s="309" t="s">
        <v>554</v>
      </c>
    </row>
    <row r="69" spans="1:9" ht="15" x14ac:dyDescent="0.2">
      <c r="A69" s="255">
        <f t="shared" si="1"/>
        <v>67</v>
      </c>
      <c r="B69" s="308"/>
      <c r="C69" s="308"/>
      <c r="D69" s="308"/>
      <c r="E69" s="308"/>
      <c r="F69" s="308"/>
      <c r="G69" s="308"/>
      <c r="H69" s="308"/>
      <c r="I69" s="309" t="s">
        <v>564</v>
      </c>
    </row>
    <row r="70" spans="1:9" ht="15" x14ac:dyDescent="0.2">
      <c r="A70" s="255">
        <f t="shared" si="1"/>
        <v>68</v>
      </c>
      <c r="B70" s="308"/>
      <c r="C70" s="308"/>
      <c r="D70" s="308"/>
      <c r="E70" s="308">
        <v>500</v>
      </c>
      <c r="F70" s="308"/>
      <c r="G70" s="308"/>
      <c r="H70" s="308"/>
      <c r="I70" s="309" t="s">
        <v>554</v>
      </c>
    </row>
    <row r="71" spans="1:9" ht="15" x14ac:dyDescent="0.2">
      <c r="A71" s="255">
        <f t="shared" si="1"/>
        <v>69</v>
      </c>
      <c r="B71" s="308"/>
      <c r="C71" s="308"/>
      <c r="D71" s="308"/>
      <c r="E71" s="308">
        <v>500</v>
      </c>
      <c r="F71" s="308"/>
      <c r="G71" s="308"/>
      <c r="H71" s="308"/>
      <c r="I71" s="309" t="s">
        <v>554</v>
      </c>
    </row>
    <row r="72" spans="1:9" ht="15" x14ac:dyDescent="0.2">
      <c r="A72" s="255">
        <f t="shared" si="1"/>
        <v>70</v>
      </c>
      <c r="B72" s="308"/>
      <c r="C72" s="308"/>
      <c r="D72" s="308"/>
      <c r="E72" s="308">
        <v>500</v>
      </c>
      <c r="F72" s="308"/>
      <c r="G72" s="308"/>
      <c r="H72" s="308"/>
      <c r="I72" s="309" t="s">
        <v>554</v>
      </c>
    </row>
    <row r="73" spans="1:9" ht="15" x14ac:dyDescent="0.2">
      <c r="A73" s="255">
        <f t="shared" si="1"/>
        <v>71</v>
      </c>
      <c r="B73" s="308"/>
      <c r="C73" s="308"/>
      <c r="D73" s="308"/>
      <c r="E73" s="308">
        <v>500</v>
      </c>
      <c r="F73" s="308"/>
      <c r="G73" s="308"/>
      <c r="H73" s="308"/>
      <c r="I73" s="309" t="s">
        <v>554</v>
      </c>
    </row>
    <row r="74" spans="1:9" ht="15" x14ac:dyDescent="0.2">
      <c r="A74" s="255">
        <f t="shared" si="1"/>
        <v>72</v>
      </c>
      <c r="B74" s="308"/>
      <c r="C74" s="308"/>
      <c r="D74" s="308"/>
      <c r="E74" s="308">
        <v>500</v>
      </c>
      <c r="F74" s="308"/>
      <c r="G74" s="308"/>
      <c r="H74" s="308"/>
      <c r="I74" s="309" t="s">
        <v>554</v>
      </c>
    </row>
    <row r="75" spans="1:9" ht="15" x14ac:dyDescent="0.2">
      <c r="A75" s="255">
        <f t="shared" si="1"/>
        <v>73</v>
      </c>
      <c r="B75" s="308"/>
      <c r="C75" s="308"/>
      <c r="D75" s="308"/>
      <c r="E75" s="308">
        <v>500</v>
      </c>
      <c r="F75" s="308"/>
      <c r="G75" s="308"/>
      <c r="H75" s="308"/>
      <c r="I75" s="309" t="s">
        <v>554</v>
      </c>
    </row>
    <row r="76" spans="1:9" ht="15" x14ac:dyDescent="0.2">
      <c r="A76" s="255">
        <f t="shared" si="1"/>
        <v>74</v>
      </c>
      <c r="B76" s="308"/>
      <c r="C76" s="308"/>
      <c r="D76" s="308"/>
      <c r="E76" s="308">
        <v>500</v>
      </c>
      <c r="F76" s="308"/>
      <c r="G76" s="308"/>
      <c r="H76" s="308"/>
      <c r="I76" s="309" t="s">
        <v>554</v>
      </c>
    </row>
    <row r="77" spans="1:9" ht="15" x14ac:dyDescent="0.2">
      <c r="A77" s="255">
        <f t="shared" si="1"/>
        <v>75</v>
      </c>
      <c r="B77" s="308"/>
      <c r="C77" s="308"/>
      <c r="D77" s="308"/>
      <c r="E77" s="308">
        <v>500</v>
      </c>
      <c r="F77" s="308"/>
      <c r="G77" s="308"/>
      <c r="H77" s="308"/>
      <c r="I77" s="309" t="s">
        <v>554</v>
      </c>
    </row>
    <row r="78" spans="1:9" ht="15" x14ac:dyDescent="0.2">
      <c r="A78" s="255">
        <f t="shared" si="1"/>
        <v>76</v>
      </c>
      <c r="B78" s="308"/>
      <c r="C78" s="308"/>
      <c r="D78" s="308"/>
      <c r="E78" s="308">
        <v>500</v>
      </c>
      <c r="F78" s="308"/>
      <c r="G78" s="308"/>
      <c r="H78" s="308"/>
      <c r="I78" s="309" t="s">
        <v>554</v>
      </c>
    </row>
    <row r="79" spans="1:9" ht="15" x14ac:dyDescent="0.2">
      <c r="A79" s="255">
        <f t="shared" si="1"/>
        <v>77</v>
      </c>
      <c r="B79" s="308">
        <v>500</v>
      </c>
      <c r="C79" s="308"/>
      <c r="D79" s="308"/>
      <c r="E79" s="308">
        <v>443.35866811436841</v>
      </c>
      <c r="F79" s="308"/>
      <c r="G79" s="308"/>
      <c r="H79" s="308"/>
      <c r="I79" s="309" t="s">
        <v>551</v>
      </c>
    </row>
    <row r="80" spans="1:9" ht="15" x14ac:dyDescent="0.2">
      <c r="A80" s="255">
        <f t="shared" si="1"/>
        <v>78</v>
      </c>
      <c r="B80" s="308">
        <v>455.44444444444446</v>
      </c>
      <c r="C80" s="308"/>
      <c r="D80" s="308"/>
      <c r="E80" s="308">
        <v>500</v>
      </c>
      <c r="F80" s="308"/>
      <c r="G80" s="308"/>
      <c r="H80" s="308"/>
      <c r="I80" s="309" t="s">
        <v>554</v>
      </c>
    </row>
    <row r="81" spans="1:9" ht="15" x14ac:dyDescent="0.2">
      <c r="A81" s="255">
        <f t="shared" si="1"/>
        <v>79</v>
      </c>
      <c r="B81" s="308">
        <v>455.44444444444446</v>
      </c>
      <c r="C81" s="308"/>
      <c r="D81" s="308"/>
      <c r="E81" s="308">
        <v>500</v>
      </c>
      <c r="F81" s="308"/>
      <c r="G81" s="308"/>
      <c r="H81" s="308"/>
      <c r="I81" s="309" t="s">
        <v>554</v>
      </c>
    </row>
    <row r="82" spans="1:9" ht="15" x14ac:dyDescent="0.2">
      <c r="A82" s="255">
        <f t="shared" si="1"/>
        <v>80</v>
      </c>
      <c r="B82" s="308">
        <v>241</v>
      </c>
      <c r="C82" s="308"/>
      <c r="D82" s="308"/>
      <c r="E82" s="308">
        <v>500</v>
      </c>
      <c r="F82" s="308"/>
      <c r="G82" s="308"/>
      <c r="H82" s="308"/>
      <c r="I82" s="309" t="s">
        <v>554</v>
      </c>
    </row>
    <row r="83" spans="1:9" ht="15" x14ac:dyDescent="0.2">
      <c r="A83" s="255">
        <f t="shared" si="1"/>
        <v>81</v>
      </c>
      <c r="B83" s="308"/>
      <c r="C83" s="308"/>
      <c r="D83" s="308"/>
      <c r="E83" s="308">
        <v>500</v>
      </c>
      <c r="F83" s="308"/>
      <c r="G83" s="308"/>
      <c r="H83" s="308"/>
      <c r="I83" s="309" t="s">
        <v>554</v>
      </c>
    </row>
    <row r="84" spans="1:9" ht="15" x14ac:dyDescent="0.2">
      <c r="A84" s="255">
        <f t="shared" si="1"/>
        <v>82</v>
      </c>
      <c r="B84" s="308">
        <v>455.44444444444446</v>
      </c>
      <c r="C84" s="308"/>
      <c r="D84" s="308"/>
      <c r="E84" s="308">
        <v>500</v>
      </c>
      <c r="F84" s="308"/>
      <c r="G84" s="308"/>
      <c r="H84" s="308"/>
      <c r="I84" s="309" t="s">
        <v>554</v>
      </c>
    </row>
    <row r="85" spans="1:9" ht="15" x14ac:dyDescent="0.2">
      <c r="A85" s="255">
        <f t="shared" si="1"/>
        <v>83</v>
      </c>
      <c r="B85" s="308">
        <v>315.77777777777777</v>
      </c>
      <c r="C85" s="308"/>
      <c r="D85" s="308"/>
      <c r="E85" s="308">
        <v>500</v>
      </c>
      <c r="F85" s="308"/>
      <c r="G85" s="308"/>
      <c r="H85" s="308"/>
      <c r="I85" s="309" t="s">
        <v>554</v>
      </c>
    </row>
    <row r="86" spans="1:9" ht="15" x14ac:dyDescent="0.2">
      <c r="A86" s="255">
        <f t="shared" si="1"/>
        <v>84</v>
      </c>
      <c r="B86" s="308">
        <v>376.44444444444446</v>
      </c>
      <c r="C86" s="308"/>
      <c r="D86" s="308"/>
      <c r="E86" s="308">
        <v>500</v>
      </c>
      <c r="F86" s="308"/>
      <c r="G86" s="308"/>
      <c r="H86" s="308"/>
      <c r="I86" s="309" t="s">
        <v>554</v>
      </c>
    </row>
    <row r="87" spans="1:9" ht="15" x14ac:dyDescent="0.2">
      <c r="A87" s="255">
        <f t="shared" si="1"/>
        <v>85</v>
      </c>
      <c r="B87" s="308">
        <v>266.0526315789474</v>
      </c>
      <c r="C87" s="308">
        <v>301.79104477611941</v>
      </c>
      <c r="D87" s="308"/>
      <c r="E87" s="308">
        <v>500</v>
      </c>
      <c r="F87" s="308"/>
      <c r="G87" s="308"/>
      <c r="H87" s="308"/>
      <c r="I87" s="309" t="s">
        <v>554</v>
      </c>
    </row>
    <row r="88" spans="1:9" ht="15" x14ac:dyDescent="0.2">
      <c r="A88" s="255">
        <f t="shared" si="1"/>
        <v>86</v>
      </c>
      <c r="B88" s="308">
        <v>260.61538461538464</v>
      </c>
      <c r="C88" s="308"/>
      <c r="D88" s="308"/>
      <c r="E88" s="308">
        <v>500</v>
      </c>
      <c r="F88" s="308"/>
      <c r="G88" s="308"/>
      <c r="H88" s="308"/>
      <c r="I88" s="309" t="s">
        <v>554</v>
      </c>
    </row>
    <row r="89" spans="1:9" ht="15" x14ac:dyDescent="0.2">
      <c r="A89" s="255">
        <f t="shared" si="1"/>
        <v>87</v>
      </c>
      <c r="B89" s="308">
        <v>260.61538461538464</v>
      </c>
      <c r="C89" s="308"/>
      <c r="D89" s="308"/>
      <c r="E89" s="308">
        <v>500</v>
      </c>
      <c r="F89" s="308"/>
      <c r="G89" s="308">
        <v>276.79738562091507</v>
      </c>
      <c r="H89" s="308"/>
      <c r="I89" s="309" t="s">
        <v>554</v>
      </c>
    </row>
    <row r="90" spans="1:9" ht="15" x14ac:dyDescent="0.2">
      <c r="A90" s="255">
        <f t="shared" si="1"/>
        <v>88</v>
      </c>
      <c r="B90" s="308">
        <v>298.46153846153845</v>
      </c>
      <c r="C90" s="308"/>
      <c r="D90" s="308"/>
      <c r="E90" s="308">
        <v>500</v>
      </c>
      <c r="F90" s="308"/>
      <c r="G90" s="308"/>
      <c r="H90" s="308"/>
      <c r="I90" s="309" t="s">
        <v>554</v>
      </c>
    </row>
    <row r="91" spans="1:9" ht="15" x14ac:dyDescent="0.2">
      <c r="A91" s="255">
        <f t="shared" si="1"/>
        <v>89</v>
      </c>
      <c r="B91" s="308">
        <v>276.92307692307696</v>
      </c>
      <c r="C91" s="308"/>
      <c r="D91" s="308"/>
      <c r="E91" s="308">
        <v>500</v>
      </c>
      <c r="F91" s="308"/>
      <c r="G91" s="308">
        <v>279.06976744186045</v>
      </c>
      <c r="H91" s="308"/>
      <c r="I91" s="309" t="s">
        <v>554</v>
      </c>
    </row>
    <row r="92" spans="1:9" ht="15" x14ac:dyDescent="0.2">
      <c r="A92" s="255">
        <f t="shared" si="1"/>
        <v>90</v>
      </c>
      <c r="B92" s="308">
        <v>315.30769230769226</v>
      </c>
      <c r="C92" s="308"/>
      <c r="D92" s="308"/>
      <c r="E92" s="308">
        <v>500</v>
      </c>
      <c r="F92" s="308"/>
      <c r="G92" s="308"/>
      <c r="H92" s="308"/>
      <c r="I92" s="309" t="s">
        <v>554</v>
      </c>
    </row>
    <row r="93" spans="1:9" ht="15" x14ac:dyDescent="0.2">
      <c r="A93" s="255">
        <f t="shared" si="1"/>
        <v>91</v>
      </c>
      <c r="B93" s="308">
        <v>298.46153846153845</v>
      </c>
      <c r="C93" s="308"/>
      <c r="D93" s="308"/>
      <c r="E93" s="308">
        <v>500</v>
      </c>
      <c r="F93" s="308"/>
      <c r="G93" s="308"/>
      <c r="H93" s="308"/>
      <c r="I93" s="309" t="s">
        <v>554</v>
      </c>
    </row>
    <row r="94" spans="1:9" ht="15" x14ac:dyDescent="0.2">
      <c r="A94" s="255">
        <f t="shared" si="1"/>
        <v>92</v>
      </c>
      <c r="B94" s="308">
        <v>260.61538461538464</v>
      </c>
      <c r="C94" s="308"/>
      <c r="D94" s="308"/>
      <c r="E94" s="308">
        <v>500</v>
      </c>
      <c r="F94" s="308"/>
      <c r="G94" s="308"/>
      <c r="H94" s="308"/>
      <c r="I94" s="309" t="s">
        <v>554</v>
      </c>
    </row>
    <row r="95" spans="1:9" ht="15" x14ac:dyDescent="0.2">
      <c r="A95" s="255">
        <f t="shared" si="1"/>
        <v>93</v>
      </c>
      <c r="B95" s="308"/>
      <c r="C95" s="308"/>
      <c r="D95" s="308"/>
      <c r="E95" s="308">
        <v>500</v>
      </c>
      <c r="F95" s="308"/>
      <c r="G95" s="308"/>
      <c r="H95" s="308"/>
      <c r="I95" s="309" t="s">
        <v>554</v>
      </c>
    </row>
    <row r="96" spans="1:9" ht="15" x14ac:dyDescent="0.2">
      <c r="A96" s="255">
        <f t="shared" si="1"/>
        <v>94</v>
      </c>
      <c r="B96" s="308"/>
      <c r="C96" s="308"/>
      <c r="D96" s="308"/>
      <c r="E96" s="308"/>
      <c r="F96" s="308"/>
      <c r="G96" s="308"/>
      <c r="H96" s="308">
        <v>500</v>
      </c>
      <c r="I96" s="309" t="s">
        <v>560</v>
      </c>
    </row>
    <row r="97" spans="1:9" ht="15" x14ac:dyDescent="0.2">
      <c r="A97" s="255">
        <f t="shared" si="1"/>
        <v>95</v>
      </c>
      <c r="B97" s="308"/>
      <c r="C97" s="308"/>
      <c r="D97" s="308"/>
      <c r="E97" s="308">
        <v>500</v>
      </c>
      <c r="F97" s="308"/>
      <c r="G97" s="308"/>
      <c r="H97" s="308">
        <v>268.82439024390249</v>
      </c>
      <c r="I97" s="309" t="s">
        <v>554</v>
      </c>
    </row>
    <row r="98" spans="1:9" ht="15" x14ac:dyDescent="0.2">
      <c r="A98" s="255">
        <f t="shared" si="1"/>
        <v>96</v>
      </c>
      <c r="B98" s="308"/>
      <c r="C98" s="308"/>
      <c r="D98" s="308"/>
      <c r="E98" s="308">
        <v>500</v>
      </c>
      <c r="F98" s="308"/>
      <c r="G98" s="308"/>
      <c r="H98" s="308"/>
      <c r="I98" s="309" t="s">
        <v>554</v>
      </c>
    </row>
    <row r="99" spans="1:9" ht="15" x14ac:dyDescent="0.2">
      <c r="A99" s="255">
        <f t="shared" si="1"/>
        <v>97</v>
      </c>
      <c r="B99" s="308"/>
      <c r="C99" s="308"/>
      <c r="D99" s="308"/>
      <c r="E99" s="308">
        <v>500</v>
      </c>
      <c r="F99" s="308"/>
      <c r="G99" s="308"/>
      <c r="H99" s="308"/>
      <c r="I99" s="309" t="s">
        <v>554</v>
      </c>
    </row>
    <row r="100" spans="1:9" ht="15" x14ac:dyDescent="0.2">
      <c r="A100" s="255">
        <f t="shared" si="1"/>
        <v>98</v>
      </c>
      <c r="B100" s="308"/>
      <c r="C100" s="308"/>
      <c r="D100" s="308"/>
      <c r="E100" s="308">
        <v>500</v>
      </c>
      <c r="F100" s="308"/>
      <c r="G100" s="308">
        <v>411.82435897435897</v>
      </c>
      <c r="H100" s="308"/>
      <c r="I100" s="309" t="s">
        <v>554</v>
      </c>
    </row>
    <row r="101" spans="1:9" ht="15" x14ac:dyDescent="0.2">
      <c r="A101" s="255">
        <f t="shared" si="1"/>
        <v>99</v>
      </c>
      <c r="B101" s="308">
        <v>354.88505747126436</v>
      </c>
      <c r="C101" s="308"/>
      <c r="D101" s="308"/>
      <c r="E101" s="308">
        <v>500</v>
      </c>
      <c r="F101" s="308"/>
      <c r="G101" s="308">
        <v>449.4177583697234</v>
      </c>
      <c r="H101" s="308"/>
      <c r="I101" s="309" t="s">
        <v>554</v>
      </c>
    </row>
    <row r="102" spans="1:9" ht="15" x14ac:dyDescent="0.2">
      <c r="A102" s="255">
        <f t="shared" si="1"/>
        <v>100</v>
      </c>
      <c r="B102" s="308">
        <v>413.79310344827587</v>
      </c>
      <c r="C102" s="308"/>
      <c r="D102" s="308"/>
      <c r="E102" s="308"/>
      <c r="F102" s="308"/>
      <c r="G102" s="308">
        <v>500</v>
      </c>
      <c r="H102" s="308"/>
      <c r="I102" s="309" t="s">
        <v>558</v>
      </c>
    </row>
    <row r="103" spans="1:9" ht="15" x14ac:dyDescent="0.2">
      <c r="A103" s="255">
        <f t="shared" si="1"/>
        <v>101</v>
      </c>
      <c r="B103" s="308">
        <v>282.70114942528733</v>
      </c>
      <c r="C103" s="308"/>
      <c r="D103" s="308"/>
      <c r="E103" s="308">
        <v>500</v>
      </c>
      <c r="F103" s="308"/>
      <c r="G103" s="308">
        <v>358.00582241630275</v>
      </c>
      <c r="H103" s="308"/>
      <c r="I103" s="309" t="s">
        <v>554</v>
      </c>
    </row>
    <row r="104" spans="1:9" ht="15" x14ac:dyDescent="0.2">
      <c r="A104" s="255">
        <f t="shared" si="1"/>
        <v>102</v>
      </c>
      <c r="B104" s="308">
        <v>354.88505747126436</v>
      </c>
      <c r="C104" s="308"/>
      <c r="D104" s="308"/>
      <c r="E104" s="308">
        <v>500</v>
      </c>
      <c r="F104" s="308"/>
      <c r="G104" s="308">
        <v>449.4177583697234</v>
      </c>
      <c r="H104" s="308"/>
      <c r="I104" s="309" t="s">
        <v>554</v>
      </c>
    </row>
    <row r="105" spans="1:9" ht="15" x14ac:dyDescent="0.2">
      <c r="A105" s="255">
        <f t="shared" si="1"/>
        <v>103</v>
      </c>
      <c r="B105" s="308">
        <v>394.82758620689657</v>
      </c>
      <c r="C105" s="308"/>
      <c r="D105" s="308"/>
      <c r="E105" s="308">
        <v>379.55801104972375</v>
      </c>
      <c r="F105" s="308"/>
      <c r="G105" s="308">
        <v>500</v>
      </c>
      <c r="H105" s="308"/>
      <c r="I105" s="309" t="s">
        <v>558</v>
      </c>
    </row>
    <row r="106" spans="1:9" ht="15" x14ac:dyDescent="0.2">
      <c r="A106" s="255">
        <f t="shared" si="1"/>
        <v>104</v>
      </c>
      <c r="B106" s="308">
        <v>371.98795180722891</v>
      </c>
      <c r="C106" s="308"/>
      <c r="D106" s="308"/>
      <c r="E106" s="308">
        <v>500</v>
      </c>
      <c r="F106" s="308"/>
      <c r="G106" s="308">
        <v>433.63764044943821</v>
      </c>
      <c r="H106" s="308"/>
      <c r="I106" s="309" t="s">
        <v>554</v>
      </c>
    </row>
    <row r="107" spans="1:9" ht="15" x14ac:dyDescent="0.2">
      <c r="A107" s="255">
        <f t="shared" si="1"/>
        <v>105</v>
      </c>
      <c r="B107" s="308"/>
      <c r="C107" s="308"/>
      <c r="D107" s="308"/>
      <c r="E107" s="308">
        <v>500</v>
      </c>
      <c r="F107" s="308"/>
      <c r="G107" s="308"/>
      <c r="H107" s="308">
        <v>232.5274261603376</v>
      </c>
      <c r="I107" s="309" t="s">
        <v>554</v>
      </c>
    </row>
    <row r="108" spans="1:9" ht="15" x14ac:dyDescent="0.2">
      <c r="A108" s="255">
        <f t="shared" si="1"/>
        <v>106</v>
      </c>
      <c r="B108" s="308"/>
      <c r="C108" s="308"/>
      <c r="D108" s="308"/>
      <c r="E108" s="308">
        <v>500</v>
      </c>
      <c r="F108" s="308"/>
      <c r="G108" s="308">
        <v>307.87150837988833</v>
      </c>
      <c r="H108" s="308"/>
      <c r="I108" s="309" t="s">
        <v>554</v>
      </c>
    </row>
    <row r="109" spans="1:9" ht="15" x14ac:dyDescent="0.2">
      <c r="A109" s="255">
        <f t="shared" si="1"/>
        <v>107</v>
      </c>
      <c r="B109" s="308"/>
      <c r="C109" s="308"/>
      <c r="D109" s="308"/>
      <c r="E109" s="308"/>
      <c r="F109" s="308"/>
      <c r="G109" s="308"/>
      <c r="H109" s="308"/>
      <c r="I109" s="309" t="s">
        <v>564</v>
      </c>
    </row>
    <row r="110" spans="1:9" ht="15" x14ac:dyDescent="0.2">
      <c r="A110" s="255">
        <f t="shared" si="1"/>
        <v>108</v>
      </c>
      <c r="B110" s="308"/>
      <c r="C110" s="308"/>
      <c r="D110" s="308"/>
      <c r="E110" s="308">
        <v>500</v>
      </c>
      <c r="F110" s="308"/>
      <c r="G110" s="308"/>
      <c r="H110" s="308"/>
      <c r="I110" s="309" t="s">
        <v>578</v>
      </c>
    </row>
    <row r="111" spans="1:9" ht="15" x14ac:dyDescent="0.2">
      <c r="A111" s="255">
        <f t="shared" si="1"/>
        <v>109</v>
      </c>
      <c r="B111" s="308"/>
      <c r="C111" s="308"/>
      <c r="D111" s="308"/>
      <c r="E111" s="308"/>
      <c r="F111" s="308"/>
      <c r="G111" s="308"/>
      <c r="H111" s="308">
        <v>500</v>
      </c>
      <c r="I111" s="309" t="s">
        <v>560</v>
      </c>
    </row>
    <row r="112" spans="1:9" ht="15" x14ac:dyDescent="0.2">
      <c r="A112" s="255">
        <f t="shared" si="1"/>
        <v>110</v>
      </c>
      <c r="B112" s="308"/>
      <c r="C112" s="308"/>
      <c r="D112" s="308"/>
      <c r="E112" s="308">
        <v>500</v>
      </c>
      <c r="F112" s="308"/>
      <c r="G112" s="308"/>
      <c r="H112" s="308"/>
      <c r="I112" s="309" t="s">
        <v>554</v>
      </c>
    </row>
    <row r="113" spans="1:9" ht="15" x14ac:dyDescent="0.2">
      <c r="A113" s="255">
        <f t="shared" si="1"/>
        <v>111</v>
      </c>
      <c r="B113" s="308"/>
      <c r="C113" s="308"/>
      <c r="D113" s="308"/>
      <c r="E113" s="308">
        <v>500</v>
      </c>
      <c r="F113" s="308"/>
      <c r="G113" s="308"/>
      <c r="H113" s="308"/>
      <c r="I113" s="309" t="s">
        <v>554</v>
      </c>
    </row>
    <row r="114" spans="1:9" ht="15" x14ac:dyDescent="0.2">
      <c r="A114" s="255">
        <f t="shared" si="1"/>
        <v>112</v>
      </c>
      <c r="B114" s="308"/>
      <c r="C114" s="308"/>
      <c r="D114" s="308"/>
      <c r="E114" s="308">
        <v>500</v>
      </c>
      <c r="F114" s="308"/>
      <c r="G114" s="308"/>
      <c r="H114" s="308"/>
      <c r="I114" s="309" t="s">
        <v>554</v>
      </c>
    </row>
    <row r="115" spans="1:9" ht="15" x14ac:dyDescent="0.2">
      <c r="A115" s="255">
        <f t="shared" si="1"/>
        <v>113</v>
      </c>
      <c r="B115" s="308"/>
      <c r="C115" s="308"/>
      <c r="D115" s="308"/>
      <c r="E115" s="308">
        <v>500</v>
      </c>
      <c r="F115" s="308"/>
      <c r="G115" s="308"/>
      <c r="H115" s="308"/>
      <c r="I115" s="309" t="s">
        <v>554</v>
      </c>
    </row>
    <row r="116" spans="1:9" ht="15" x14ac:dyDescent="0.2">
      <c r="A116" s="255">
        <f t="shared" si="1"/>
        <v>114</v>
      </c>
      <c r="B116" s="308"/>
      <c r="C116" s="308"/>
      <c r="D116" s="308"/>
      <c r="E116" s="308">
        <v>500</v>
      </c>
      <c r="F116" s="308"/>
      <c r="G116" s="308"/>
      <c r="H116" s="308"/>
      <c r="I116" s="309" t="s">
        <v>554</v>
      </c>
    </row>
    <row r="117" spans="1:9" ht="15" x14ac:dyDescent="0.2">
      <c r="A117" s="255">
        <f t="shared" si="1"/>
        <v>115</v>
      </c>
      <c r="B117" s="308"/>
      <c r="C117" s="308"/>
      <c r="D117" s="308"/>
      <c r="E117" s="308">
        <v>500</v>
      </c>
      <c r="F117" s="308"/>
      <c r="G117" s="308"/>
      <c r="H117" s="308"/>
      <c r="I117" s="309" t="s">
        <v>554</v>
      </c>
    </row>
    <row r="118" spans="1:9" ht="15" x14ac:dyDescent="0.2">
      <c r="A118" s="255">
        <f t="shared" si="1"/>
        <v>116</v>
      </c>
      <c r="B118" s="308"/>
      <c r="C118" s="308"/>
      <c r="D118" s="308"/>
      <c r="E118" s="308"/>
      <c r="F118" s="308"/>
      <c r="G118" s="308"/>
      <c r="H118" s="308"/>
      <c r="I118" s="309" t="s">
        <v>564</v>
      </c>
    </row>
    <row r="119" spans="1:9" ht="15" x14ac:dyDescent="0.2">
      <c r="A119" s="255">
        <f t="shared" si="1"/>
        <v>117</v>
      </c>
      <c r="B119" s="308"/>
      <c r="C119" s="308"/>
      <c r="D119" s="308"/>
      <c r="E119" s="308">
        <v>500</v>
      </c>
      <c r="F119" s="308"/>
      <c r="G119" s="308"/>
      <c r="H119" s="308"/>
      <c r="I119" s="309" t="s">
        <v>554</v>
      </c>
    </row>
    <row r="120" spans="1:9" ht="15" x14ac:dyDescent="0.2">
      <c r="A120" s="255">
        <f t="shared" si="1"/>
        <v>118</v>
      </c>
      <c r="B120" s="308"/>
      <c r="C120" s="308"/>
      <c r="D120" s="308"/>
      <c r="E120" s="308">
        <v>500</v>
      </c>
      <c r="F120" s="308"/>
      <c r="G120" s="308"/>
      <c r="H120" s="308"/>
      <c r="I120" s="309" t="s">
        <v>554</v>
      </c>
    </row>
    <row r="121" spans="1:9" ht="15" x14ac:dyDescent="0.2">
      <c r="A121" s="255">
        <f t="shared" si="1"/>
        <v>119</v>
      </c>
      <c r="B121" s="308"/>
      <c r="C121" s="308"/>
      <c r="D121" s="308"/>
      <c r="E121" s="308">
        <v>500</v>
      </c>
      <c r="F121" s="308"/>
      <c r="G121" s="308"/>
      <c r="H121" s="308"/>
      <c r="I121" s="309" t="s">
        <v>554</v>
      </c>
    </row>
    <row r="122" spans="1:9" ht="15" x14ac:dyDescent="0.2">
      <c r="A122" s="255">
        <f t="shared" si="1"/>
        <v>120</v>
      </c>
      <c r="B122" s="308"/>
      <c r="C122" s="308"/>
      <c r="D122" s="308"/>
      <c r="E122" s="308"/>
      <c r="F122" s="308">
        <v>500</v>
      </c>
      <c r="G122" s="308"/>
      <c r="H122" s="308"/>
      <c r="I122" s="309" t="s">
        <v>555</v>
      </c>
    </row>
    <row r="123" spans="1:9" ht="15" x14ac:dyDescent="0.2">
      <c r="A123" s="255">
        <f t="shared" si="1"/>
        <v>121</v>
      </c>
      <c r="B123" s="308"/>
      <c r="C123" s="308"/>
      <c r="D123" s="308"/>
      <c r="E123" s="308"/>
      <c r="F123" s="308"/>
      <c r="G123" s="308"/>
      <c r="H123" s="308"/>
      <c r="I123" s="309" t="s">
        <v>564</v>
      </c>
    </row>
    <row r="124" spans="1:9" ht="15" x14ac:dyDescent="0.2">
      <c r="A124" s="255">
        <f t="shared" si="1"/>
        <v>122</v>
      </c>
      <c r="B124" s="308">
        <v>370</v>
      </c>
      <c r="C124" s="308"/>
      <c r="D124" s="308"/>
      <c r="E124" s="308">
        <v>500</v>
      </c>
      <c r="F124" s="308"/>
      <c r="G124" s="308"/>
      <c r="H124" s="308"/>
      <c r="I124" s="309" t="s">
        <v>554</v>
      </c>
    </row>
    <row r="125" spans="1:9" ht="15" x14ac:dyDescent="0.2">
      <c r="A125" s="255">
        <f t="shared" si="1"/>
        <v>123</v>
      </c>
      <c r="B125" s="308">
        <v>500</v>
      </c>
      <c r="C125" s="308"/>
      <c r="D125" s="308"/>
      <c r="E125" s="308"/>
      <c r="F125" s="308"/>
      <c r="G125" s="308"/>
      <c r="H125" s="308"/>
      <c r="I125" s="309" t="s">
        <v>551</v>
      </c>
    </row>
    <row r="126" spans="1:9" ht="15" x14ac:dyDescent="0.2">
      <c r="A126" s="255">
        <f t="shared" si="1"/>
        <v>124</v>
      </c>
      <c r="B126" s="308"/>
      <c r="C126" s="308"/>
      <c r="D126" s="308"/>
      <c r="E126" s="308"/>
      <c r="F126" s="308"/>
      <c r="G126" s="308"/>
      <c r="H126" s="308"/>
      <c r="I126" s="309" t="s">
        <v>564</v>
      </c>
    </row>
    <row r="127" spans="1:9" ht="15" x14ac:dyDescent="0.2">
      <c r="A127" s="255">
        <f t="shared" si="1"/>
        <v>125</v>
      </c>
      <c r="B127" s="308"/>
      <c r="C127" s="308"/>
      <c r="D127" s="308"/>
      <c r="E127" s="308">
        <v>500</v>
      </c>
      <c r="F127" s="308"/>
      <c r="G127" s="308"/>
      <c r="H127" s="308">
        <v>268.82439024390249</v>
      </c>
      <c r="I127" s="309" t="s">
        <v>554</v>
      </c>
    </row>
    <row r="128" spans="1:9" ht="15" x14ac:dyDescent="0.2">
      <c r="A128" s="255">
        <f t="shared" si="1"/>
        <v>126</v>
      </c>
      <c r="B128" s="308">
        <v>500</v>
      </c>
      <c r="C128" s="308"/>
      <c r="D128" s="308"/>
      <c r="E128" s="308">
        <v>499.73347547974413</v>
      </c>
      <c r="F128" s="308"/>
      <c r="G128" s="308"/>
      <c r="H128" s="308"/>
      <c r="I128" s="309" t="s">
        <v>551</v>
      </c>
    </row>
    <row r="129" spans="1:9" ht="15" x14ac:dyDescent="0.2">
      <c r="A129" s="255">
        <f t="shared" si="1"/>
        <v>127</v>
      </c>
      <c r="B129" s="308"/>
      <c r="C129" s="308"/>
      <c r="D129" s="308"/>
      <c r="E129" s="308">
        <v>500</v>
      </c>
      <c r="F129" s="308"/>
      <c r="G129" s="308"/>
      <c r="H129" s="308"/>
      <c r="I129" s="309" t="s">
        <v>554</v>
      </c>
    </row>
    <row r="130" spans="1:9" ht="15" x14ac:dyDescent="0.2">
      <c r="A130" s="255">
        <f t="shared" si="1"/>
        <v>128</v>
      </c>
      <c r="B130" s="308"/>
      <c r="C130" s="308"/>
      <c r="D130" s="308"/>
      <c r="E130" s="308">
        <v>500</v>
      </c>
      <c r="F130" s="308"/>
      <c r="G130" s="308"/>
      <c r="H130" s="308"/>
      <c r="I130" s="309" t="s">
        <v>554</v>
      </c>
    </row>
    <row r="131" spans="1:9" ht="15" x14ac:dyDescent="0.2">
      <c r="A131" s="255">
        <f t="shared" si="1"/>
        <v>129</v>
      </c>
      <c r="B131" s="308">
        <v>333.71681415929203</v>
      </c>
      <c r="C131" s="308"/>
      <c r="D131" s="308"/>
      <c r="E131" s="308">
        <v>500</v>
      </c>
      <c r="F131" s="308"/>
      <c r="G131" s="308">
        <v>459.8780487804878</v>
      </c>
      <c r="H131" s="308"/>
      <c r="I131" s="309" t="s">
        <v>554</v>
      </c>
    </row>
    <row r="132" spans="1:9" ht="15" x14ac:dyDescent="0.2">
      <c r="A132" s="255">
        <f t="shared" ref="A132:A195" si="2">+A131+1</f>
        <v>130</v>
      </c>
      <c r="B132" s="308"/>
      <c r="C132" s="308"/>
      <c r="D132" s="308"/>
      <c r="E132" s="308">
        <v>500</v>
      </c>
      <c r="F132" s="308"/>
      <c r="G132" s="308"/>
      <c r="H132" s="308"/>
      <c r="I132" s="309" t="s">
        <v>554</v>
      </c>
    </row>
    <row r="133" spans="1:9" ht="15" x14ac:dyDescent="0.2">
      <c r="A133" s="255">
        <f t="shared" si="2"/>
        <v>131</v>
      </c>
      <c r="B133" s="308"/>
      <c r="C133" s="308"/>
      <c r="D133" s="308"/>
      <c r="E133" s="308">
        <v>500</v>
      </c>
      <c r="F133" s="308"/>
      <c r="G133" s="308"/>
      <c r="H133" s="308"/>
      <c r="I133" s="309" t="s">
        <v>554</v>
      </c>
    </row>
    <row r="134" spans="1:9" ht="15" x14ac:dyDescent="0.2">
      <c r="A134" s="255">
        <f t="shared" si="2"/>
        <v>132</v>
      </c>
      <c r="B134" s="308"/>
      <c r="C134" s="308"/>
      <c r="D134" s="308"/>
      <c r="E134" s="308">
        <v>500</v>
      </c>
      <c r="F134" s="308"/>
      <c r="G134" s="308"/>
      <c r="H134" s="308"/>
      <c r="I134" s="309" t="s">
        <v>554</v>
      </c>
    </row>
    <row r="135" spans="1:9" ht="15" x14ac:dyDescent="0.2">
      <c r="A135" s="255">
        <f t="shared" si="2"/>
        <v>133</v>
      </c>
      <c r="B135" s="308"/>
      <c r="C135" s="308"/>
      <c r="D135" s="308"/>
      <c r="E135" s="308">
        <v>500</v>
      </c>
      <c r="F135" s="308"/>
      <c r="G135" s="308"/>
      <c r="H135" s="308"/>
      <c r="I135" s="309" t="s">
        <v>554</v>
      </c>
    </row>
    <row r="136" spans="1:9" ht="15" x14ac:dyDescent="0.2">
      <c r="A136" s="255">
        <f t="shared" si="2"/>
        <v>134</v>
      </c>
      <c r="B136" s="308"/>
      <c r="C136" s="308"/>
      <c r="D136" s="308"/>
      <c r="E136" s="308">
        <v>500</v>
      </c>
      <c r="F136" s="308"/>
      <c r="G136" s="308"/>
      <c r="H136" s="308"/>
      <c r="I136" s="309" t="s">
        <v>554</v>
      </c>
    </row>
    <row r="137" spans="1:9" ht="15" x14ac:dyDescent="0.2">
      <c r="A137" s="255">
        <f t="shared" si="2"/>
        <v>135</v>
      </c>
      <c r="B137" s="308"/>
      <c r="C137" s="308"/>
      <c r="D137" s="308"/>
      <c r="E137" s="308">
        <v>500</v>
      </c>
      <c r="F137" s="308"/>
      <c r="G137" s="308"/>
      <c r="H137" s="308"/>
      <c r="I137" s="309" t="s">
        <v>554</v>
      </c>
    </row>
    <row r="138" spans="1:9" ht="15" x14ac:dyDescent="0.2">
      <c r="A138" s="255">
        <f t="shared" si="2"/>
        <v>136</v>
      </c>
      <c r="B138" s="308"/>
      <c r="C138" s="308"/>
      <c r="D138" s="308"/>
      <c r="E138" s="308">
        <v>500</v>
      </c>
      <c r="F138" s="308"/>
      <c r="G138" s="308"/>
      <c r="H138" s="308"/>
      <c r="I138" s="309" t="s">
        <v>554</v>
      </c>
    </row>
    <row r="139" spans="1:9" ht="15" x14ac:dyDescent="0.2">
      <c r="A139" s="255">
        <f t="shared" si="2"/>
        <v>137</v>
      </c>
      <c r="B139" s="308"/>
      <c r="C139" s="308"/>
      <c r="D139" s="308"/>
      <c r="E139" s="308">
        <v>500</v>
      </c>
      <c r="F139" s="308"/>
      <c r="G139" s="308"/>
      <c r="H139" s="308"/>
      <c r="I139" s="309" t="s">
        <v>554</v>
      </c>
    </row>
    <row r="140" spans="1:9" ht="15" x14ac:dyDescent="0.2">
      <c r="A140" s="255">
        <f t="shared" si="2"/>
        <v>138</v>
      </c>
      <c r="B140" s="308"/>
      <c r="C140" s="308"/>
      <c r="D140" s="308"/>
      <c r="E140" s="308">
        <v>500</v>
      </c>
      <c r="F140" s="308"/>
      <c r="G140" s="308"/>
      <c r="H140" s="308"/>
      <c r="I140" s="309" t="s">
        <v>554</v>
      </c>
    </row>
    <row r="141" spans="1:9" ht="15" x14ac:dyDescent="0.2">
      <c r="A141" s="255">
        <f t="shared" si="2"/>
        <v>139</v>
      </c>
      <c r="B141" s="308"/>
      <c r="C141" s="308"/>
      <c r="D141" s="308"/>
      <c r="E141" s="308">
        <v>500</v>
      </c>
      <c r="F141" s="308"/>
      <c r="G141" s="308">
        <v>439.3701799485861</v>
      </c>
      <c r="H141" s="308"/>
      <c r="I141" s="309" t="s">
        <v>554</v>
      </c>
    </row>
    <row r="142" spans="1:9" ht="15" x14ac:dyDescent="0.2">
      <c r="A142" s="255">
        <f t="shared" si="2"/>
        <v>140</v>
      </c>
      <c r="B142" s="308"/>
      <c r="C142" s="308"/>
      <c r="D142" s="308"/>
      <c r="E142" s="308">
        <v>500</v>
      </c>
      <c r="F142" s="308"/>
      <c r="G142" s="308"/>
      <c r="H142" s="308"/>
      <c r="I142" s="309" t="s">
        <v>554</v>
      </c>
    </row>
    <row r="143" spans="1:9" ht="15" x14ac:dyDescent="0.2">
      <c r="A143" s="255">
        <f t="shared" si="2"/>
        <v>141</v>
      </c>
      <c r="B143" s="308"/>
      <c r="C143" s="308"/>
      <c r="D143" s="308"/>
      <c r="E143" s="308">
        <v>500</v>
      </c>
      <c r="F143" s="308"/>
      <c r="G143" s="308"/>
      <c r="H143" s="308"/>
      <c r="I143" s="309" t="s">
        <v>554</v>
      </c>
    </row>
    <row r="144" spans="1:9" ht="15" x14ac:dyDescent="0.2">
      <c r="A144" s="255">
        <f t="shared" si="2"/>
        <v>142</v>
      </c>
      <c r="B144" s="308"/>
      <c r="C144" s="308"/>
      <c r="D144" s="308"/>
      <c r="E144" s="308">
        <v>500</v>
      </c>
      <c r="F144" s="308"/>
      <c r="G144" s="308"/>
      <c r="H144" s="308"/>
      <c r="I144" s="309" t="s">
        <v>554</v>
      </c>
    </row>
    <row r="145" spans="1:9" ht="15" x14ac:dyDescent="0.2">
      <c r="A145" s="255">
        <f t="shared" si="2"/>
        <v>143</v>
      </c>
      <c r="B145" s="308"/>
      <c r="C145" s="308"/>
      <c r="D145" s="308"/>
      <c r="E145" s="308">
        <v>500</v>
      </c>
      <c r="F145" s="308"/>
      <c r="G145" s="308"/>
      <c r="H145" s="308"/>
      <c r="I145" s="309" t="s">
        <v>554</v>
      </c>
    </row>
    <row r="146" spans="1:9" ht="15" x14ac:dyDescent="0.2">
      <c r="A146" s="255">
        <f t="shared" si="2"/>
        <v>144</v>
      </c>
      <c r="B146" s="308"/>
      <c r="C146" s="308"/>
      <c r="D146" s="308"/>
      <c r="E146" s="308">
        <v>500</v>
      </c>
      <c r="F146" s="308"/>
      <c r="G146" s="308"/>
      <c r="H146" s="308"/>
      <c r="I146" s="309" t="s">
        <v>554</v>
      </c>
    </row>
    <row r="147" spans="1:9" ht="15" x14ac:dyDescent="0.2">
      <c r="A147" s="255">
        <f t="shared" si="2"/>
        <v>145</v>
      </c>
      <c r="B147" s="308"/>
      <c r="C147" s="308"/>
      <c r="D147" s="308"/>
      <c r="E147" s="308">
        <v>500</v>
      </c>
      <c r="F147" s="308"/>
      <c r="G147" s="308"/>
      <c r="H147" s="308"/>
      <c r="I147" s="309" t="s">
        <v>554</v>
      </c>
    </row>
    <row r="148" spans="1:9" ht="15" x14ac:dyDescent="0.2">
      <c r="A148" s="255">
        <f t="shared" si="2"/>
        <v>146</v>
      </c>
      <c r="B148" s="308"/>
      <c r="C148" s="308"/>
      <c r="D148" s="308"/>
      <c r="E148" s="308">
        <v>500</v>
      </c>
      <c r="F148" s="308"/>
      <c r="G148" s="308"/>
      <c r="H148" s="308"/>
      <c r="I148" s="309" t="s">
        <v>554</v>
      </c>
    </row>
    <row r="149" spans="1:9" ht="15" x14ac:dyDescent="0.2">
      <c r="A149" s="255">
        <f t="shared" si="2"/>
        <v>147</v>
      </c>
      <c r="B149" s="308"/>
      <c r="C149" s="308"/>
      <c r="D149" s="308"/>
      <c r="E149" s="308">
        <v>500</v>
      </c>
      <c r="F149" s="308"/>
      <c r="G149" s="308"/>
      <c r="H149" s="308"/>
      <c r="I149" s="309" t="s">
        <v>554</v>
      </c>
    </row>
    <row r="150" spans="1:9" ht="15" x14ac:dyDescent="0.2">
      <c r="A150" s="255">
        <f t="shared" si="2"/>
        <v>148</v>
      </c>
      <c r="B150" s="308"/>
      <c r="C150" s="308"/>
      <c r="D150" s="308"/>
      <c r="E150" s="308">
        <v>500</v>
      </c>
      <c r="F150" s="308"/>
      <c r="G150" s="308"/>
      <c r="H150" s="308"/>
      <c r="I150" s="309" t="s">
        <v>554</v>
      </c>
    </row>
    <row r="151" spans="1:9" ht="15" x14ac:dyDescent="0.2">
      <c r="A151" s="255">
        <f t="shared" si="2"/>
        <v>149</v>
      </c>
      <c r="B151" s="308"/>
      <c r="C151" s="308"/>
      <c r="D151" s="308"/>
      <c r="E151" s="308">
        <v>500</v>
      </c>
      <c r="F151" s="308"/>
      <c r="G151" s="308"/>
      <c r="H151" s="308"/>
      <c r="I151" s="309" t="s">
        <v>554</v>
      </c>
    </row>
    <row r="152" spans="1:9" ht="15" x14ac:dyDescent="0.2">
      <c r="A152" s="255">
        <f t="shared" si="2"/>
        <v>150</v>
      </c>
      <c r="B152" s="308"/>
      <c r="C152" s="308"/>
      <c r="D152" s="308"/>
      <c r="E152" s="308">
        <v>500</v>
      </c>
      <c r="F152" s="308"/>
      <c r="G152" s="308"/>
      <c r="H152" s="308"/>
      <c r="I152" s="309" t="s">
        <v>554</v>
      </c>
    </row>
    <row r="153" spans="1:9" ht="15" x14ac:dyDescent="0.2">
      <c r="A153" s="255">
        <f t="shared" si="2"/>
        <v>151</v>
      </c>
      <c r="B153" s="308"/>
      <c r="C153" s="308"/>
      <c r="D153" s="308"/>
      <c r="E153" s="308">
        <v>500</v>
      </c>
      <c r="F153" s="308"/>
      <c r="G153" s="308"/>
      <c r="H153" s="308"/>
      <c r="I153" s="309" t="s">
        <v>554</v>
      </c>
    </row>
    <row r="154" spans="1:9" ht="15" x14ac:dyDescent="0.2">
      <c r="A154" s="255">
        <f t="shared" si="2"/>
        <v>152</v>
      </c>
      <c r="B154" s="308">
        <v>468.42857142857144</v>
      </c>
      <c r="C154" s="308"/>
      <c r="D154" s="308"/>
      <c r="E154" s="308">
        <v>500</v>
      </c>
      <c r="F154" s="308"/>
      <c r="G154" s="308"/>
      <c r="H154" s="308"/>
      <c r="I154" s="309" t="s">
        <v>554</v>
      </c>
    </row>
    <row r="155" spans="1:9" ht="15" x14ac:dyDescent="0.2">
      <c r="A155" s="255">
        <f t="shared" si="2"/>
        <v>153</v>
      </c>
      <c r="B155" s="308"/>
      <c r="C155" s="308"/>
      <c r="D155" s="308"/>
      <c r="E155" s="308">
        <v>500</v>
      </c>
      <c r="F155" s="308"/>
      <c r="G155" s="308"/>
      <c r="H155" s="308"/>
      <c r="I155" s="309" t="s">
        <v>554</v>
      </c>
    </row>
    <row r="156" spans="1:9" ht="15" x14ac:dyDescent="0.2">
      <c r="A156" s="255">
        <f t="shared" si="2"/>
        <v>154</v>
      </c>
      <c r="B156" s="308"/>
      <c r="C156" s="308"/>
      <c r="D156" s="308"/>
      <c r="E156" s="308">
        <v>500</v>
      </c>
      <c r="F156" s="308"/>
      <c r="G156" s="308"/>
      <c r="H156" s="308"/>
      <c r="I156" s="309" t="s">
        <v>554</v>
      </c>
    </row>
    <row r="157" spans="1:9" ht="15" x14ac:dyDescent="0.2">
      <c r="A157" s="255">
        <f t="shared" si="2"/>
        <v>155</v>
      </c>
      <c r="B157" s="308">
        <v>354.88505747126436</v>
      </c>
      <c r="C157" s="308"/>
      <c r="D157" s="308">
        <v>327.27369090523638</v>
      </c>
      <c r="E157" s="308">
        <v>500</v>
      </c>
      <c r="F157" s="308"/>
      <c r="G157" s="308">
        <v>449.4177583697234</v>
      </c>
      <c r="H157" s="308"/>
      <c r="I157" s="309" t="s">
        <v>554</v>
      </c>
    </row>
    <row r="158" spans="1:9" ht="15" x14ac:dyDescent="0.2">
      <c r="A158" s="255">
        <f t="shared" si="2"/>
        <v>156</v>
      </c>
      <c r="B158" s="308"/>
      <c r="C158" s="308"/>
      <c r="D158" s="308"/>
      <c r="E158" s="308">
        <v>500</v>
      </c>
      <c r="F158" s="308"/>
      <c r="G158" s="308">
        <v>338.09869375907112</v>
      </c>
      <c r="H158" s="308"/>
      <c r="I158" s="309" t="s">
        <v>554</v>
      </c>
    </row>
    <row r="159" spans="1:9" ht="15" x14ac:dyDescent="0.2">
      <c r="A159" s="255">
        <f t="shared" si="2"/>
        <v>157</v>
      </c>
      <c r="B159" s="308"/>
      <c r="C159" s="308"/>
      <c r="D159" s="308"/>
      <c r="E159" s="308">
        <v>500</v>
      </c>
      <c r="F159" s="308"/>
      <c r="G159" s="308"/>
      <c r="H159" s="308">
        <v>268.82439024390249</v>
      </c>
      <c r="I159" s="309" t="s">
        <v>554</v>
      </c>
    </row>
    <row r="160" spans="1:9" ht="15" x14ac:dyDescent="0.2">
      <c r="A160" s="255">
        <f t="shared" si="2"/>
        <v>158</v>
      </c>
      <c r="B160" s="308"/>
      <c r="C160" s="308"/>
      <c r="D160" s="308"/>
      <c r="E160" s="308">
        <v>500</v>
      </c>
      <c r="F160" s="308"/>
      <c r="G160" s="308"/>
      <c r="H160" s="308"/>
      <c r="I160" s="309" t="s">
        <v>554</v>
      </c>
    </row>
    <row r="161" spans="1:9" ht="15" x14ac:dyDescent="0.2">
      <c r="A161" s="255">
        <f t="shared" si="2"/>
        <v>159</v>
      </c>
      <c r="B161" s="308"/>
      <c r="C161" s="308"/>
      <c r="D161" s="308"/>
      <c r="E161" s="308">
        <v>500</v>
      </c>
      <c r="F161" s="308"/>
      <c r="G161" s="308"/>
      <c r="H161" s="308"/>
      <c r="I161" s="309" t="s">
        <v>554</v>
      </c>
    </row>
    <row r="162" spans="1:9" ht="15" x14ac:dyDescent="0.2">
      <c r="A162" s="255">
        <f t="shared" si="2"/>
        <v>160</v>
      </c>
      <c r="B162" s="308"/>
      <c r="C162" s="308"/>
      <c r="D162" s="308"/>
      <c r="E162" s="308">
        <v>500</v>
      </c>
      <c r="F162" s="308"/>
      <c r="G162" s="308"/>
      <c r="H162" s="308"/>
      <c r="I162" s="309" t="s">
        <v>554</v>
      </c>
    </row>
    <row r="163" spans="1:9" ht="15" x14ac:dyDescent="0.2">
      <c r="A163" s="255">
        <f t="shared" si="2"/>
        <v>161</v>
      </c>
      <c r="B163" s="308"/>
      <c r="C163" s="308"/>
      <c r="D163" s="308"/>
      <c r="E163" s="308">
        <v>500</v>
      </c>
      <c r="F163" s="308"/>
      <c r="G163" s="308"/>
      <c r="H163" s="308"/>
      <c r="I163" s="309" t="s">
        <v>554</v>
      </c>
    </row>
    <row r="164" spans="1:9" ht="15" x14ac:dyDescent="0.2">
      <c r="A164" s="255">
        <f t="shared" si="2"/>
        <v>162</v>
      </c>
      <c r="B164" s="308">
        <v>368.4210526315789</v>
      </c>
      <c r="C164" s="308">
        <v>362.06896551724139</v>
      </c>
      <c r="D164" s="308"/>
      <c r="E164" s="308">
        <v>500</v>
      </c>
      <c r="F164" s="308"/>
      <c r="G164" s="308"/>
      <c r="H164" s="308"/>
      <c r="I164" s="309" t="s">
        <v>554</v>
      </c>
    </row>
    <row r="165" spans="1:9" ht="15" x14ac:dyDescent="0.2">
      <c r="A165" s="255">
        <f t="shared" si="2"/>
        <v>163</v>
      </c>
      <c r="B165" s="308"/>
      <c r="C165" s="308"/>
      <c r="D165" s="308"/>
      <c r="E165" s="308">
        <v>500</v>
      </c>
      <c r="F165" s="308"/>
      <c r="G165" s="308"/>
      <c r="H165" s="308"/>
      <c r="I165" s="309" t="s">
        <v>554</v>
      </c>
    </row>
    <row r="166" spans="1:9" ht="15" x14ac:dyDescent="0.2">
      <c r="A166" s="255">
        <f t="shared" si="2"/>
        <v>164</v>
      </c>
      <c r="B166" s="308"/>
      <c r="C166" s="308"/>
      <c r="D166" s="308"/>
      <c r="E166" s="308">
        <v>500</v>
      </c>
      <c r="F166" s="308"/>
      <c r="G166" s="308"/>
      <c r="H166" s="308"/>
      <c r="I166" s="309" t="s">
        <v>554</v>
      </c>
    </row>
    <row r="167" spans="1:9" ht="15" x14ac:dyDescent="0.2">
      <c r="A167" s="255">
        <f t="shared" si="2"/>
        <v>165</v>
      </c>
      <c r="B167" s="308"/>
      <c r="C167" s="308"/>
      <c r="D167" s="308"/>
      <c r="E167" s="308">
        <v>500</v>
      </c>
      <c r="F167" s="308"/>
      <c r="G167" s="308"/>
      <c r="H167" s="308"/>
      <c r="I167" s="309" t="s">
        <v>554</v>
      </c>
    </row>
    <row r="168" spans="1:9" ht="15" x14ac:dyDescent="0.2">
      <c r="A168" s="255">
        <f t="shared" si="2"/>
        <v>166</v>
      </c>
      <c r="B168" s="308"/>
      <c r="C168" s="308"/>
      <c r="D168" s="308"/>
      <c r="E168" s="308">
        <v>500</v>
      </c>
      <c r="F168" s="308"/>
      <c r="G168" s="308"/>
      <c r="H168" s="308"/>
      <c r="I168" s="309" t="s">
        <v>554</v>
      </c>
    </row>
    <row r="169" spans="1:9" ht="15" x14ac:dyDescent="0.2">
      <c r="A169" s="255">
        <f t="shared" si="2"/>
        <v>167</v>
      </c>
      <c r="B169" s="308"/>
      <c r="C169" s="308"/>
      <c r="D169" s="308"/>
      <c r="E169" s="308">
        <v>500</v>
      </c>
      <c r="F169" s="308"/>
      <c r="G169" s="308"/>
      <c r="H169" s="308"/>
      <c r="I169" s="309" t="s">
        <v>554</v>
      </c>
    </row>
    <row r="170" spans="1:9" ht="15" x14ac:dyDescent="0.2">
      <c r="A170" s="255">
        <f t="shared" si="2"/>
        <v>168</v>
      </c>
      <c r="B170" s="308"/>
      <c r="C170" s="308"/>
      <c r="D170" s="308"/>
      <c r="E170" s="308">
        <v>500</v>
      </c>
      <c r="F170" s="308"/>
      <c r="G170" s="308"/>
      <c r="H170" s="308"/>
      <c r="I170" s="309" t="s">
        <v>554</v>
      </c>
    </row>
    <row r="171" spans="1:9" ht="15" x14ac:dyDescent="0.2">
      <c r="A171" s="255">
        <f t="shared" si="2"/>
        <v>169</v>
      </c>
      <c r="B171" s="308">
        <v>354.88505747126436</v>
      </c>
      <c r="C171" s="308"/>
      <c r="D171" s="308"/>
      <c r="E171" s="308">
        <v>500</v>
      </c>
      <c r="F171" s="308"/>
      <c r="G171" s="308">
        <v>470.65548780487802</v>
      </c>
      <c r="H171" s="308"/>
      <c r="I171" s="309" t="s">
        <v>554</v>
      </c>
    </row>
    <row r="172" spans="1:9" ht="15" x14ac:dyDescent="0.2">
      <c r="A172" s="255">
        <f t="shared" si="2"/>
        <v>170</v>
      </c>
      <c r="B172" s="308">
        <v>469.82456140350877</v>
      </c>
      <c r="C172" s="308"/>
      <c r="D172" s="308"/>
      <c r="E172" s="308">
        <v>500</v>
      </c>
      <c r="F172" s="308"/>
      <c r="G172" s="308"/>
      <c r="H172" s="308"/>
      <c r="I172" s="309" t="s">
        <v>554</v>
      </c>
    </row>
    <row r="173" spans="1:9" ht="15" x14ac:dyDescent="0.2">
      <c r="A173" s="255">
        <f t="shared" si="2"/>
        <v>171</v>
      </c>
      <c r="B173" s="308"/>
      <c r="C173" s="308"/>
      <c r="D173" s="308"/>
      <c r="E173" s="308">
        <v>500</v>
      </c>
      <c r="F173" s="308"/>
      <c r="G173" s="308"/>
      <c r="H173" s="308"/>
      <c r="I173" s="309" t="s">
        <v>554</v>
      </c>
    </row>
    <row r="174" spans="1:9" ht="15" x14ac:dyDescent="0.2">
      <c r="A174" s="255">
        <f t="shared" si="2"/>
        <v>172</v>
      </c>
      <c r="B174" s="308"/>
      <c r="C174" s="308"/>
      <c r="D174" s="308"/>
      <c r="E174" s="308">
        <v>500</v>
      </c>
      <c r="F174" s="308"/>
      <c r="G174" s="308"/>
      <c r="H174" s="308"/>
      <c r="I174" s="309" t="s">
        <v>554</v>
      </c>
    </row>
    <row r="175" spans="1:9" ht="15" x14ac:dyDescent="0.2">
      <c r="A175" s="255">
        <f t="shared" si="2"/>
        <v>173</v>
      </c>
      <c r="B175" s="308"/>
      <c r="C175" s="308"/>
      <c r="D175" s="308">
        <v>500</v>
      </c>
      <c r="E175" s="308">
        <v>469.87960455769758</v>
      </c>
      <c r="F175" s="308"/>
      <c r="G175" s="308"/>
      <c r="H175" s="308"/>
      <c r="I175" s="309" t="s">
        <v>553</v>
      </c>
    </row>
    <row r="176" spans="1:9" ht="15" x14ac:dyDescent="0.2">
      <c r="A176" s="255">
        <f t="shared" si="2"/>
        <v>174</v>
      </c>
      <c r="B176" s="308"/>
      <c r="C176" s="308"/>
      <c r="D176" s="308"/>
      <c r="E176" s="308">
        <v>500</v>
      </c>
      <c r="F176" s="308"/>
      <c r="G176" s="308"/>
      <c r="H176" s="308"/>
      <c r="I176" s="309" t="s">
        <v>554</v>
      </c>
    </row>
    <row r="177" spans="1:9" ht="15" x14ac:dyDescent="0.2">
      <c r="A177" s="255">
        <f t="shared" si="2"/>
        <v>175</v>
      </c>
      <c r="B177" s="308"/>
      <c r="C177" s="308"/>
      <c r="D177" s="308"/>
      <c r="E177" s="308">
        <v>500</v>
      </c>
      <c r="F177" s="308"/>
      <c r="G177" s="308"/>
      <c r="H177" s="308"/>
      <c r="I177" s="309" t="s">
        <v>554</v>
      </c>
    </row>
    <row r="178" spans="1:9" ht="15" x14ac:dyDescent="0.2">
      <c r="A178" s="255">
        <f t="shared" si="2"/>
        <v>176</v>
      </c>
      <c r="B178" s="308">
        <v>368.4210526315789</v>
      </c>
      <c r="C178" s="308">
        <v>365.21739130434781</v>
      </c>
      <c r="D178" s="308"/>
      <c r="E178" s="308">
        <v>500</v>
      </c>
      <c r="F178" s="308"/>
      <c r="G178" s="308"/>
      <c r="H178" s="308"/>
      <c r="I178" s="309" t="s">
        <v>554</v>
      </c>
    </row>
    <row r="179" spans="1:9" ht="15" x14ac:dyDescent="0.2">
      <c r="A179" s="255">
        <f t="shared" si="2"/>
        <v>177</v>
      </c>
      <c r="B179" s="308"/>
      <c r="C179" s="308"/>
      <c r="D179" s="308"/>
      <c r="E179" s="308"/>
      <c r="F179" s="308"/>
      <c r="G179" s="308"/>
      <c r="H179" s="308"/>
      <c r="I179" s="309" t="s">
        <v>564</v>
      </c>
    </row>
    <row r="180" spans="1:9" ht="15" x14ac:dyDescent="0.2">
      <c r="A180" s="255">
        <f t="shared" si="2"/>
        <v>178</v>
      </c>
      <c r="B180" s="308"/>
      <c r="C180" s="308"/>
      <c r="D180" s="308"/>
      <c r="E180" s="308">
        <v>500</v>
      </c>
      <c r="F180" s="308"/>
      <c r="G180" s="308"/>
      <c r="H180" s="308"/>
      <c r="I180" s="309" t="s">
        <v>554</v>
      </c>
    </row>
    <row r="181" spans="1:9" ht="15" x14ac:dyDescent="0.2">
      <c r="A181" s="255">
        <f t="shared" si="2"/>
        <v>179</v>
      </c>
      <c r="B181" s="308"/>
      <c r="C181" s="308"/>
      <c r="D181" s="308"/>
      <c r="E181" s="308">
        <v>500</v>
      </c>
      <c r="F181" s="308"/>
      <c r="G181" s="308"/>
      <c r="H181" s="308"/>
      <c r="I181" s="309" t="s">
        <v>554</v>
      </c>
    </row>
    <row r="182" spans="1:9" ht="15" x14ac:dyDescent="0.2">
      <c r="A182" s="255">
        <f t="shared" si="2"/>
        <v>180</v>
      </c>
      <c r="B182" s="308"/>
      <c r="C182" s="308"/>
      <c r="D182" s="308"/>
      <c r="E182" s="308">
        <v>500</v>
      </c>
      <c r="F182" s="308"/>
      <c r="G182" s="308"/>
      <c r="H182" s="308"/>
      <c r="I182" s="309" t="s">
        <v>554</v>
      </c>
    </row>
    <row r="183" spans="1:9" ht="15" x14ac:dyDescent="0.2">
      <c r="A183" s="255">
        <f t="shared" si="2"/>
        <v>181</v>
      </c>
      <c r="B183" s="308"/>
      <c r="C183" s="308"/>
      <c r="D183" s="308"/>
      <c r="E183" s="308">
        <v>500</v>
      </c>
      <c r="F183" s="308"/>
      <c r="G183" s="308"/>
      <c r="H183" s="308"/>
      <c r="I183" s="309" t="s">
        <v>554</v>
      </c>
    </row>
    <row r="184" spans="1:9" ht="15" x14ac:dyDescent="0.2">
      <c r="A184" s="255">
        <f t="shared" si="2"/>
        <v>182</v>
      </c>
      <c r="B184" s="308">
        <v>282.70114942528733</v>
      </c>
      <c r="C184" s="308"/>
      <c r="D184" s="308"/>
      <c r="E184" s="308">
        <v>500</v>
      </c>
      <c r="F184" s="308"/>
      <c r="G184" s="308"/>
      <c r="H184" s="308"/>
      <c r="I184" s="309" t="s">
        <v>554</v>
      </c>
    </row>
    <row r="185" spans="1:9" ht="15" x14ac:dyDescent="0.2">
      <c r="A185" s="255">
        <f t="shared" si="2"/>
        <v>183</v>
      </c>
      <c r="B185" s="308"/>
      <c r="C185" s="308"/>
      <c r="D185" s="308"/>
      <c r="E185" s="308"/>
      <c r="F185" s="308"/>
      <c r="G185" s="308"/>
      <c r="H185" s="308"/>
      <c r="I185" s="309" t="s">
        <v>564</v>
      </c>
    </row>
    <row r="186" spans="1:9" ht="15" x14ac:dyDescent="0.2">
      <c r="A186" s="255">
        <f t="shared" si="2"/>
        <v>184</v>
      </c>
      <c r="B186" s="308"/>
      <c r="C186" s="308"/>
      <c r="D186" s="308"/>
      <c r="E186" s="308">
        <v>500</v>
      </c>
      <c r="F186" s="308"/>
      <c r="G186" s="308"/>
      <c r="H186" s="308"/>
      <c r="I186" s="309" t="s">
        <v>554</v>
      </c>
    </row>
    <row r="187" spans="1:9" ht="15" x14ac:dyDescent="0.2">
      <c r="A187" s="255">
        <f t="shared" si="2"/>
        <v>185</v>
      </c>
      <c r="B187" s="308"/>
      <c r="C187" s="308"/>
      <c r="D187" s="308"/>
      <c r="E187" s="308">
        <v>500</v>
      </c>
      <c r="F187" s="308"/>
      <c r="G187" s="308"/>
      <c r="H187" s="308"/>
      <c r="I187" s="309" t="s">
        <v>554</v>
      </c>
    </row>
    <row r="188" spans="1:9" ht="15" x14ac:dyDescent="0.2">
      <c r="A188" s="255">
        <f t="shared" si="2"/>
        <v>186</v>
      </c>
      <c r="B188" s="308"/>
      <c r="C188" s="308"/>
      <c r="D188" s="308"/>
      <c r="E188" s="308">
        <v>500</v>
      </c>
      <c r="F188" s="308"/>
      <c r="G188" s="308"/>
      <c r="H188" s="308"/>
      <c r="I188" s="309" t="s">
        <v>554</v>
      </c>
    </row>
    <row r="189" spans="1:9" ht="15" x14ac:dyDescent="0.2">
      <c r="A189" s="255">
        <f t="shared" si="2"/>
        <v>187</v>
      </c>
      <c r="B189" s="308">
        <v>455.41666666666669</v>
      </c>
      <c r="C189" s="308"/>
      <c r="D189" s="308"/>
      <c r="E189" s="308">
        <v>500</v>
      </c>
      <c r="F189" s="308"/>
      <c r="G189" s="308"/>
      <c r="H189" s="308"/>
      <c r="I189" s="309" t="s">
        <v>554</v>
      </c>
    </row>
    <row r="190" spans="1:9" ht="15" x14ac:dyDescent="0.2">
      <c r="A190" s="255">
        <f t="shared" si="2"/>
        <v>188</v>
      </c>
      <c r="B190" s="308">
        <v>455.41666666666669</v>
      </c>
      <c r="C190" s="308"/>
      <c r="D190" s="308"/>
      <c r="E190" s="308">
        <v>500</v>
      </c>
      <c r="F190" s="308"/>
      <c r="G190" s="308"/>
      <c r="H190" s="308"/>
      <c r="I190" s="309" t="s">
        <v>554</v>
      </c>
    </row>
    <row r="191" spans="1:9" ht="15" x14ac:dyDescent="0.2">
      <c r="A191" s="255">
        <f t="shared" si="2"/>
        <v>189</v>
      </c>
      <c r="B191" s="308"/>
      <c r="C191" s="308"/>
      <c r="D191" s="308"/>
      <c r="E191" s="308">
        <v>500</v>
      </c>
      <c r="F191" s="308"/>
      <c r="G191" s="308"/>
      <c r="H191" s="308"/>
      <c r="I191" s="309" t="s">
        <v>554</v>
      </c>
    </row>
    <row r="192" spans="1:9" ht="15" x14ac:dyDescent="0.2">
      <c r="A192" s="255">
        <f t="shared" si="2"/>
        <v>190</v>
      </c>
      <c r="B192" s="308"/>
      <c r="C192" s="308"/>
      <c r="D192" s="308"/>
      <c r="E192" s="308">
        <v>500</v>
      </c>
      <c r="F192" s="308"/>
      <c r="G192" s="308"/>
      <c r="H192" s="308"/>
      <c r="I192" s="309" t="s">
        <v>554</v>
      </c>
    </row>
    <row r="193" spans="1:9" ht="15" x14ac:dyDescent="0.2">
      <c r="A193" s="255">
        <f t="shared" si="2"/>
        <v>191</v>
      </c>
      <c r="B193" s="308"/>
      <c r="C193" s="308"/>
      <c r="D193" s="308"/>
      <c r="E193" s="308">
        <v>500</v>
      </c>
      <c r="F193" s="308"/>
      <c r="G193" s="308"/>
      <c r="H193" s="308"/>
      <c r="I193" s="309" t="s">
        <v>554</v>
      </c>
    </row>
    <row r="194" spans="1:9" ht="15" x14ac:dyDescent="0.2">
      <c r="A194" s="255">
        <f t="shared" si="2"/>
        <v>192</v>
      </c>
      <c r="B194" s="308"/>
      <c r="C194" s="308"/>
      <c r="D194" s="308"/>
      <c r="E194" s="308">
        <v>500</v>
      </c>
      <c r="F194" s="308"/>
      <c r="G194" s="308"/>
      <c r="H194" s="308"/>
      <c r="I194" s="309" t="s">
        <v>554</v>
      </c>
    </row>
    <row r="195" spans="1:9" ht="15" x14ac:dyDescent="0.2">
      <c r="A195" s="255">
        <f t="shared" si="2"/>
        <v>193</v>
      </c>
      <c r="B195" s="308"/>
      <c r="C195" s="308"/>
      <c r="D195" s="308"/>
      <c r="E195" s="308">
        <v>500</v>
      </c>
      <c r="F195" s="308"/>
      <c r="G195" s="308"/>
      <c r="H195" s="308"/>
      <c r="I195" s="309" t="s">
        <v>554</v>
      </c>
    </row>
    <row r="196" spans="1:9" ht="15" x14ac:dyDescent="0.2">
      <c r="A196" s="255">
        <f t="shared" ref="A196:A254" si="3">+A195+1</f>
        <v>194</v>
      </c>
      <c r="B196" s="308"/>
      <c r="C196" s="308"/>
      <c r="D196" s="308"/>
      <c r="E196" s="308">
        <v>500</v>
      </c>
      <c r="F196" s="308"/>
      <c r="G196" s="308"/>
      <c r="H196" s="308"/>
      <c r="I196" s="309" t="s">
        <v>554</v>
      </c>
    </row>
    <row r="197" spans="1:9" ht="15" x14ac:dyDescent="0.2">
      <c r="A197" s="255">
        <f t="shared" si="3"/>
        <v>195</v>
      </c>
      <c r="B197" s="308"/>
      <c r="C197" s="308"/>
      <c r="D197" s="308"/>
      <c r="E197" s="308">
        <v>500</v>
      </c>
      <c r="F197" s="308"/>
      <c r="G197" s="308"/>
      <c r="H197" s="308"/>
      <c r="I197" s="309" t="s">
        <v>554</v>
      </c>
    </row>
    <row r="198" spans="1:9" ht="15" x14ac:dyDescent="0.2">
      <c r="A198" s="255">
        <f t="shared" si="3"/>
        <v>196</v>
      </c>
      <c r="B198" s="308"/>
      <c r="C198" s="308"/>
      <c r="D198" s="308"/>
      <c r="E198" s="308">
        <v>500</v>
      </c>
      <c r="F198" s="308"/>
      <c r="G198" s="308"/>
      <c r="H198" s="308"/>
      <c r="I198" s="309" t="s">
        <v>554</v>
      </c>
    </row>
    <row r="199" spans="1:9" ht="15" x14ac:dyDescent="0.2">
      <c r="A199" s="255">
        <f t="shared" si="3"/>
        <v>197</v>
      </c>
      <c r="B199" s="308"/>
      <c r="C199" s="308"/>
      <c r="D199" s="308"/>
      <c r="E199" s="308">
        <v>500</v>
      </c>
      <c r="F199" s="308"/>
      <c r="G199" s="308"/>
      <c r="H199" s="308"/>
      <c r="I199" s="309" t="s">
        <v>554</v>
      </c>
    </row>
    <row r="200" spans="1:9" ht="15" x14ac:dyDescent="0.2">
      <c r="A200" s="255">
        <f t="shared" si="3"/>
        <v>198</v>
      </c>
      <c r="B200" s="308"/>
      <c r="C200" s="308"/>
      <c r="D200" s="308"/>
      <c r="E200" s="308">
        <v>500</v>
      </c>
      <c r="F200" s="308"/>
      <c r="G200" s="308"/>
      <c r="H200" s="308"/>
      <c r="I200" s="309" t="s">
        <v>554</v>
      </c>
    </row>
    <row r="201" spans="1:9" ht="15" x14ac:dyDescent="0.2">
      <c r="A201" s="255">
        <f t="shared" si="3"/>
        <v>199</v>
      </c>
      <c r="B201" s="308"/>
      <c r="C201" s="308"/>
      <c r="D201" s="308"/>
      <c r="E201" s="308"/>
      <c r="F201" s="308"/>
      <c r="G201" s="308"/>
      <c r="H201" s="308"/>
      <c r="I201" s="309" t="s">
        <v>564</v>
      </c>
    </row>
    <row r="202" spans="1:9" ht="15" x14ac:dyDescent="0.2">
      <c r="A202" s="255">
        <f t="shared" si="3"/>
        <v>200</v>
      </c>
      <c r="B202" s="308"/>
      <c r="C202" s="308"/>
      <c r="D202" s="308"/>
      <c r="E202" s="308">
        <v>500</v>
      </c>
      <c r="F202" s="308"/>
      <c r="G202" s="308"/>
      <c r="H202" s="308"/>
      <c r="I202" s="309" t="s">
        <v>554</v>
      </c>
    </row>
    <row r="203" spans="1:9" ht="15" x14ac:dyDescent="0.2">
      <c r="A203" s="255">
        <f t="shared" si="3"/>
        <v>201</v>
      </c>
      <c r="B203" s="308"/>
      <c r="C203" s="308"/>
      <c r="D203" s="308"/>
      <c r="E203" s="308">
        <v>500</v>
      </c>
      <c r="F203" s="308"/>
      <c r="G203" s="308"/>
      <c r="H203" s="308"/>
      <c r="I203" s="309" t="s">
        <v>554</v>
      </c>
    </row>
    <row r="204" spans="1:9" ht="15" x14ac:dyDescent="0.2">
      <c r="A204" s="255">
        <f t="shared" si="3"/>
        <v>202</v>
      </c>
      <c r="B204" s="308"/>
      <c r="C204" s="308"/>
      <c r="D204" s="308"/>
      <c r="E204" s="308">
        <v>500</v>
      </c>
      <c r="F204" s="308"/>
      <c r="G204" s="308"/>
      <c r="H204" s="308"/>
      <c r="I204" s="309" t="s">
        <v>554</v>
      </c>
    </row>
    <row r="205" spans="1:9" ht="15" x14ac:dyDescent="0.2">
      <c r="A205" s="255">
        <f t="shared" si="3"/>
        <v>203</v>
      </c>
      <c r="B205" s="308"/>
      <c r="C205" s="308"/>
      <c r="D205" s="308"/>
      <c r="E205" s="308">
        <v>500</v>
      </c>
      <c r="F205" s="308"/>
      <c r="G205" s="308"/>
      <c r="H205" s="308"/>
      <c r="I205" s="309" t="s">
        <v>554</v>
      </c>
    </row>
    <row r="206" spans="1:9" ht="15" x14ac:dyDescent="0.2">
      <c r="A206" s="255">
        <f t="shared" si="3"/>
        <v>204</v>
      </c>
      <c r="B206" s="308"/>
      <c r="C206" s="308"/>
      <c r="D206" s="308"/>
      <c r="E206" s="308">
        <v>500</v>
      </c>
      <c r="F206" s="308"/>
      <c r="G206" s="308"/>
      <c r="H206" s="308"/>
      <c r="I206" s="309" t="s">
        <v>554</v>
      </c>
    </row>
    <row r="207" spans="1:9" ht="15" x14ac:dyDescent="0.2">
      <c r="A207" s="255">
        <f t="shared" si="3"/>
        <v>205</v>
      </c>
      <c r="B207" s="308"/>
      <c r="C207" s="308"/>
      <c r="D207" s="308"/>
      <c r="E207" s="308">
        <v>500</v>
      </c>
      <c r="F207" s="308"/>
      <c r="G207" s="308"/>
      <c r="H207" s="308"/>
      <c r="I207" s="309" t="s">
        <v>554</v>
      </c>
    </row>
    <row r="208" spans="1:9" ht="15" x14ac:dyDescent="0.2">
      <c r="A208" s="255">
        <f t="shared" si="3"/>
        <v>206</v>
      </c>
      <c r="B208" s="308"/>
      <c r="C208" s="308"/>
      <c r="D208" s="308"/>
      <c r="E208" s="308">
        <v>500</v>
      </c>
      <c r="F208" s="308"/>
      <c r="G208" s="308"/>
      <c r="H208" s="308"/>
      <c r="I208" s="309" t="s">
        <v>554</v>
      </c>
    </row>
    <row r="209" spans="1:9" ht="15" x14ac:dyDescent="0.2">
      <c r="A209" s="255">
        <f t="shared" si="3"/>
        <v>207</v>
      </c>
      <c r="B209" s="308"/>
      <c r="C209" s="308"/>
      <c r="D209" s="308"/>
      <c r="E209" s="308">
        <v>500</v>
      </c>
      <c r="F209" s="308"/>
      <c r="G209" s="308"/>
      <c r="H209" s="308"/>
      <c r="I209" s="309" t="s">
        <v>554</v>
      </c>
    </row>
    <row r="210" spans="1:9" ht="15" x14ac:dyDescent="0.2">
      <c r="A210" s="255">
        <f t="shared" si="3"/>
        <v>208</v>
      </c>
      <c r="B210" s="308"/>
      <c r="C210" s="308"/>
      <c r="D210" s="308"/>
      <c r="E210" s="308">
        <v>500</v>
      </c>
      <c r="F210" s="308"/>
      <c r="G210" s="308"/>
      <c r="H210" s="308"/>
      <c r="I210" s="309" t="s">
        <v>554</v>
      </c>
    </row>
    <row r="211" spans="1:9" ht="15" x14ac:dyDescent="0.2">
      <c r="A211" s="255">
        <f t="shared" si="3"/>
        <v>209</v>
      </c>
      <c r="B211" s="308"/>
      <c r="C211" s="308"/>
      <c r="D211" s="308"/>
      <c r="E211" s="308">
        <v>500</v>
      </c>
      <c r="F211" s="308"/>
      <c r="G211" s="308"/>
      <c r="H211" s="308"/>
      <c r="I211" s="309" t="s">
        <v>554</v>
      </c>
    </row>
    <row r="212" spans="1:9" ht="15" x14ac:dyDescent="0.2">
      <c r="A212" s="255">
        <f t="shared" si="3"/>
        <v>210</v>
      </c>
      <c r="B212" s="308"/>
      <c r="C212" s="308"/>
      <c r="D212" s="308"/>
      <c r="E212" s="308"/>
      <c r="F212" s="308"/>
      <c r="G212" s="308"/>
      <c r="H212" s="308"/>
      <c r="I212" s="309" t="s">
        <v>564</v>
      </c>
    </row>
    <row r="213" spans="1:9" ht="15" x14ac:dyDescent="0.2">
      <c r="A213" s="255">
        <f t="shared" si="3"/>
        <v>211</v>
      </c>
      <c r="B213" s="308"/>
      <c r="C213" s="308"/>
      <c r="D213" s="308"/>
      <c r="E213" s="308">
        <v>500</v>
      </c>
      <c r="F213" s="308"/>
      <c r="G213" s="308"/>
      <c r="H213" s="308"/>
      <c r="I213" s="309" t="s">
        <v>554</v>
      </c>
    </row>
    <row r="214" spans="1:9" ht="15" x14ac:dyDescent="0.2">
      <c r="A214" s="255">
        <f t="shared" si="3"/>
        <v>212</v>
      </c>
      <c r="B214" s="308"/>
      <c r="C214" s="308"/>
      <c r="D214" s="308"/>
      <c r="E214" s="308">
        <v>500</v>
      </c>
      <c r="F214" s="308"/>
      <c r="G214" s="308"/>
      <c r="H214" s="308"/>
      <c r="I214" s="309" t="s">
        <v>554</v>
      </c>
    </row>
    <row r="215" spans="1:9" ht="15" x14ac:dyDescent="0.2">
      <c r="A215" s="255">
        <f t="shared" si="3"/>
        <v>213</v>
      </c>
      <c r="B215" s="308"/>
      <c r="C215" s="308"/>
      <c r="D215" s="308"/>
      <c r="E215" s="308">
        <v>500</v>
      </c>
      <c r="F215" s="308"/>
      <c r="G215" s="308"/>
      <c r="H215" s="308"/>
      <c r="I215" s="309" t="s">
        <v>554</v>
      </c>
    </row>
    <row r="216" spans="1:9" ht="15" x14ac:dyDescent="0.2">
      <c r="A216" s="255">
        <f t="shared" si="3"/>
        <v>214</v>
      </c>
      <c r="B216" s="308"/>
      <c r="C216" s="308"/>
      <c r="D216" s="308"/>
      <c r="E216" s="308">
        <v>500</v>
      </c>
      <c r="F216" s="308"/>
      <c r="G216" s="308"/>
      <c r="H216" s="308"/>
      <c r="I216" s="309" t="s">
        <v>554</v>
      </c>
    </row>
    <row r="217" spans="1:9" ht="15" x14ac:dyDescent="0.2">
      <c r="A217" s="255">
        <f t="shared" si="3"/>
        <v>215</v>
      </c>
      <c r="B217" s="308"/>
      <c r="C217" s="308"/>
      <c r="D217" s="308"/>
      <c r="E217" s="308">
        <v>500</v>
      </c>
      <c r="F217" s="308"/>
      <c r="G217" s="308"/>
      <c r="H217" s="308"/>
      <c r="I217" s="309" t="s">
        <v>554</v>
      </c>
    </row>
    <row r="218" spans="1:9" ht="15" x14ac:dyDescent="0.2">
      <c r="A218" s="255">
        <f t="shared" si="3"/>
        <v>216</v>
      </c>
      <c r="B218" s="308"/>
      <c r="C218" s="308"/>
      <c r="D218" s="308"/>
      <c r="E218" s="308">
        <v>500</v>
      </c>
      <c r="F218" s="308"/>
      <c r="G218" s="308"/>
      <c r="H218" s="308"/>
      <c r="I218" s="309" t="s">
        <v>554</v>
      </c>
    </row>
    <row r="219" spans="1:9" ht="15" x14ac:dyDescent="0.2">
      <c r="A219" s="255">
        <f t="shared" si="3"/>
        <v>217</v>
      </c>
      <c r="B219" s="308"/>
      <c r="C219" s="308"/>
      <c r="D219" s="308"/>
      <c r="E219" s="308">
        <v>500</v>
      </c>
      <c r="F219" s="308"/>
      <c r="G219" s="308"/>
      <c r="H219" s="308"/>
      <c r="I219" s="309" t="s">
        <v>554</v>
      </c>
    </row>
    <row r="220" spans="1:9" ht="15" x14ac:dyDescent="0.2">
      <c r="A220" s="255">
        <f t="shared" si="3"/>
        <v>218</v>
      </c>
      <c r="B220" s="308"/>
      <c r="C220" s="308"/>
      <c r="D220" s="308"/>
      <c r="E220" s="308">
        <v>500</v>
      </c>
      <c r="F220" s="308"/>
      <c r="G220" s="308"/>
      <c r="H220" s="308"/>
      <c r="I220" s="309" t="s">
        <v>554</v>
      </c>
    </row>
    <row r="221" spans="1:9" ht="15" x14ac:dyDescent="0.2">
      <c r="A221" s="255">
        <f t="shared" si="3"/>
        <v>219</v>
      </c>
      <c r="B221" s="308"/>
      <c r="C221" s="308"/>
      <c r="D221" s="308"/>
      <c r="E221" s="308">
        <v>500</v>
      </c>
      <c r="F221" s="308"/>
      <c r="G221" s="308"/>
      <c r="H221" s="308"/>
      <c r="I221" s="309" t="s">
        <v>554</v>
      </c>
    </row>
    <row r="222" spans="1:9" ht="15" x14ac:dyDescent="0.2">
      <c r="A222" s="255">
        <f t="shared" si="3"/>
        <v>220</v>
      </c>
      <c r="B222" s="308"/>
      <c r="C222" s="308"/>
      <c r="D222" s="308"/>
      <c r="E222" s="308">
        <v>500</v>
      </c>
      <c r="F222" s="308"/>
      <c r="G222" s="308"/>
      <c r="H222" s="308"/>
      <c r="I222" s="309" t="s">
        <v>554</v>
      </c>
    </row>
    <row r="223" spans="1:9" ht="15" x14ac:dyDescent="0.2">
      <c r="A223" s="255">
        <f t="shared" si="3"/>
        <v>221</v>
      </c>
      <c r="B223" s="308"/>
      <c r="C223" s="308"/>
      <c r="D223" s="308"/>
      <c r="E223" s="308">
        <v>500</v>
      </c>
      <c r="F223" s="308"/>
      <c r="G223" s="308">
        <v>279.06976744186045</v>
      </c>
      <c r="H223" s="308"/>
      <c r="I223" s="309" t="s">
        <v>554</v>
      </c>
    </row>
    <row r="224" spans="1:9" ht="15" x14ac:dyDescent="0.2">
      <c r="A224" s="255">
        <f t="shared" si="3"/>
        <v>222</v>
      </c>
      <c r="B224" s="308"/>
      <c r="C224" s="308"/>
      <c r="D224" s="308"/>
      <c r="E224" s="308">
        <v>500</v>
      </c>
      <c r="F224" s="308"/>
      <c r="G224" s="308"/>
      <c r="H224" s="308"/>
      <c r="I224" s="309" t="s">
        <v>554</v>
      </c>
    </row>
    <row r="225" spans="1:9" ht="15" x14ac:dyDescent="0.2">
      <c r="A225" s="255">
        <f t="shared" si="3"/>
        <v>223</v>
      </c>
      <c r="B225" s="308"/>
      <c r="C225" s="308"/>
      <c r="D225" s="308"/>
      <c r="E225" s="308">
        <v>500</v>
      </c>
      <c r="F225" s="308"/>
      <c r="G225" s="308"/>
      <c r="H225" s="308"/>
      <c r="I225" s="309" t="s">
        <v>554</v>
      </c>
    </row>
    <row r="226" spans="1:9" ht="15" x14ac:dyDescent="0.2">
      <c r="A226" s="255">
        <f t="shared" si="3"/>
        <v>224</v>
      </c>
      <c r="B226" s="308"/>
      <c r="C226" s="308"/>
      <c r="D226" s="308"/>
      <c r="E226" s="308">
        <v>500</v>
      </c>
      <c r="F226" s="308"/>
      <c r="G226" s="308"/>
      <c r="H226" s="308"/>
      <c r="I226" s="309" t="s">
        <v>554</v>
      </c>
    </row>
    <row r="227" spans="1:9" ht="15" x14ac:dyDescent="0.2">
      <c r="A227" s="255">
        <f t="shared" si="3"/>
        <v>225</v>
      </c>
      <c r="B227" s="308"/>
      <c r="C227" s="308"/>
      <c r="D227" s="308"/>
      <c r="E227" s="308">
        <v>500</v>
      </c>
      <c r="F227" s="308"/>
      <c r="G227" s="308"/>
      <c r="H227" s="308"/>
      <c r="I227" s="309" t="s">
        <v>554</v>
      </c>
    </row>
    <row r="228" spans="1:9" ht="15" x14ac:dyDescent="0.2">
      <c r="A228" s="255">
        <f t="shared" si="3"/>
        <v>226</v>
      </c>
      <c r="B228" s="308"/>
      <c r="C228" s="308"/>
      <c r="D228" s="308"/>
      <c r="E228" s="308">
        <v>500</v>
      </c>
      <c r="F228" s="308"/>
      <c r="G228" s="308"/>
      <c r="H228" s="308"/>
      <c r="I228" s="309" t="s">
        <v>554</v>
      </c>
    </row>
    <row r="229" spans="1:9" ht="15" x14ac:dyDescent="0.2">
      <c r="A229" s="255">
        <f t="shared" si="3"/>
        <v>227</v>
      </c>
      <c r="B229" s="308">
        <v>468.42857142857144</v>
      </c>
      <c r="C229" s="308"/>
      <c r="D229" s="308"/>
      <c r="E229" s="308">
        <v>500</v>
      </c>
      <c r="F229" s="308"/>
      <c r="G229" s="308"/>
      <c r="H229" s="308"/>
      <c r="I229" s="309" t="s">
        <v>554</v>
      </c>
    </row>
    <row r="230" spans="1:9" ht="15" x14ac:dyDescent="0.2">
      <c r="A230" s="255">
        <f t="shared" si="3"/>
        <v>228</v>
      </c>
      <c r="B230" s="308"/>
      <c r="C230" s="308"/>
      <c r="D230" s="308"/>
      <c r="E230" s="308">
        <v>500</v>
      </c>
      <c r="F230" s="308"/>
      <c r="G230" s="308"/>
      <c r="H230" s="308"/>
      <c r="I230" s="309" t="s">
        <v>554</v>
      </c>
    </row>
    <row r="231" spans="1:9" ht="15" x14ac:dyDescent="0.2">
      <c r="A231" s="255">
        <f t="shared" si="3"/>
        <v>229</v>
      </c>
      <c r="B231" s="308"/>
      <c r="C231" s="308"/>
      <c r="D231" s="308"/>
      <c r="E231" s="308">
        <v>500</v>
      </c>
      <c r="F231" s="308"/>
      <c r="G231" s="308"/>
      <c r="H231" s="308"/>
      <c r="I231" s="309" t="s">
        <v>554</v>
      </c>
    </row>
    <row r="232" spans="1:9" ht="15" x14ac:dyDescent="0.2">
      <c r="A232" s="255">
        <f t="shared" si="3"/>
        <v>230</v>
      </c>
      <c r="B232" s="308"/>
      <c r="C232" s="308"/>
      <c r="D232" s="308"/>
      <c r="E232" s="308">
        <v>500</v>
      </c>
      <c r="F232" s="308"/>
      <c r="G232" s="308"/>
      <c r="H232" s="308"/>
      <c r="I232" s="309" t="s">
        <v>554</v>
      </c>
    </row>
    <row r="233" spans="1:9" ht="15" x14ac:dyDescent="0.2">
      <c r="A233" s="255">
        <f t="shared" si="3"/>
        <v>231</v>
      </c>
      <c r="B233" s="308"/>
      <c r="C233" s="308"/>
      <c r="D233" s="308"/>
      <c r="E233" s="308">
        <v>500</v>
      </c>
      <c r="F233" s="308"/>
      <c r="G233" s="308"/>
      <c r="H233" s="308"/>
      <c r="I233" s="309" t="s">
        <v>554</v>
      </c>
    </row>
    <row r="234" spans="1:9" ht="15" x14ac:dyDescent="0.2">
      <c r="A234" s="255">
        <f t="shared" si="3"/>
        <v>232</v>
      </c>
      <c r="B234" s="308"/>
      <c r="C234" s="308"/>
      <c r="D234" s="308"/>
      <c r="E234" s="308">
        <v>500</v>
      </c>
      <c r="F234" s="308"/>
      <c r="G234" s="308"/>
      <c r="H234" s="308">
        <v>268.82439024390249</v>
      </c>
      <c r="I234" s="309" t="s">
        <v>554</v>
      </c>
    </row>
    <row r="235" spans="1:9" ht="15" x14ac:dyDescent="0.2">
      <c r="A235" s="255">
        <f t="shared" si="3"/>
        <v>233</v>
      </c>
      <c r="B235" s="308"/>
      <c r="C235" s="308"/>
      <c r="D235" s="308"/>
      <c r="E235" s="308">
        <v>500</v>
      </c>
      <c r="F235" s="308"/>
      <c r="G235" s="308"/>
      <c r="H235" s="308">
        <v>276.92964824120611</v>
      </c>
      <c r="I235" s="309" t="s">
        <v>554</v>
      </c>
    </row>
    <row r="236" spans="1:9" ht="15" x14ac:dyDescent="0.2">
      <c r="A236" s="255">
        <f t="shared" si="3"/>
        <v>234</v>
      </c>
      <c r="B236" s="308"/>
      <c r="C236" s="308"/>
      <c r="D236" s="308"/>
      <c r="E236" s="308"/>
      <c r="F236" s="308"/>
      <c r="G236" s="308">
        <v>500</v>
      </c>
      <c r="H236" s="308"/>
      <c r="I236" s="309" t="s">
        <v>558</v>
      </c>
    </row>
    <row r="237" spans="1:9" ht="15" x14ac:dyDescent="0.2">
      <c r="A237" s="255">
        <f t="shared" si="3"/>
        <v>235</v>
      </c>
      <c r="B237" s="308"/>
      <c r="C237" s="308"/>
      <c r="D237" s="308"/>
      <c r="E237" s="308">
        <v>500</v>
      </c>
      <c r="F237" s="308"/>
      <c r="G237" s="308"/>
      <c r="H237" s="308"/>
      <c r="I237" s="309" t="s">
        <v>554</v>
      </c>
    </row>
    <row r="238" spans="1:9" ht="15" x14ac:dyDescent="0.2">
      <c r="A238" s="255">
        <f t="shared" si="3"/>
        <v>236</v>
      </c>
      <c r="B238" s="308"/>
      <c r="C238" s="308"/>
      <c r="D238" s="308"/>
      <c r="E238" s="308">
        <v>500</v>
      </c>
      <c r="F238" s="308"/>
      <c r="G238" s="308"/>
      <c r="H238" s="308"/>
      <c r="I238" s="309" t="s">
        <v>554</v>
      </c>
    </row>
    <row r="239" spans="1:9" ht="15" x14ac:dyDescent="0.2">
      <c r="A239" s="255">
        <f t="shared" si="3"/>
        <v>237</v>
      </c>
      <c r="B239" s="308"/>
      <c r="C239" s="308"/>
      <c r="D239" s="308"/>
      <c r="E239" s="308">
        <v>500</v>
      </c>
      <c r="F239" s="308"/>
      <c r="G239" s="308"/>
      <c r="H239" s="308"/>
      <c r="I239" s="309" t="s">
        <v>554</v>
      </c>
    </row>
    <row r="240" spans="1:9" ht="15" x14ac:dyDescent="0.2">
      <c r="A240" s="255">
        <f t="shared" si="3"/>
        <v>238</v>
      </c>
      <c r="B240" s="308"/>
      <c r="C240" s="308"/>
      <c r="D240" s="308"/>
      <c r="E240" s="308">
        <v>500</v>
      </c>
      <c r="F240" s="308"/>
      <c r="G240" s="308"/>
      <c r="H240" s="308"/>
      <c r="I240" s="309" t="s">
        <v>554</v>
      </c>
    </row>
    <row r="241" spans="1:9" ht="15" x14ac:dyDescent="0.2">
      <c r="A241" s="255">
        <f t="shared" si="3"/>
        <v>239</v>
      </c>
      <c r="B241" s="308"/>
      <c r="C241" s="308"/>
      <c r="D241" s="308"/>
      <c r="E241" s="308">
        <v>500</v>
      </c>
      <c r="F241" s="308"/>
      <c r="G241" s="308"/>
      <c r="H241" s="308"/>
      <c r="I241" s="309" t="s">
        <v>554</v>
      </c>
    </row>
    <row r="242" spans="1:9" ht="15" x14ac:dyDescent="0.2">
      <c r="A242" s="255">
        <f t="shared" si="3"/>
        <v>240</v>
      </c>
      <c r="B242" s="308"/>
      <c r="C242" s="308"/>
      <c r="D242" s="308"/>
      <c r="E242" s="308"/>
      <c r="F242" s="308"/>
      <c r="G242" s="308"/>
      <c r="H242" s="308"/>
      <c r="I242" s="309" t="s">
        <v>564</v>
      </c>
    </row>
    <row r="243" spans="1:9" ht="15" x14ac:dyDescent="0.2">
      <c r="A243" s="255">
        <f t="shared" si="3"/>
        <v>241</v>
      </c>
      <c r="B243" s="308"/>
      <c r="C243" s="308"/>
      <c r="D243" s="308"/>
      <c r="E243" s="308">
        <v>500</v>
      </c>
      <c r="F243" s="308"/>
      <c r="G243" s="308"/>
      <c r="H243" s="308"/>
      <c r="I243" s="309" t="s">
        <v>554</v>
      </c>
    </row>
    <row r="244" spans="1:9" ht="15" x14ac:dyDescent="0.2">
      <c r="A244" s="255">
        <f t="shared" si="3"/>
        <v>242</v>
      </c>
      <c r="B244" s="308"/>
      <c r="C244" s="308"/>
      <c r="D244" s="308"/>
      <c r="E244" s="308">
        <v>500</v>
      </c>
      <c r="F244" s="308"/>
      <c r="G244" s="308"/>
      <c r="H244" s="308"/>
      <c r="I244" s="309" t="s">
        <v>554</v>
      </c>
    </row>
    <row r="245" spans="1:9" ht="15" x14ac:dyDescent="0.2">
      <c r="A245" s="255">
        <f t="shared" si="3"/>
        <v>243</v>
      </c>
      <c r="B245" s="308"/>
      <c r="C245" s="308"/>
      <c r="D245" s="308"/>
      <c r="E245" s="308">
        <v>500</v>
      </c>
      <c r="F245" s="308"/>
      <c r="G245" s="308"/>
      <c r="H245" s="308"/>
      <c r="I245" s="309" t="s">
        <v>554</v>
      </c>
    </row>
    <row r="246" spans="1:9" ht="15" x14ac:dyDescent="0.2">
      <c r="A246" s="255">
        <f t="shared" si="3"/>
        <v>244</v>
      </c>
      <c r="B246" s="308"/>
      <c r="C246" s="308"/>
      <c r="D246" s="308"/>
      <c r="E246" s="308">
        <v>500</v>
      </c>
      <c r="F246" s="308"/>
      <c r="G246" s="308"/>
      <c r="H246" s="308"/>
      <c r="I246" s="309" t="s">
        <v>554</v>
      </c>
    </row>
    <row r="247" spans="1:9" ht="15" x14ac:dyDescent="0.2">
      <c r="A247" s="255">
        <f t="shared" si="3"/>
        <v>245</v>
      </c>
      <c r="B247" s="308"/>
      <c r="C247" s="308"/>
      <c r="D247" s="308"/>
      <c r="E247" s="308"/>
      <c r="F247" s="308"/>
      <c r="G247" s="308"/>
      <c r="H247" s="308"/>
      <c r="I247" s="309" t="s">
        <v>564</v>
      </c>
    </row>
    <row r="248" spans="1:9" ht="15" x14ac:dyDescent="0.2">
      <c r="A248" s="255">
        <f t="shared" si="3"/>
        <v>246</v>
      </c>
      <c r="B248" s="308"/>
      <c r="C248" s="308"/>
      <c r="D248" s="308"/>
      <c r="E248" s="308"/>
      <c r="F248" s="308"/>
      <c r="G248" s="308"/>
      <c r="H248" s="308"/>
      <c r="I248" s="309" t="s">
        <v>564</v>
      </c>
    </row>
    <row r="249" spans="1:9" ht="15" x14ac:dyDescent="0.2">
      <c r="A249" s="255">
        <f t="shared" si="3"/>
        <v>247</v>
      </c>
      <c r="B249" s="308"/>
      <c r="C249" s="308"/>
      <c r="D249" s="308"/>
      <c r="E249" s="308">
        <v>500</v>
      </c>
      <c r="F249" s="308"/>
      <c r="G249" s="308"/>
      <c r="H249" s="308"/>
      <c r="I249" s="309" t="s">
        <v>554</v>
      </c>
    </row>
    <row r="250" spans="1:9" ht="15" x14ac:dyDescent="0.2">
      <c r="A250" s="255">
        <f t="shared" si="3"/>
        <v>248</v>
      </c>
      <c r="B250" s="308"/>
      <c r="C250" s="308"/>
      <c r="D250" s="308"/>
      <c r="E250" s="308">
        <v>500</v>
      </c>
      <c r="F250" s="308"/>
      <c r="G250" s="308"/>
      <c r="H250" s="308"/>
      <c r="I250" s="309" t="s">
        <v>554</v>
      </c>
    </row>
    <row r="251" spans="1:9" ht="15" x14ac:dyDescent="0.2">
      <c r="A251" s="255">
        <f t="shared" si="3"/>
        <v>249</v>
      </c>
      <c r="B251" s="308"/>
      <c r="C251" s="308"/>
      <c r="D251" s="308"/>
      <c r="E251" s="308">
        <v>500</v>
      </c>
      <c r="F251" s="308"/>
      <c r="G251" s="308"/>
      <c r="H251" s="308"/>
      <c r="I251" s="309" t="s">
        <v>554</v>
      </c>
    </row>
    <row r="252" spans="1:9" ht="15" x14ac:dyDescent="0.2">
      <c r="A252" s="255">
        <f t="shared" si="3"/>
        <v>250</v>
      </c>
      <c r="B252" s="308"/>
      <c r="C252" s="308"/>
      <c r="D252" s="308"/>
      <c r="E252" s="308">
        <v>500</v>
      </c>
      <c r="F252" s="308"/>
      <c r="G252" s="308"/>
      <c r="H252" s="308"/>
      <c r="I252" s="309" t="s">
        <v>554</v>
      </c>
    </row>
    <row r="253" spans="1:9" ht="15" x14ac:dyDescent="0.2">
      <c r="A253" s="255">
        <f t="shared" si="3"/>
        <v>251</v>
      </c>
      <c r="B253" s="308"/>
      <c r="C253" s="308"/>
      <c r="D253" s="308"/>
      <c r="E253" s="308"/>
      <c r="F253" s="308"/>
      <c r="G253" s="308"/>
      <c r="H253" s="308">
        <v>500</v>
      </c>
      <c r="I253" s="309" t="s">
        <v>560</v>
      </c>
    </row>
    <row r="254" spans="1:9" ht="15" x14ac:dyDescent="0.2">
      <c r="A254" s="255">
        <f t="shared" si="3"/>
        <v>252</v>
      </c>
      <c r="B254" s="308"/>
      <c r="C254" s="308"/>
      <c r="D254" s="308"/>
      <c r="E254" s="308">
        <v>500</v>
      </c>
      <c r="F254" s="308"/>
      <c r="G254" s="308"/>
      <c r="H254" s="308"/>
      <c r="I254" s="309" t="s">
        <v>554</v>
      </c>
    </row>
  </sheetData>
  <autoFilter ref="A2:I254" xr:uid="{D8047DF4-4823-4F20-9D36-2ED459BF84E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EVALUACION ECONOMICA</vt:lpstr>
      <vt:lpstr>EVALUACION ECONOMICA (2)</vt:lpstr>
      <vt:lpstr>RESUMEN </vt:lpstr>
      <vt:lpstr>PUNTAJE </vt:lpstr>
      <vt:lpstr>'EVALUACION ECONOMICA'!Área_de_impresión</vt:lpstr>
      <vt:lpstr>'RESUMEN '!Área_de_impresión</vt:lpstr>
      <vt:lpstr>'EVALUACION ECONOMICA'!Títulos_a_imprimir</vt:lpstr>
      <vt:lpstr>'EVALUACION ECONOMICA (2)'!Títulos_a_imprimir</vt:lpstr>
      <vt:lpstr>'RESUMEN '!Títulos_a_imprimir</vt:lpstr>
    </vt:vector>
  </TitlesOfParts>
  <Company>Hospital Occidente de Kennedy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scruz</dc:creator>
  <cp:lastModifiedBy>Gina Cardoso Garcias</cp:lastModifiedBy>
  <cp:lastPrinted>2024-08-23T17:01:26Z</cp:lastPrinted>
  <dcterms:created xsi:type="dcterms:W3CDTF">2008-11-13T15:30:48Z</dcterms:created>
  <dcterms:modified xsi:type="dcterms:W3CDTF">2024-08-23T17:01:42Z</dcterms:modified>
</cp:coreProperties>
</file>