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4"/>
  <workbookPr/>
  <mc:AlternateContent xmlns:mc="http://schemas.openxmlformats.org/markup-compatibility/2006">
    <mc:Choice Requires="x15">
      <x15ac:absPath xmlns:x15ac="http://schemas.microsoft.com/office/spreadsheetml/2010/11/ac" url="/Users/miltongarzon/Desktop/ALCALDIA DE CHIA/CONTRATACION 2024/EVALUACIONES 2024/CMA No.001 DE 2024/EVALUACION FINAL Y SUBSANACIONES FINALES AGOSTO/EVALAUCIONES FINALES AGOSTO 2024/"/>
    </mc:Choice>
  </mc:AlternateContent>
  <xr:revisionPtr revIDLastSave="0" documentId="13_ncr:1_{16767457-4032-574A-ADF3-4658482829B1}" xr6:coauthVersionLast="47" xr6:coauthVersionMax="47" xr10:uidLastSave="{00000000-0000-0000-0000-000000000000}"/>
  <bookViews>
    <workbookView xWindow="0" yWindow="880" windowWidth="28800" windowHeight="122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9" i="1" l="1"/>
  <c r="AI39" i="1"/>
  <c r="V39" i="1"/>
  <c r="AK38" i="1"/>
  <c r="AI38" i="1"/>
  <c r="V38" i="1"/>
  <c r="X38" i="1" s="1"/>
  <c r="AK37" i="1"/>
  <c r="AI37" i="1"/>
  <c r="V37" i="1"/>
  <c r="AK36" i="1"/>
  <c r="AI36" i="1"/>
  <c r="V36" i="1"/>
  <c r="AK35" i="1"/>
  <c r="AI35" i="1"/>
  <c r="V35" i="1"/>
  <c r="X35" i="1" s="1"/>
  <c r="AK34" i="1"/>
  <c r="AI34" i="1"/>
  <c r="V34" i="1"/>
  <c r="AK33" i="1"/>
  <c r="AI33" i="1"/>
  <c r="V33" i="1"/>
  <c r="X33" i="1" s="1"/>
  <c r="AK32" i="1"/>
  <c r="AI32" i="1"/>
  <c r="V32" i="1"/>
  <c r="AK31" i="1"/>
  <c r="AI31" i="1"/>
  <c r="V31" i="1"/>
  <c r="AK30" i="1"/>
  <c r="AI30" i="1"/>
  <c r="X30" i="1"/>
  <c r="V30" i="1"/>
  <c r="AK29" i="1"/>
  <c r="AI29" i="1"/>
  <c r="V29" i="1"/>
  <c r="AK28" i="1"/>
  <c r="AI28" i="1"/>
  <c r="V28" i="1"/>
  <c r="X28" i="1" s="1"/>
  <c r="AK27" i="1"/>
  <c r="AI27" i="1"/>
  <c r="V27" i="1"/>
  <c r="AK26" i="1"/>
  <c r="AI26" i="1"/>
  <c r="V26" i="1"/>
  <c r="X26" i="1" s="1"/>
  <c r="AK25" i="1"/>
  <c r="AI25" i="1"/>
  <c r="V25" i="1"/>
  <c r="AK24" i="1"/>
  <c r="AI24" i="1"/>
  <c r="V24" i="1"/>
  <c r="AK23" i="1"/>
  <c r="AI23" i="1"/>
  <c r="V23" i="1"/>
  <c r="X23" i="1" s="1"/>
  <c r="AK22" i="1"/>
  <c r="AI22" i="1"/>
  <c r="V22" i="1"/>
  <c r="AK21" i="1"/>
  <c r="AI21" i="1"/>
  <c r="V21" i="1"/>
  <c r="X21" i="1" s="1"/>
  <c r="AK20" i="1"/>
  <c r="AI20" i="1"/>
  <c r="V20" i="1"/>
  <c r="AK19" i="1"/>
  <c r="AI19" i="1"/>
  <c r="V19" i="1"/>
  <c r="X19" i="1" s="1"/>
  <c r="AK18" i="1"/>
  <c r="AI18" i="1"/>
  <c r="V18" i="1"/>
  <c r="AK17" i="1"/>
  <c r="AI17" i="1"/>
  <c r="V17" i="1"/>
  <c r="AK16" i="1"/>
  <c r="AI16" i="1"/>
  <c r="V16" i="1"/>
  <c r="X16" i="1" s="1"/>
  <c r="AK15" i="1"/>
  <c r="AI15" i="1"/>
  <c r="V15" i="1"/>
  <c r="AK14" i="1"/>
  <c r="AI14" i="1"/>
  <c r="V14" i="1"/>
  <c r="X14" i="1" s="1"/>
  <c r="AK13" i="1"/>
  <c r="AI13" i="1"/>
  <c r="V13" i="1"/>
  <c r="AK12" i="1"/>
  <c r="AI12" i="1"/>
  <c r="V12" i="1"/>
  <c r="AK11" i="1"/>
  <c r="AI11" i="1"/>
  <c r="V11" i="1"/>
  <c r="AK10" i="1"/>
  <c r="AI10" i="1"/>
  <c r="V10" i="1"/>
  <c r="AK9" i="1"/>
  <c r="AI9" i="1"/>
  <c r="V9" i="1"/>
  <c r="X9" i="1" s="1"/>
  <c r="AK8" i="1"/>
  <c r="AI8" i="1"/>
  <c r="V8" i="1"/>
  <c r="B8" i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3" i="1" s="1"/>
  <c r="J6" i="1" s="1"/>
  <c r="AK7" i="1"/>
  <c r="AI7" i="1"/>
  <c r="V7" i="1"/>
  <c r="T6" i="1"/>
  <c r="V6" i="1" s="1"/>
  <c r="J5" i="1"/>
  <c r="F40" i="1" s="1"/>
  <c r="P28" i="1" l="1"/>
  <c r="X15" i="1"/>
  <c r="X17" i="1"/>
  <c r="X22" i="1"/>
  <c r="X24" i="1"/>
  <c r="X36" i="1"/>
  <c r="X10" i="1"/>
  <c r="X34" i="1"/>
  <c r="X20" i="1"/>
  <c r="X27" i="1"/>
  <c r="X39" i="1"/>
  <c r="X18" i="1"/>
  <c r="X25" i="1"/>
  <c r="X32" i="1"/>
  <c r="X37" i="1"/>
  <c r="X8" i="1"/>
  <c r="X29" i="1"/>
  <c r="X13" i="1"/>
  <c r="F11" i="1"/>
  <c r="F16" i="1"/>
  <c r="F23" i="1"/>
  <c r="X7" i="1"/>
  <c r="P9" i="1"/>
  <c r="X12" i="1"/>
  <c r="P16" i="1"/>
  <c r="P23" i="1"/>
  <c r="X31" i="1"/>
  <c r="F35" i="1"/>
  <c r="F30" i="1"/>
  <c r="P25" i="1"/>
  <c r="F32" i="1"/>
  <c r="P37" i="1"/>
  <c r="F27" i="1"/>
  <c r="P32" i="1"/>
  <c r="F39" i="1"/>
  <c r="F15" i="1"/>
  <c r="F22" i="1"/>
  <c r="P27" i="1"/>
  <c r="F34" i="1"/>
  <c r="P39" i="1"/>
  <c r="P35" i="1"/>
  <c r="F18" i="1"/>
  <c r="F8" i="1"/>
  <c r="F10" i="1"/>
  <c r="P22" i="1"/>
  <c r="F29" i="1"/>
  <c r="P34" i="1"/>
  <c r="P20" i="1"/>
  <c r="P10" i="1"/>
  <c r="F17" i="1"/>
  <c r="F24" i="1"/>
  <c r="P29" i="1"/>
  <c r="F36" i="1"/>
  <c r="P11" i="1"/>
  <c r="F25" i="1"/>
  <c r="P30" i="1"/>
  <c r="P15" i="1"/>
  <c r="P17" i="1"/>
  <c r="P24" i="1"/>
  <c r="F31" i="1"/>
  <c r="P36" i="1"/>
  <c r="F37" i="1"/>
  <c r="X11" i="1"/>
  <c r="F7" i="1"/>
  <c r="P12" i="1"/>
  <c r="F19" i="1"/>
  <c r="F26" i="1"/>
  <c r="P31" i="1"/>
  <c r="F38" i="1"/>
  <c r="P18" i="1"/>
  <c r="P13" i="1"/>
  <c r="P8" i="1"/>
  <c r="F12" i="1"/>
  <c r="P7" i="1"/>
  <c r="F14" i="1"/>
  <c r="P19" i="1"/>
  <c r="F21" i="1"/>
  <c r="P26" i="1"/>
  <c r="F33" i="1"/>
  <c r="P38" i="1"/>
  <c r="F13" i="1"/>
  <c r="F9" i="1"/>
  <c r="P14" i="1"/>
  <c r="P21" i="1"/>
  <c r="F28" i="1"/>
  <c r="P33" i="1"/>
  <c r="I5" i="1" l="1"/>
</calcChain>
</file>

<file path=xl/sharedStrings.xml><?xml version="1.0" encoding="utf-8"?>
<sst xmlns="http://schemas.openxmlformats.org/spreadsheetml/2006/main" count="171" uniqueCount="57">
  <si>
    <t>PUNTAJE MAXIMO</t>
  </si>
  <si>
    <t>MG=</t>
  </si>
  <si>
    <t>INTERVENTORÍA TÉCNICA, ADMINISTRATIVA, FINANCIERA, AMBIENTAL Y SST PARA EL MEJORAMIENTO DE LAS VÍAS DEL MUNICIPIO DE CHÍA, CUNDINAMARCA.</t>
  </si>
  <si>
    <t># DE PROPUESTAS HABILITADAS</t>
  </si>
  <si>
    <t>EVALUACION DE EXPERIENCIA, TECNICA Y PUNTUABLE CMA-001-2024</t>
  </si>
  <si>
    <t>PROPONENTE</t>
  </si>
  <si>
    <t>PROMEDIOS DE LOS SMMLV</t>
  </si>
  <si>
    <t>REQUISITOS PONDERABLES</t>
  </si>
  <si>
    <t>DIFERENCIA CON LA MG</t>
  </si>
  <si>
    <t>VAL</t>
  </si>
  <si>
    <t>MENOR VALOR</t>
  </si>
  <si>
    <t>MG</t>
  </si>
  <si>
    <t>PUNTOS * FORMULA</t>
  </si>
  <si>
    <t>PUNTAJE TOTAL</t>
  </si>
  <si>
    <t>CPO RSULT - 1</t>
  </si>
  <si>
    <t>CONSORCIO INTERVENTOR VELNEC</t>
  </si>
  <si>
    <t>CONSORCIO INTERVIAL</t>
  </si>
  <si>
    <t>ANDRES M. CARDOZO ROA</t>
  </si>
  <si>
    <t>MIRS LATINOAMERICA S.A.S</t>
  </si>
  <si>
    <t>CONSORCIO M&amp;J INGENIERIA</t>
  </si>
  <si>
    <t xml:space="preserve">RPP INGENIERIA &amp; ARQUITECTURA SAS </t>
  </si>
  <si>
    <t>SOLUCIONES AVANZADAS DE INGENIERIA Y CONSTRUCCION – SAICON S.A.S</t>
  </si>
  <si>
    <t>TECHNE SAS</t>
  </si>
  <si>
    <t>CONSORCIO VIAS PROYECTEV</t>
  </si>
  <si>
    <t>CONSORCIO VIAS PROYECTE</t>
  </si>
  <si>
    <t>UT HR CHIA 2024</t>
  </si>
  <si>
    <t>SEIING SAS BIC</t>
  </si>
  <si>
    <t>ANGELICA</t>
  </si>
  <si>
    <t>CONSORCIO INTERVIAL PROYECTOS</t>
  </si>
  <si>
    <t>LEONARDO</t>
  </si>
  <si>
    <t>SHM INGENIERIA SAS</t>
  </si>
  <si>
    <t>CONSORCIO INTERVENTORES AC</t>
  </si>
  <si>
    <t>GEOTECNIA Y CIMIENTOS INGEOCIM S.A.S.</t>
  </si>
  <si>
    <t>CONSORCIO JCB – 001 – MUNCHI – CUND – CHI</t>
  </si>
  <si>
    <t>MANUEL</t>
  </si>
  <si>
    <t>CONSORCIO VIAS GESDAM</t>
  </si>
  <si>
    <t>JMELO INGENIERÍA DE PROYECTOS SAS</t>
  </si>
  <si>
    <t>CONSORCIO INTERVIAS CHIA 01</t>
  </si>
  <si>
    <t>GRB 1958</t>
  </si>
  <si>
    <t>OSCAR</t>
  </si>
  <si>
    <t>JAASIEL INGENIERIA S.A.S.</t>
  </si>
  <si>
    <t>CONSORCIO CONTROL VIAS CHIA</t>
  </si>
  <si>
    <t>WILSON</t>
  </si>
  <si>
    <t>EDICON</t>
  </si>
  <si>
    <t>GKAIROS S.A.S.</t>
  </si>
  <si>
    <t>JHON CARLO</t>
  </si>
  <si>
    <t>INNOVATEX DOTACIONES SAS</t>
  </si>
  <si>
    <t>MILTON GARZON</t>
  </si>
  <si>
    <t>CONSORCIO INTERVENTORIA VIAS CHIA</t>
  </si>
  <si>
    <t>C&amp;E ENGINEERING SAS</t>
  </si>
  <si>
    <t>AGROAMBIENTAL INTERVENTORÍAS Y OBRAS CIVILES SAS</t>
  </si>
  <si>
    <t>CONSORCIO DS</t>
  </si>
  <si>
    <t>INGENIO COLOMBIANO</t>
  </si>
  <si>
    <t>GNG PROYECTOS SAS</t>
  </si>
  <si>
    <t>INGECO INGENIERIA DE CONSTRUCCIONES S.A.S</t>
  </si>
  <si>
    <t>DESARROLLO EN INGENIERIA S.A.S</t>
  </si>
  <si>
    <t>CONSORCIO METRO CINCO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</si>
</sst>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&quot;  PUNTOS&quot;"/>
    <numFmt numFmtId="165" formatCode="0.0000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0" xfId="0" applyFont="1" applyFill="1" applyAlignment="1">
      <alignment horizontal="justify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/>
    <xf numFmtId="4" fontId="1" fillId="0" borderId="0" xfId="0" applyNumberFormat="1" applyFont="1"/>
    <xf numFmtId="4" fontId="1" fillId="2" borderId="0" xfId="0" applyNumberFormat="1" applyFont="1" applyFill="1"/>
    <xf numFmtId="0" fontId="1" fillId="2" borderId="2" xfId="0" applyFont="1" applyFill="1" applyBorder="1" applyAlignment="1">
      <alignment horizontal="center" vertical="center"/>
    </xf>
    <xf numFmtId="4" fontId="1" fillId="2" borderId="3" xfId="0" applyNumberFormat="1" applyFont="1" applyFill="1" applyBorder="1"/>
    <xf numFmtId="0" fontId="1" fillId="2" borderId="5" xfId="0" applyFont="1" applyFill="1" applyBorder="1" applyAlignment="1">
      <alignment vertical="center"/>
    </xf>
    <xf numFmtId="4" fontId="1" fillId="2" borderId="0" xfId="0" applyNumberFormat="1" applyFont="1" applyFill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4" fontId="1" fillId="2" borderId="10" xfId="0" applyNumberFormat="1" applyFont="1" applyFill="1" applyBorder="1"/>
    <xf numFmtId="0" fontId="2" fillId="2" borderId="14" xfId="0" applyFont="1" applyFill="1" applyBorder="1" applyAlignment="1">
      <alignment horizontal="justify" vertical="center"/>
    </xf>
    <xf numFmtId="0" fontId="2" fillId="2" borderId="15" xfId="0" applyFont="1" applyFill="1" applyBorder="1" applyAlignment="1">
      <alignment horizontal="justify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" fontId="1" fillId="2" borderId="16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justify" vertical="center"/>
    </xf>
    <xf numFmtId="0" fontId="1" fillId="2" borderId="18" xfId="0" applyFont="1" applyFill="1" applyBorder="1" applyAlignment="1">
      <alignment horizontal="justify" vertical="center"/>
    </xf>
    <xf numFmtId="4" fontId="1" fillId="2" borderId="19" xfId="0" applyNumberFormat="1" applyFont="1" applyFill="1" applyBorder="1" applyAlignment="1">
      <alignment horizontal="center" vertical="center"/>
    </xf>
    <xf numFmtId="4" fontId="2" fillId="2" borderId="15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justify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1" fillId="2" borderId="20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justify" vertical="center"/>
    </xf>
    <xf numFmtId="4" fontId="2" fillId="2" borderId="21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justify" vertical="center"/>
    </xf>
    <xf numFmtId="4" fontId="1" fillId="2" borderId="22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/>
    <xf numFmtId="4" fontId="4" fillId="2" borderId="10" xfId="0" applyNumberFormat="1" applyFont="1" applyFill="1" applyBorder="1"/>
    <xf numFmtId="4" fontId="4" fillId="2" borderId="11" xfId="0" applyNumberFormat="1" applyFont="1" applyFill="1" applyBorder="1"/>
    <xf numFmtId="0" fontId="1" fillId="2" borderId="15" xfId="0" applyFont="1" applyFill="1" applyBorder="1" applyAlignment="1">
      <alignment horizontal="center" vertical="center"/>
    </xf>
    <xf numFmtId="4" fontId="1" fillId="2" borderId="23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/>
    </xf>
    <xf numFmtId="4" fontId="4" fillId="2" borderId="17" xfId="0" applyNumberFormat="1" applyFont="1" applyFill="1" applyBorder="1" applyAlignment="1">
      <alignment horizontal="center"/>
    </xf>
    <xf numFmtId="4" fontId="4" fillId="2" borderId="24" xfId="0" applyNumberFormat="1" applyFont="1" applyFill="1" applyBorder="1" applyAlignment="1">
      <alignment horizontal="center"/>
    </xf>
    <xf numFmtId="4" fontId="1" fillId="2" borderId="25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4" fontId="1" fillId="4" borderId="10" xfId="0" applyNumberFormat="1" applyFont="1" applyFill="1" applyBorder="1" applyAlignment="1">
      <alignment vertical="center"/>
    </xf>
    <xf numFmtId="164" fontId="1" fillId="4" borderId="11" xfId="0" applyNumberFormat="1" applyFont="1" applyFill="1" applyBorder="1" applyAlignment="1">
      <alignment horizontal="center" vertical="center"/>
    </xf>
    <xf numFmtId="164" fontId="1" fillId="4" borderId="22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4" fontId="1" fillId="2" borderId="28" xfId="0" applyNumberFormat="1" applyFont="1" applyFill="1" applyBorder="1" applyAlignment="1">
      <alignment vertical="center"/>
    </xf>
    <xf numFmtId="4" fontId="1" fillId="2" borderId="29" xfId="0" applyNumberFormat="1" applyFont="1" applyFill="1" applyBorder="1"/>
    <xf numFmtId="4" fontId="1" fillId="0" borderId="22" xfId="0" applyNumberFormat="1" applyFont="1" applyBorder="1"/>
    <xf numFmtId="164" fontId="1" fillId="2" borderId="30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vertical="center"/>
    </xf>
    <xf numFmtId="164" fontId="1" fillId="2" borderId="29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/>
    <xf numFmtId="165" fontId="1" fillId="0" borderId="0" xfId="0" applyNumberFormat="1" applyFont="1"/>
    <xf numFmtId="0" fontId="1" fillId="2" borderId="0" xfId="0" applyFont="1" applyFill="1" applyAlignment="1">
      <alignment horizontal="justify" textRotation="180"/>
    </xf>
    <xf numFmtId="0" fontId="1" fillId="2" borderId="3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4" fontId="1" fillId="4" borderId="5" xfId="0" applyNumberFormat="1" applyFont="1" applyFill="1" applyBorder="1" applyAlignment="1">
      <alignment vertical="center"/>
    </xf>
    <xf numFmtId="4" fontId="1" fillId="4" borderId="33" xfId="0" applyNumberFormat="1" applyFont="1" applyFill="1" applyBorder="1"/>
    <xf numFmtId="4" fontId="1" fillId="4" borderId="34" xfId="0" applyNumberFormat="1" applyFont="1" applyFill="1" applyBorder="1"/>
    <xf numFmtId="4" fontId="1" fillId="2" borderId="0" xfId="0" applyNumberFormat="1" applyFont="1" applyFill="1" applyAlignment="1">
      <alignment vertical="center"/>
    </xf>
    <xf numFmtId="4" fontId="1" fillId="2" borderId="5" xfId="0" applyNumberFormat="1" applyFont="1" applyFill="1" applyBorder="1" applyAlignment="1">
      <alignment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32" xfId="0" applyFont="1" applyFill="1" applyBorder="1" applyAlignment="1">
      <alignment vertical="center" wrapText="1"/>
    </xf>
    <xf numFmtId="164" fontId="1" fillId="2" borderId="33" xfId="0" applyNumberFormat="1" applyFont="1" applyFill="1" applyBorder="1" applyAlignment="1">
      <alignment horizontal="center" vertical="center"/>
    </xf>
    <xf numFmtId="164" fontId="1" fillId="2" borderId="34" xfId="0" applyNumberFormat="1" applyFont="1" applyFill="1" applyBorder="1" applyAlignment="1">
      <alignment horizontal="center" vertical="center"/>
    </xf>
    <xf numFmtId="164" fontId="1" fillId="2" borderId="23" xfId="0" applyNumberFormat="1" applyFont="1" applyFill="1" applyBorder="1" applyAlignment="1">
      <alignment horizontal="center" vertical="center"/>
    </xf>
    <xf numFmtId="4" fontId="1" fillId="2" borderId="33" xfId="0" applyNumberFormat="1" applyFont="1" applyFill="1" applyBorder="1"/>
    <xf numFmtId="4" fontId="1" fillId="2" borderId="34" xfId="0" applyNumberFormat="1" applyFont="1" applyFill="1" applyBorder="1"/>
    <xf numFmtId="0" fontId="1" fillId="0" borderId="32" xfId="0" applyFont="1" applyBorder="1" applyAlignment="1">
      <alignment horizontal="left"/>
    </xf>
    <xf numFmtId="0" fontId="1" fillId="2" borderId="0" xfId="0" applyFont="1" applyFill="1" applyAlignment="1">
      <alignment horizontal="justify" vertical="center" textRotation="180"/>
    </xf>
    <xf numFmtId="0" fontId="1" fillId="2" borderId="5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justify" vertical="center"/>
    </xf>
    <xf numFmtId="0" fontId="1" fillId="2" borderId="5" xfId="0" applyFont="1" applyFill="1" applyBorder="1" applyAlignment="1">
      <alignment horizontal="left" wrapText="1"/>
    </xf>
    <xf numFmtId="0" fontId="1" fillId="2" borderId="38" xfId="0" applyFont="1" applyFill="1" applyBorder="1" applyAlignment="1">
      <alignment vertical="center"/>
    </xf>
    <xf numFmtId="4" fontId="1" fillId="2" borderId="38" xfId="0" applyNumberFormat="1" applyFont="1" applyFill="1" applyBorder="1" applyAlignment="1">
      <alignment vertical="center"/>
    </xf>
    <xf numFmtId="164" fontId="1" fillId="2" borderId="39" xfId="0" applyNumberFormat="1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vertical="center" wrapText="1"/>
    </xf>
    <xf numFmtId="164" fontId="1" fillId="2" borderId="41" xfId="0" applyNumberFormat="1" applyFont="1" applyFill="1" applyBorder="1" applyAlignment="1">
      <alignment horizontal="center" vertical="center"/>
    </xf>
    <xf numFmtId="164" fontId="1" fillId="2" borderId="42" xfId="0" applyNumberFormat="1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4" fontId="1" fillId="2" borderId="41" xfId="0" applyNumberFormat="1" applyFont="1" applyFill="1" applyBorder="1"/>
    <xf numFmtId="4" fontId="1" fillId="2" borderId="42" xfId="0" applyNumberFormat="1" applyFont="1" applyFill="1" applyBorder="1"/>
    <xf numFmtId="0" fontId="1" fillId="2" borderId="12" xfId="0" applyFont="1" applyFill="1" applyBorder="1"/>
    <xf numFmtId="0" fontId="1" fillId="2" borderId="43" xfId="0" applyFont="1" applyFill="1" applyBorder="1"/>
    <xf numFmtId="0" fontId="1" fillId="2" borderId="19" xfId="0" applyFont="1" applyFill="1" applyBorder="1"/>
    <xf numFmtId="164" fontId="1" fillId="2" borderId="43" xfId="0" applyNumberFormat="1" applyFont="1" applyFill="1" applyBorder="1" applyAlignment="1">
      <alignment horizontal="center" vertical="center"/>
    </xf>
    <xf numFmtId="164" fontId="1" fillId="2" borderId="21" xfId="0" applyNumberFormat="1" applyFont="1" applyFill="1" applyBorder="1" applyAlignment="1">
      <alignment horizontal="center" vertical="center"/>
    </xf>
    <xf numFmtId="164" fontId="1" fillId="2" borderId="19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justify" vertical="center"/>
    </xf>
    <xf numFmtId="4" fontId="2" fillId="2" borderId="7" xfId="0" applyNumberFormat="1" applyFont="1" applyFill="1" applyBorder="1" applyAlignment="1">
      <alignment horizontal="justify" vertical="center"/>
    </xf>
    <xf numFmtId="4" fontId="2" fillId="2" borderId="8" xfId="0" applyNumberFormat="1" applyFont="1" applyFill="1" applyBorder="1" applyAlignment="1">
      <alignment horizontal="justify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justify" vertical="center"/>
    </xf>
    <xf numFmtId="0" fontId="1" fillId="2" borderId="37" xfId="0" applyFont="1" applyFill="1" applyBorder="1" applyAlignment="1">
      <alignment horizontal="justify" vertical="center"/>
    </xf>
    <xf numFmtId="0" fontId="1" fillId="2" borderId="12" xfId="0" applyFont="1" applyFill="1" applyBorder="1" applyAlignment="1">
      <alignment horizontal="justify" vertical="center"/>
    </xf>
    <xf numFmtId="0" fontId="1" fillId="2" borderId="1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4" fontId="2" fillId="3" borderId="22" xfId="0" applyNumberFormat="1" applyFont="1" applyFill="1" applyBorder="1" applyAlignment="1">
      <alignment horizontal="center" vertical="center"/>
    </xf>
    <xf numFmtId="4" fontId="2" fillId="3" borderId="21" xfId="0" applyNumberFormat="1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 applyAlignment="1">
      <alignment horizontal="center"/>
    </xf>
    <xf numFmtId="4" fontId="4" fillId="2" borderId="10" xfId="0" applyNumberFormat="1" applyFont="1" applyFill="1" applyBorder="1" applyAlignment="1">
      <alignment horizontal="center"/>
    </xf>
    <xf numFmtId="4" fontId="4" fillId="2" borderId="11" xfId="0" applyNumberFormat="1" applyFont="1" applyFill="1" applyBorder="1" applyAlignment="1">
      <alignment horizontal="center"/>
    </xf>
    <xf numFmtId="4" fontId="3" fillId="2" borderId="10" xfId="0" applyNumberFormat="1" applyFont="1" applyFill="1" applyBorder="1" applyAlignment="1">
      <alignment horizontal="center" vertical="center"/>
    </xf>
    <xf numFmtId="4" fontId="3" fillId="2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09"/>
  <sheetViews>
    <sheetView tabSelected="1" topLeftCell="B1" zoomScale="55" zoomScaleNormal="55" workbookViewId="0">
      <selection activeCell="C18" sqref="C18"/>
    </sheetView>
  </sheetViews>
  <sheetFormatPr baseColWidth="10" defaultColWidth="11.5" defaultRowHeight="13" x14ac:dyDescent="0.15"/>
  <cols>
    <col min="1" max="1" width="18.1640625" style="1" hidden="1" customWidth="1"/>
    <col min="2" max="2" width="7.5" style="2" customWidth="1"/>
    <col min="3" max="3" width="54.6640625" style="3" customWidth="1"/>
    <col min="4" max="4" width="19.33203125" style="4" customWidth="1"/>
    <col min="5" max="5" width="17" style="11" customWidth="1"/>
    <col min="6" max="6" width="15.6640625" style="6" customWidth="1"/>
    <col min="7" max="7" width="16.83203125" style="6" hidden="1" customWidth="1"/>
    <col min="8" max="8" width="3.1640625" style="6" customWidth="1"/>
    <col min="9" max="11" width="11.83203125" style="7" customWidth="1"/>
    <col min="12" max="12" width="20.5" style="8" hidden="1" customWidth="1"/>
    <col min="13" max="13" width="65.5" style="7" hidden="1" customWidth="1"/>
    <col min="14" max="14" width="17" style="7" hidden="1" customWidth="1"/>
    <col min="15" max="15" width="16.1640625" style="11" hidden="1" customWidth="1"/>
    <col min="16" max="16" width="24.5" style="6" hidden="1" customWidth="1"/>
    <col min="17" max="17" width="8.6640625" style="2" hidden="1" customWidth="1"/>
    <col min="18" max="18" width="51.5" style="6" hidden="1" customWidth="1"/>
    <col min="19" max="19" width="19.1640625" style="6" hidden="1" customWidth="1"/>
    <col min="20" max="20" width="27" style="6" hidden="1" customWidth="1"/>
    <col min="21" max="21" width="2.5" style="6" hidden="1" customWidth="1"/>
    <col min="22" max="22" width="24.6640625" style="6" hidden="1" customWidth="1"/>
    <col min="23" max="23" width="3.5" style="6" customWidth="1"/>
    <col min="24" max="24" width="18.5" style="6" hidden="1" customWidth="1"/>
    <col min="25" max="29" width="0" style="6" hidden="1" customWidth="1"/>
    <col min="30" max="30" width="41" style="6" customWidth="1"/>
    <col min="31" max="31" width="19.33203125" style="6" customWidth="1"/>
    <col min="32" max="32" width="24.5" style="6" customWidth="1"/>
    <col min="33" max="33" width="2.5" style="6" customWidth="1"/>
    <col min="34" max="34" width="24.6640625" style="6" customWidth="1"/>
    <col min="35" max="35" width="30" style="6" hidden="1" customWidth="1"/>
    <col min="36" max="36" width="0" style="6" hidden="1" customWidth="1"/>
    <col min="37" max="37" width="19.6640625" style="6" hidden="1" customWidth="1"/>
    <col min="38" max="39" width="0" style="6" hidden="1" customWidth="1"/>
    <col min="40" max="16384" width="11.5" style="6"/>
  </cols>
  <sheetData>
    <row r="1" spans="1:37" ht="14" thickBot="1" x14ac:dyDescent="0.2">
      <c r="E1" s="5"/>
      <c r="O1" s="5"/>
    </row>
    <row r="2" spans="1:37" ht="45" customHeight="1" thickBot="1" x14ac:dyDescent="0.2">
      <c r="B2" s="99">
        <v>67.5</v>
      </c>
      <c r="C2" s="100"/>
      <c r="D2" s="100" t="s">
        <v>0</v>
      </c>
      <c r="E2" s="100"/>
      <c r="F2" s="101"/>
      <c r="G2" s="1"/>
      <c r="H2" s="1"/>
      <c r="M2" s="9" t="s">
        <v>1</v>
      </c>
      <c r="N2" s="10"/>
      <c r="Q2" s="12"/>
      <c r="R2" s="102" t="s">
        <v>2</v>
      </c>
      <c r="S2" s="103"/>
      <c r="T2" s="103"/>
      <c r="U2" s="103"/>
      <c r="V2" s="104"/>
      <c r="AD2" s="102" t="s">
        <v>2</v>
      </c>
      <c r="AE2" s="103"/>
      <c r="AF2" s="103"/>
      <c r="AG2" s="103"/>
      <c r="AH2" s="104"/>
    </row>
    <row r="3" spans="1:37" ht="48" customHeight="1" thickBot="1" x14ac:dyDescent="0.2">
      <c r="B3" s="105">
        <f>B40</f>
        <v>34</v>
      </c>
      <c r="C3" s="106"/>
      <c r="D3" s="106" t="s">
        <v>3</v>
      </c>
      <c r="E3" s="106"/>
      <c r="F3" s="107"/>
      <c r="G3" s="1"/>
      <c r="H3" s="1"/>
      <c r="I3" s="6"/>
      <c r="J3" s="6"/>
      <c r="K3" s="6"/>
      <c r="M3" s="13"/>
      <c r="N3" s="14"/>
      <c r="Q3" s="12"/>
      <c r="R3" s="108" t="s">
        <v>4</v>
      </c>
      <c r="S3" s="109"/>
      <c r="T3" s="109"/>
      <c r="U3" s="109"/>
      <c r="V3" s="110"/>
      <c r="AD3" s="102" t="s">
        <v>4</v>
      </c>
      <c r="AE3" s="103"/>
      <c r="AF3" s="103"/>
      <c r="AG3" s="103"/>
      <c r="AH3" s="104"/>
    </row>
    <row r="4" spans="1:37" ht="46.5" customHeight="1" thickBot="1" x14ac:dyDescent="0.2">
      <c r="B4" s="117" t="s">
        <v>5</v>
      </c>
      <c r="C4" s="118"/>
      <c r="D4" s="15" t="s">
        <v>6</v>
      </c>
      <c r="E4" s="15" t="s">
        <v>7</v>
      </c>
      <c r="F4" s="16" t="s">
        <v>8</v>
      </c>
      <c r="G4" s="17" t="s">
        <v>9</v>
      </c>
      <c r="H4" s="18"/>
      <c r="I4" s="16" t="s">
        <v>10</v>
      </c>
      <c r="J4" s="119" t="s">
        <v>11</v>
      </c>
      <c r="K4" s="120"/>
      <c r="L4" s="12"/>
      <c r="M4" s="19" t="s">
        <v>5</v>
      </c>
      <c r="N4" s="20" t="s">
        <v>6</v>
      </c>
      <c r="O4" s="21" t="s">
        <v>7</v>
      </c>
      <c r="P4" s="22" t="s">
        <v>12</v>
      </c>
      <c r="Q4" s="12"/>
      <c r="R4" s="23" t="s">
        <v>5</v>
      </c>
      <c r="S4" s="24" t="s">
        <v>7</v>
      </c>
      <c r="T4" s="25" t="s">
        <v>12</v>
      </c>
      <c r="U4" s="26"/>
      <c r="V4" s="27" t="s">
        <v>13</v>
      </c>
      <c r="W4" s="28"/>
      <c r="X4" s="2"/>
      <c r="AD4" s="29" t="s">
        <v>5</v>
      </c>
      <c r="AE4" s="30" t="s">
        <v>7</v>
      </c>
      <c r="AF4" s="23" t="s">
        <v>12</v>
      </c>
      <c r="AG4" s="31"/>
      <c r="AH4" s="32" t="s">
        <v>13</v>
      </c>
    </row>
    <row r="5" spans="1:37" ht="15.75" customHeight="1" thickBot="1" x14ac:dyDescent="0.2">
      <c r="C5" s="33"/>
      <c r="D5" s="28"/>
      <c r="E5" s="28"/>
      <c r="F5" s="28"/>
      <c r="G5" s="34"/>
      <c r="H5" s="18"/>
      <c r="I5" s="121">
        <f>MIN(F7:F40)</f>
        <v>10.48</v>
      </c>
      <c r="J5" s="123">
        <f>GEOMEAN(D7:D40)</f>
        <v>432.44418898727537</v>
      </c>
      <c r="K5" s="124"/>
      <c r="L5" s="12"/>
      <c r="M5" s="125" t="s">
        <v>14</v>
      </c>
      <c r="N5" s="126"/>
      <c r="O5" s="127"/>
      <c r="P5" s="35"/>
      <c r="Q5" s="12"/>
      <c r="R5" s="36"/>
      <c r="S5" s="37"/>
      <c r="T5" s="38"/>
      <c r="U5" s="12"/>
      <c r="V5" s="39"/>
      <c r="W5" s="28"/>
      <c r="X5" s="2"/>
      <c r="AD5" s="36"/>
      <c r="AE5" s="37"/>
      <c r="AF5" s="38"/>
      <c r="AG5" s="40"/>
      <c r="AH5" s="39"/>
    </row>
    <row r="6" spans="1:37" ht="15.75" customHeight="1" thickBot="1" x14ac:dyDescent="0.2">
      <c r="C6" s="33"/>
      <c r="D6" s="28"/>
      <c r="E6" s="28"/>
      <c r="F6" s="28"/>
      <c r="G6" s="34"/>
      <c r="H6" s="18"/>
      <c r="I6" s="122"/>
      <c r="J6" s="128">
        <f>(D7*D8*D9*D10*D11*D12*D13*D14*D15*D16*D17*D18*D19*D20*D21*D22*D23*D24*D25*D26*D27*D28*D29*D30*D31*D32*D33*D34*D35*D36*D37*D38*D39*D40)^(1/B3)</f>
        <v>432.44418898727514</v>
      </c>
      <c r="K6" s="129"/>
      <c r="L6" s="12"/>
      <c r="M6" s="41"/>
      <c r="N6" s="42"/>
      <c r="O6" s="43"/>
      <c r="P6" s="44"/>
      <c r="Q6" s="12"/>
      <c r="R6" s="45" t="s">
        <v>15</v>
      </c>
      <c r="S6" s="46">
        <v>32.5</v>
      </c>
      <c r="T6" s="47">
        <f>B2</f>
        <v>67.5</v>
      </c>
      <c r="U6" s="12"/>
      <c r="V6" s="48">
        <f t="shared" ref="V6:V39" si="0">S6+T6</f>
        <v>100</v>
      </c>
      <c r="W6" s="28"/>
      <c r="X6" s="2"/>
      <c r="AD6" s="45" t="s">
        <v>15</v>
      </c>
      <c r="AE6" s="46">
        <v>32.5</v>
      </c>
      <c r="AF6" s="47">
        <v>67.5</v>
      </c>
      <c r="AG6" s="40"/>
      <c r="AH6" s="98">
        <v>100</v>
      </c>
    </row>
    <row r="7" spans="1:37" ht="15.75" customHeight="1" x14ac:dyDescent="0.15">
      <c r="B7" s="49">
        <v>1</v>
      </c>
      <c r="C7" s="50" t="s">
        <v>16</v>
      </c>
      <c r="D7" s="51">
        <v>453.56</v>
      </c>
      <c r="E7" s="51">
        <v>32.5</v>
      </c>
      <c r="F7" s="52">
        <f t="shared" ref="F7:F19" si="1">ROUND(ABS($J$5-D7),2)</f>
        <v>21.12</v>
      </c>
      <c r="G7" s="53">
        <v>21.12</v>
      </c>
      <c r="H7" s="18"/>
      <c r="I7" s="12"/>
      <c r="J7" s="12"/>
      <c r="K7" s="12"/>
      <c r="L7" s="12"/>
      <c r="M7" s="50" t="s">
        <v>16</v>
      </c>
      <c r="N7" s="51">
        <v>453.56</v>
      </c>
      <c r="O7" s="51">
        <v>32.5</v>
      </c>
      <c r="P7" s="54">
        <f t="shared" ref="P7:P39" si="2">$B$2*(1-(ABS(($J$5-N7)))/$J$5)</f>
        <v>64.204043482011386</v>
      </c>
      <c r="Q7" s="12"/>
      <c r="R7" s="55" t="s">
        <v>17</v>
      </c>
      <c r="S7" s="51">
        <v>32.25</v>
      </c>
      <c r="T7" s="56">
        <v>65.281314257250202</v>
      </c>
      <c r="U7" s="12"/>
      <c r="V7" s="57">
        <f t="shared" si="0"/>
        <v>97.531314257250202</v>
      </c>
      <c r="W7" s="28"/>
      <c r="X7" s="58">
        <f>V7-V6</f>
        <v>-2.4686857427497984</v>
      </c>
      <c r="AD7" s="55" t="s">
        <v>17</v>
      </c>
      <c r="AE7" s="51">
        <v>32.25</v>
      </c>
      <c r="AF7" s="56">
        <v>65.281314257250159</v>
      </c>
      <c r="AG7" s="40"/>
      <c r="AH7" s="54">
        <v>97.531314257250159</v>
      </c>
      <c r="AI7" s="58">
        <f>AH7-AH6</f>
        <v>-2.468685742749841</v>
      </c>
      <c r="AK7" s="59">
        <f>AH6-AH7</f>
        <v>2.468685742749841</v>
      </c>
    </row>
    <row r="8" spans="1:37" ht="15" customHeight="1" x14ac:dyDescent="0.15">
      <c r="A8" s="60"/>
      <c r="B8" s="61">
        <f>B7+1</f>
        <v>2</v>
      </c>
      <c r="C8" s="62" t="s">
        <v>15</v>
      </c>
      <c r="D8" s="63">
        <v>421.96</v>
      </c>
      <c r="E8" s="63">
        <v>32.5</v>
      </c>
      <c r="F8" s="64">
        <f t="shared" si="1"/>
        <v>10.48</v>
      </c>
      <c r="G8" s="65">
        <v>10.48</v>
      </c>
      <c r="H8" s="8"/>
      <c r="L8" s="66"/>
      <c r="M8" s="11" t="s">
        <v>18</v>
      </c>
      <c r="N8" s="67">
        <v>1349.42</v>
      </c>
      <c r="O8" s="67">
        <v>32.5</v>
      </c>
      <c r="P8" s="68">
        <f t="shared" si="2"/>
        <v>-75.630301712020938</v>
      </c>
      <c r="Q8" s="69"/>
      <c r="R8" s="70" t="s">
        <v>19</v>
      </c>
      <c r="S8" s="67">
        <v>32.5</v>
      </c>
      <c r="T8" s="71">
        <v>64.894212281404407</v>
      </c>
      <c r="U8" s="69"/>
      <c r="V8" s="72">
        <f t="shared" si="0"/>
        <v>97.394212281404407</v>
      </c>
      <c r="W8" s="59"/>
      <c r="X8" s="58">
        <f t="shared" ref="X8:X39" si="3">V8-V7</f>
        <v>-0.13710197584579475</v>
      </c>
      <c r="AD8" s="70" t="s">
        <v>19</v>
      </c>
      <c r="AE8" s="67">
        <v>32.5</v>
      </c>
      <c r="AF8" s="71">
        <v>64.894212281404378</v>
      </c>
      <c r="AG8" s="73"/>
      <c r="AH8" s="68">
        <v>97.394212281404378</v>
      </c>
      <c r="AI8" s="58">
        <f t="shared" ref="AI8:AI39" si="4">AH8-AH7</f>
        <v>-0.13710197584578054</v>
      </c>
      <c r="AK8" s="59">
        <f t="shared" ref="AK8:AK39" si="5">AH7-AH8</f>
        <v>0.13710197584578054</v>
      </c>
    </row>
    <row r="9" spans="1:37" ht="15" customHeight="1" x14ac:dyDescent="0.15">
      <c r="A9" s="60"/>
      <c r="B9" s="61">
        <f t="shared" ref="B9:B40" si="6">B8+1</f>
        <v>3</v>
      </c>
      <c r="C9" s="11" t="s">
        <v>18</v>
      </c>
      <c r="D9" s="67">
        <v>1349.42</v>
      </c>
      <c r="E9" s="67">
        <v>32.5</v>
      </c>
      <c r="F9" s="74">
        <f t="shared" si="1"/>
        <v>916.98</v>
      </c>
      <c r="G9" s="75">
        <v>916.98</v>
      </c>
      <c r="H9" s="8"/>
      <c r="L9" s="66"/>
      <c r="M9" s="11" t="s">
        <v>20</v>
      </c>
      <c r="N9" s="67">
        <v>4012</v>
      </c>
      <c r="O9" s="67">
        <v>31.25</v>
      </c>
      <c r="P9" s="68">
        <f t="shared" si="2"/>
        <v>-491.23109963438202</v>
      </c>
      <c r="Q9" s="69"/>
      <c r="R9" s="76" t="s">
        <v>16</v>
      </c>
      <c r="S9" s="67">
        <v>32.5</v>
      </c>
      <c r="T9" s="71">
        <v>64.204043482011386</v>
      </c>
      <c r="U9" s="69"/>
      <c r="V9" s="72">
        <f t="shared" si="0"/>
        <v>96.704043482011386</v>
      </c>
      <c r="W9" s="59"/>
      <c r="X9" s="58">
        <f t="shared" si="3"/>
        <v>-0.690168799393021</v>
      </c>
      <c r="AD9" s="76" t="s">
        <v>16</v>
      </c>
      <c r="AE9" s="67">
        <v>32.5</v>
      </c>
      <c r="AF9" s="71">
        <v>64.204043482011386</v>
      </c>
      <c r="AG9" s="73"/>
      <c r="AH9" s="68">
        <v>96.704043482011386</v>
      </c>
      <c r="AI9" s="58">
        <f t="shared" si="4"/>
        <v>-0.69016879939299258</v>
      </c>
      <c r="AK9" s="59">
        <f t="shared" si="5"/>
        <v>0.69016879939299258</v>
      </c>
    </row>
    <row r="10" spans="1:37" ht="34.5" customHeight="1" x14ac:dyDescent="0.15">
      <c r="A10" s="77"/>
      <c r="B10" s="61">
        <f t="shared" si="6"/>
        <v>4</v>
      </c>
      <c r="C10" s="11" t="s">
        <v>20</v>
      </c>
      <c r="D10" s="67">
        <v>4012</v>
      </c>
      <c r="E10" s="67">
        <v>31.25</v>
      </c>
      <c r="F10" s="74">
        <f t="shared" si="1"/>
        <v>3579.56</v>
      </c>
      <c r="G10" s="75">
        <v>3579.56</v>
      </c>
      <c r="H10" s="8"/>
      <c r="L10" s="66"/>
      <c r="M10" s="78" t="s">
        <v>21</v>
      </c>
      <c r="N10" s="67">
        <v>544.72</v>
      </c>
      <c r="O10" s="67">
        <v>32.5</v>
      </c>
      <c r="P10" s="68">
        <f t="shared" si="2"/>
        <v>49.974924079551187</v>
      </c>
      <c r="Q10" s="69"/>
      <c r="R10" s="70" t="s">
        <v>22</v>
      </c>
      <c r="S10" s="67">
        <v>31.25</v>
      </c>
      <c r="T10" s="71">
        <v>62.607501012799268</v>
      </c>
      <c r="U10" s="69"/>
      <c r="V10" s="72">
        <f t="shared" si="0"/>
        <v>93.857501012799275</v>
      </c>
      <c r="W10" s="59"/>
      <c r="X10" s="58">
        <f t="shared" si="3"/>
        <v>-2.8465424692121104</v>
      </c>
      <c r="AD10" s="70" t="s">
        <v>22</v>
      </c>
      <c r="AE10" s="67">
        <v>31.25</v>
      </c>
      <c r="AF10" s="71">
        <v>62.607501012799268</v>
      </c>
      <c r="AG10" s="73"/>
      <c r="AH10" s="68">
        <v>93.857501012799275</v>
      </c>
      <c r="AI10" s="58">
        <f t="shared" si="4"/>
        <v>-2.8465424692121104</v>
      </c>
      <c r="AK10" s="59">
        <f t="shared" si="5"/>
        <v>2.8465424692121104</v>
      </c>
    </row>
    <row r="11" spans="1:37" ht="30.75" customHeight="1" x14ac:dyDescent="0.15">
      <c r="A11" s="77"/>
      <c r="B11" s="61">
        <f t="shared" si="6"/>
        <v>5</v>
      </c>
      <c r="C11" s="78" t="s">
        <v>21</v>
      </c>
      <c r="D11" s="67">
        <v>544.72</v>
      </c>
      <c r="E11" s="67">
        <v>32.5</v>
      </c>
      <c r="F11" s="74">
        <f t="shared" si="1"/>
        <v>112.28</v>
      </c>
      <c r="G11" s="75">
        <v>112.28</v>
      </c>
      <c r="H11" s="8"/>
      <c r="L11" s="66"/>
      <c r="M11" s="78" t="s">
        <v>17</v>
      </c>
      <c r="N11" s="67">
        <v>418.23</v>
      </c>
      <c r="O11" s="67">
        <v>32.25</v>
      </c>
      <c r="P11" s="68">
        <f t="shared" si="2"/>
        <v>65.281314257250159</v>
      </c>
      <c r="Q11" s="69"/>
      <c r="R11" s="79" t="s">
        <v>23</v>
      </c>
      <c r="S11" s="67">
        <v>32.5</v>
      </c>
      <c r="T11" s="71">
        <v>60.631154680757398</v>
      </c>
      <c r="U11" s="69"/>
      <c r="V11" s="72">
        <f t="shared" si="0"/>
        <v>93.13115468075739</v>
      </c>
      <c r="W11" s="59"/>
      <c r="X11" s="58">
        <f t="shared" si="3"/>
        <v>-0.72634633204188503</v>
      </c>
      <c r="AD11" s="79" t="s">
        <v>24</v>
      </c>
      <c r="AE11" s="67">
        <v>32.5</v>
      </c>
      <c r="AF11" s="71">
        <v>60.631154680757398</v>
      </c>
      <c r="AG11" s="73"/>
      <c r="AH11" s="68">
        <v>93.13115468075739</v>
      </c>
      <c r="AI11" s="58">
        <f t="shared" si="4"/>
        <v>-0.72634633204188503</v>
      </c>
      <c r="AK11" s="59">
        <f t="shared" si="5"/>
        <v>0.72634633204188503</v>
      </c>
    </row>
    <row r="12" spans="1:37" ht="27" customHeight="1" thickBot="1" x14ac:dyDescent="0.2">
      <c r="A12" s="77"/>
      <c r="B12" s="61">
        <f>B11+1</f>
        <v>6</v>
      </c>
      <c r="C12" s="78" t="s">
        <v>17</v>
      </c>
      <c r="D12" s="67">
        <v>418.23</v>
      </c>
      <c r="E12" s="67">
        <v>32.25</v>
      </c>
      <c r="F12" s="74">
        <f t="shared" si="1"/>
        <v>14.21</v>
      </c>
      <c r="G12" s="75">
        <v>14.21</v>
      </c>
      <c r="H12" s="8"/>
      <c r="L12" s="66"/>
      <c r="M12" s="80" t="s">
        <v>25</v>
      </c>
      <c r="N12" s="67">
        <v>251.42</v>
      </c>
      <c r="O12" s="67">
        <v>31.5</v>
      </c>
      <c r="P12" s="68">
        <f t="shared" si="2"/>
        <v>39.244023696429799</v>
      </c>
      <c r="Q12" s="69"/>
      <c r="R12" s="70" t="s">
        <v>26</v>
      </c>
      <c r="S12" s="67">
        <v>32.5</v>
      </c>
      <c r="T12" s="71">
        <v>57.559566376165193</v>
      </c>
      <c r="U12" s="69"/>
      <c r="V12" s="72">
        <f t="shared" si="0"/>
        <v>90.059566376165193</v>
      </c>
      <c r="W12" s="59"/>
      <c r="X12" s="58">
        <f>V12-V11</f>
        <v>-3.071588304592197</v>
      </c>
      <c r="AD12" s="70" t="s">
        <v>26</v>
      </c>
      <c r="AE12" s="67">
        <v>32.5</v>
      </c>
      <c r="AF12" s="71">
        <v>57.559566376165193</v>
      </c>
      <c r="AG12" s="73"/>
      <c r="AH12" s="68">
        <v>90.059566376165193</v>
      </c>
      <c r="AI12" s="58">
        <f>AH12-AH11</f>
        <v>-3.071588304592197</v>
      </c>
      <c r="AK12" s="59">
        <f>AH11-AH12</f>
        <v>3.071588304592197</v>
      </c>
    </row>
    <row r="13" spans="1:37" ht="27" customHeight="1" thickBot="1" x14ac:dyDescent="0.2">
      <c r="A13" s="81" t="s">
        <v>27</v>
      </c>
      <c r="B13" s="61">
        <f t="shared" si="6"/>
        <v>7</v>
      </c>
      <c r="C13" s="80" t="s">
        <v>25</v>
      </c>
      <c r="D13" s="67">
        <v>251.42</v>
      </c>
      <c r="E13" s="67">
        <v>31.5</v>
      </c>
      <c r="F13" s="74">
        <f t="shared" si="1"/>
        <v>181.02</v>
      </c>
      <c r="G13" s="75">
        <v>181.02</v>
      </c>
      <c r="H13" s="8"/>
      <c r="L13" s="66"/>
      <c r="M13" s="80" t="s">
        <v>26</v>
      </c>
      <c r="N13" s="67">
        <v>368.76</v>
      </c>
      <c r="O13" s="67">
        <v>32.5</v>
      </c>
      <c r="P13" s="68">
        <f t="shared" si="2"/>
        <v>57.559566376165193</v>
      </c>
      <c r="Q13" s="69"/>
      <c r="R13" s="79" t="s">
        <v>28</v>
      </c>
      <c r="S13" s="67">
        <v>32.5</v>
      </c>
      <c r="T13" s="71">
        <v>55.293146743390707</v>
      </c>
      <c r="U13" s="69"/>
      <c r="V13" s="72">
        <f t="shared" si="0"/>
        <v>87.793146743390707</v>
      </c>
      <c r="W13" s="59"/>
      <c r="X13" s="58">
        <f t="shared" si="3"/>
        <v>-2.2664196327744861</v>
      </c>
      <c r="AD13" s="79" t="s">
        <v>28</v>
      </c>
      <c r="AE13" s="67">
        <v>32.5</v>
      </c>
      <c r="AF13" s="71">
        <v>55.293146743390707</v>
      </c>
      <c r="AG13" s="73"/>
      <c r="AH13" s="68">
        <v>87.793146743390707</v>
      </c>
      <c r="AI13" s="58">
        <f t="shared" si="4"/>
        <v>-2.2664196327744861</v>
      </c>
      <c r="AK13" s="59">
        <f t="shared" si="5"/>
        <v>2.2664196327744861</v>
      </c>
    </row>
    <row r="14" spans="1:37" ht="27" customHeight="1" x14ac:dyDescent="0.15">
      <c r="A14" s="111" t="s">
        <v>29</v>
      </c>
      <c r="B14" s="61">
        <f t="shared" si="6"/>
        <v>8</v>
      </c>
      <c r="C14" s="80" t="s">
        <v>26</v>
      </c>
      <c r="D14" s="67">
        <v>368.76</v>
      </c>
      <c r="E14" s="67">
        <v>32.5</v>
      </c>
      <c r="F14" s="74">
        <f t="shared" si="1"/>
        <v>63.68</v>
      </c>
      <c r="G14" s="75">
        <v>63.68</v>
      </c>
      <c r="H14" s="8"/>
      <c r="L14" s="66"/>
      <c r="M14" s="80" t="s">
        <v>30</v>
      </c>
      <c r="N14" s="67">
        <v>286.61</v>
      </c>
      <c r="O14" s="67">
        <v>32.25</v>
      </c>
      <c r="P14" s="68">
        <f t="shared" si="2"/>
        <v>44.736813426273748</v>
      </c>
      <c r="Q14" s="69"/>
      <c r="R14" s="79" t="s">
        <v>31</v>
      </c>
      <c r="S14" s="67">
        <v>32.5</v>
      </c>
      <c r="T14" s="71">
        <v>54.890435816905992</v>
      </c>
      <c r="U14" s="69"/>
      <c r="V14" s="72">
        <f t="shared" si="0"/>
        <v>87.390435816905992</v>
      </c>
      <c r="W14" s="59"/>
      <c r="X14" s="58">
        <f t="shared" si="3"/>
        <v>-0.40271092648471551</v>
      </c>
      <c r="AD14" s="79" t="s">
        <v>31</v>
      </c>
      <c r="AE14" s="67">
        <v>32.5</v>
      </c>
      <c r="AF14" s="71">
        <v>54.890435816905992</v>
      </c>
      <c r="AG14" s="73"/>
      <c r="AH14" s="68">
        <v>87.390435816905992</v>
      </c>
      <c r="AI14" s="58">
        <f t="shared" si="4"/>
        <v>-0.40271092648471551</v>
      </c>
      <c r="AK14" s="59">
        <f t="shared" si="5"/>
        <v>0.40271092648471551</v>
      </c>
    </row>
    <row r="15" spans="1:37" ht="27" customHeight="1" x14ac:dyDescent="0.15">
      <c r="A15" s="112"/>
      <c r="B15" s="61">
        <f t="shared" si="6"/>
        <v>9</v>
      </c>
      <c r="C15" s="80" t="s">
        <v>30</v>
      </c>
      <c r="D15" s="67">
        <v>286.61</v>
      </c>
      <c r="E15" s="67">
        <v>32.25</v>
      </c>
      <c r="F15" s="74">
        <f t="shared" si="1"/>
        <v>145.83000000000001</v>
      </c>
      <c r="G15" s="75">
        <v>145.83000000000001</v>
      </c>
      <c r="H15" s="8"/>
      <c r="L15" s="66"/>
      <c r="M15" s="82" t="s">
        <v>22</v>
      </c>
      <c r="N15" s="67">
        <v>401.1</v>
      </c>
      <c r="O15" s="67">
        <v>31.25</v>
      </c>
      <c r="P15" s="68">
        <f t="shared" si="2"/>
        <v>62.607501012799268</v>
      </c>
      <c r="Q15" s="69"/>
      <c r="R15" s="79" t="s">
        <v>32</v>
      </c>
      <c r="S15" s="67">
        <v>32.5</v>
      </c>
      <c r="T15" s="71">
        <v>50.477532290125147</v>
      </c>
      <c r="U15" s="69"/>
      <c r="V15" s="72">
        <f t="shared" si="0"/>
        <v>82.97753229012514</v>
      </c>
      <c r="W15" s="59"/>
      <c r="X15" s="58">
        <f t="shared" si="3"/>
        <v>-4.4129035267808518</v>
      </c>
      <c r="AD15" s="79" t="s">
        <v>32</v>
      </c>
      <c r="AE15" s="67">
        <v>32.5</v>
      </c>
      <c r="AF15" s="71">
        <v>50.477532290125147</v>
      </c>
      <c r="AG15" s="73"/>
      <c r="AH15" s="68">
        <v>82.97753229012514</v>
      </c>
      <c r="AI15" s="58">
        <f t="shared" si="4"/>
        <v>-4.4129035267808518</v>
      </c>
      <c r="AK15" s="59">
        <f t="shared" si="5"/>
        <v>4.4129035267808518</v>
      </c>
    </row>
    <row r="16" spans="1:37" ht="27" customHeight="1" thickBot="1" x14ac:dyDescent="0.2">
      <c r="A16" s="113"/>
      <c r="B16" s="61">
        <f t="shared" si="6"/>
        <v>10</v>
      </c>
      <c r="C16" s="82" t="s">
        <v>22</v>
      </c>
      <c r="D16" s="67">
        <v>401.1</v>
      </c>
      <c r="E16" s="67">
        <v>31.25</v>
      </c>
      <c r="F16" s="74">
        <f t="shared" si="1"/>
        <v>31.34</v>
      </c>
      <c r="G16" s="75">
        <v>31.34</v>
      </c>
      <c r="H16" s="8"/>
      <c r="L16" s="66"/>
      <c r="M16" s="80" t="s">
        <v>33</v>
      </c>
      <c r="N16" s="67">
        <v>98.71</v>
      </c>
      <c r="O16" s="67">
        <v>32.5</v>
      </c>
      <c r="P16" s="68">
        <f t="shared" si="2"/>
        <v>15.40759517570036</v>
      </c>
      <c r="Q16" s="69"/>
      <c r="R16" s="70" t="s">
        <v>21</v>
      </c>
      <c r="S16" s="67">
        <v>32.5</v>
      </c>
      <c r="T16" s="71">
        <v>49.974924079551187</v>
      </c>
      <c r="U16" s="69"/>
      <c r="V16" s="72">
        <f t="shared" si="0"/>
        <v>82.474924079551187</v>
      </c>
      <c r="W16" s="59"/>
      <c r="X16" s="58">
        <f t="shared" si="3"/>
        <v>-0.50260821057395333</v>
      </c>
      <c r="AD16" s="70" t="s">
        <v>21</v>
      </c>
      <c r="AE16" s="67">
        <v>32.5</v>
      </c>
      <c r="AF16" s="71">
        <v>49.974924079551187</v>
      </c>
      <c r="AG16" s="73"/>
      <c r="AH16" s="68">
        <v>82.474924079551187</v>
      </c>
      <c r="AI16" s="58">
        <f t="shared" si="4"/>
        <v>-0.50260821057395333</v>
      </c>
      <c r="AK16" s="59">
        <f t="shared" si="5"/>
        <v>0.50260821057395333</v>
      </c>
    </row>
    <row r="17" spans="1:37" ht="27" customHeight="1" thickBot="1" x14ac:dyDescent="0.2">
      <c r="A17" s="81" t="s">
        <v>34</v>
      </c>
      <c r="B17" s="61">
        <f t="shared" si="6"/>
        <v>11</v>
      </c>
      <c r="C17" s="80" t="s">
        <v>33</v>
      </c>
      <c r="D17" s="67">
        <v>98.71</v>
      </c>
      <c r="E17" s="67">
        <v>32.5</v>
      </c>
      <c r="F17" s="74">
        <f t="shared" si="1"/>
        <v>333.73</v>
      </c>
      <c r="G17" s="75">
        <v>333.73</v>
      </c>
      <c r="H17" s="8"/>
      <c r="L17" s="66"/>
      <c r="M17" s="80" t="s">
        <v>35</v>
      </c>
      <c r="N17" s="67">
        <v>818.11</v>
      </c>
      <c r="O17" s="67">
        <v>32.5</v>
      </c>
      <c r="P17" s="68">
        <f t="shared" si="2"/>
        <v>7.3016139277456746</v>
      </c>
      <c r="Q17" s="69"/>
      <c r="R17" s="70" t="s">
        <v>36</v>
      </c>
      <c r="S17" s="67">
        <v>31.5</v>
      </c>
      <c r="T17" s="71">
        <v>49.929911303849984</v>
      </c>
      <c r="U17" s="69"/>
      <c r="V17" s="72">
        <f t="shared" si="0"/>
        <v>81.429911303849991</v>
      </c>
      <c r="W17" s="59"/>
      <c r="X17" s="58">
        <f t="shared" si="3"/>
        <v>-1.0450127757011956</v>
      </c>
      <c r="AD17" s="70" t="s">
        <v>37</v>
      </c>
      <c r="AE17" s="67">
        <v>32.5</v>
      </c>
      <c r="AF17" s="71">
        <v>49.428863988339927</v>
      </c>
      <c r="AG17" s="73"/>
      <c r="AH17" s="68">
        <v>81.928863988339927</v>
      </c>
      <c r="AI17" s="58">
        <f t="shared" si="4"/>
        <v>-0.54606009121125965</v>
      </c>
      <c r="AK17" s="59">
        <f t="shared" si="5"/>
        <v>0.54606009121125965</v>
      </c>
    </row>
    <row r="18" spans="1:37" ht="27" customHeight="1" thickBot="1" x14ac:dyDescent="0.2">
      <c r="A18" s="81" t="s">
        <v>34</v>
      </c>
      <c r="B18" s="61">
        <f t="shared" si="6"/>
        <v>12</v>
      </c>
      <c r="C18" s="80" t="s">
        <v>35</v>
      </c>
      <c r="D18" s="67">
        <v>818.11</v>
      </c>
      <c r="E18" s="67">
        <v>32.5</v>
      </c>
      <c r="F18" s="74">
        <f t="shared" si="1"/>
        <v>385.67</v>
      </c>
      <c r="G18" s="75">
        <v>385.67</v>
      </c>
      <c r="H18" s="8"/>
      <c r="L18" s="66"/>
      <c r="M18" s="80" t="s">
        <v>38</v>
      </c>
      <c r="N18" s="67">
        <v>908.12</v>
      </c>
      <c r="O18" s="67">
        <v>32.25</v>
      </c>
      <c r="P18" s="68">
        <f t="shared" si="2"/>
        <v>-6.7480025423666596</v>
      </c>
      <c r="Q18" s="69"/>
      <c r="R18" s="70" t="s">
        <v>37</v>
      </c>
      <c r="S18" s="67">
        <v>32.5</v>
      </c>
      <c r="T18" s="71">
        <v>49.428863988339927</v>
      </c>
      <c r="U18" s="69"/>
      <c r="V18" s="72">
        <f t="shared" si="0"/>
        <v>81.928863988339927</v>
      </c>
      <c r="W18" s="59"/>
      <c r="X18" s="58">
        <f t="shared" si="3"/>
        <v>0.4989526844899359</v>
      </c>
      <c r="AD18" s="70" t="s">
        <v>36</v>
      </c>
      <c r="AE18" s="67">
        <v>31.5</v>
      </c>
      <c r="AF18" s="71">
        <v>49.929911303849984</v>
      </c>
      <c r="AG18" s="73"/>
      <c r="AH18" s="68">
        <v>81.429911303849991</v>
      </c>
      <c r="AI18" s="58">
        <f t="shared" si="4"/>
        <v>-0.4989526844899359</v>
      </c>
      <c r="AK18" s="59">
        <f t="shared" si="5"/>
        <v>0.4989526844899359</v>
      </c>
    </row>
    <row r="19" spans="1:37" ht="27" customHeight="1" thickBot="1" x14ac:dyDescent="0.2">
      <c r="A19" s="81" t="s">
        <v>39</v>
      </c>
      <c r="B19" s="61">
        <f t="shared" si="6"/>
        <v>13</v>
      </c>
      <c r="C19" s="80" t="s">
        <v>38</v>
      </c>
      <c r="D19" s="67">
        <v>908.12</v>
      </c>
      <c r="E19" s="67">
        <v>32.25</v>
      </c>
      <c r="F19" s="74">
        <f t="shared" si="1"/>
        <v>475.68</v>
      </c>
      <c r="G19" s="75">
        <v>475.68</v>
      </c>
      <c r="H19" s="8"/>
      <c r="L19" s="66"/>
      <c r="M19" s="80" t="s">
        <v>40</v>
      </c>
      <c r="N19" s="67">
        <v>162.41</v>
      </c>
      <c r="O19" s="67">
        <v>31.25</v>
      </c>
      <c r="P19" s="68">
        <f t="shared" si="2"/>
        <v>25.35049673270688</v>
      </c>
      <c r="Q19" s="69"/>
      <c r="R19" s="70" t="s">
        <v>41</v>
      </c>
      <c r="S19" s="67">
        <v>32.5</v>
      </c>
      <c r="T19" s="71">
        <v>46.522477379368794</v>
      </c>
      <c r="U19" s="69"/>
      <c r="V19" s="72">
        <f t="shared" si="0"/>
        <v>79.022477379368794</v>
      </c>
      <c r="W19" s="59"/>
      <c r="X19" s="58">
        <f t="shared" si="3"/>
        <v>-2.9063866089711325</v>
      </c>
      <c r="AD19" s="70" t="s">
        <v>41</v>
      </c>
      <c r="AE19" s="67">
        <v>32.5</v>
      </c>
      <c r="AF19" s="71">
        <v>46.522477379368794</v>
      </c>
      <c r="AG19" s="73"/>
      <c r="AH19" s="68">
        <v>79.022477379368794</v>
      </c>
      <c r="AI19" s="58">
        <f t="shared" si="4"/>
        <v>-2.4074339244811966</v>
      </c>
      <c r="AK19" s="59">
        <f t="shared" si="5"/>
        <v>2.4074339244811966</v>
      </c>
    </row>
    <row r="20" spans="1:37" ht="27" customHeight="1" thickBot="1" x14ac:dyDescent="0.2">
      <c r="A20" s="81" t="s">
        <v>42</v>
      </c>
      <c r="B20" s="61">
        <f t="shared" si="6"/>
        <v>14</v>
      </c>
      <c r="C20" s="80" t="s">
        <v>40</v>
      </c>
      <c r="D20" s="67">
        <v>162.41</v>
      </c>
      <c r="E20" s="67">
        <v>31.25</v>
      </c>
      <c r="F20" s="74"/>
      <c r="G20" s="75"/>
      <c r="H20" s="8"/>
      <c r="L20" s="66"/>
      <c r="M20" s="82" t="s">
        <v>41</v>
      </c>
      <c r="N20" s="67">
        <v>298.05</v>
      </c>
      <c r="O20" s="67">
        <v>32.5</v>
      </c>
      <c r="P20" s="68">
        <f t="shared" si="2"/>
        <v>46.522477379368794</v>
      </c>
      <c r="Q20" s="69"/>
      <c r="R20" s="79" t="s">
        <v>43</v>
      </c>
      <c r="S20" s="67">
        <v>31.5</v>
      </c>
      <c r="T20" s="71">
        <v>46.094792131861759</v>
      </c>
      <c r="U20" s="69"/>
      <c r="V20" s="72">
        <f t="shared" si="0"/>
        <v>77.594792131861766</v>
      </c>
      <c r="W20" s="59"/>
      <c r="X20" s="58">
        <f t="shared" si="3"/>
        <v>-1.4276852475070285</v>
      </c>
      <c r="AD20" s="79" t="s">
        <v>44</v>
      </c>
      <c r="AE20" s="67">
        <v>32.5</v>
      </c>
      <c r="AF20" s="71">
        <v>45.105184661352794</v>
      </c>
      <c r="AG20" s="73"/>
      <c r="AH20" s="68">
        <v>77.605184661352794</v>
      </c>
      <c r="AI20" s="58">
        <f t="shared" si="4"/>
        <v>-1.4172927180160002</v>
      </c>
      <c r="AK20" s="59">
        <f t="shared" si="5"/>
        <v>1.4172927180160002</v>
      </c>
    </row>
    <row r="21" spans="1:37" ht="27" customHeight="1" thickBot="1" x14ac:dyDescent="0.2">
      <c r="A21" s="81" t="s">
        <v>45</v>
      </c>
      <c r="B21" s="61">
        <f t="shared" si="6"/>
        <v>15</v>
      </c>
      <c r="C21" s="82" t="s">
        <v>41</v>
      </c>
      <c r="D21" s="67">
        <v>298.05</v>
      </c>
      <c r="E21" s="67">
        <v>32.5</v>
      </c>
      <c r="F21" s="74">
        <f t="shared" ref="F21:F40" si="7">ROUND(ABS($J$5-D21),2)</f>
        <v>134.38999999999999</v>
      </c>
      <c r="G21" s="75">
        <v>134.38999999999999</v>
      </c>
      <c r="H21" s="8"/>
      <c r="L21" s="66"/>
      <c r="M21" s="80" t="s">
        <v>46</v>
      </c>
      <c r="N21" s="67">
        <v>571.84</v>
      </c>
      <c r="O21" s="67">
        <v>31.5</v>
      </c>
      <c r="P21" s="68">
        <f t="shared" si="2"/>
        <v>45.741776666269921</v>
      </c>
      <c r="Q21" s="69"/>
      <c r="R21" s="70" t="s">
        <v>46</v>
      </c>
      <c r="S21" s="67">
        <v>31.5</v>
      </c>
      <c r="T21" s="71">
        <v>45.741776666269921</v>
      </c>
      <c r="U21" s="69"/>
      <c r="V21" s="72">
        <f t="shared" si="0"/>
        <v>77.241776666269914</v>
      </c>
      <c r="W21" s="59"/>
      <c r="X21" s="58">
        <f t="shared" si="3"/>
        <v>-0.35301546559185226</v>
      </c>
      <c r="AD21" s="79" t="s">
        <v>43</v>
      </c>
      <c r="AE21" s="67">
        <v>31.5</v>
      </c>
      <c r="AF21" s="71">
        <v>46.094792131861759</v>
      </c>
      <c r="AG21" s="73"/>
      <c r="AH21" s="68">
        <v>77.594792131861766</v>
      </c>
      <c r="AI21" s="58">
        <f t="shared" si="4"/>
        <v>-1.0392529491028313E-2</v>
      </c>
      <c r="AK21" s="59">
        <f t="shared" si="5"/>
        <v>1.0392529491028313E-2</v>
      </c>
    </row>
    <row r="22" spans="1:37" ht="27" customHeight="1" thickBot="1" x14ac:dyDescent="0.2">
      <c r="A22" s="81" t="s">
        <v>47</v>
      </c>
      <c r="B22" s="61">
        <f t="shared" si="6"/>
        <v>16</v>
      </c>
      <c r="C22" s="80" t="s">
        <v>46</v>
      </c>
      <c r="D22" s="67">
        <v>571.84</v>
      </c>
      <c r="E22" s="67">
        <v>31.5</v>
      </c>
      <c r="F22" s="74">
        <f t="shared" si="7"/>
        <v>139.4</v>
      </c>
      <c r="G22" s="75">
        <v>139.4</v>
      </c>
      <c r="H22" s="8"/>
      <c r="L22" s="66"/>
      <c r="M22" s="80" t="s">
        <v>48</v>
      </c>
      <c r="N22" s="67">
        <v>696.81</v>
      </c>
      <c r="O22" s="67">
        <v>31.5</v>
      </c>
      <c r="P22" s="68">
        <f t="shared" si="2"/>
        <v>26.235271052783215</v>
      </c>
      <c r="Q22" s="69"/>
      <c r="R22" s="79" t="s">
        <v>44</v>
      </c>
      <c r="S22" s="67">
        <v>32.5</v>
      </c>
      <c r="T22" s="71">
        <v>45.105184661352794</v>
      </c>
      <c r="U22" s="69"/>
      <c r="V22" s="72">
        <f t="shared" si="0"/>
        <v>77.605184661352794</v>
      </c>
      <c r="W22" s="59"/>
      <c r="X22" s="58">
        <f t="shared" si="3"/>
        <v>0.36340799508288057</v>
      </c>
      <c r="AD22" s="70" t="s">
        <v>46</v>
      </c>
      <c r="AE22" s="67">
        <v>31.5</v>
      </c>
      <c r="AF22" s="71">
        <v>45.741776666269921</v>
      </c>
      <c r="AG22" s="73"/>
      <c r="AH22" s="68">
        <v>77.241776666269914</v>
      </c>
      <c r="AI22" s="58">
        <f t="shared" si="4"/>
        <v>-0.35301546559185226</v>
      </c>
      <c r="AK22" s="59">
        <f t="shared" si="5"/>
        <v>0.35301546559185226</v>
      </c>
    </row>
    <row r="23" spans="1:37" ht="27" customHeight="1" thickBot="1" x14ac:dyDescent="0.2">
      <c r="A23" s="81" t="s">
        <v>47</v>
      </c>
      <c r="B23" s="61">
        <f t="shared" si="6"/>
        <v>17</v>
      </c>
      <c r="C23" s="80" t="s">
        <v>48</v>
      </c>
      <c r="D23" s="67">
        <v>696.81</v>
      </c>
      <c r="E23" s="67">
        <v>31.5</v>
      </c>
      <c r="F23" s="74">
        <f t="shared" si="7"/>
        <v>264.37</v>
      </c>
      <c r="G23" s="75">
        <v>264.37</v>
      </c>
      <c r="H23" s="8"/>
      <c r="L23" s="66"/>
      <c r="M23" s="78" t="s">
        <v>19</v>
      </c>
      <c r="N23" s="67">
        <v>415.75</v>
      </c>
      <c r="O23" s="67">
        <v>32.5</v>
      </c>
      <c r="P23" s="68">
        <f t="shared" si="2"/>
        <v>64.894212281404378</v>
      </c>
      <c r="Q23" s="69"/>
      <c r="R23" s="70" t="s">
        <v>30</v>
      </c>
      <c r="S23" s="67">
        <v>32.25</v>
      </c>
      <c r="T23" s="71">
        <v>44.736813426273748</v>
      </c>
      <c r="U23" s="69"/>
      <c r="V23" s="72">
        <f t="shared" si="0"/>
        <v>76.986813426273756</v>
      </c>
      <c r="W23" s="59"/>
      <c r="X23" s="58">
        <f t="shared" si="3"/>
        <v>-0.61837123507903868</v>
      </c>
      <c r="AD23" s="70" t="s">
        <v>30</v>
      </c>
      <c r="AE23" s="67">
        <v>32.25</v>
      </c>
      <c r="AF23" s="71">
        <v>44.736813426273748</v>
      </c>
      <c r="AG23" s="73"/>
      <c r="AH23" s="68">
        <v>76.986813426273756</v>
      </c>
      <c r="AI23" s="58">
        <f t="shared" si="4"/>
        <v>-0.25496323999615811</v>
      </c>
      <c r="AK23" s="59">
        <f t="shared" si="5"/>
        <v>0.25496323999615811</v>
      </c>
    </row>
    <row r="24" spans="1:37" ht="15" customHeight="1" x14ac:dyDescent="0.15">
      <c r="A24" s="77"/>
      <c r="B24" s="61">
        <f t="shared" si="6"/>
        <v>18</v>
      </c>
      <c r="C24" s="78" t="s">
        <v>19</v>
      </c>
      <c r="D24" s="67">
        <v>415.75</v>
      </c>
      <c r="E24" s="67">
        <v>32.5</v>
      </c>
      <c r="F24" s="74">
        <f t="shared" si="7"/>
        <v>16.690000000000001</v>
      </c>
      <c r="G24" s="75">
        <v>16.690000000000001</v>
      </c>
      <c r="H24" s="8"/>
      <c r="L24" s="66"/>
      <c r="M24" s="78" t="s">
        <v>24</v>
      </c>
      <c r="N24" s="67">
        <v>476.45</v>
      </c>
      <c r="O24" s="67">
        <v>32.5</v>
      </c>
      <c r="P24" s="68">
        <f t="shared" si="2"/>
        <v>60.631154680757398</v>
      </c>
      <c r="Q24" s="69"/>
      <c r="R24" s="79" t="s">
        <v>49</v>
      </c>
      <c r="S24" s="67">
        <v>32.5</v>
      </c>
      <c r="T24" s="71">
        <v>43.353860399663418</v>
      </c>
      <c r="U24" s="69"/>
      <c r="V24" s="72">
        <f t="shared" si="0"/>
        <v>75.853860399663418</v>
      </c>
      <c r="W24" s="59"/>
      <c r="X24" s="58">
        <f t="shared" si="3"/>
        <v>-1.1329530266103376</v>
      </c>
      <c r="AD24" s="79" t="s">
        <v>49</v>
      </c>
      <c r="AE24" s="67">
        <v>32.5</v>
      </c>
      <c r="AF24" s="71">
        <v>43.353860399663418</v>
      </c>
      <c r="AG24" s="73"/>
      <c r="AH24" s="68">
        <v>75.853860399663418</v>
      </c>
      <c r="AI24" s="58">
        <f t="shared" si="4"/>
        <v>-1.1329530266103376</v>
      </c>
      <c r="AK24" s="59">
        <f t="shared" si="5"/>
        <v>1.1329530266103376</v>
      </c>
    </row>
    <row r="25" spans="1:37" ht="15" customHeight="1" x14ac:dyDescent="0.15">
      <c r="A25" s="77"/>
      <c r="B25" s="61">
        <f t="shared" si="6"/>
        <v>19</v>
      </c>
      <c r="C25" s="78" t="s">
        <v>24</v>
      </c>
      <c r="D25" s="67">
        <v>476.45</v>
      </c>
      <c r="E25" s="67">
        <v>32.5</v>
      </c>
      <c r="F25" s="74">
        <f t="shared" si="7"/>
        <v>44.01</v>
      </c>
      <c r="G25" s="75">
        <v>44.01</v>
      </c>
      <c r="H25" s="8"/>
      <c r="L25" s="66"/>
      <c r="M25" s="78" t="s">
        <v>50</v>
      </c>
      <c r="N25" s="67">
        <v>111.19</v>
      </c>
      <c r="O25" s="67">
        <v>32.25</v>
      </c>
      <c r="P25" s="68">
        <f t="shared" si="2"/>
        <v>17.355592215440417</v>
      </c>
      <c r="Q25" s="69"/>
      <c r="R25" s="79" t="s">
        <v>51</v>
      </c>
      <c r="S25" s="67">
        <v>30.25</v>
      </c>
      <c r="T25" s="71">
        <v>41.429023604730048</v>
      </c>
      <c r="U25" s="69"/>
      <c r="V25" s="72">
        <f t="shared" si="0"/>
        <v>71.679023604730048</v>
      </c>
      <c r="W25" s="59"/>
      <c r="X25" s="58">
        <f t="shared" si="3"/>
        <v>-4.1748367949333698</v>
      </c>
      <c r="AD25" s="79" t="s">
        <v>52</v>
      </c>
      <c r="AE25" s="67">
        <v>31.25</v>
      </c>
      <c r="AF25" s="71">
        <v>41.363719193198214</v>
      </c>
      <c r="AG25" s="73"/>
      <c r="AH25" s="68">
        <v>72.613719193198222</v>
      </c>
      <c r="AI25" s="58">
        <f t="shared" si="4"/>
        <v>-3.2401412064651964</v>
      </c>
      <c r="AK25" s="59">
        <f t="shared" si="5"/>
        <v>3.2401412064651964</v>
      </c>
    </row>
    <row r="26" spans="1:37" ht="29.25" customHeight="1" x14ac:dyDescent="0.15">
      <c r="A26" s="77"/>
      <c r="B26" s="61">
        <f t="shared" si="6"/>
        <v>20</v>
      </c>
      <c r="C26" s="78" t="s">
        <v>50</v>
      </c>
      <c r="D26" s="67">
        <v>111.19</v>
      </c>
      <c r="E26" s="67">
        <v>32.25</v>
      </c>
      <c r="F26" s="74">
        <f t="shared" si="7"/>
        <v>321.25</v>
      </c>
      <c r="G26" s="75">
        <v>321.25</v>
      </c>
      <c r="H26" s="8"/>
      <c r="L26" s="66"/>
      <c r="M26" s="11" t="s">
        <v>51</v>
      </c>
      <c r="N26" s="67">
        <v>599.47</v>
      </c>
      <c r="O26" s="67">
        <v>30.25</v>
      </c>
      <c r="P26" s="68">
        <f t="shared" si="2"/>
        <v>41.429023604730048</v>
      </c>
      <c r="Q26" s="69"/>
      <c r="R26" s="79" t="s">
        <v>52</v>
      </c>
      <c r="S26" s="67">
        <v>31.25</v>
      </c>
      <c r="T26" s="71">
        <v>41.363719193198214</v>
      </c>
      <c r="U26" s="69"/>
      <c r="V26" s="72">
        <f t="shared" si="0"/>
        <v>72.613719193198222</v>
      </c>
      <c r="W26" s="59"/>
      <c r="X26" s="58">
        <f t="shared" si="3"/>
        <v>0.93469558846817336</v>
      </c>
      <c r="AD26" s="79" t="s">
        <v>51</v>
      </c>
      <c r="AE26" s="67">
        <v>30.25</v>
      </c>
      <c r="AF26" s="71">
        <v>41.429023604730048</v>
      </c>
      <c r="AG26" s="73"/>
      <c r="AH26" s="68">
        <v>71.679023604730048</v>
      </c>
      <c r="AI26" s="58">
        <f t="shared" si="4"/>
        <v>-0.93469558846817336</v>
      </c>
      <c r="AK26" s="59">
        <f t="shared" si="5"/>
        <v>0.93469558846817336</v>
      </c>
    </row>
    <row r="27" spans="1:37" ht="15" customHeight="1" x14ac:dyDescent="0.15">
      <c r="A27" s="77"/>
      <c r="B27" s="61">
        <f t="shared" si="6"/>
        <v>21</v>
      </c>
      <c r="C27" s="11" t="s">
        <v>51</v>
      </c>
      <c r="D27" s="67">
        <v>599.47</v>
      </c>
      <c r="E27" s="67">
        <v>30.25</v>
      </c>
      <c r="F27" s="74">
        <f t="shared" si="7"/>
        <v>167.03</v>
      </c>
      <c r="G27" s="75">
        <v>167.03</v>
      </c>
      <c r="H27" s="8"/>
      <c r="L27" s="66"/>
      <c r="M27" s="11" t="s">
        <v>49</v>
      </c>
      <c r="N27" s="67">
        <v>277.75</v>
      </c>
      <c r="O27" s="67">
        <v>32.5</v>
      </c>
      <c r="P27" s="68">
        <f t="shared" si="2"/>
        <v>43.353860399663418</v>
      </c>
      <c r="Q27" s="69"/>
      <c r="R27" s="70" t="s">
        <v>25</v>
      </c>
      <c r="S27" s="67">
        <v>31.5</v>
      </c>
      <c r="T27" s="71">
        <v>39.244023696429799</v>
      </c>
      <c r="U27" s="69"/>
      <c r="V27" s="72">
        <f t="shared" si="0"/>
        <v>70.744023696429792</v>
      </c>
      <c r="W27" s="59"/>
      <c r="X27" s="58">
        <f t="shared" si="3"/>
        <v>-1.8696954967684292</v>
      </c>
      <c r="AD27" s="70" t="s">
        <v>25</v>
      </c>
      <c r="AE27" s="67">
        <v>31.5</v>
      </c>
      <c r="AF27" s="71">
        <v>39.244023696429799</v>
      </c>
      <c r="AG27" s="73"/>
      <c r="AH27" s="68">
        <v>70.744023696429792</v>
      </c>
      <c r="AI27" s="58">
        <f t="shared" si="4"/>
        <v>-0.93499990830025581</v>
      </c>
      <c r="AK27" s="59">
        <f t="shared" si="5"/>
        <v>0.93499990830025581</v>
      </c>
    </row>
    <row r="28" spans="1:37" ht="15" customHeight="1" x14ac:dyDescent="0.15">
      <c r="A28" s="77"/>
      <c r="B28" s="61">
        <f t="shared" si="6"/>
        <v>22</v>
      </c>
      <c r="C28" s="11" t="s">
        <v>49</v>
      </c>
      <c r="D28" s="67">
        <v>277.75</v>
      </c>
      <c r="E28" s="67">
        <v>32.5</v>
      </c>
      <c r="F28" s="74">
        <f t="shared" si="7"/>
        <v>154.69</v>
      </c>
      <c r="G28" s="75">
        <v>154.69</v>
      </c>
      <c r="H28" s="8"/>
      <c r="L28" s="66"/>
      <c r="M28" s="11" t="s">
        <v>31</v>
      </c>
      <c r="N28" s="67">
        <v>351.66</v>
      </c>
      <c r="O28" s="67">
        <v>32.5</v>
      </c>
      <c r="P28" s="68">
        <f t="shared" si="2"/>
        <v>54.890435816905992</v>
      </c>
      <c r="Q28" s="69"/>
      <c r="R28" s="79" t="s">
        <v>53</v>
      </c>
      <c r="S28" s="67">
        <v>32.5</v>
      </c>
      <c r="T28" s="71">
        <v>38.037198630887794</v>
      </c>
      <c r="U28" s="69"/>
      <c r="V28" s="72">
        <f t="shared" si="0"/>
        <v>70.537198630887787</v>
      </c>
      <c r="W28" s="59"/>
      <c r="X28" s="58">
        <f t="shared" si="3"/>
        <v>-0.20682506554200586</v>
      </c>
      <c r="AD28" s="79" t="s">
        <v>53</v>
      </c>
      <c r="AE28" s="67">
        <v>32.5</v>
      </c>
      <c r="AF28" s="71">
        <v>38.037198630887794</v>
      </c>
      <c r="AG28" s="73"/>
      <c r="AH28" s="68">
        <v>70.537198630887787</v>
      </c>
      <c r="AI28" s="58">
        <f t="shared" si="4"/>
        <v>-0.20682506554200586</v>
      </c>
      <c r="AK28" s="59">
        <f t="shared" si="5"/>
        <v>0.20682506554200586</v>
      </c>
    </row>
    <row r="29" spans="1:37" ht="15" customHeight="1" x14ac:dyDescent="0.15">
      <c r="A29" s="77"/>
      <c r="B29" s="61">
        <f t="shared" si="6"/>
        <v>23</v>
      </c>
      <c r="C29" s="11" t="s">
        <v>31</v>
      </c>
      <c r="D29" s="67">
        <v>351.66</v>
      </c>
      <c r="E29" s="67">
        <v>32.5</v>
      </c>
      <c r="F29" s="74">
        <f t="shared" si="7"/>
        <v>80.78</v>
      </c>
      <c r="G29" s="75">
        <v>80.78</v>
      </c>
      <c r="H29" s="8"/>
      <c r="L29" s="66"/>
      <c r="M29" s="78" t="s">
        <v>43</v>
      </c>
      <c r="N29" s="11">
        <v>295.31</v>
      </c>
      <c r="O29" s="67">
        <v>31.5</v>
      </c>
      <c r="P29" s="68">
        <f t="shared" si="2"/>
        <v>46.094792131861759</v>
      </c>
      <c r="Q29" s="69"/>
      <c r="R29" s="79" t="s">
        <v>54</v>
      </c>
      <c r="S29" s="67">
        <v>32.5</v>
      </c>
      <c r="T29" s="71">
        <v>37.678192766192119</v>
      </c>
      <c r="U29" s="69"/>
      <c r="V29" s="72">
        <f t="shared" si="0"/>
        <v>70.178192766192126</v>
      </c>
      <c r="W29" s="59"/>
      <c r="X29" s="58">
        <f t="shared" si="3"/>
        <v>-0.35900586469566065</v>
      </c>
      <c r="AD29" s="79" t="s">
        <v>54</v>
      </c>
      <c r="AE29" s="67">
        <v>32.5</v>
      </c>
      <c r="AF29" s="71">
        <v>37.678192766192119</v>
      </c>
      <c r="AG29" s="73"/>
      <c r="AH29" s="68">
        <v>70.178192766192126</v>
      </c>
      <c r="AI29" s="58">
        <f t="shared" si="4"/>
        <v>-0.35900586469566065</v>
      </c>
      <c r="AK29" s="59">
        <f t="shared" si="5"/>
        <v>0.35900586469566065</v>
      </c>
    </row>
    <row r="30" spans="1:37" ht="27.75" customHeight="1" x14ac:dyDescent="0.15">
      <c r="A30" s="77"/>
      <c r="B30" s="61">
        <f t="shared" si="6"/>
        <v>24</v>
      </c>
      <c r="C30" s="78" t="s">
        <v>43</v>
      </c>
      <c r="D30" s="11">
        <v>295.31</v>
      </c>
      <c r="E30" s="67">
        <v>31.5</v>
      </c>
      <c r="F30" s="74">
        <f t="shared" si="7"/>
        <v>137.13</v>
      </c>
      <c r="G30" s="75">
        <v>137.13</v>
      </c>
      <c r="H30" s="8"/>
      <c r="L30" s="4"/>
      <c r="M30" s="11" t="s">
        <v>36</v>
      </c>
      <c r="N30" s="67">
        <v>319.88</v>
      </c>
      <c r="O30" s="67">
        <v>31.5</v>
      </c>
      <c r="P30" s="68">
        <f t="shared" si="2"/>
        <v>49.929911303849984</v>
      </c>
      <c r="Q30" s="69"/>
      <c r="R30" s="70" t="s">
        <v>55</v>
      </c>
      <c r="S30" s="67">
        <v>32.5</v>
      </c>
      <c r="T30" s="71">
        <v>28.05683559234782</v>
      </c>
      <c r="U30" s="69"/>
      <c r="V30" s="72">
        <f t="shared" si="0"/>
        <v>60.556835592347824</v>
      </c>
      <c r="W30" s="59"/>
      <c r="X30" s="58">
        <f t="shared" si="3"/>
        <v>-9.6213571738443022</v>
      </c>
      <c r="AD30" s="70" t="s">
        <v>55</v>
      </c>
      <c r="AE30" s="67">
        <v>32.5</v>
      </c>
      <c r="AF30" s="71">
        <v>28.05683559234782</v>
      </c>
      <c r="AG30" s="73"/>
      <c r="AH30" s="68">
        <v>60.556835592347824</v>
      </c>
      <c r="AI30" s="58">
        <f t="shared" si="4"/>
        <v>-9.6213571738443022</v>
      </c>
      <c r="AK30" s="59">
        <f t="shared" si="5"/>
        <v>9.6213571738443022</v>
      </c>
    </row>
    <row r="31" spans="1:37" ht="15" customHeight="1" x14ac:dyDescent="0.15">
      <c r="A31" s="77"/>
      <c r="B31" s="61">
        <f t="shared" si="6"/>
        <v>25</v>
      </c>
      <c r="C31" s="11" t="s">
        <v>36</v>
      </c>
      <c r="D31" s="67">
        <v>319.88</v>
      </c>
      <c r="E31" s="67">
        <v>31.5</v>
      </c>
      <c r="F31" s="74">
        <f t="shared" si="7"/>
        <v>112.56</v>
      </c>
      <c r="G31" s="75">
        <v>112.56</v>
      </c>
      <c r="H31" s="8"/>
      <c r="L31" s="66"/>
      <c r="M31" s="78" t="s">
        <v>55</v>
      </c>
      <c r="N31" s="67">
        <v>685.14</v>
      </c>
      <c r="O31" s="67">
        <v>32.5</v>
      </c>
      <c r="P31" s="68">
        <f t="shared" si="2"/>
        <v>28.05683559234782</v>
      </c>
      <c r="Q31" s="69"/>
      <c r="R31" s="70" t="s">
        <v>48</v>
      </c>
      <c r="S31" s="67">
        <v>31.5</v>
      </c>
      <c r="T31" s="71">
        <v>26.235271052783215</v>
      </c>
      <c r="U31" s="69"/>
      <c r="V31" s="72">
        <f t="shared" si="0"/>
        <v>57.735271052783219</v>
      </c>
      <c r="W31" s="59"/>
      <c r="X31" s="58">
        <f t="shared" si="3"/>
        <v>-2.821564539564605</v>
      </c>
      <c r="AD31" s="70" t="s">
        <v>48</v>
      </c>
      <c r="AE31" s="67">
        <v>31.5</v>
      </c>
      <c r="AF31" s="71">
        <v>26.235271052783215</v>
      </c>
      <c r="AG31" s="73"/>
      <c r="AH31" s="68">
        <v>57.735271052783219</v>
      </c>
      <c r="AI31" s="58">
        <f t="shared" si="4"/>
        <v>-2.821564539564605</v>
      </c>
      <c r="AK31" s="59">
        <f t="shared" si="5"/>
        <v>2.821564539564605</v>
      </c>
    </row>
    <row r="32" spans="1:37" ht="15" customHeight="1" x14ac:dyDescent="0.15">
      <c r="A32" s="77"/>
      <c r="B32" s="61">
        <f t="shared" si="6"/>
        <v>26</v>
      </c>
      <c r="C32" s="78" t="s">
        <v>55</v>
      </c>
      <c r="D32" s="67">
        <v>685.14</v>
      </c>
      <c r="E32" s="67">
        <v>32.5</v>
      </c>
      <c r="F32" s="74">
        <f t="shared" si="7"/>
        <v>252.7</v>
      </c>
      <c r="G32" s="75">
        <v>252.7</v>
      </c>
      <c r="H32" s="8"/>
      <c r="L32" s="66"/>
      <c r="M32" s="11" t="s">
        <v>32</v>
      </c>
      <c r="N32" s="67">
        <v>541.5</v>
      </c>
      <c r="O32" s="67">
        <v>32.5</v>
      </c>
      <c r="P32" s="68">
        <f t="shared" si="2"/>
        <v>50.477532290125147</v>
      </c>
      <c r="Q32" s="69"/>
      <c r="R32" s="70" t="s">
        <v>40</v>
      </c>
      <c r="S32" s="67">
        <v>31.25</v>
      </c>
      <c r="T32" s="71">
        <v>25.35049673270688</v>
      </c>
      <c r="U32" s="69"/>
      <c r="V32" s="72">
        <f t="shared" si="0"/>
        <v>56.60049673270688</v>
      </c>
      <c r="W32" s="59"/>
      <c r="X32" s="58">
        <f t="shared" si="3"/>
        <v>-1.1347743200763389</v>
      </c>
      <c r="AD32" s="70" t="s">
        <v>40</v>
      </c>
      <c r="AE32" s="67">
        <v>31.25</v>
      </c>
      <c r="AF32" s="71">
        <v>25.35049673270688</v>
      </c>
      <c r="AG32" s="73"/>
      <c r="AH32" s="68">
        <v>56.60049673270688</v>
      </c>
      <c r="AI32" s="58">
        <f t="shared" si="4"/>
        <v>-1.1347743200763389</v>
      </c>
      <c r="AK32" s="59">
        <f t="shared" si="5"/>
        <v>1.1347743200763389</v>
      </c>
    </row>
    <row r="33" spans="1:37" ht="15" customHeight="1" x14ac:dyDescent="0.15">
      <c r="A33" s="77"/>
      <c r="B33" s="61">
        <f t="shared" si="6"/>
        <v>27</v>
      </c>
      <c r="C33" s="11" t="s">
        <v>32</v>
      </c>
      <c r="D33" s="67">
        <v>541.5</v>
      </c>
      <c r="E33" s="67">
        <v>32.5</v>
      </c>
      <c r="F33" s="74">
        <f t="shared" si="7"/>
        <v>109.06</v>
      </c>
      <c r="G33" s="75">
        <v>109.06</v>
      </c>
      <c r="H33" s="8"/>
      <c r="L33" s="66"/>
      <c r="M33" s="11" t="s">
        <v>28</v>
      </c>
      <c r="N33" s="67">
        <v>354.24</v>
      </c>
      <c r="O33" s="67">
        <v>32.5</v>
      </c>
      <c r="P33" s="68">
        <f t="shared" si="2"/>
        <v>55.293146743390707</v>
      </c>
      <c r="Q33" s="69"/>
      <c r="R33" s="79" t="s">
        <v>50</v>
      </c>
      <c r="S33" s="67">
        <v>32.25</v>
      </c>
      <c r="T33" s="71">
        <v>17.355592215440417</v>
      </c>
      <c r="U33" s="69"/>
      <c r="V33" s="72">
        <f t="shared" si="0"/>
        <v>49.605592215440417</v>
      </c>
      <c r="W33" s="59"/>
      <c r="X33" s="58">
        <f t="shared" si="3"/>
        <v>-6.9949045172664626</v>
      </c>
      <c r="AD33" s="79" t="s">
        <v>50</v>
      </c>
      <c r="AE33" s="67">
        <v>32.25</v>
      </c>
      <c r="AF33" s="71">
        <v>17.355592215440417</v>
      </c>
      <c r="AG33" s="73"/>
      <c r="AH33" s="68">
        <v>49.605592215440417</v>
      </c>
      <c r="AI33" s="58">
        <f t="shared" si="4"/>
        <v>-6.9949045172664626</v>
      </c>
      <c r="AK33" s="59">
        <f t="shared" si="5"/>
        <v>6.9949045172664626</v>
      </c>
    </row>
    <row r="34" spans="1:37" ht="15" customHeight="1" x14ac:dyDescent="0.15">
      <c r="A34" s="77"/>
      <c r="B34" s="61">
        <f t="shared" si="6"/>
        <v>28</v>
      </c>
      <c r="C34" s="11" t="s">
        <v>28</v>
      </c>
      <c r="D34" s="67">
        <v>354.24</v>
      </c>
      <c r="E34" s="67">
        <v>32.5</v>
      </c>
      <c r="F34" s="74">
        <f t="shared" si="7"/>
        <v>78.2</v>
      </c>
      <c r="G34" s="75">
        <v>78.2</v>
      </c>
      <c r="H34" s="8"/>
      <c r="L34" s="66"/>
      <c r="M34" s="11" t="s">
        <v>44</v>
      </c>
      <c r="N34" s="67">
        <v>288.97000000000003</v>
      </c>
      <c r="O34" s="67">
        <v>32.5</v>
      </c>
      <c r="P34" s="68">
        <f t="shared" si="2"/>
        <v>45.105184661352794</v>
      </c>
      <c r="Q34" s="69"/>
      <c r="R34" s="70" t="s">
        <v>33</v>
      </c>
      <c r="S34" s="67">
        <v>32.5</v>
      </c>
      <c r="T34" s="71">
        <v>15.40759517570036</v>
      </c>
      <c r="U34" s="69"/>
      <c r="V34" s="72">
        <f t="shared" si="0"/>
        <v>47.907595175700358</v>
      </c>
      <c r="W34" s="59"/>
      <c r="X34" s="58">
        <f t="shared" si="3"/>
        <v>-1.6979970397400592</v>
      </c>
      <c r="AD34" s="70" t="s">
        <v>33</v>
      </c>
      <c r="AE34" s="67">
        <v>32.5</v>
      </c>
      <c r="AF34" s="71">
        <v>15.40759517570036</v>
      </c>
      <c r="AG34" s="73"/>
      <c r="AH34" s="68">
        <v>47.907595175700358</v>
      </c>
      <c r="AI34" s="58">
        <f t="shared" si="4"/>
        <v>-1.6979970397400592</v>
      </c>
      <c r="AK34" s="59">
        <f t="shared" si="5"/>
        <v>1.6979970397400592</v>
      </c>
    </row>
    <row r="35" spans="1:37" ht="15" customHeight="1" x14ac:dyDescent="0.15">
      <c r="A35" s="77"/>
      <c r="B35" s="61">
        <f t="shared" si="6"/>
        <v>29</v>
      </c>
      <c r="C35" s="11" t="s">
        <v>44</v>
      </c>
      <c r="D35" s="67">
        <v>288.97000000000003</v>
      </c>
      <c r="E35" s="67">
        <v>32.5</v>
      </c>
      <c r="F35" s="74">
        <f t="shared" si="7"/>
        <v>143.47</v>
      </c>
      <c r="G35" s="75">
        <v>143.47</v>
      </c>
      <c r="H35" s="8"/>
      <c r="L35" s="66"/>
      <c r="M35" s="11" t="s">
        <v>56</v>
      </c>
      <c r="N35" s="67">
        <v>781.9</v>
      </c>
      <c r="O35" s="67">
        <v>32.5</v>
      </c>
      <c r="P35" s="68">
        <f t="shared" si="2"/>
        <v>12.953614954106843</v>
      </c>
      <c r="Q35" s="69"/>
      <c r="R35" s="70" t="s">
        <v>56</v>
      </c>
      <c r="S35" s="67">
        <v>32.5</v>
      </c>
      <c r="T35" s="71">
        <v>12.953614954106843</v>
      </c>
      <c r="U35" s="69"/>
      <c r="V35" s="72">
        <f t="shared" si="0"/>
        <v>45.45361495410684</v>
      </c>
      <c r="W35" s="59"/>
      <c r="X35" s="58">
        <f t="shared" si="3"/>
        <v>-2.4539802215935183</v>
      </c>
      <c r="AD35" s="70" t="s">
        <v>56</v>
      </c>
      <c r="AE35" s="67">
        <v>32.5</v>
      </c>
      <c r="AF35" s="71">
        <v>12.953614954106843</v>
      </c>
      <c r="AG35" s="73"/>
      <c r="AH35" s="68">
        <v>45.45361495410684</v>
      </c>
      <c r="AI35" s="58">
        <f t="shared" si="4"/>
        <v>-2.4539802215935183</v>
      </c>
      <c r="AK35" s="59">
        <f t="shared" si="5"/>
        <v>2.4539802215935183</v>
      </c>
    </row>
    <row r="36" spans="1:37" ht="15" customHeight="1" x14ac:dyDescent="0.15">
      <c r="A36" s="77"/>
      <c r="B36" s="61">
        <f t="shared" si="6"/>
        <v>30</v>
      </c>
      <c r="C36" s="11" t="s">
        <v>56</v>
      </c>
      <c r="D36" s="67">
        <v>781.9</v>
      </c>
      <c r="E36" s="67">
        <v>32.5</v>
      </c>
      <c r="F36" s="74">
        <f t="shared" si="7"/>
        <v>349.46</v>
      </c>
      <c r="G36" s="75">
        <v>349.46</v>
      </c>
      <c r="H36" s="8"/>
      <c r="L36" s="66"/>
      <c r="M36" s="11" t="s">
        <v>53</v>
      </c>
      <c r="N36" s="67">
        <v>621.20000000000005</v>
      </c>
      <c r="O36" s="67">
        <v>32.5</v>
      </c>
      <c r="P36" s="68">
        <f t="shared" si="2"/>
        <v>38.037198630887794</v>
      </c>
      <c r="Q36" s="69"/>
      <c r="R36" s="70" t="s">
        <v>35</v>
      </c>
      <c r="S36" s="67">
        <v>32.5</v>
      </c>
      <c r="T36" s="71">
        <v>7.3016139277456746</v>
      </c>
      <c r="U36" s="69"/>
      <c r="V36" s="72">
        <f t="shared" si="0"/>
        <v>39.801613927745677</v>
      </c>
      <c r="W36" s="59"/>
      <c r="X36" s="58">
        <f t="shared" si="3"/>
        <v>-5.6520010263611624</v>
      </c>
      <c r="AD36" s="70" t="s">
        <v>35</v>
      </c>
      <c r="AE36" s="67">
        <v>32.5</v>
      </c>
      <c r="AF36" s="71">
        <v>7.3016139277456746</v>
      </c>
      <c r="AG36" s="73"/>
      <c r="AH36" s="68">
        <v>39.801613927745677</v>
      </c>
      <c r="AI36" s="58">
        <f t="shared" si="4"/>
        <v>-5.6520010263611624</v>
      </c>
      <c r="AK36" s="59">
        <f t="shared" si="5"/>
        <v>5.6520010263611624</v>
      </c>
    </row>
    <row r="37" spans="1:37" ht="28.5" customHeight="1" x14ac:dyDescent="0.15">
      <c r="A37" s="77"/>
      <c r="B37" s="61">
        <f t="shared" si="6"/>
        <v>31</v>
      </c>
      <c r="C37" s="11" t="s">
        <v>53</v>
      </c>
      <c r="D37" s="67">
        <v>621.20000000000005</v>
      </c>
      <c r="E37" s="67">
        <v>32.5</v>
      </c>
      <c r="F37" s="74">
        <f t="shared" si="7"/>
        <v>188.76</v>
      </c>
      <c r="G37" s="75">
        <v>188.76</v>
      </c>
      <c r="H37" s="8"/>
      <c r="L37" s="66"/>
      <c r="M37" s="11" t="s">
        <v>37</v>
      </c>
      <c r="N37" s="67">
        <v>316.67</v>
      </c>
      <c r="O37" s="67">
        <v>32.5</v>
      </c>
      <c r="P37" s="68">
        <f t="shared" si="2"/>
        <v>49.428863988339927</v>
      </c>
      <c r="Q37" s="69"/>
      <c r="R37" s="70" t="s">
        <v>38</v>
      </c>
      <c r="S37" s="67">
        <v>32.25</v>
      </c>
      <c r="T37" s="71">
        <v>0</v>
      </c>
      <c r="U37" s="69"/>
      <c r="V37" s="72">
        <f t="shared" si="0"/>
        <v>32.25</v>
      </c>
      <c r="W37" s="59"/>
      <c r="X37" s="58">
        <f t="shared" si="3"/>
        <v>-7.5516139277456773</v>
      </c>
      <c r="AD37" s="79" t="s">
        <v>18</v>
      </c>
      <c r="AE37" s="67">
        <v>32.5</v>
      </c>
      <c r="AF37" s="71">
        <v>0</v>
      </c>
      <c r="AG37" s="73"/>
      <c r="AH37" s="68">
        <v>32.5</v>
      </c>
      <c r="AI37" s="58">
        <f t="shared" si="4"/>
        <v>-7.3016139277456773</v>
      </c>
      <c r="AK37" s="59">
        <f t="shared" si="5"/>
        <v>7.3016139277456773</v>
      </c>
    </row>
    <row r="38" spans="1:37" ht="15" customHeight="1" x14ac:dyDescent="0.15">
      <c r="A38" s="77"/>
      <c r="B38" s="61">
        <f t="shared" si="6"/>
        <v>32</v>
      </c>
      <c r="C38" s="11" t="s">
        <v>37</v>
      </c>
      <c r="D38" s="67">
        <v>316.67</v>
      </c>
      <c r="E38" s="67">
        <v>32.5</v>
      </c>
      <c r="F38" s="74">
        <f t="shared" si="7"/>
        <v>115.77</v>
      </c>
      <c r="G38" s="75">
        <v>115.77</v>
      </c>
      <c r="H38" s="8"/>
      <c r="L38" s="66"/>
      <c r="M38" s="78" t="s">
        <v>54</v>
      </c>
      <c r="N38" s="67">
        <v>623.5</v>
      </c>
      <c r="O38" s="67">
        <v>32.5</v>
      </c>
      <c r="P38" s="68">
        <f t="shared" si="2"/>
        <v>37.678192766192119</v>
      </c>
      <c r="Q38" s="69"/>
      <c r="R38" s="79" t="s">
        <v>18</v>
      </c>
      <c r="S38" s="67">
        <v>32.5</v>
      </c>
      <c r="T38" s="71">
        <v>0</v>
      </c>
      <c r="U38" s="69"/>
      <c r="V38" s="72">
        <f t="shared" si="0"/>
        <v>32.5</v>
      </c>
      <c r="W38" s="59"/>
      <c r="X38" s="58">
        <f t="shared" si="3"/>
        <v>0.25</v>
      </c>
      <c r="AD38" s="70" t="s">
        <v>38</v>
      </c>
      <c r="AE38" s="67">
        <v>32.25</v>
      </c>
      <c r="AF38" s="71">
        <v>0</v>
      </c>
      <c r="AG38" s="73"/>
      <c r="AH38" s="68">
        <v>32.25</v>
      </c>
      <c r="AI38" s="58">
        <f t="shared" si="4"/>
        <v>-0.25</v>
      </c>
      <c r="AK38" s="59">
        <f t="shared" si="5"/>
        <v>0.25</v>
      </c>
    </row>
    <row r="39" spans="1:37" ht="37.5" customHeight="1" thickBot="1" x14ac:dyDescent="0.2">
      <c r="A39" s="77"/>
      <c r="B39" s="61">
        <f t="shared" si="6"/>
        <v>33</v>
      </c>
      <c r="C39" s="78" t="s">
        <v>54</v>
      </c>
      <c r="D39" s="67">
        <v>623.5</v>
      </c>
      <c r="E39" s="67">
        <v>32.5</v>
      </c>
      <c r="F39" s="74">
        <f t="shared" si="7"/>
        <v>191.06</v>
      </c>
      <c r="G39" s="75">
        <v>191.06</v>
      </c>
      <c r="H39" s="8"/>
      <c r="L39" s="66"/>
      <c r="M39" s="83" t="s">
        <v>52</v>
      </c>
      <c r="N39" s="84">
        <v>265</v>
      </c>
      <c r="O39" s="84">
        <v>31.25</v>
      </c>
      <c r="P39" s="85">
        <f t="shared" si="2"/>
        <v>41.363719193198214</v>
      </c>
      <c r="Q39" s="69"/>
      <c r="R39" s="86" t="s">
        <v>20</v>
      </c>
      <c r="S39" s="84">
        <v>31.25</v>
      </c>
      <c r="T39" s="87">
        <v>0</v>
      </c>
      <c r="U39" s="69"/>
      <c r="V39" s="88">
        <f t="shared" si="0"/>
        <v>31.25</v>
      </c>
      <c r="W39" s="59"/>
      <c r="X39" s="58">
        <f t="shared" si="3"/>
        <v>-1.25</v>
      </c>
      <c r="AD39" s="86" t="s">
        <v>20</v>
      </c>
      <c r="AE39" s="84">
        <v>31.25</v>
      </c>
      <c r="AF39" s="87">
        <v>0</v>
      </c>
      <c r="AG39" s="73"/>
      <c r="AH39" s="85">
        <v>31.25</v>
      </c>
      <c r="AI39" s="58">
        <f t="shared" si="4"/>
        <v>-1</v>
      </c>
      <c r="AK39" s="59">
        <f t="shared" si="5"/>
        <v>1</v>
      </c>
    </row>
    <row r="40" spans="1:37" ht="15" customHeight="1" thickBot="1" x14ac:dyDescent="0.2">
      <c r="A40" s="77"/>
      <c r="B40" s="89">
        <f t="shared" si="6"/>
        <v>34</v>
      </c>
      <c r="C40" s="83" t="s">
        <v>52</v>
      </c>
      <c r="D40" s="84">
        <v>265</v>
      </c>
      <c r="E40" s="84">
        <v>31.25</v>
      </c>
      <c r="F40" s="90">
        <f t="shared" si="7"/>
        <v>167.44</v>
      </c>
      <c r="G40" s="91">
        <v>167.44</v>
      </c>
      <c r="H40" s="8"/>
      <c r="L40" s="66"/>
      <c r="M40" s="114"/>
      <c r="N40" s="115"/>
      <c r="O40" s="115"/>
      <c r="P40" s="116"/>
      <c r="Q40" s="69"/>
      <c r="R40" s="92"/>
      <c r="S40" s="93"/>
      <c r="T40" s="94"/>
      <c r="U40" s="95"/>
      <c r="V40" s="96"/>
      <c r="W40" s="59"/>
      <c r="AD40" s="92"/>
      <c r="AE40" s="93"/>
      <c r="AF40" s="94"/>
      <c r="AG40" s="96"/>
      <c r="AH40" s="97"/>
    </row>
    <row r="41" spans="1:37" x14ac:dyDescent="0.15">
      <c r="E41" s="33"/>
      <c r="F41" s="2"/>
      <c r="G41" s="2"/>
      <c r="M41" s="8"/>
      <c r="N41" s="8"/>
      <c r="O41" s="33"/>
      <c r="P41" s="2"/>
      <c r="R41" s="2"/>
      <c r="S41" s="2"/>
      <c r="T41" s="2"/>
      <c r="U41" s="2"/>
    </row>
    <row r="42" spans="1:37" x14ac:dyDescent="0.15">
      <c r="E42" s="33"/>
      <c r="F42" s="2"/>
      <c r="G42" s="2"/>
      <c r="M42" s="8"/>
      <c r="N42" s="8"/>
      <c r="O42" s="33"/>
      <c r="P42" s="2"/>
      <c r="R42" s="2"/>
      <c r="S42" s="2"/>
      <c r="T42" s="2"/>
      <c r="U42" s="2"/>
    </row>
    <row r="43" spans="1:37" x14ac:dyDescent="0.15">
      <c r="E43" s="33"/>
      <c r="M43" s="8"/>
      <c r="N43" s="8"/>
      <c r="O43" s="33"/>
      <c r="P43" s="2"/>
      <c r="R43" s="2"/>
      <c r="S43" s="2"/>
      <c r="T43" s="2"/>
      <c r="U43" s="2"/>
    </row>
    <row r="44" spans="1:37" x14ac:dyDescent="0.15">
      <c r="E44" s="33"/>
      <c r="M44" s="8"/>
      <c r="N44" s="8"/>
      <c r="O44" s="33"/>
      <c r="P44" s="2"/>
      <c r="R44" s="2"/>
      <c r="S44" s="2"/>
      <c r="T44" s="2"/>
      <c r="U44" s="2"/>
    </row>
    <row r="45" spans="1:37" x14ac:dyDescent="0.15">
      <c r="E45" s="33"/>
      <c r="M45" s="8"/>
      <c r="N45" s="8"/>
      <c r="O45" s="33"/>
      <c r="P45" s="2"/>
      <c r="R45" s="2"/>
      <c r="S45" s="2"/>
      <c r="T45" s="2"/>
      <c r="U45" s="2"/>
    </row>
    <row r="46" spans="1:37" x14ac:dyDescent="0.15">
      <c r="E46" s="33"/>
      <c r="M46" s="8"/>
      <c r="N46" s="8"/>
      <c r="O46" s="33"/>
      <c r="P46" s="2"/>
      <c r="R46" s="2"/>
      <c r="S46" s="2"/>
      <c r="T46" s="2"/>
      <c r="U46" s="2"/>
    </row>
    <row r="47" spans="1:37" x14ac:dyDescent="0.15">
      <c r="E47" s="33"/>
      <c r="M47" s="8"/>
      <c r="N47" s="8"/>
      <c r="O47" s="33"/>
      <c r="P47" s="2"/>
      <c r="R47" s="2"/>
      <c r="S47" s="2"/>
      <c r="T47" s="2"/>
      <c r="U47" s="2"/>
    </row>
    <row r="48" spans="1:37" x14ac:dyDescent="0.15">
      <c r="E48" s="33"/>
      <c r="M48" s="8"/>
      <c r="N48" s="8"/>
      <c r="O48" s="33"/>
      <c r="P48" s="2"/>
      <c r="R48" s="2"/>
      <c r="S48" s="2"/>
      <c r="T48" s="2"/>
      <c r="U48" s="2"/>
    </row>
    <row r="49" spans="5:21" x14ac:dyDescent="0.15">
      <c r="E49" s="33"/>
      <c r="M49" s="8"/>
      <c r="N49" s="8"/>
      <c r="O49" s="33"/>
      <c r="P49" s="2"/>
      <c r="R49" s="2"/>
      <c r="S49" s="2"/>
      <c r="T49" s="2"/>
      <c r="U49" s="2"/>
    </row>
    <row r="50" spans="5:21" x14ac:dyDescent="0.15">
      <c r="E50" s="33"/>
      <c r="M50" s="8"/>
      <c r="N50" s="8"/>
      <c r="O50" s="33"/>
      <c r="P50" s="2"/>
      <c r="R50" s="2"/>
      <c r="S50" s="2"/>
      <c r="T50" s="2"/>
      <c r="U50" s="2"/>
    </row>
    <row r="51" spans="5:21" x14ac:dyDescent="0.15">
      <c r="E51" s="33"/>
      <c r="M51" s="8"/>
      <c r="N51" s="8"/>
      <c r="O51" s="33"/>
      <c r="P51" s="2"/>
      <c r="R51" s="2"/>
      <c r="S51" s="2"/>
      <c r="T51" s="2"/>
      <c r="U51" s="2"/>
    </row>
    <row r="52" spans="5:21" x14ac:dyDescent="0.15">
      <c r="E52" s="33"/>
      <c r="M52" s="8"/>
      <c r="N52" s="8"/>
      <c r="O52" s="33"/>
      <c r="P52" s="2"/>
      <c r="R52" s="2"/>
      <c r="S52" s="2"/>
      <c r="T52" s="2"/>
      <c r="U52" s="2"/>
    </row>
    <row r="53" spans="5:21" x14ac:dyDescent="0.15">
      <c r="E53" s="33"/>
      <c r="M53" s="8"/>
      <c r="N53" s="8"/>
      <c r="O53" s="33"/>
      <c r="P53" s="2"/>
      <c r="R53" s="2"/>
      <c r="S53" s="2"/>
      <c r="T53" s="2"/>
      <c r="U53" s="2"/>
    </row>
    <row r="54" spans="5:21" x14ac:dyDescent="0.15">
      <c r="E54" s="33"/>
      <c r="M54" s="8"/>
      <c r="N54" s="8"/>
      <c r="O54" s="33"/>
      <c r="P54" s="2"/>
      <c r="R54" s="2"/>
      <c r="S54" s="2"/>
      <c r="T54" s="2"/>
      <c r="U54" s="2"/>
    </row>
    <row r="55" spans="5:21" x14ac:dyDescent="0.15">
      <c r="E55" s="33"/>
      <c r="M55" s="8"/>
      <c r="N55" s="8"/>
      <c r="O55" s="33"/>
      <c r="P55" s="2"/>
      <c r="R55" s="2"/>
      <c r="S55" s="2"/>
      <c r="T55" s="2"/>
      <c r="U55" s="2"/>
    </row>
    <row r="56" spans="5:21" x14ac:dyDescent="0.15">
      <c r="E56" s="33"/>
      <c r="M56" s="8"/>
      <c r="N56" s="8"/>
      <c r="O56" s="33"/>
      <c r="P56" s="2"/>
      <c r="R56" s="2"/>
      <c r="S56" s="2"/>
      <c r="T56" s="2"/>
      <c r="U56" s="2"/>
    </row>
    <row r="57" spans="5:21" x14ac:dyDescent="0.15">
      <c r="E57" s="33"/>
      <c r="M57" s="8"/>
      <c r="N57" s="8"/>
      <c r="O57" s="33"/>
      <c r="P57" s="2"/>
      <c r="R57" s="2"/>
      <c r="S57" s="2"/>
      <c r="T57" s="2"/>
      <c r="U57" s="2"/>
    </row>
    <row r="58" spans="5:21" x14ac:dyDescent="0.15">
      <c r="E58" s="33"/>
      <c r="M58" s="8"/>
      <c r="N58" s="8"/>
      <c r="O58" s="33"/>
      <c r="P58" s="2"/>
      <c r="R58" s="2"/>
      <c r="S58" s="2"/>
      <c r="T58" s="2"/>
      <c r="U58" s="2"/>
    </row>
    <row r="59" spans="5:21" x14ac:dyDescent="0.15">
      <c r="E59" s="33"/>
      <c r="M59" s="8"/>
      <c r="N59" s="8"/>
      <c r="O59" s="33"/>
      <c r="P59" s="2"/>
      <c r="R59" s="2"/>
      <c r="S59" s="2"/>
      <c r="T59" s="2"/>
      <c r="U59" s="2"/>
    </row>
    <row r="60" spans="5:21" x14ac:dyDescent="0.15">
      <c r="E60" s="33"/>
      <c r="M60" s="8"/>
      <c r="N60" s="8"/>
      <c r="O60" s="33"/>
      <c r="P60" s="2"/>
      <c r="R60" s="2"/>
      <c r="S60" s="2"/>
      <c r="T60" s="2"/>
      <c r="U60" s="2"/>
    </row>
    <row r="61" spans="5:21" x14ac:dyDescent="0.15">
      <c r="E61" s="33"/>
      <c r="M61" s="8"/>
      <c r="N61" s="8"/>
      <c r="O61" s="33"/>
      <c r="P61" s="2"/>
      <c r="R61" s="2"/>
      <c r="S61" s="2"/>
      <c r="T61" s="2"/>
      <c r="U61" s="2"/>
    </row>
    <row r="62" spans="5:21" x14ac:dyDescent="0.15">
      <c r="E62" s="33"/>
      <c r="M62" s="8"/>
      <c r="N62" s="8"/>
      <c r="O62" s="33"/>
      <c r="P62" s="2"/>
      <c r="R62" s="2"/>
      <c r="S62" s="2"/>
      <c r="T62" s="2"/>
      <c r="U62" s="2"/>
    </row>
    <row r="63" spans="5:21" x14ac:dyDescent="0.15">
      <c r="E63" s="33"/>
      <c r="M63" s="8"/>
      <c r="N63" s="8"/>
      <c r="O63" s="33"/>
      <c r="P63" s="2"/>
      <c r="R63" s="2"/>
      <c r="S63" s="2"/>
      <c r="T63" s="2"/>
      <c r="U63" s="2"/>
    </row>
    <row r="64" spans="5:21" x14ac:dyDescent="0.15">
      <c r="E64" s="33"/>
      <c r="M64" s="8"/>
      <c r="N64" s="8"/>
      <c r="O64" s="33"/>
      <c r="P64" s="2"/>
      <c r="R64" s="2"/>
      <c r="S64" s="2"/>
      <c r="T64" s="2"/>
      <c r="U64" s="2"/>
    </row>
    <row r="65" spans="5:21" x14ac:dyDescent="0.15">
      <c r="E65" s="33"/>
      <c r="M65" s="8"/>
      <c r="N65" s="8"/>
      <c r="O65" s="33"/>
      <c r="P65" s="2"/>
      <c r="R65" s="2"/>
      <c r="S65" s="2"/>
      <c r="T65" s="2"/>
      <c r="U65" s="2"/>
    </row>
    <row r="66" spans="5:21" x14ac:dyDescent="0.15">
      <c r="E66" s="33"/>
      <c r="M66" s="8"/>
      <c r="N66" s="8"/>
      <c r="O66" s="33"/>
      <c r="P66" s="2"/>
      <c r="R66" s="2"/>
      <c r="S66" s="2"/>
      <c r="T66" s="2"/>
      <c r="U66" s="2"/>
    </row>
    <row r="67" spans="5:21" x14ac:dyDescent="0.15">
      <c r="E67" s="33"/>
      <c r="M67" s="8"/>
      <c r="N67" s="8"/>
      <c r="O67" s="33"/>
      <c r="P67" s="2"/>
      <c r="R67" s="2"/>
      <c r="S67" s="2"/>
      <c r="T67" s="2"/>
      <c r="U67" s="2"/>
    </row>
    <row r="68" spans="5:21" x14ac:dyDescent="0.15">
      <c r="E68" s="33"/>
      <c r="M68" s="8"/>
      <c r="N68" s="8"/>
      <c r="O68" s="33"/>
      <c r="P68" s="2"/>
      <c r="R68" s="2"/>
      <c r="S68" s="2"/>
      <c r="T68" s="2"/>
      <c r="U68" s="2"/>
    </row>
    <row r="69" spans="5:21" x14ac:dyDescent="0.15">
      <c r="E69" s="33"/>
      <c r="M69" s="8"/>
      <c r="N69" s="8"/>
      <c r="O69" s="33"/>
      <c r="P69" s="2"/>
      <c r="R69" s="2"/>
      <c r="S69" s="2"/>
      <c r="T69" s="2"/>
      <c r="U69" s="2"/>
    </row>
    <row r="70" spans="5:21" x14ac:dyDescent="0.15">
      <c r="E70" s="33"/>
      <c r="M70" s="8"/>
      <c r="N70" s="8"/>
      <c r="O70" s="33"/>
      <c r="P70" s="2"/>
      <c r="R70" s="2"/>
      <c r="S70" s="2"/>
      <c r="T70" s="2"/>
      <c r="U70" s="2"/>
    </row>
    <row r="71" spans="5:21" x14ac:dyDescent="0.15">
      <c r="E71" s="33"/>
      <c r="M71" s="8"/>
      <c r="N71" s="8"/>
      <c r="O71" s="33"/>
      <c r="P71" s="2"/>
      <c r="R71" s="2"/>
      <c r="S71" s="2"/>
      <c r="T71" s="2"/>
      <c r="U71" s="2"/>
    </row>
    <row r="72" spans="5:21" x14ac:dyDescent="0.15">
      <c r="E72" s="33"/>
      <c r="M72" s="8"/>
      <c r="N72" s="8"/>
      <c r="O72" s="33"/>
      <c r="P72" s="2"/>
      <c r="R72" s="2"/>
      <c r="S72" s="2"/>
      <c r="T72" s="2"/>
      <c r="U72" s="2"/>
    </row>
    <row r="73" spans="5:21" x14ac:dyDescent="0.15">
      <c r="E73" s="33"/>
      <c r="M73" s="8"/>
      <c r="N73" s="8"/>
      <c r="O73" s="33"/>
      <c r="P73" s="2"/>
      <c r="R73" s="2"/>
      <c r="S73" s="2"/>
      <c r="T73" s="2"/>
      <c r="U73" s="2"/>
    </row>
    <row r="74" spans="5:21" x14ac:dyDescent="0.15">
      <c r="E74" s="33"/>
      <c r="M74" s="8"/>
      <c r="N74" s="8"/>
      <c r="O74" s="33"/>
      <c r="P74" s="2"/>
      <c r="R74" s="2"/>
      <c r="S74" s="2"/>
      <c r="T74" s="2"/>
      <c r="U74" s="2"/>
    </row>
    <row r="75" spans="5:21" x14ac:dyDescent="0.15">
      <c r="E75" s="33"/>
      <c r="M75" s="8"/>
      <c r="N75" s="8"/>
      <c r="O75" s="33"/>
      <c r="P75" s="2"/>
      <c r="R75" s="2"/>
      <c r="S75" s="2"/>
      <c r="T75" s="2"/>
      <c r="U75" s="2"/>
    </row>
    <row r="76" spans="5:21" x14ac:dyDescent="0.15">
      <c r="E76" s="33"/>
      <c r="M76" s="8"/>
      <c r="N76" s="8"/>
      <c r="O76" s="33"/>
      <c r="P76" s="2"/>
      <c r="R76" s="2"/>
      <c r="S76" s="2"/>
      <c r="T76" s="2"/>
      <c r="U76" s="2"/>
    </row>
    <row r="77" spans="5:21" x14ac:dyDescent="0.15">
      <c r="E77" s="33"/>
      <c r="M77" s="8"/>
      <c r="N77" s="8"/>
      <c r="O77" s="33"/>
      <c r="P77" s="2"/>
      <c r="R77" s="2"/>
      <c r="S77" s="2"/>
      <c r="T77" s="2"/>
      <c r="U77" s="2"/>
    </row>
    <row r="78" spans="5:21" x14ac:dyDescent="0.15">
      <c r="E78" s="33"/>
      <c r="M78" s="8"/>
      <c r="N78" s="8"/>
      <c r="O78" s="33"/>
      <c r="P78" s="2"/>
      <c r="R78" s="2"/>
      <c r="S78" s="2"/>
      <c r="T78" s="2"/>
      <c r="U78" s="2"/>
    </row>
    <row r="79" spans="5:21" x14ac:dyDescent="0.15">
      <c r="E79" s="33"/>
      <c r="M79" s="8"/>
      <c r="N79" s="8"/>
      <c r="O79" s="33"/>
      <c r="P79" s="2"/>
      <c r="R79" s="2"/>
      <c r="S79" s="2"/>
      <c r="T79" s="2"/>
      <c r="U79" s="2"/>
    </row>
    <row r="80" spans="5:21" x14ac:dyDescent="0.15">
      <c r="E80" s="33"/>
      <c r="M80" s="8"/>
      <c r="N80" s="8"/>
      <c r="O80" s="33"/>
      <c r="P80" s="2"/>
      <c r="R80" s="2"/>
      <c r="S80" s="2"/>
      <c r="T80" s="2"/>
      <c r="U80" s="2"/>
    </row>
    <row r="81" spans="5:21" x14ac:dyDescent="0.15">
      <c r="E81" s="33"/>
      <c r="M81" s="8"/>
      <c r="N81" s="8"/>
      <c r="O81" s="33"/>
      <c r="P81" s="2"/>
      <c r="R81" s="2"/>
      <c r="S81" s="2"/>
      <c r="T81" s="2"/>
      <c r="U81" s="2"/>
    </row>
    <row r="82" spans="5:21" x14ac:dyDescent="0.15">
      <c r="E82" s="33"/>
      <c r="M82" s="8"/>
      <c r="N82" s="8"/>
      <c r="O82" s="33"/>
      <c r="P82" s="2"/>
      <c r="R82" s="2"/>
      <c r="S82" s="2"/>
      <c r="T82" s="2"/>
      <c r="U82" s="2"/>
    </row>
    <row r="83" spans="5:21" x14ac:dyDescent="0.15">
      <c r="E83" s="33"/>
      <c r="M83" s="8"/>
      <c r="N83" s="8"/>
      <c r="O83" s="33"/>
      <c r="P83" s="2"/>
      <c r="R83" s="2"/>
      <c r="S83" s="2"/>
      <c r="T83" s="2"/>
      <c r="U83" s="2"/>
    </row>
    <row r="84" spans="5:21" x14ac:dyDescent="0.15">
      <c r="E84" s="33"/>
      <c r="M84" s="8"/>
      <c r="N84" s="8"/>
      <c r="O84" s="33"/>
      <c r="P84" s="2"/>
      <c r="R84" s="2"/>
      <c r="S84" s="2"/>
      <c r="T84" s="2"/>
      <c r="U84" s="2"/>
    </row>
    <row r="85" spans="5:21" x14ac:dyDescent="0.15">
      <c r="E85" s="33"/>
      <c r="M85" s="8"/>
      <c r="N85" s="8"/>
      <c r="O85" s="33"/>
      <c r="P85" s="2"/>
      <c r="R85" s="2"/>
      <c r="S85" s="2"/>
      <c r="T85" s="2"/>
      <c r="U85" s="2"/>
    </row>
    <row r="86" spans="5:21" x14ac:dyDescent="0.15">
      <c r="E86" s="33"/>
      <c r="M86" s="8"/>
      <c r="N86" s="8"/>
      <c r="O86" s="33"/>
      <c r="P86" s="2"/>
      <c r="R86" s="2"/>
      <c r="S86" s="2"/>
      <c r="T86" s="2"/>
      <c r="U86" s="2"/>
    </row>
    <row r="87" spans="5:21" x14ac:dyDescent="0.15">
      <c r="E87" s="33"/>
      <c r="M87" s="8"/>
      <c r="N87" s="8"/>
      <c r="O87" s="33"/>
      <c r="P87" s="2"/>
      <c r="R87" s="2"/>
      <c r="S87" s="2"/>
      <c r="T87" s="2"/>
      <c r="U87" s="2"/>
    </row>
    <row r="88" spans="5:21" x14ac:dyDescent="0.15">
      <c r="E88" s="33"/>
      <c r="M88" s="8"/>
      <c r="N88" s="8"/>
      <c r="O88" s="33"/>
      <c r="P88" s="2"/>
      <c r="R88" s="2"/>
      <c r="S88" s="2"/>
      <c r="T88" s="2"/>
      <c r="U88" s="2"/>
    </row>
    <row r="89" spans="5:21" x14ac:dyDescent="0.15">
      <c r="E89" s="33"/>
      <c r="M89" s="8"/>
      <c r="N89" s="8"/>
      <c r="O89" s="33"/>
      <c r="P89" s="2"/>
      <c r="R89" s="2"/>
      <c r="S89" s="2"/>
      <c r="T89" s="2"/>
      <c r="U89" s="2"/>
    </row>
    <row r="90" spans="5:21" x14ac:dyDescent="0.15">
      <c r="E90" s="33"/>
      <c r="M90" s="8"/>
      <c r="N90" s="8"/>
      <c r="O90" s="33"/>
      <c r="P90" s="2"/>
      <c r="R90" s="2"/>
      <c r="S90" s="2"/>
      <c r="T90" s="2"/>
      <c r="U90" s="2"/>
    </row>
    <row r="91" spans="5:21" x14ac:dyDescent="0.15">
      <c r="E91" s="33"/>
      <c r="M91" s="8"/>
      <c r="N91" s="8"/>
      <c r="O91" s="33"/>
      <c r="P91" s="2"/>
      <c r="R91" s="2"/>
      <c r="S91" s="2"/>
      <c r="T91" s="2"/>
      <c r="U91" s="2"/>
    </row>
    <row r="92" spans="5:21" x14ac:dyDescent="0.15">
      <c r="E92" s="33"/>
      <c r="M92" s="8"/>
      <c r="N92" s="8"/>
      <c r="O92" s="33"/>
      <c r="P92" s="2"/>
      <c r="R92" s="2"/>
      <c r="S92" s="2"/>
      <c r="T92" s="2"/>
      <c r="U92" s="2"/>
    </row>
    <row r="93" spans="5:21" x14ac:dyDescent="0.15">
      <c r="E93" s="33"/>
      <c r="M93" s="8"/>
      <c r="N93" s="8"/>
      <c r="O93" s="33"/>
      <c r="P93" s="2"/>
      <c r="R93" s="2"/>
      <c r="S93" s="2"/>
      <c r="T93" s="2"/>
      <c r="U93" s="2"/>
    </row>
    <row r="94" spans="5:21" x14ac:dyDescent="0.15">
      <c r="E94" s="33"/>
      <c r="M94" s="8"/>
      <c r="N94" s="8"/>
      <c r="O94" s="33"/>
      <c r="P94" s="2"/>
      <c r="R94" s="2"/>
      <c r="S94" s="2"/>
      <c r="T94" s="2"/>
      <c r="U94" s="2"/>
    </row>
    <row r="95" spans="5:21" x14ac:dyDescent="0.15">
      <c r="E95" s="33"/>
      <c r="M95" s="8"/>
      <c r="N95" s="8"/>
      <c r="O95" s="33"/>
      <c r="P95" s="2"/>
      <c r="R95" s="2"/>
      <c r="S95" s="2"/>
      <c r="T95" s="2"/>
      <c r="U95" s="2"/>
    </row>
    <row r="96" spans="5:21" x14ac:dyDescent="0.15">
      <c r="E96" s="33"/>
      <c r="O96" s="33"/>
    </row>
    <row r="97" spans="5:15" x14ac:dyDescent="0.15">
      <c r="E97" s="33"/>
      <c r="O97" s="33"/>
    </row>
    <row r="98" spans="5:15" x14ac:dyDescent="0.15">
      <c r="E98" s="33"/>
      <c r="O98" s="33"/>
    </row>
    <row r="99" spans="5:15" x14ac:dyDescent="0.15">
      <c r="E99" s="33"/>
      <c r="O99" s="33"/>
    </row>
    <row r="100" spans="5:15" x14ac:dyDescent="0.15">
      <c r="E100" s="33"/>
      <c r="O100" s="33"/>
    </row>
    <row r="101" spans="5:15" x14ac:dyDescent="0.15">
      <c r="E101" s="33"/>
      <c r="O101" s="33"/>
    </row>
    <row r="102" spans="5:15" x14ac:dyDescent="0.15">
      <c r="E102" s="33"/>
      <c r="O102" s="33"/>
    </row>
    <row r="103" spans="5:15" x14ac:dyDescent="0.15">
      <c r="E103" s="33"/>
      <c r="O103" s="33"/>
    </row>
    <row r="104" spans="5:15" x14ac:dyDescent="0.15">
      <c r="E104" s="33"/>
      <c r="O104" s="33"/>
    </row>
    <row r="105" spans="5:15" x14ac:dyDescent="0.15">
      <c r="E105" s="33"/>
      <c r="O105" s="33"/>
    </row>
    <row r="106" spans="5:15" x14ac:dyDescent="0.15">
      <c r="E106" s="33"/>
      <c r="O106" s="33"/>
    </row>
    <row r="107" spans="5:15" x14ac:dyDescent="0.15">
      <c r="E107" s="33"/>
      <c r="O107" s="33"/>
    </row>
    <row r="108" spans="5:15" x14ac:dyDescent="0.15">
      <c r="E108" s="33"/>
      <c r="O108" s="33"/>
    </row>
    <row r="109" spans="5:15" x14ac:dyDescent="0.15">
      <c r="E109" s="33"/>
      <c r="O109" s="33"/>
    </row>
    <row r="110" spans="5:15" x14ac:dyDescent="0.15">
      <c r="E110" s="33"/>
      <c r="O110" s="33"/>
    </row>
    <row r="111" spans="5:15" x14ac:dyDescent="0.15">
      <c r="E111" s="33"/>
      <c r="O111" s="33"/>
    </row>
    <row r="112" spans="5:15" x14ac:dyDescent="0.15">
      <c r="E112" s="33"/>
      <c r="O112" s="33"/>
    </row>
    <row r="113" spans="5:15" x14ac:dyDescent="0.15">
      <c r="E113" s="33"/>
      <c r="O113" s="33"/>
    </row>
    <row r="114" spans="5:15" x14ac:dyDescent="0.15">
      <c r="E114" s="33"/>
      <c r="O114" s="33"/>
    </row>
    <row r="115" spans="5:15" x14ac:dyDescent="0.15">
      <c r="E115" s="33"/>
      <c r="O115" s="33"/>
    </row>
    <row r="116" spans="5:15" x14ac:dyDescent="0.15">
      <c r="E116" s="33"/>
      <c r="O116" s="33"/>
    </row>
    <row r="117" spans="5:15" x14ac:dyDescent="0.15">
      <c r="E117" s="33"/>
      <c r="O117" s="33"/>
    </row>
    <row r="118" spans="5:15" x14ac:dyDescent="0.15">
      <c r="E118" s="33"/>
      <c r="O118" s="33"/>
    </row>
    <row r="119" spans="5:15" x14ac:dyDescent="0.15">
      <c r="E119" s="33"/>
      <c r="O119" s="33"/>
    </row>
    <row r="120" spans="5:15" x14ac:dyDescent="0.15">
      <c r="E120" s="33"/>
      <c r="O120" s="33"/>
    </row>
    <row r="121" spans="5:15" x14ac:dyDescent="0.15">
      <c r="E121" s="33"/>
      <c r="O121" s="33"/>
    </row>
    <row r="122" spans="5:15" x14ac:dyDescent="0.15">
      <c r="E122" s="33"/>
      <c r="O122" s="33"/>
    </row>
    <row r="123" spans="5:15" x14ac:dyDescent="0.15">
      <c r="E123" s="33"/>
      <c r="O123" s="33"/>
    </row>
    <row r="124" spans="5:15" x14ac:dyDescent="0.15">
      <c r="E124" s="33"/>
      <c r="O124" s="33"/>
    </row>
    <row r="125" spans="5:15" x14ac:dyDescent="0.15">
      <c r="E125" s="33"/>
      <c r="O125" s="33"/>
    </row>
    <row r="126" spans="5:15" x14ac:dyDescent="0.15">
      <c r="E126" s="33"/>
      <c r="O126" s="33"/>
    </row>
    <row r="127" spans="5:15" x14ac:dyDescent="0.15">
      <c r="E127" s="33"/>
      <c r="O127" s="33"/>
    </row>
    <row r="128" spans="5:15" x14ac:dyDescent="0.15">
      <c r="E128" s="33"/>
      <c r="O128" s="33"/>
    </row>
    <row r="129" spans="5:15" x14ac:dyDescent="0.15">
      <c r="E129" s="33"/>
      <c r="O129" s="33"/>
    </row>
    <row r="130" spans="5:15" x14ac:dyDescent="0.15">
      <c r="E130" s="33"/>
      <c r="O130" s="33"/>
    </row>
    <row r="131" spans="5:15" x14ac:dyDescent="0.15">
      <c r="E131" s="33"/>
      <c r="O131" s="33"/>
    </row>
    <row r="132" spans="5:15" x14ac:dyDescent="0.15">
      <c r="E132" s="33"/>
      <c r="O132" s="33"/>
    </row>
    <row r="133" spans="5:15" x14ac:dyDescent="0.15">
      <c r="E133" s="33"/>
      <c r="O133" s="33"/>
    </row>
    <row r="134" spans="5:15" x14ac:dyDescent="0.15">
      <c r="E134" s="33"/>
      <c r="O134" s="33"/>
    </row>
    <row r="135" spans="5:15" x14ac:dyDescent="0.15">
      <c r="E135" s="33"/>
      <c r="O135" s="33"/>
    </row>
    <row r="136" spans="5:15" x14ac:dyDescent="0.15">
      <c r="E136" s="33"/>
      <c r="O136" s="33"/>
    </row>
    <row r="137" spans="5:15" x14ac:dyDescent="0.15">
      <c r="E137" s="33"/>
      <c r="O137" s="33"/>
    </row>
    <row r="138" spans="5:15" x14ac:dyDescent="0.15">
      <c r="E138" s="33"/>
      <c r="O138" s="33"/>
    </row>
    <row r="139" spans="5:15" x14ac:dyDescent="0.15">
      <c r="E139" s="33"/>
      <c r="O139" s="33"/>
    </row>
    <row r="140" spans="5:15" x14ac:dyDescent="0.15">
      <c r="E140" s="33"/>
      <c r="O140" s="33"/>
    </row>
    <row r="141" spans="5:15" x14ac:dyDescent="0.15">
      <c r="E141" s="33"/>
      <c r="O141" s="33"/>
    </row>
    <row r="142" spans="5:15" x14ac:dyDescent="0.15">
      <c r="E142" s="33"/>
      <c r="O142" s="33"/>
    </row>
    <row r="143" spans="5:15" x14ac:dyDescent="0.15">
      <c r="E143" s="33"/>
      <c r="O143" s="33"/>
    </row>
    <row r="144" spans="5:15" x14ac:dyDescent="0.15">
      <c r="E144" s="33"/>
      <c r="O144" s="33"/>
    </row>
    <row r="145" spans="5:15" x14ac:dyDescent="0.15">
      <c r="E145" s="33"/>
      <c r="O145" s="33"/>
    </row>
    <row r="146" spans="5:15" x14ac:dyDescent="0.15">
      <c r="E146" s="33"/>
      <c r="O146" s="33"/>
    </row>
    <row r="147" spans="5:15" x14ac:dyDescent="0.15">
      <c r="E147" s="33"/>
      <c r="O147" s="33"/>
    </row>
    <row r="148" spans="5:15" x14ac:dyDescent="0.15">
      <c r="E148" s="33"/>
      <c r="O148" s="33"/>
    </row>
    <row r="149" spans="5:15" x14ac:dyDescent="0.15">
      <c r="E149" s="33"/>
      <c r="O149" s="33"/>
    </row>
    <row r="150" spans="5:15" x14ac:dyDescent="0.15">
      <c r="E150" s="33"/>
      <c r="O150" s="33"/>
    </row>
    <row r="151" spans="5:15" x14ac:dyDescent="0.15">
      <c r="E151" s="33"/>
      <c r="O151" s="33"/>
    </row>
    <row r="152" spans="5:15" x14ac:dyDescent="0.15">
      <c r="E152" s="33"/>
      <c r="O152" s="33"/>
    </row>
    <row r="153" spans="5:15" x14ac:dyDescent="0.15">
      <c r="E153" s="33"/>
      <c r="O153" s="33"/>
    </row>
    <row r="154" spans="5:15" x14ac:dyDescent="0.15">
      <c r="E154" s="33"/>
      <c r="O154" s="33"/>
    </row>
    <row r="155" spans="5:15" x14ac:dyDescent="0.15">
      <c r="E155" s="33"/>
      <c r="O155" s="33"/>
    </row>
    <row r="156" spans="5:15" x14ac:dyDescent="0.15">
      <c r="E156" s="33"/>
      <c r="O156" s="33"/>
    </row>
    <row r="157" spans="5:15" x14ac:dyDescent="0.15">
      <c r="E157" s="33"/>
      <c r="O157" s="33"/>
    </row>
    <row r="158" spans="5:15" x14ac:dyDescent="0.15">
      <c r="E158" s="33"/>
      <c r="O158" s="33"/>
    </row>
    <row r="159" spans="5:15" x14ac:dyDescent="0.15">
      <c r="E159" s="33"/>
      <c r="O159" s="33"/>
    </row>
    <row r="160" spans="5:15" x14ac:dyDescent="0.15">
      <c r="E160" s="33"/>
      <c r="O160" s="33"/>
    </row>
    <row r="161" spans="5:15" x14ac:dyDescent="0.15">
      <c r="E161" s="33"/>
      <c r="O161" s="33"/>
    </row>
    <row r="162" spans="5:15" x14ac:dyDescent="0.15">
      <c r="E162" s="33"/>
      <c r="O162" s="33"/>
    </row>
    <row r="163" spans="5:15" x14ac:dyDescent="0.15">
      <c r="E163" s="33"/>
      <c r="O163" s="33"/>
    </row>
    <row r="164" spans="5:15" x14ac:dyDescent="0.15">
      <c r="E164" s="33"/>
      <c r="O164" s="33"/>
    </row>
    <row r="165" spans="5:15" x14ac:dyDescent="0.15">
      <c r="E165" s="33"/>
      <c r="O165" s="33"/>
    </row>
    <row r="166" spans="5:15" x14ac:dyDescent="0.15">
      <c r="E166" s="33"/>
      <c r="O166" s="33"/>
    </row>
    <row r="167" spans="5:15" x14ac:dyDescent="0.15">
      <c r="E167" s="33"/>
      <c r="O167" s="33"/>
    </row>
    <row r="168" spans="5:15" x14ac:dyDescent="0.15">
      <c r="E168" s="33"/>
      <c r="O168" s="33"/>
    </row>
    <row r="169" spans="5:15" x14ac:dyDescent="0.15">
      <c r="E169" s="33"/>
      <c r="O169" s="33"/>
    </row>
    <row r="170" spans="5:15" x14ac:dyDescent="0.15">
      <c r="E170" s="33"/>
      <c r="O170" s="33"/>
    </row>
    <row r="171" spans="5:15" x14ac:dyDescent="0.15">
      <c r="E171" s="33"/>
      <c r="O171" s="33"/>
    </row>
    <row r="172" spans="5:15" x14ac:dyDescent="0.15">
      <c r="E172" s="33"/>
      <c r="O172" s="33"/>
    </row>
    <row r="173" spans="5:15" x14ac:dyDescent="0.15">
      <c r="E173" s="33"/>
      <c r="O173" s="33"/>
    </row>
    <row r="174" spans="5:15" x14ac:dyDescent="0.15">
      <c r="E174" s="33"/>
      <c r="O174" s="33"/>
    </row>
    <row r="175" spans="5:15" x14ac:dyDescent="0.15">
      <c r="E175" s="33"/>
      <c r="O175" s="33"/>
    </row>
    <row r="176" spans="5:15" x14ac:dyDescent="0.15">
      <c r="E176" s="33"/>
      <c r="O176" s="33"/>
    </row>
    <row r="177" spans="5:15" x14ac:dyDescent="0.15">
      <c r="E177" s="33"/>
      <c r="O177" s="33"/>
    </row>
    <row r="178" spans="5:15" x14ac:dyDescent="0.15">
      <c r="E178" s="33"/>
      <c r="O178" s="33"/>
    </row>
    <row r="179" spans="5:15" x14ac:dyDescent="0.15">
      <c r="E179" s="33"/>
      <c r="O179" s="33"/>
    </row>
    <row r="180" spans="5:15" x14ac:dyDescent="0.15">
      <c r="E180" s="33"/>
      <c r="O180" s="33"/>
    </row>
    <row r="181" spans="5:15" x14ac:dyDescent="0.15">
      <c r="E181" s="33"/>
      <c r="O181" s="33"/>
    </row>
    <row r="182" spans="5:15" x14ac:dyDescent="0.15">
      <c r="E182" s="33"/>
      <c r="O182" s="33"/>
    </row>
    <row r="183" spans="5:15" x14ac:dyDescent="0.15">
      <c r="E183" s="33"/>
      <c r="O183" s="33"/>
    </row>
    <row r="184" spans="5:15" x14ac:dyDescent="0.15">
      <c r="E184" s="33"/>
      <c r="O184" s="33"/>
    </row>
    <row r="185" spans="5:15" x14ac:dyDescent="0.15">
      <c r="E185" s="33"/>
      <c r="O185" s="33"/>
    </row>
    <row r="186" spans="5:15" x14ac:dyDescent="0.15">
      <c r="E186" s="33"/>
      <c r="O186" s="33"/>
    </row>
    <row r="187" spans="5:15" x14ac:dyDescent="0.15">
      <c r="E187" s="33"/>
      <c r="O187" s="33"/>
    </row>
    <row r="188" spans="5:15" x14ac:dyDescent="0.15">
      <c r="E188" s="33"/>
      <c r="O188" s="33"/>
    </row>
    <row r="189" spans="5:15" x14ac:dyDescent="0.15">
      <c r="E189" s="33"/>
      <c r="O189" s="33"/>
    </row>
    <row r="190" spans="5:15" x14ac:dyDescent="0.15">
      <c r="E190" s="33"/>
      <c r="O190" s="33"/>
    </row>
    <row r="191" spans="5:15" x14ac:dyDescent="0.15">
      <c r="E191" s="33"/>
      <c r="O191" s="33"/>
    </row>
    <row r="192" spans="5:15" x14ac:dyDescent="0.15">
      <c r="E192" s="33"/>
      <c r="O192" s="33"/>
    </row>
    <row r="193" spans="5:15" x14ac:dyDescent="0.15">
      <c r="E193" s="33"/>
      <c r="O193" s="33"/>
    </row>
    <row r="194" spans="5:15" x14ac:dyDescent="0.15">
      <c r="E194" s="33"/>
      <c r="O194" s="33"/>
    </row>
    <row r="195" spans="5:15" x14ac:dyDescent="0.15">
      <c r="E195" s="33"/>
      <c r="O195" s="33"/>
    </row>
    <row r="196" spans="5:15" x14ac:dyDescent="0.15">
      <c r="E196" s="33"/>
      <c r="O196" s="33"/>
    </row>
    <row r="197" spans="5:15" x14ac:dyDescent="0.15">
      <c r="E197" s="33"/>
      <c r="O197" s="33"/>
    </row>
    <row r="198" spans="5:15" x14ac:dyDescent="0.15">
      <c r="E198" s="33"/>
      <c r="O198" s="33"/>
    </row>
    <row r="199" spans="5:15" x14ac:dyDescent="0.15">
      <c r="E199" s="33"/>
      <c r="O199" s="33"/>
    </row>
    <row r="200" spans="5:15" x14ac:dyDescent="0.15">
      <c r="E200" s="33"/>
      <c r="O200" s="33"/>
    </row>
    <row r="201" spans="5:15" x14ac:dyDescent="0.15">
      <c r="E201" s="33"/>
      <c r="O201" s="33"/>
    </row>
    <row r="202" spans="5:15" x14ac:dyDescent="0.15">
      <c r="E202" s="33"/>
      <c r="O202" s="33"/>
    </row>
    <row r="203" spans="5:15" x14ac:dyDescent="0.15">
      <c r="E203" s="33"/>
      <c r="O203" s="33"/>
    </row>
    <row r="204" spans="5:15" x14ac:dyDescent="0.15">
      <c r="E204" s="33"/>
      <c r="O204" s="33"/>
    </row>
    <row r="205" spans="5:15" x14ac:dyDescent="0.15">
      <c r="E205" s="33"/>
      <c r="O205" s="33"/>
    </row>
    <row r="206" spans="5:15" x14ac:dyDescent="0.15">
      <c r="E206" s="33"/>
      <c r="O206" s="33"/>
    </row>
    <row r="207" spans="5:15" x14ac:dyDescent="0.15">
      <c r="E207" s="33"/>
      <c r="O207" s="33"/>
    </row>
    <row r="208" spans="5:15" x14ac:dyDescent="0.15">
      <c r="E208" s="33"/>
      <c r="O208" s="33"/>
    </row>
    <row r="209" spans="5:15" x14ac:dyDescent="0.15">
      <c r="E209" s="33"/>
      <c r="O209" s="33"/>
    </row>
  </sheetData>
  <mergeCells count="16">
    <mergeCell ref="A14:A16"/>
    <mergeCell ref="M40:P40"/>
    <mergeCell ref="B4:C4"/>
    <mergeCell ref="J4:K4"/>
    <mergeCell ref="I5:I6"/>
    <mergeCell ref="J5:K5"/>
    <mergeCell ref="M5:O5"/>
    <mergeCell ref="J6:K6"/>
    <mergeCell ref="B2:C2"/>
    <mergeCell ref="D2:F2"/>
    <mergeCell ref="R2:V2"/>
    <mergeCell ref="AD2:AH2"/>
    <mergeCell ref="B3:C3"/>
    <mergeCell ref="D3:F3"/>
    <mergeCell ref="R3:V3"/>
    <mergeCell ref="AD3:A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Enrique Gómez García</dc:creator>
  <cp:lastModifiedBy>Microsoft Office User</cp:lastModifiedBy>
  <dcterms:created xsi:type="dcterms:W3CDTF">2024-08-14T20:46:01Z</dcterms:created>
  <dcterms:modified xsi:type="dcterms:W3CDTF">2024-08-15T01:22:43Z</dcterms:modified>
</cp:coreProperties>
</file>