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Mi unidad\CONTRATACIÓN 2024\MODALIDADES DE SELECCION\LICITACION PUBLICA\LICITACIÓN PUBLICA POMO\PLIEGO DE CONDICIONES DEFINITIVO\"/>
    </mc:Choice>
  </mc:AlternateContent>
  <bookViews>
    <workbookView xWindow="0" yWindow="0" windowWidth="28800" windowHeight="1221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(Entidad)'!$I$11:$I$254</definedName>
    <definedName name="_xlnm._FilterDatabase" localSheetId="1" hidden="1">'PROPUESTA ECONOMICA(Proponente)'!$I$11:$I$226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(Entidad)'!$A$1:$M$268</definedName>
    <definedName name="_xlnm.Print_Area" localSheetId="1">'PROPUESTA ECONOMICA(Proponente)'!$A$1:$M$274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(Entidad)'!$K$256</definedName>
    <definedName name="solver_adj" localSheetId="1" hidden="1">'PROPUESTA ECONOMICA(Proponente)'!$K$228</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(Entidad)'!$K$263</definedName>
    <definedName name="solver_lhs1" localSheetId="1" hidden="1">'PROPUESTA ECONOMICA(Proponente)'!$K$240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(Entidad)'!$K$263</definedName>
    <definedName name="solver_opt" localSheetId="1" hidden="1">'PROPUESTA ECONOMICA(Proponente)'!$K$240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(Entidad)'!$K$264</definedName>
    <definedName name="solver_rhs1" localSheetId="1" hidden="1">'PROPUESTA ECONOMICA(Proponente)'!$K$241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254" i="269" l="1"/>
  <c r="K252" i="269"/>
  <c r="K243" i="269"/>
  <c r="K244" i="269"/>
  <c r="K245" i="269"/>
  <c r="K246" i="269"/>
  <c r="K247" i="269"/>
  <c r="K248" i="269"/>
  <c r="K249" i="269"/>
  <c r="K250" i="269"/>
  <c r="K242" i="269"/>
  <c r="K228" i="269"/>
  <c r="K229" i="269"/>
  <c r="K230" i="269"/>
  <c r="K231" i="269"/>
  <c r="K232" i="269"/>
  <c r="K233" i="269"/>
  <c r="K234" i="269"/>
  <c r="K235" i="269"/>
  <c r="K236" i="269"/>
  <c r="K237" i="269"/>
  <c r="K238" i="269"/>
  <c r="K239" i="269"/>
  <c r="K227" i="269"/>
  <c r="K206" i="269"/>
  <c r="K207" i="269"/>
  <c r="K208" i="269"/>
  <c r="K209" i="269"/>
  <c r="K210" i="269"/>
  <c r="K211" i="269"/>
  <c r="K212" i="269"/>
  <c r="K213" i="269"/>
  <c r="K214" i="269"/>
  <c r="K215" i="269"/>
  <c r="K216" i="269"/>
  <c r="K217" i="269"/>
  <c r="K218" i="269"/>
  <c r="K219" i="269"/>
  <c r="K220" i="269"/>
  <c r="K221" i="269"/>
  <c r="K222" i="269"/>
  <c r="K223" i="269"/>
  <c r="K224" i="269"/>
  <c r="K205" i="269"/>
  <c r="K191" i="269"/>
  <c r="K192" i="269"/>
  <c r="K193" i="269"/>
  <c r="K194" i="269"/>
  <c r="K195" i="269"/>
  <c r="K196" i="269"/>
  <c r="K197" i="269"/>
  <c r="K198" i="269"/>
  <c r="K199" i="269"/>
  <c r="K200" i="269"/>
  <c r="K201" i="269"/>
  <c r="K202" i="269"/>
  <c r="K183" i="269"/>
  <c r="K190" i="269"/>
  <c r="K187" i="269"/>
  <c r="K171" i="269"/>
  <c r="K172" i="269"/>
  <c r="K173" i="269"/>
  <c r="K174" i="269"/>
  <c r="K175" i="269"/>
  <c r="K176" i="269"/>
  <c r="K177" i="269"/>
  <c r="K178" i="269"/>
  <c r="K179" i="269"/>
  <c r="K180" i="269"/>
  <c r="K181" i="269"/>
  <c r="K182" i="269"/>
  <c r="K184" i="269"/>
  <c r="K170" i="269"/>
  <c r="K167" i="269"/>
  <c r="K166" i="269"/>
  <c r="K159" i="269"/>
  <c r="K152" i="269"/>
  <c r="K131" i="269"/>
  <c r="K132" i="269"/>
  <c r="K133" i="269"/>
  <c r="K134" i="269"/>
  <c r="K135" i="269"/>
  <c r="K136" i="269"/>
  <c r="K137" i="269"/>
  <c r="K138" i="269"/>
  <c r="K139" i="269"/>
  <c r="K140" i="269"/>
  <c r="K141" i="269"/>
  <c r="K142" i="269"/>
  <c r="K143" i="269"/>
  <c r="K144" i="269"/>
  <c r="K145" i="269"/>
  <c r="K130" i="269"/>
  <c r="K123" i="269"/>
  <c r="K122" i="269"/>
  <c r="K113" i="269"/>
  <c r="K119" i="269"/>
  <c r="K112" i="269"/>
  <c r="K114" i="269"/>
  <c r="K115" i="269"/>
  <c r="K116" i="269"/>
  <c r="K111" i="269"/>
  <c r="K104" i="269"/>
  <c r="K103" i="269"/>
  <c r="K99" i="269"/>
  <c r="K100" i="269"/>
  <c r="K98" i="269"/>
  <c r="K90" i="269"/>
  <c r="K91" i="269"/>
  <c r="K92" i="269"/>
  <c r="K93" i="269"/>
  <c r="K94" i="269"/>
  <c r="K95" i="269"/>
  <c r="K89" i="269"/>
  <c r="K85" i="269"/>
  <c r="K86" i="269"/>
  <c r="K84" i="269"/>
  <c r="K70" i="269"/>
  <c r="K71" i="269"/>
  <c r="K72" i="269"/>
  <c r="K73" i="269"/>
  <c r="K74" i="269"/>
  <c r="K75" i="269"/>
  <c r="K76" i="269"/>
  <c r="K77" i="269"/>
  <c r="K69" i="269"/>
  <c r="K66" i="269"/>
  <c r="K59" i="269"/>
  <c r="K60" i="269"/>
  <c r="K61" i="269"/>
  <c r="K62" i="269"/>
  <c r="K63" i="269"/>
  <c r="K58" i="269"/>
  <c r="K49" i="269"/>
  <c r="K50" i="269"/>
  <c r="K51" i="269"/>
  <c r="K52" i="269"/>
  <c r="K53" i="269"/>
  <c r="K54" i="269"/>
  <c r="K55" i="269"/>
  <c r="K48" i="269"/>
  <c r="K38" i="269"/>
  <c r="K39" i="269"/>
  <c r="K40" i="269"/>
  <c r="K41" i="269"/>
  <c r="K42" i="269"/>
  <c r="K43" i="269"/>
  <c r="K44" i="269"/>
  <c r="K45" i="269"/>
  <c r="K37" i="269"/>
  <c r="K26" i="269"/>
  <c r="K27" i="269"/>
  <c r="K28" i="269"/>
  <c r="K29" i="269"/>
  <c r="K30" i="269"/>
  <c r="K31" i="269"/>
  <c r="K32" i="269"/>
  <c r="K33" i="269"/>
  <c r="K34" i="269"/>
  <c r="K25" i="269"/>
  <c r="K22" i="269"/>
  <c r="K17" i="269"/>
  <c r="K16" i="269"/>
  <c r="K18" i="269"/>
  <c r="K19" i="269"/>
  <c r="K15" i="269"/>
  <c r="K252" i="265"/>
  <c r="K28" i="265"/>
  <c r="K92" i="265"/>
  <c r="K104" i="265"/>
  <c r="K103" i="265"/>
  <c r="K94" i="265"/>
  <c r="K100" i="265"/>
  <c r="K99" i="265"/>
  <c r="K98" i="265"/>
  <c r="K90" i="265" l="1"/>
  <c r="K265" i="269"/>
  <c r="D252" i="269"/>
  <c r="K204" i="269"/>
  <c r="K186" i="269"/>
  <c r="K165" i="269"/>
  <c r="D161" i="269"/>
  <c r="K158" i="269"/>
  <c r="K161" i="269" s="1"/>
  <c r="D154" i="269"/>
  <c r="K151" i="269"/>
  <c r="K154" i="269" s="1"/>
  <c r="D147" i="269"/>
  <c r="D125" i="269"/>
  <c r="K121" i="269"/>
  <c r="K118" i="269"/>
  <c r="D106" i="269"/>
  <c r="K102" i="269"/>
  <c r="K97" i="269"/>
  <c r="D79" i="269"/>
  <c r="K65" i="269"/>
  <c r="K36" i="269"/>
  <c r="K21" i="269"/>
  <c r="K265" i="265"/>
  <c r="K228" i="265"/>
  <c r="K229" i="265"/>
  <c r="K230" i="265"/>
  <c r="K231" i="265"/>
  <c r="K232" i="265"/>
  <c r="K233" i="265"/>
  <c r="K234" i="265"/>
  <c r="K235" i="265"/>
  <c r="K236" i="265"/>
  <c r="K237" i="265"/>
  <c r="K238" i="265"/>
  <c r="K239" i="265"/>
  <c r="K227" i="265"/>
  <c r="K243" i="265"/>
  <c r="K244" i="265"/>
  <c r="K245" i="265"/>
  <c r="K246" i="265"/>
  <c r="K247" i="265"/>
  <c r="K248" i="265"/>
  <c r="K249" i="265"/>
  <c r="K250" i="265"/>
  <c r="D252" i="265"/>
  <c r="K242" i="265"/>
  <c r="K190" i="265"/>
  <c r="K206" i="265"/>
  <c r="K207" i="265"/>
  <c r="K208" i="265"/>
  <c r="K209" i="265"/>
  <c r="K210" i="265"/>
  <c r="K211" i="265"/>
  <c r="K212" i="265"/>
  <c r="K213" i="265"/>
  <c r="K214" i="265"/>
  <c r="K215" i="265"/>
  <c r="K216" i="265"/>
  <c r="K217" i="265"/>
  <c r="K218" i="265"/>
  <c r="K219" i="265"/>
  <c r="K220" i="265"/>
  <c r="K221" i="265"/>
  <c r="K222" i="265"/>
  <c r="K223" i="265"/>
  <c r="K224" i="265"/>
  <c r="K205" i="265"/>
  <c r="K191" i="265"/>
  <c r="K192" i="265"/>
  <c r="K193" i="265"/>
  <c r="K194" i="265"/>
  <c r="K195" i="265"/>
  <c r="K196" i="265"/>
  <c r="K197" i="265"/>
  <c r="K198" i="265"/>
  <c r="K199" i="265"/>
  <c r="K200" i="265"/>
  <c r="K201" i="265"/>
  <c r="K202" i="265"/>
  <c r="K187" i="265"/>
  <c r="K186" i="265" s="1"/>
  <c r="K171" i="265"/>
  <c r="K172" i="265"/>
  <c r="K173" i="265"/>
  <c r="K174" i="265"/>
  <c r="K175" i="265"/>
  <c r="K176" i="265"/>
  <c r="K177" i="265"/>
  <c r="K178" i="265"/>
  <c r="K179" i="265"/>
  <c r="K180" i="265"/>
  <c r="K181" i="265"/>
  <c r="K182" i="265"/>
  <c r="K183" i="265"/>
  <c r="K184" i="265"/>
  <c r="K170" i="265"/>
  <c r="K167" i="265"/>
  <c r="K166" i="265"/>
  <c r="D161" i="265"/>
  <c r="K159" i="265"/>
  <c r="K158" i="265" s="1"/>
  <c r="K161" i="265" s="1"/>
  <c r="D154" i="265"/>
  <c r="K152" i="265"/>
  <c r="K151" i="265" s="1"/>
  <c r="K154" i="265" s="1"/>
  <c r="D147" i="265"/>
  <c r="K131" i="265"/>
  <c r="K132" i="265"/>
  <c r="K133" i="265"/>
  <c r="K134" i="265"/>
  <c r="K135" i="265"/>
  <c r="K136" i="265"/>
  <c r="K137" i="265"/>
  <c r="K138" i="265"/>
  <c r="K139" i="265"/>
  <c r="K140" i="265"/>
  <c r="K141" i="265"/>
  <c r="K142" i="265"/>
  <c r="K143" i="265"/>
  <c r="K144" i="265"/>
  <c r="K145" i="265"/>
  <c r="K130" i="265"/>
  <c r="D125" i="265"/>
  <c r="K123" i="265"/>
  <c r="K122" i="265"/>
  <c r="K119" i="265"/>
  <c r="K118" i="265" s="1"/>
  <c r="K112" i="265"/>
  <c r="K113" i="265"/>
  <c r="K114" i="265"/>
  <c r="K115" i="265"/>
  <c r="K116" i="265"/>
  <c r="K111" i="265"/>
  <c r="D106" i="265"/>
  <c r="K91" i="265"/>
  <c r="K93" i="265"/>
  <c r="K95" i="265"/>
  <c r="K89" i="265"/>
  <c r="K85" i="265"/>
  <c r="K86" i="265"/>
  <c r="K84" i="265"/>
  <c r="D79" i="265"/>
  <c r="K70" i="265"/>
  <c r="K71" i="265"/>
  <c r="K72" i="265"/>
  <c r="K73" i="265"/>
  <c r="K74" i="265"/>
  <c r="K75" i="265"/>
  <c r="K76" i="265"/>
  <c r="K77" i="265"/>
  <c r="K69" i="265"/>
  <c r="K66" i="265"/>
  <c r="K65" i="265" s="1"/>
  <c r="K59" i="265"/>
  <c r="K60" i="265"/>
  <c r="K61" i="265"/>
  <c r="K62" i="265"/>
  <c r="K63" i="265"/>
  <c r="K58" i="265"/>
  <c r="K49" i="265"/>
  <c r="K50" i="265"/>
  <c r="K51" i="265"/>
  <c r="K52" i="265"/>
  <c r="K53" i="265"/>
  <c r="K54" i="265"/>
  <c r="K55" i="265"/>
  <c r="K48" i="265"/>
  <c r="K38" i="265"/>
  <c r="K39" i="265"/>
  <c r="K40" i="265"/>
  <c r="K41" i="265"/>
  <c r="K42" i="265"/>
  <c r="K43" i="265"/>
  <c r="K44" i="265"/>
  <c r="K45" i="265"/>
  <c r="K37" i="265"/>
  <c r="K26" i="265"/>
  <c r="K27" i="265"/>
  <c r="K29" i="265"/>
  <c r="K30" i="265"/>
  <c r="K31" i="265"/>
  <c r="K32" i="265"/>
  <c r="K33" i="265"/>
  <c r="K34" i="265"/>
  <c r="K25" i="265"/>
  <c r="K22" i="265"/>
  <c r="K21" i="265" s="1"/>
  <c r="K16" i="265"/>
  <c r="K17" i="265"/>
  <c r="K18" i="265"/>
  <c r="K19" i="265"/>
  <c r="K15" i="265"/>
  <c r="K24" i="269" l="1"/>
  <c r="K57" i="269"/>
  <c r="K68" i="269"/>
  <c r="K169" i="269"/>
  <c r="K88" i="269"/>
  <c r="K110" i="269"/>
  <c r="K125" i="269" s="1"/>
  <c r="K129" i="269"/>
  <c r="K147" i="269" s="1"/>
  <c r="K241" i="269"/>
  <c r="K14" i="269"/>
  <c r="K47" i="269"/>
  <c r="K83" i="269"/>
  <c r="K106" i="269" s="1"/>
  <c r="K189" i="269"/>
  <c r="K226" i="269"/>
  <c r="K226" i="265"/>
  <c r="K204" i="265"/>
  <c r="K241" i="265"/>
  <c r="K169" i="265"/>
  <c r="K189" i="265"/>
  <c r="K121" i="265"/>
  <c r="K165" i="265"/>
  <c r="K14" i="265"/>
  <c r="K57" i="265"/>
  <c r="K83" i="265"/>
  <c r="K102" i="265"/>
  <c r="K88" i="265"/>
  <c r="K129" i="265"/>
  <c r="K147" i="265" s="1"/>
  <c r="K24" i="265"/>
  <c r="K97" i="265"/>
  <c r="K110" i="265"/>
  <c r="K47" i="265"/>
  <c r="K36" i="265"/>
  <c r="K68" i="265"/>
  <c r="K79" i="269" l="1"/>
  <c r="K125" i="265"/>
  <c r="K106" i="265"/>
  <c r="K79" i="265"/>
  <c r="K256" i="269" l="1"/>
  <c r="K258" i="269" s="1"/>
  <c r="K254" i="265"/>
  <c r="K256" i="265" s="1"/>
  <c r="K258" i="265" l="1"/>
</calcChain>
</file>

<file path=xl/sharedStrings.xml><?xml version="1.0" encoding="utf-8"?>
<sst xmlns="http://schemas.openxmlformats.org/spreadsheetml/2006/main" count="1206" uniqueCount="377">
  <si>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</si>
  <si>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</si>
  <si>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</si>
  <si>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</si>
  <si>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</si>
  <si>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</si>
  <si>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</si>
  <si>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</si>
  <si>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</si>
  <si>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</si>
  <si>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</si>
  <si>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</si>
  <si>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</si>
  <si>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 xml:space="preserve">SUBTOTAL OBRAS </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</si>
  <si>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</si>
  <si>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</si>
  <si>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</si>
  <si>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</si>
  <si>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</si>
  <si>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</si>
  <si>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</si>
  <si>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</si>
  <si>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</si>
  <si>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</si>
  <si>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</si>
  <si>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</si>
  <si>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</si>
  <si>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</si>
  <si>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</si>
  <si>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</si>
  <si>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</si>
  <si>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</si>
  <si>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</si>
  <si>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</si>
  <si>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</si>
  <si>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</si>
  <si>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</si>
  <si>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</si>
  <si>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</si>
  <si>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</si>
  <si>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</si>
  <si>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</si>
  <si>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</si>
  <si>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</si>
  <si>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</si>
  <si>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</si>
  <si>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</si>
  <si>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</si>
  <si>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</si>
  <si>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</si>
  <si>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</si>
  <si>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</si>
  <si>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</si>
  <si>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</si>
  <si>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</si>
  <si>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</si>
  <si>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</si>
  <si>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</si>
  <si>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</si>
  <si>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</si>
  <si>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</si>
  <si>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</si>
  <si>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</si>
  <si>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</si>
  <si>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</si>
  <si>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</si>
  <si>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</si>
  <si>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</si>
  <si>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</si>
  <si>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</si>
  <si>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</si>
  <si>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</si>
  <si>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</si>
  <si>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</si>
  <si>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</si>
  <si>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</si>
  <si>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</si>
  <si>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</si>
  <si>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</si>
  <si>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</si>
  <si>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</si>
  <si>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</si>
  <si>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</si>
  <si>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</si>
  <si>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</si>
  <si>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</si>
  <si>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</si>
  <si>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</si>
  <si>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</si>
  <si>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</si>
  <si>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</si>
  <si>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Desmonte de barandas existentes, incluye retiro y bote de escombro a sitio autorizado</t>
  </si>
  <si>
    <t>Concreto Ciclópeo (40% en piedra media zonga y 60% concreto 2500 PSI)</t>
  </si>
  <si>
    <t>Suministro e instalación de cielo raso en lamina PVC. Incluye todo lo necesario para su correcta instalación.</t>
  </si>
  <si>
    <t>Suministro e instalación de sardinel prefabricado en concreto de 1.00x0.16x:0.40 m, redondo, incluye mortero de pega para base y pega de juntas</t>
  </si>
  <si>
    <t>Desmonte de malla metálica en vallado de terreno (Incluye retiro)</t>
  </si>
  <si>
    <t>Suministro e instalación de Correa en perfil metálico de 4x8, cal.18</t>
  </si>
  <si>
    <t>Suministro e instalación de Cubierta en teja termoacústica UPVC 2,5, incluye tornillos autoperforantes y fijadores de ala</t>
  </si>
  <si>
    <t>4. MEJORAMIENTO HIDRAULICO RED DE AGUAS LLUVIA</t>
  </si>
  <si>
    <t>VALOR TOTAL OBRA</t>
  </si>
  <si>
    <t>1. ACCESO PRINCIPAL Y ANDENES PERIMETRALES</t>
  </si>
  <si>
    <t>NP1</t>
  </si>
  <si>
    <t>NP2</t>
  </si>
  <si>
    <t>Localizacion Manual y Replanteo (Area)</t>
  </si>
  <si>
    <t>M2</t>
  </si>
  <si>
    <t>Excavación manual, incluye retiro de material sobrante a sitio autorizado</t>
  </si>
  <si>
    <t>M3</t>
  </si>
  <si>
    <t>Demolición Placa existente e=0,10 m a 0,20 m incluye retiro y transporte de materia hasta sitio autorizado</t>
  </si>
  <si>
    <t>ML</t>
  </si>
  <si>
    <t>Demolición de mampostería acceso principal y desmonte de carpintería metálica. Incluye retiro de material sobrante a sitio autorizado</t>
  </si>
  <si>
    <t>PRELIMINARES</t>
  </si>
  <si>
    <t>MOVIMIENTO DE TIERRAS</t>
  </si>
  <si>
    <t>Relleno en recebo sin clasificar, compactado (E=0,10 m)</t>
  </si>
  <si>
    <t>NP3</t>
  </si>
  <si>
    <t>NP4</t>
  </si>
  <si>
    <t>NP5</t>
  </si>
  <si>
    <t>NP6</t>
  </si>
  <si>
    <t>CIMENTACIÓN Y ESTRUCTURA DE CONCRETO</t>
  </si>
  <si>
    <t>Zapatas (1x1)m, en concreto 3.000 PSI, incluye acero de refuerzo (1/2" @0,20 m en los dos sentidos)</t>
  </si>
  <si>
    <t xml:space="preserve">Viga de cimentación a la vista (0,25x0,25)m, en concreto de 21 MPa (3000 psi )  incluye refuerzo (4 1/2" + flejes 3/8" @0,2m) </t>
  </si>
  <si>
    <t>Solado de limpieza concreto 2000 psi e=0,05m</t>
  </si>
  <si>
    <t>Columnas concreto a la vista 3.000 PSI (0,25x0,25)m. Incluye acero de refuerzo (4 1/2" + flejes 3/8"@0,2 m)</t>
  </si>
  <si>
    <t>Columnetas concreto 3000 PSI (0,15X0,25)m. Incluye acero de refuerzo (4 @ 1/2" + flejes 3/8" @0,2 m)</t>
  </si>
  <si>
    <t>Placa en concreto reforzado E=0,1 m en lámina colaborante (Incluye refuerzo)</t>
  </si>
  <si>
    <t xml:space="preserve">Viga aerea a la vista (0,25x0,25)m, en concreto de 21 MPa (3000 psi )  incluye refuerzo (4 1/2" + flejes 3/8" @0,2m) </t>
  </si>
  <si>
    <t xml:space="preserve">Vigueta (0,15x0,25)m, en concreto de 21 MPa (3000 psi )  incluye refuerzo (4 1/2" + flejes 3/8" @0,2m) </t>
  </si>
  <si>
    <t>NP7</t>
  </si>
  <si>
    <t>NP8</t>
  </si>
  <si>
    <t>NP9</t>
  </si>
  <si>
    <t>NP10</t>
  </si>
  <si>
    <t>NP11</t>
  </si>
  <si>
    <t>NP12</t>
  </si>
  <si>
    <t>NP13</t>
  </si>
  <si>
    <t>MAMPOSTERIA Y ACABADOS</t>
  </si>
  <si>
    <t>Muro en Ladrillo Alcántara a la vista</t>
  </si>
  <si>
    <t>Graniplas sobre paredes y techo.</t>
  </si>
  <si>
    <t>Muro en ladrillo hueco No 4</t>
  </si>
  <si>
    <t>Superboar 1/4" para fachada.</t>
  </si>
  <si>
    <t>Drywall 3/8" para cielo razo</t>
  </si>
  <si>
    <t>NP14</t>
  </si>
  <si>
    <t>NP15</t>
  </si>
  <si>
    <t>NP16</t>
  </si>
  <si>
    <t>NP17</t>
  </si>
  <si>
    <t>NP18</t>
  </si>
  <si>
    <t>NP19</t>
  </si>
  <si>
    <t>URBANISMO PERIMETRAL</t>
  </si>
  <si>
    <t>Suministro e instalación de bordillo prefabricado en concreto de 1.0m*0.20m*0.10 m, incluye mortero de ajustes base y juntas</t>
  </si>
  <si>
    <t>Suministro e instalación de placa en concreto 3000 psi e= 0.10 m en cemento anticado y abuzardado, para rampas de minusvalidos</t>
  </si>
  <si>
    <t>Concreto 3000 psi para bordillo (H variable - ancho 0,18 m)</t>
  </si>
  <si>
    <t>Suministro concreto MR40 E=0,2 para zona de parqueo.</t>
  </si>
  <si>
    <t>Canastilla en acero de 1/4" para soporte de juntas transversales con dovela lisa de 1" con una longitud de 0,35m y separación cada 0,30 m</t>
  </si>
  <si>
    <t xml:space="preserve">Juntas de dilatación selladas texturizadas </t>
  </si>
  <si>
    <t>Concreto estampado color de 3000 psi para piso E=0,1 m</t>
  </si>
  <si>
    <t>NP20</t>
  </si>
  <si>
    <t>NP21</t>
  </si>
  <si>
    <t>NP22</t>
  </si>
  <si>
    <t>NP23</t>
  </si>
  <si>
    <t>NP24</t>
  </si>
  <si>
    <t>CARPINTERIA METALICA</t>
  </si>
  <si>
    <t>Suministro e Instalación puerta metálica en lámina Cal 20 (Incluye marco, anticorrosivo, chapa)</t>
  </si>
  <si>
    <t>Suministro e instalacion de ventanas de corredera o de abrir (incluye anticorrosivo, pintura, vidrio, reja de seguridad)</t>
  </si>
  <si>
    <t>Suministro e instalación portón en tubo retangular 4 x 8 cm calibre 16 (Inlcuye marco en lámina calibre 20, chapa y pintura anticorrosivo.</t>
  </si>
  <si>
    <t>Suministro e instalación de baranda en acero inoxidable según diseño (Incluye todo lo necesario para su correcta instalación)</t>
  </si>
  <si>
    <t>Suministro e instalación de canal metálico 0,15x0,2 m lámina calibre 22.</t>
  </si>
  <si>
    <t>NP25</t>
  </si>
  <si>
    <t>RED SANITARIA</t>
  </si>
  <si>
    <t>Tubería pvc sanitaria 3" (Incluye todo lo necesario para su correcto funcionamiento)</t>
  </si>
  <si>
    <t>RED ELECTRICA</t>
  </si>
  <si>
    <t>NP26</t>
  </si>
  <si>
    <t>NP27</t>
  </si>
  <si>
    <t>NP28</t>
  </si>
  <si>
    <t>NP29</t>
  </si>
  <si>
    <t>NP30</t>
  </si>
  <si>
    <t>NP31</t>
  </si>
  <si>
    <t>NP32</t>
  </si>
  <si>
    <t>NP33</t>
  </si>
  <si>
    <t>NP34</t>
  </si>
  <si>
    <t>Salida parcial monofásica tablero 6 circuitos</t>
  </si>
  <si>
    <t>UN</t>
  </si>
  <si>
    <t>Cable concentrico bifasico</t>
  </si>
  <si>
    <t>Red electrica en tuberia pvc de 3/4" incluye 2 No 12 , para luminarias</t>
  </si>
  <si>
    <t>Red electrica en tuberia pvc de 3/4", incluye 1 linea No 10 + 1 neutro No 10 + 1 Linea No 14</t>
  </si>
  <si>
    <t>Puesta a tierra de tablero de distribicion, polo a tierra, varilla C. W. 2,40 ml</t>
  </si>
  <si>
    <t>Salida toma corriente doble 110 v</t>
  </si>
  <si>
    <t>Salida interruptor doble 110 v</t>
  </si>
  <si>
    <t>Salida interruptor triple 110 v</t>
  </si>
  <si>
    <t xml:space="preserve">Luminaria led 18w incrustar </t>
  </si>
  <si>
    <t xml:space="preserve">TOTAL COSTOS DIRECTOS </t>
  </si>
  <si>
    <t>2. MURO PERIMETRAL - CERRAMIENTO</t>
  </si>
  <si>
    <t>ITEM</t>
  </si>
  <si>
    <t>NP35</t>
  </si>
  <si>
    <t>UNID.</t>
  </si>
  <si>
    <t>CANT.</t>
  </si>
  <si>
    <t>V/UNIT.</t>
  </si>
  <si>
    <t>V/TOTAL</t>
  </si>
  <si>
    <t>Localización y replanteo (longitud)</t>
  </si>
  <si>
    <t>Demolición de muro en mamposteria y estructura en concreto, incluye retiro de material sobrante a lugar autorizado.</t>
  </si>
  <si>
    <t>NP36</t>
  </si>
  <si>
    <t>NP37</t>
  </si>
  <si>
    <t>NP38</t>
  </si>
  <si>
    <t>NP39</t>
  </si>
  <si>
    <t>CONCRETOS</t>
  </si>
  <si>
    <t>NP40</t>
  </si>
  <si>
    <t>NP41</t>
  </si>
  <si>
    <t>NP42</t>
  </si>
  <si>
    <t>NP43</t>
  </si>
  <si>
    <t>MAMPOSTERIA Y PAÑETE</t>
  </si>
  <si>
    <t>CARPINTERÍA METÁLICA</t>
  </si>
  <si>
    <t>Construcción de cerramiento en onda con tubo 3", de altura 2,45m-2,85m(2,20m*2,60 m libre)</t>
  </si>
  <si>
    <t>Concertina galvanizada 45 cm x 8 m, incluye soportes y todo lo necesario para su correcta instalacion</t>
  </si>
  <si>
    <t>3. MANTENIMIENTO GRADERÍAS Y ZONA DE TARIMA</t>
  </si>
  <si>
    <t>NP44</t>
  </si>
  <si>
    <t>NP45</t>
  </si>
  <si>
    <t>NP46</t>
  </si>
  <si>
    <t>NP47</t>
  </si>
  <si>
    <t>NP48</t>
  </si>
  <si>
    <t>Localización y replanteo manual (ml)</t>
  </si>
  <si>
    <t>Demolición de mampostería existente.</t>
  </si>
  <si>
    <t>Reposicón de ladrillos a la vista en mal estado incluye retiro manual del mismo. (7x10x24 - Tipo alcántara)</t>
  </si>
  <si>
    <t>UND</t>
  </si>
  <si>
    <t>Gradería en ladrillo a la vista tipo alcántara (7x10x24) incluye todo lo necesario para su correcta ejecución.</t>
  </si>
  <si>
    <t>Mantenimiento graderías en ladrillo a la vista, incliye lavado con acido y pintura con laca.</t>
  </si>
  <si>
    <t>NP49</t>
  </si>
  <si>
    <t>NP50</t>
  </si>
  <si>
    <t>MAMPOSTERIA</t>
  </si>
  <si>
    <t>Pintura para piso antideslizante</t>
  </si>
  <si>
    <t>Relleno con recebo sin clasificar compactado (E=0,10 m)</t>
  </si>
  <si>
    <t>Concreto texturizado de 3000 psi para andén E=0,1 m</t>
  </si>
  <si>
    <t>NP51</t>
  </si>
  <si>
    <t>NP52</t>
  </si>
  <si>
    <t>NP53</t>
  </si>
  <si>
    <t>NP54</t>
  </si>
  <si>
    <t>NP55</t>
  </si>
  <si>
    <t>REDES HIDRAULICAS Y AGUAS LLUVIAS INTERNAS</t>
  </si>
  <si>
    <t>Corte de placa de concreto instalacion de tuberia aguas lluvia</t>
  </si>
  <si>
    <t>Demolicion de placa de concreto incluye retiro de material sobrante a lugar autorizado</t>
  </si>
  <si>
    <t>Demolicion de cajillas de inspeccion existentes, incluye retiro de material sobrante a lugar autorizado</t>
  </si>
  <si>
    <t>Excavacion manual de material comun, incluye retiro de material sobrante a sitio autorizado</t>
  </si>
  <si>
    <t>Excavacion manual para cajillas y sumideros incluye retiro de material sobrante a sitio autorizado</t>
  </si>
  <si>
    <t>Construccion de caja de paso, registrable,de obra de mamposteria, de dimensiones interiores 60x60x60 cm, con tapa prefabricada de concreto armado, sobre solera de concreto simple.</t>
  </si>
  <si>
    <t>Construccion de caja de paso, registrable,de obra de mamposteria, de dimensiones interiores 60x60x75 cm, con tapa prefabricada de concreto armado, sobre solera de concreto simple.</t>
  </si>
  <si>
    <t>Construccion de caja de paso, registrable,de obra de mamposteria, de dimensiones interiores 60x60x115 cm, con tapa prefabricada de concreto armado, sobre solera de concreto simple.</t>
  </si>
  <si>
    <t>Construccion de caja de paso, registrable,de obra de mamposteria, de dimensiones interiores 70x70x135 cm, con tapa prefabricada de concreto armado, sobre solera de concreto simple.</t>
  </si>
  <si>
    <t>Suministro e instalacion de tuberia de 14", incluye cama flexible triturado 3/4" y tolo lo necesario para su correcto funcionamiento</t>
  </si>
  <si>
    <t>Suministro e instalacion de tuberia de 10",  incluye cama flexible triturado 3/4" y todo lo necesario para su conrrecto funcionamiento</t>
  </si>
  <si>
    <t>Suministro e instalacion de tuberia de 8",  incluye cama flexible triturado 3/4" y todo lo necesario para su correcto funcionamiento</t>
  </si>
  <si>
    <t>Suministro e instalacion de tuberia de 4",  incluye cama flexible triturado 3/4" y todos los accesorios necesarios para su correcto funcionamiento</t>
  </si>
  <si>
    <t>Relleno compactado  en recebo sin clasificar para tubería.</t>
  </si>
  <si>
    <t>MEJORAMIENTO PLACA DE ACCESO</t>
  </si>
  <si>
    <t>5. PINTURA PLACAS POLIDEPORTIVO</t>
  </si>
  <si>
    <t>NP56</t>
  </si>
  <si>
    <t>PLACAS POLIDEPORTIVO</t>
  </si>
  <si>
    <t>Demarcación perimetral zonas de juego Ancho 10 cm</t>
  </si>
  <si>
    <t>6. BATERÍA SANITARIA</t>
  </si>
  <si>
    <t>NP57</t>
  </si>
  <si>
    <t>NP58</t>
  </si>
  <si>
    <t>CIMENTACIÓN Y ESTRUCTURAS EN CONCRETO</t>
  </si>
  <si>
    <t>NP59</t>
  </si>
  <si>
    <t>NP60</t>
  </si>
  <si>
    <t>NP61</t>
  </si>
  <si>
    <t>NP62</t>
  </si>
  <si>
    <t>NP63</t>
  </si>
  <si>
    <t>NP64</t>
  </si>
  <si>
    <t>NP65</t>
  </si>
  <si>
    <t>NP66</t>
  </si>
  <si>
    <t>NP67</t>
  </si>
  <si>
    <t>NP68</t>
  </si>
  <si>
    <t>NP69</t>
  </si>
  <si>
    <t>NP70</t>
  </si>
  <si>
    <t>NP71</t>
  </si>
  <si>
    <t>NP72</t>
  </si>
  <si>
    <t>NP73</t>
  </si>
  <si>
    <t>Zapatas (1,5x1,5)m, en concreto 3.000 PSI, incluye acero de refuerzo (1/2" @0,20 m en los dos sentidos)</t>
  </si>
  <si>
    <t>Columnas concreto a la vista 3.000 PSI (0,3x0,3)m. Incluye acero de refuerzo (4 1/2" + flejes 3/8"@0,2 m)</t>
  </si>
  <si>
    <t>Placa elevada 1,5x1,5x0,15 m concreto de 3000 psi, incluye acero de refuerzo (5/8"@0,2 m en los dos sentidos)</t>
  </si>
  <si>
    <t>NP74</t>
  </si>
  <si>
    <t>NP75</t>
  </si>
  <si>
    <t>NP76</t>
  </si>
  <si>
    <t>NP77</t>
  </si>
  <si>
    <t>NP78</t>
  </si>
  <si>
    <t>NP79</t>
  </si>
  <si>
    <t>NP80</t>
  </si>
  <si>
    <t>NP81</t>
  </si>
  <si>
    <t>NP82</t>
  </si>
  <si>
    <t>NP83</t>
  </si>
  <si>
    <t>NP84</t>
  </si>
  <si>
    <t>NP85</t>
  </si>
  <si>
    <t>NP86</t>
  </si>
  <si>
    <t>NP87</t>
  </si>
  <si>
    <t>Alistado para piso concreto 3000 psi E=0,05 m</t>
  </si>
  <si>
    <t>Piso Cerámico Eucalipto Cafe Cd 55.2x55.2 cm</t>
  </si>
  <si>
    <t>Guarda escobas en cerámica (Incluye todo lo necesario para su correcta instalación)</t>
  </si>
  <si>
    <t>Estuco y pintura 3 manos en vinilo sobre muros</t>
  </si>
  <si>
    <t>Enchape 0,3x0,6 pared (Incluye todo lo necesario para su correcta instalación)</t>
  </si>
  <si>
    <t>MAMPOSTERÍA Y ACABADOS</t>
  </si>
  <si>
    <t>RED HIDRAULICA Y SANITARIA</t>
  </si>
  <si>
    <t>NP88</t>
  </si>
  <si>
    <t>NP89</t>
  </si>
  <si>
    <t>NP90</t>
  </si>
  <si>
    <t>NP91</t>
  </si>
  <si>
    <t>NP92</t>
  </si>
  <si>
    <t>NP93</t>
  </si>
  <si>
    <t>NP94</t>
  </si>
  <si>
    <t>NP95</t>
  </si>
  <si>
    <t>NP96</t>
  </si>
  <si>
    <t>NP97</t>
  </si>
  <si>
    <t>NP98</t>
  </si>
  <si>
    <t>NP99</t>
  </si>
  <si>
    <t>NP100</t>
  </si>
  <si>
    <t>NP101</t>
  </si>
  <si>
    <t>NP102</t>
  </si>
  <si>
    <t>NP103</t>
  </si>
  <si>
    <t>NP104</t>
  </si>
  <si>
    <t>NP105</t>
  </si>
  <si>
    <t>NP106</t>
  </si>
  <si>
    <t>NP107</t>
  </si>
  <si>
    <t>Acometida hidráulica 1/2" (Incluye todo lo necesario para su correcta instalación)</t>
  </si>
  <si>
    <t>Tubería pvc presión 1/2" RDE 21 (Incluye todo lo necesario para su correcta instalación)</t>
  </si>
  <si>
    <t>Suministro e instalación tanque plástico 1000 Lts (Incluye todo lo necesario para su correcto funcionamiento.</t>
  </si>
  <si>
    <t>Tubería  pvc sanitaria 6", doble pared, incluye cama flexible triturado 3/4" y todo lo necesario para su correcto funcionamiento.</t>
  </si>
  <si>
    <t>Tubería pvc sanitaria 2" (Incluye todo lo necesario para su correcto funcionamiento)</t>
  </si>
  <si>
    <t>Punto hidráulico 1/2"(Incluye todo lo necesario para su correcta instalación)</t>
  </si>
  <si>
    <t>Punto sanitario 2" (Incluye todo lo necesario para su correcta instalación)</t>
  </si>
  <si>
    <t>Punto sanitario 3" (Incluye todo lo necesario para su correcta instalación)</t>
  </si>
  <si>
    <t>Punto sanitario 4" (Incluye todo lo necesario para su correcta instalación)</t>
  </si>
  <si>
    <t>Suministro e instalación de tasa sanitario institucional elongado  (Incluye todo lo necesario para su correcto funcionamiento)</t>
  </si>
  <si>
    <t>Suministro e instalación de aparato sanitario para discapacitados (Incluye todo lo necesario para su correcto funcionamiento)</t>
  </si>
  <si>
    <t>Suministro e instalación de lavamanos de incrustar institucional(Incluye todo lo necesario para su correcto funcionamiento)</t>
  </si>
  <si>
    <t>Suministro e instalación de orinales, descarga push incrustada anti vandalica.</t>
  </si>
  <si>
    <t>NP108</t>
  </si>
  <si>
    <t>NP109</t>
  </si>
  <si>
    <t>NP110</t>
  </si>
  <si>
    <t>NP111</t>
  </si>
  <si>
    <t>NP112</t>
  </si>
  <si>
    <t>NP113</t>
  </si>
  <si>
    <t>NP114</t>
  </si>
  <si>
    <t>NP115</t>
  </si>
  <si>
    <t>NP116</t>
  </si>
  <si>
    <t>NP117</t>
  </si>
  <si>
    <t>NP118</t>
  </si>
  <si>
    <t>NP119</t>
  </si>
  <si>
    <t>NP120</t>
  </si>
  <si>
    <t>CARPINTERÍA METÁLICA Y CUBIERTA</t>
  </si>
  <si>
    <t>Divisiones para baño en acero inoxidable lámina 340</t>
  </si>
  <si>
    <t>Divisiones para orinales en acero inoxidable 403</t>
  </si>
  <si>
    <t>Suministro e instalación de luceta en tubo cuadrado de 1", incluye marco en lámina cal 20</t>
  </si>
  <si>
    <t>Barra de seguridad en forma de L 24"x26" pared - piso</t>
  </si>
  <si>
    <t>Barra en forma de U plegable 30"</t>
  </si>
  <si>
    <t>Barra de seguridad en forma de U 24"</t>
  </si>
  <si>
    <t>Dispensador de papel higiénico industrial</t>
  </si>
  <si>
    <t>Porta papel higiénico rollo pequeño</t>
  </si>
  <si>
    <t>NP121</t>
  </si>
  <si>
    <t>NP122</t>
  </si>
  <si>
    <t>NP123</t>
  </si>
  <si>
    <t>NP124</t>
  </si>
  <si>
    <t>NP125</t>
  </si>
  <si>
    <t>NP126</t>
  </si>
  <si>
    <t>NP127</t>
  </si>
  <si>
    <t>NP128</t>
  </si>
  <si>
    <t>NP129</t>
  </si>
  <si>
    <t xml:space="preserve">SUB-TOTAL BASICO DE OBRA : </t>
  </si>
  <si>
    <t>Alfajía en bloquelón</t>
  </si>
  <si>
    <t>Placa maciza en concreto 3000 psi, E=0,05, incluye acero de refuerzo (Malla electro soldada 4 mm).</t>
  </si>
  <si>
    <t>Pañete sobre muro en mortero 1:3 impermeabilizado</t>
  </si>
  <si>
    <t>Drywall 3/8" para cielo raso</t>
  </si>
  <si>
    <t>Suministro e instalación de Cubierta en teja termoacustica, incluye tornillos autoperforantes, fijadores de ala y perfilería soporte.</t>
  </si>
  <si>
    <t>Puesta a tierra de tablero de distribucion, polo a tierra, varilla C. W. 2,40 ml</t>
  </si>
  <si>
    <t>Excavación a cielo abierto con medios mecánicos, incluye retiro de materiales sobrante a sitio autorizado.</t>
  </si>
  <si>
    <t>Pañete sobre muro en mortero 1:3</t>
  </si>
  <si>
    <t>Construccion de sumidero de dimensiones interores 0.3x0.5x0.5, espesor paredes 15 cm, en concreto de 21 mpa incluye rejilla con marco y canastilla  en polipropileno recuperado</t>
  </si>
  <si>
    <t>Suministro e instalación de loseta peatonal macizo 40x40x5 cm - COLORES. Incluye: excavación, recebo vibrocompactado e=0.10 m, mortero fluido e= 0.04 m, base en colchon con arena e= 0.03 m y sello de juntas.</t>
  </si>
  <si>
    <t xml:space="preserve">Mesón en concreto y granito pulido </t>
  </si>
  <si>
    <t>Suministro e instalación de lavamanos para discapacitados institucional (Incluye todo lo necesario para su correcto funcionamiento)</t>
  </si>
  <si>
    <t>IMPREVISTO</t>
  </si>
  <si>
    <t>Firma del Proponente o de su Representante Legal</t>
  </si>
  <si>
    <t>TOTAL SUBCAPITULO</t>
  </si>
  <si>
    <t xml:space="preserve">TOTAL SUBCAPITULO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</si>
</sst>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3" formatCode="_-* #,##0.00_-;\-* #,##0.00_-;_-* &quot;-&quot;??_-;_-@_-"/>
    <numFmt numFmtId="164" formatCode="&quot;$&quot;\ #,##0.00_);\(&quot;$&quot;\ #,##0.00\)"/>
    <numFmt numFmtId="165" formatCode="_(&quot;$&quot;\ * #,##0_);_(&quot;$&quot;\ * \(#,##0\);_(&quot;$&quot;\ * &quot;-&quot;_);_(@_)"/>
    <numFmt numFmtId="166" formatCode="_(&quot;$&quot;\ * #,##0.00_);_(&quot;$&quot;\ * \(#,##0.00\);_(&quot;$&quot;\ * &quot;-&quot;??_);_(@_)"/>
    <numFmt numFmtId="167" formatCode="_(* #,##0.00_);_(* \(#,##0.00\);_(* &quot;-&quot;??_);_(@_)"/>
    <numFmt numFmtId="168" formatCode="_-&quot;$&quot;* #,##0.00_-;\-&quot;$&quot;* #,##0.00_-;_-&quot;$&quot;* &quot;-&quot;??_-;_-@_-"/>
    <numFmt numFmtId="169" formatCode="_-* #,##0.00\ &quot;€&quot;_-;\-* #,##0.00\ &quot;€&quot;_-;_-* &quot;-&quot;??\ &quot;€&quot;_-;_-@_-"/>
    <numFmt numFmtId="170" formatCode="_-* #,##0.00\ _€_-;\-* #,##0.00\ _€_-;_-* &quot;-&quot;??\ _€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quot;* #,##0_-;\-&quot;$&quot;* #,##0_-;_-&quot;$&quot;* &quot;-&quot;??_-;_-@_-"/>
    <numFmt numFmtId="204" formatCode="&quot;$&quot;\ #,##0_);\(&quot;$&quot;\ #,##0\)"/>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2"/>
      <color theme="1"/>
      <name val="Arial Narrow"/>
      <family val="2"/>
    </font>
    <font>
      <b/>
      <sz val="12"/>
      <name val="Arial"/>
      <family val="2"/>
    </font>
    <font>
      <sz val="12"/>
      <name val="Arial"/>
      <family val="2"/>
    </font>
    <font>
      <sz val="11"/>
      <color theme="1"/>
      <name val="Arial"/>
      <family val="2"/>
    </font>
    <font>
      <b/>
      <sz val="14"/>
      <name val="Tahoma"/>
      <family val="2"/>
    </font>
    <font>
      <b/>
      <sz val="12"/>
      <name val="Arial Narrow"/>
      <family val="2"/>
    </font>
    <font>
      <b/>
      <sz val="12"/>
      <color indexed="8"/>
      <name val="Arial Narrow"/>
      <family val="2"/>
    </font>
    <font>
      <b/>
      <sz val="11"/>
      <color theme="1"/>
      <name val="Arial"/>
      <family val="2"/>
    </font>
    <font>
      <b/>
      <sz val="1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67"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67" fontId="8" fillId="0" borderId="0" applyFont="0" applyFill="0" applyBorder="0" applyAlignment="0" applyProtection="0"/>
    <xf numFmtId="175"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9" fontId="5" fillId="0" borderId="0" applyFont="0" applyFill="0" applyBorder="0" applyAlignment="0" applyProtection="0"/>
    <xf numFmtId="166" fontId="8"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4" fontId="4" fillId="0" borderId="0" applyFont="0" applyFill="0" applyBorder="0" applyAlignment="0" applyProtection="0"/>
    <xf numFmtId="167" fontId="4"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8" fontId="4" fillId="0" borderId="0" applyFont="0" applyFill="0" applyBorder="0" applyAlignment="0" applyProtection="0"/>
    <xf numFmtId="166"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8" fontId="4" fillId="0" borderId="0" applyFont="0" applyFill="0" applyBorder="0" applyAlignment="0" applyProtection="0"/>
    <xf numFmtId="166"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166" fontId="56" fillId="0" borderId="0" applyFont="0" applyFill="0" applyBorder="0" applyAlignment="0" applyProtection="0"/>
    <xf numFmtId="165" fontId="56" fillId="0" borderId="0" applyFont="0" applyFill="0" applyBorder="0" applyAlignment="0" applyProtection="0"/>
  </cellStyleXfs>
  <cellXfs count="49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70"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4" fontId="48" fillId="0" borderId="18" xfId="34" applyFont="1" applyBorder="1"/>
    <xf numFmtId="174"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4" fontId="48" fillId="0" borderId="64" xfId="34" applyFont="1" applyBorder="1"/>
    <xf numFmtId="174" fontId="48" fillId="0" borderId="61" xfId="0" applyNumberFormat="1" applyFont="1" applyBorder="1"/>
    <xf numFmtId="2" fontId="48" fillId="0" borderId="18" xfId="0" applyNumberFormat="1" applyFont="1" applyBorder="1"/>
    <xf numFmtId="0" fontId="48" fillId="0" borderId="20" xfId="0" applyFont="1" applyBorder="1"/>
    <xf numFmtId="174" fontId="48" fillId="0" borderId="42" xfId="34" applyFont="1" applyBorder="1"/>
    <xf numFmtId="174"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4"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4" fontId="48" fillId="0" borderId="18" xfId="34" applyFont="1" applyBorder="1" applyAlignment="1">
      <alignment horizontal="center"/>
    </xf>
    <xf numFmtId="0" fontId="48" fillId="0" borderId="22" xfId="95" applyNumberFormat="1" applyFont="1" applyBorder="1" applyAlignment="1">
      <alignment horizontal="center"/>
    </xf>
    <xf numFmtId="170" fontId="48" fillId="0" borderId="25" xfId="0" applyNumberFormat="1" applyFont="1" applyBorder="1" applyAlignment="1">
      <alignment horizontal="center" wrapText="1"/>
    </xf>
    <xf numFmtId="174" fontId="48" fillId="0" borderId="47" xfId="34" applyFont="1" applyBorder="1" applyAlignment="1">
      <alignment horizontal="center" wrapText="1"/>
    </xf>
    <xf numFmtId="170"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0" fontId="48" fillId="0" borderId="18" xfId="73" applyFont="1" applyBorder="1" applyAlignment="1">
      <alignment horizontal="center" vertical="center"/>
    </xf>
    <xf numFmtId="49" fontId="50" fillId="0" borderId="0" xfId="131" applyNumberFormat="1" applyFont="1" applyAlignment="1">
      <alignment horizontal="right" vertical="center"/>
    </xf>
    <xf numFmtId="0" fontId="48" fillId="0" borderId="0" xfId="128" applyFont="1"/>
    <xf numFmtId="0" fontId="48" fillId="0" borderId="0" xfId="128" applyFont="1" applyAlignment="1">
      <alignment horizontal="center"/>
    </xf>
    <xf numFmtId="0" fontId="48" fillId="0" borderId="21" xfId="128" applyFont="1" applyBorder="1" applyAlignment="1">
      <alignment horizontal="left" vertical="center"/>
    </xf>
    <xf numFmtId="180" fontId="48" fillId="0" borderId="22" xfId="129" applyNumberFormat="1" applyFont="1" applyBorder="1" applyAlignment="1">
      <alignment horizontal="center" vertical="center"/>
    </xf>
    <xf numFmtId="0" fontId="50" fillId="0" borderId="23" xfId="128" applyFont="1" applyBorder="1" applyAlignment="1">
      <alignment horizontal="right" vertical="center"/>
    </xf>
    <xf numFmtId="2" fontId="48" fillId="0" borderId="0" xfId="128" applyNumberFormat="1" applyFont="1"/>
    <xf numFmtId="181"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6"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3" fillId="0" borderId="86" xfId="0" applyFont="1" applyBorder="1" applyAlignment="1">
      <alignment horizontal="left" vertical="center"/>
    </xf>
    <xf numFmtId="0" fontId="54"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164" fontId="48" fillId="0" borderId="87" xfId="62" applyNumberFormat="1" applyFont="1" applyBorder="1" applyAlignment="1">
      <alignment horizontal="right" vertical="center" wrapText="1"/>
    </xf>
    <xf numFmtId="181" fontId="48" fillId="0" borderId="0" xfId="128" applyNumberFormat="1" applyFont="1" applyAlignment="1">
      <alignment horizontal="center"/>
    </xf>
    <xf numFmtId="0" fontId="60" fillId="25" borderId="18" xfId="0" applyFont="1" applyFill="1" applyBorder="1" applyAlignment="1">
      <alignment horizontal="center" vertical="center"/>
    </xf>
    <xf numFmtId="2" fontId="60" fillId="25" borderId="18" xfId="0" applyNumberFormat="1" applyFont="1" applyFill="1" applyBorder="1" applyAlignment="1">
      <alignment horizontal="center" vertical="center"/>
    </xf>
    <xf numFmtId="186" fontId="50" fillId="0" borderId="47" xfId="60" applyNumberFormat="1" applyFont="1" applyFill="1" applyBorder="1" applyAlignment="1">
      <alignment horizontal="center" vertical="center"/>
    </xf>
    <xf numFmtId="186" fontId="50" fillId="0" borderId="18" xfId="60" applyNumberFormat="1" applyFont="1" applyFill="1" applyBorder="1" applyAlignment="1">
      <alignment horizontal="center" vertical="center"/>
    </xf>
    <xf numFmtId="9" fontId="48" fillId="0" borderId="30" xfId="95" applyFont="1" applyFill="1" applyBorder="1" applyAlignment="1">
      <alignment horizontal="center" vertical="center"/>
    </xf>
    <xf numFmtId="0" fontId="50" fillId="0" borderId="0" xfId="0" applyFont="1" applyAlignment="1">
      <alignment horizontal="center" vertical="center" wrapText="1"/>
    </xf>
    <xf numFmtId="0" fontId="57" fillId="0" borderId="18" xfId="0" applyFont="1" applyBorder="1" applyAlignment="1">
      <alignment horizontal="center" vertical="center"/>
    </xf>
    <xf numFmtId="2" fontId="57" fillId="0" borderId="18" xfId="0" applyNumberFormat="1" applyFont="1" applyBorder="1" applyAlignment="1">
      <alignment horizontal="center" vertical="center"/>
    </xf>
    <xf numFmtId="0" fontId="48" fillId="0" borderId="18" xfId="74" applyFont="1" applyBorder="1" applyAlignment="1">
      <alignment horizontal="center" vertical="center" wrapText="1"/>
    </xf>
    <xf numFmtId="0" fontId="32" fillId="0" borderId="18" xfId="0" applyFont="1" applyBorder="1" applyAlignment="1">
      <alignment horizontal="center" vertical="center"/>
    </xf>
    <xf numFmtId="0" fontId="57" fillId="0" borderId="18" xfId="0" applyFont="1" applyBorder="1" applyAlignment="1">
      <alignment horizontal="justify" vertical="center"/>
    </xf>
    <xf numFmtId="165" fontId="57" fillId="0" borderId="18" xfId="258" applyFont="1" applyFill="1" applyBorder="1" applyAlignment="1">
      <alignment horizontal="center" vertical="center"/>
    </xf>
    <xf numFmtId="0" fontId="32" fillId="0" borderId="18" xfId="0" applyFont="1" applyBorder="1" applyAlignment="1">
      <alignment horizontal="justify" wrapText="1"/>
    </xf>
    <xf numFmtId="165" fontId="57" fillId="0" borderId="18" xfId="258" applyFont="1" applyFill="1" applyBorder="1" applyAlignment="1">
      <alignment vertical="center"/>
    </xf>
    <xf numFmtId="0" fontId="32" fillId="0" borderId="18" xfId="0" quotePrefix="1" applyFont="1" applyBorder="1" applyAlignment="1">
      <alignment horizontal="justify" vertical="center" wrapText="1"/>
    </xf>
    <xf numFmtId="0" fontId="32" fillId="0" borderId="18" xfId="228" quotePrefix="1" applyFont="1" applyBorder="1" applyAlignment="1">
      <alignment horizontal="justify" vertical="center" wrapText="1"/>
    </xf>
    <xf numFmtId="203" fontId="57" fillId="0" borderId="18" xfId="257" applyNumberFormat="1" applyFont="1" applyFill="1" applyBorder="1" applyAlignment="1">
      <alignment vertical="center"/>
    </xf>
    <xf numFmtId="165" fontId="60" fillId="25" borderId="18" xfId="258" applyFont="1" applyFill="1" applyBorder="1" applyAlignment="1">
      <alignment horizontal="center" vertical="center"/>
    </xf>
    <xf numFmtId="204" fontId="32" fillId="0" borderId="0" xfId="89" applyNumberFormat="1" applyFont="1"/>
    <xf numFmtId="204" fontId="32" fillId="0" borderId="81" xfId="89" applyNumberFormat="1" applyFont="1" applyBorder="1"/>
    <xf numFmtId="204" fontId="32" fillId="0" borderId="18" xfId="257" applyNumberFormat="1" applyFont="1" applyFill="1" applyBorder="1" applyAlignment="1">
      <alignment vertical="center"/>
    </xf>
    <xf numFmtId="204" fontId="48" fillId="0" borderId="18" xfId="62" applyNumberFormat="1" applyFont="1" applyBorder="1" applyAlignment="1">
      <alignment horizontal="right" vertical="center" wrapText="1"/>
    </xf>
    <xf numFmtId="204" fontId="58" fillId="24" borderId="44" xfId="73" applyNumberFormat="1" applyFont="1" applyFill="1" applyBorder="1" applyAlignment="1">
      <alignment vertical="center"/>
    </xf>
    <xf numFmtId="204" fontId="50" fillId="0" borderId="0" xfId="131" applyNumberFormat="1" applyFont="1" applyAlignment="1">
      <alignment vertical="center"/>
    </xf>
    <xf numFmtId="204" fontId="58" fillId="0" borderId="35" xfId="129" applyNumberFormat="1" applyFont="1" applyBorder="1" applyAlignment="1">
      <alignment vertical="center"/>
    </xf>
    <xf numFmtId="204" fontId="59" fillId="0" borderId="30" xfId="129" applyNumberFormat="1" applyFont="1" applyBorder="1" applyAlignment="1">
      <alignment vertical="center"/>
    </xf>
    <xf numFmtId="204" fontId="50" fillId="0" borderId="0" xfId="129" applyNumberFormat="1" applyFont="1" applyAlignment="1">
      <alignment vertical="center"/>
    </xf>
    <xf numFmtId="204" fontId="50" fillId="26" borderId="47" xfId="60" applyNumberFormat="1" applyFont="1" applyFill="1" applyBorder="1" applyAlignment="1">
      <alignment horizontal="center" vertical="center"/>
    </xf>
    <xf numFmtId="204" fontId="32" fillId="0" borderId="83" xfId="89" applyNumberFormat="1" applyFont="1" applyBorder="1"/>
    <xf numFmtId="204" fontId="29" fillId="0" borderId="0" xfId="89" applyNumberFormat="1" applyFont="1"/>
    <xf numFmtId="2" fontId="32" fillId="0" borderId="18" xfId="0" applyNumberFormat="1" applyFont="1" applyBorder="1" applyAlignment="1">
      <alignment horizontal="center" vertical="center"/>
    </xf>
    <xf numFmtId="0" fontId="50" fillId="0" borderId="22" xfId="74" applyFont="1" applyBorder="1" applyAlignment="1">
      <alignment horizontal="center" vertical="center"/>
    </xf>
    <xf numFmtId="0" fontId="32" fillId="0" borderId="18" xfId="0" applyFont="1" applyBorder="1" applyAlignment="1">
      <alignment horizontal="center" vertical="center" wrapText="1"/>
    </xf>
    <xf numFmtId="0" fontId="50" fillId="0" borderId="18" xfId="74" applyFont="1" applyBorder="1" applyAlignment="1">
      <alignment horizontal="center" vertical="center"/>
    </xf>
    <xf numFmtId="0" fontId="48" fillId="0" borderId="77" xfId="73" applyFont="1" applyBorder="1" applyAlignment="1">
      <alignment horizontal="center" vertical="center"/>
    </xf>
    <xf numFmtId="0" fontId="50" fillId="0" borderId="77" xfId="74" applyFont="1" applyBorder="1" applyAlignment="1">
      <alignment horizontal="center" vertical="center"/>
    </xf>
    <xf numFmtId="0" fontId="48" fillId="0" borderId="77" xfId="74" applyFont="1" applyBorder="1" applyAlignment="1">
      <alignment horizontal="center" vertical="center"/>
    </xf>
    <xf numFmtId="204" fontId="48" fillId="0" borderId="77" xfId="62" applyNumberFormat="1" applyFont="1" applyBorder="1" applyAlignment="1">
      <alignment horizontal="right" vertical="center" wrapText="1"/>
    </xf>
    <xf numFmtId="200" fontId="48" fillId="0" borderId="18" xfId="257" applyNumberFormat="1" applyFont="1" applyBorder="1" applyAlignment="1">
      <alignment horizontal="center" vertical="center"/>
    </xf>
    <xf numFmtId="200" fontId="48" fillId="0" borderId="77" xfId="257" applyNumberFormat="1" applyFont="1" applyBorder="1" applyAlignment="1">
      <alignment horizontal="center" vertical="center"/>
    </xf>
    <xf numFmtId="200" fontId="48" fillId="0" borderId="18" xfId="257" applyNumberFormat="1" applyFont="1" applyBorder="1" applyAlignment="1">
      <alignment horizontal="center" vertical="center" wrapText="1"/>
    </xf>
    <xf numFmtId="200" fontId="48" fillId="0" borderId="18" xfId="257" applyNumberFormat="1" applyFont="1" applyBorder="1" applyAlignment="1">
      <alignment horizontal="right" vertical="center" wrapText="1"/>
    </xf>
    <xf numFmtId="0" fontId="50" fillId="0" borderId="55" xfId="74" applyFont="1" applyBorder="1" applyAlignment="1">
      <alignment horizontal="center" vertical="center"/>
    </xf>
    <xf numFmtId="0" fontId="48" fillId="0" borderId="77" xfId="74" applyFont="1" applyBorder="1" applyAlignment="1">
      <alignment horizontal="left" vertical="center" wrapText="1"/>
    </xf>
    <xf numFmtId="0" fontId="48" fillId="0" borderId="77" xfId="74" applyFont="1" applyBorder="1" applyAlignment="1">
      <alignment horizontal="center" vertical="center" wrapText="1"/>
    </xf>
    <xf numFmtId="200" fontId="48" fillId="0" borderId="77" xfId="257" applyNumberFormat="1" applyFont="1" applyBorder="1" applyAlignment="1">
      <alignment horizontal="center" vertical="center" wrapText="1"/>
    </xf>
    <xf numFmtId="0" fontId="60" fillId="25" borderId="18" xfId="0" applyFont="1" applyFill="1" applyBorder="1" applyAlignment="1">
      <alignment horizontal="center" vertical="center" wrapText="1"/>
    </xf>
    <xf numFmtId="2" fontId="60" fillId="25" borderId="18" xfId="0" applyNumberFormat="1" applyFont="1" applyFill="1" applyBorder="1" applyAlignment="1">
      <alignment horizontal="center" vertical="center" wrapText="1"/>
    </xf>
    <xf numFmtId="200" fontId="60" fillId="25" borderId="18" xfId="257" applyNumberFormat="1" applyFont="1" applyFill="1" applyBorder="1" applyAlignment="1">
      <alignment horizontal="center" vertical="center" wrapText="1"/>
    </xf>
    <xf numFmtId="0" fontId="48" fillId="0" borderId="66" xfId="73" applyFont="1" applyBorder="1" applyAlignment="1">
      <alignment horizontal="center" vertical="center"/>
    </xf>
    <xf numFmtId="0" fontId="48" fillId="28" borderId="18" xfId="73" applyFont="1" applyFill="1" applyBorder="1" applyAlignment="1">
      <alignment horizontal="center" vertical="center"/>
    </xf>
    <xf numFmtId="0" fontId="62" fillId="28" borderId="18" xfId="0" applyFont="1" applyFill="1" applyBorder="1" applyAlignment="1">
      <alignment horizontal="center" vertical="center"/>
    </xf>
    <xf numFmtId="204" fontId="50" fillId="28" borderId="18" xfId="62" applyNumberFormat="1" applyFont="1" applyFill="1" applyBorder="1" applyAlignment="1">
      <alignment horizontal="right" vertical="center" wrapText="1"/>
    </xf>
    <xf numFmtId="0" fontId="58" fillId="28" borderId="18" xfId="73" applyFont="1" applyFill="1" applyBorder="1" applyAlignment="1">
      <alignment horizontal="center" vertical="center"/>
    </xf>
    <xf numFmtId="204" fontId="58" fillId="28" borderId="18" xfId="73" applyNumberFormat="1" applyFont="1" applyFill="1" applyBorder="1" applyAlignment="1">
      <alignment horizontal="center" vertical="center"/>
    </xf>
    <xf numFmtId="0" fontId="50" fillId="28" borderId="18" xfId="73" applyFont="1" applyFill="1" applyBorder="1" applyAlignment="1">
      <alignment horizontal="center" vertical="center"/>
    </xf>
    <xf numFmtId="0" fontId="48" fillId="28" borderId="89" xfId="73" applyFont="1" applyFill="1" applyBorder="1" applyAlignment="1">
      <alignment horizontal="center" vertical="center"/>
    </xf>
    <xf numFmtId="204" fontId="50" fillId="28" borderId="91" xfId="62" applyNumberFormat="1" applyFont="1" applyFill="1" applyBorder="1" applyAlignment="1">
      <alignment horizontal="right" vertical="center" wrapText="1"/>
    </xf>
    <xf numFmtId="0" fontId="62" fillId="28" borderId="61" xfId="0" applyFont="1" applyFill="1" applyBorder="1" applyAlignment="1">
      <alignment horizontal="center" vertical="center"/>
    </xf>
    <xf numFmtId="0" fontId="48" fillId="28" borderId="18" xfId="74" applyFont="1" applyFill="1" applyBorder="1" applyAlignment="1">
      <alignment horizontal="center" vertical="center"/>
    </xf>
    <xf numFmtId="0" fontId="63" fillId="28" borderId="61" xfId="135" applyFont="1" applyFill="1" applyBorder="1" applyAlignment="1">
      <alignment horizontal="center" vertical="center"/>
    </xf>
    <xf numFmtId="3" fontId="63" fillId="28" borderId="61" xfId="135" applyNumberFormat="1" applyFont="1" applyFill="1" applyBorder="1" applyAlignment="1">
      <alignment horizontal="center" vertical="center"/>
    </xf>
    <xf numFmtId="204" fontId="63" fillId="28" borderId="61" xfId="135" applyNumberFormat="1" applyFont="1" applyFill="1" applyBorder="1" applyAlignment="1">
      <alignment horizontal="center" vertical="center"/>
    </xf>
    <xf numFmtId="0" fontId="48" fillId="0" borderId="49" xfId="73" applyFont="1" applyBorder="1" applyAlignment="1">
      <alignment horizontal="center" vertical="center"/>
    </xf>
    <xf numFmtId="0" fontId="48" fillId="28" borderId="25" xfId="73" applyFont="1" applyFill="1" applyBorder="1" applyAlignment="1">
      <alignment horizontal="center" vertical="center"/>
    </xf>
    <xf numFmtId="0" fontId="48" fillId="28" borderId="25" xfId="74" applyFont="1" applyFill="1" applyBorder="1" applyAlignment="1">
      <alignment horizontal="center" vertical="center"/>
    </xf>
    <xf numFmtId="0" fontId="48" fillId="28" borderId="90" xfId="74" applyFont="1" applyFill="1" applyBorder="1" applyAlignment="1">
      <alignment horizontal="center" vertical="center"/>
    </xf>
    <xf numFmtId="0" fontId="62" fillId="28" borderId="25" xfId="0" applyFont="1" applyFill="1" applyBorder="1" applyAlignment="1">
      <alignment horizontal="center" vertical="center"/>
    </xf>
    <xf numFmtId="204" fontId="50" fillId="28" borderId="25" xfId="62" applyNumberFormat="1" applyFont="1" applyFill="1" applyBorder="1" applyAlignment="1">
      <alignment horizontal="right" vertical="center" wrapText="1"/>
    </xf>
    <xf numFmtId="0" fontId="63" fillId="28" borderId="25" xfId="135" applyFont="1" applyFill="1" applyBorder="1" applyAlignment="1">
      <alignment horizontal="center" vertical="center"/>
    </xf>
    <xf numFmtId="3" fontId="63" fillId="28" borderId="25" xfId="135" applyNumberFormat="1" applyFont="1" applyFill="1" applyBorder="1" applyAlignment="1">
      <alignment horizontal="center" vertical="center"/>
    </xf>
    <xf numFmtId="204" fontId="63" fillId="28" borderId="25" xfId="135" applyNumberFormat="1" applyFont="1" applyFill="1" applyBorder="1" applyAlignment="1">
      <alignment horizontal="center" vertical="center"/>
    </xf>
    <xf numFmtId="0" fontId="62" fillId="28" borderId="90" xfId="0" applyFont="1" applyFill="1" applyBorder="1" applyAlignment="1">
      <alignment horizontal="center" vertical="center"/>
    </xf>
    <xf numFmtId="0" fontId="63" fillId="28" borderId="90" xfId="135" applyFont="1" applyFill="1" applyBorder="1" applyAlignment="1">
      <alignment horizontal="center" vertical="center"/>
    </xf>
    <xf numFmtId="3" fontId="63" fillId="28" borderId="90" xfId="135" applyNumberFormat="1" applyFont="1" applyFill="1" applyBorder="1" applyAlignment="1">
      <alignment horizontal="center" vertical="center"/>
    </xf>
    <xf numFmtId="204" fontId="63" fillId="28" borderId="91" xfId="135" applyNumberFormat="1" applyFont="1" applyFill="1" applyBorder="1" applyAlignment="1">
      <alignment horizontal="center" vertical="center"/>
    </xf>
    <xf numFmtId="0" fontId="48" fillId="28" borderId="18" xfId="74" applyFont="1" applyFill="1" applyBorder="1" applyAlignment="1">
      <alignment horizontal="left" vertical="center" wrapText="1"/>
    </xf>
    <xf numFmtId="0" fontId="60" fillId="28" borderId="18" xfId="0" applyFont="1" applyFill="1" applyBorder="1" applyAlignment="1">
      <alignment horizontal="center" vertical="center"/>
    </xf>
    <xf numFmtId="2" fontId="60" fillId="28" borderId="18" xfId="0" applyNumberFormat="1" applyFont="1" applyFill="1" applyBorder="1" applyAlignment="1">
      <alignment horizontal="center" vertical="center"/>
    </xf>
    <xf numFmtId="165" fontId="60" fillId="28" borderId="18" xfId="258" applyFont="1" applyFill="1" applyBorder="1" applyAlignment="1">
      <alignment horizontal="center" vertical="center"/>
    </xf>
    <xf numFmtId="0" fontId="48" fillId="0" borderId="49" xfId="74" applyFont="1" applyBorder="1" applyAlignment="1">
      <alignment horizontal="center" vertical="center"/>
    </xf>
    <xf numFmtId="0" fontId="48" fillId="0" borderId="49" xfId="74" applyFont="1" applyBorder="1" applyAlignment="1">
      <alignment horizontal="left" vertical="center" wrapText="1"/>
    </xf>
    <xf numFmtId="0" fontId="60" fillId="25" borderId="49" xfId="0" applyFont="1" applyFill="1" applyBorder="1" applyAlignment="1">
      <alignment horizontal="center" vertical="center"/>
    </xf>
    <xf numFmtId="2" fontId="60" fillId="25" borderId="49" xfId="0" applyNumberFormat="1" applyFont="1" applyFill="1" applyBorder="1" applyAlignment="1">
      <alignment horizontal="center" vertical="center"/>
    </xf>
    <xf numFmtId="165" fontId="60" fillId="25" borderId="49" xfId="258" applyFont="1" applyFill="1" applyBorder="1" applyAlignment="1">
      <alignment horizontal="center" vertical="center"/>
    </xf>
    <xf numFmtId="204" fontId="48" fillId="0" borderId="49" xfId="62" applyNumberFormat="1" applyFont="1" applyBorder="1" applyAlignment="1">
      <alignment horizontal="right" vertical="center" wrapText="1"/>
    </xf>
    <xf numFmtId="204" fontId="50" fillId="28" borderId="0" xfId="89" applyNumberFormat="1" applyFont="1" applyFill="1" applyAlignment="1">
      <alignment horizontal="right" vertical="center"/>
    </xf>
    <xf numFmtId="0" fontId="48" fillId="28" borderId="19" xfId="73" applyFont="1" applyFill="1" applyBorder="1" applyAlignment="1">
      <alignment horizontal="center" vertical="center"/>
    </xf>
    <xf numFmtId="0" fontId="50" fillId="0" borderId="65" xfId="74" applyFont="1" applyBorder="1" applyAlignment="1">
      <alignment horizontal="center" vertical="center"/>
    </xf>
    <xf numFmtId="204" fontId="50" fillId="28" borderId="50" xfId="62" applyNumberFormat="1" applyFont="1" applyFill="1" applyBorder="1" applyAlignment="1">
      <alignment horizontal="right" vertical="center" wrapText="1"/>
    </xf>
    <xf numFmtId="2" fontId="48" fillId="0" borderId="18" xfId="74" applyNumberFormat="1" applyFont="1" applyBorder="1" applyAlignment="1">
      <alignment horizontal="center" vertical="center" wrapText="1"/>
    </xf>
    <xf numFmtId="2" fontId="32" fillId="0" borderId="0" xfId="89" applyNumberFormat="1" applyFont="1"/>
    <xf numFmtId="2" fontId="32" fillId="0" borderId="81" xfId="89" applyNumberFormat="1" applyFont="1" applyBorder="1"/>
    <xf numFmtId="2" fontId="63" fillId="28" borderId="61" xfId="135" applyNumberFormat="1" applyFont="1" applyFill="1" applyBorder="1" applyAlignment="1">
      <alignment horizontal="center" vertical="center"/>
    </xf>
    <xf numFmtId="2" fontId="63" fillId="28" borderId="25" xfId="135" applyNumberFormat="1" applyFont="1" applyFill="1" applyBorder="1" applyAlignment="1">
      <alignment horizontal="center" vertical="center"/>
    </xf>
    <xf numFmtId="2" fontId="63" fillId="28" borderId="90" xfId="135" applyNumberFormat="1" applyFont="1" applyFill="1" applyBorder="1" applyAlignment="1">
      <alignment horizontal="center" vertical="center"/>
    </xf>
    <xf numFmtId="2" fontId="48" fillId="0" borderId="18" xfId="74" applyNumberFormat="1" applyFont="1" applyBorder="1" applyAlignment="1">
      <alignment horizontal="center" vertical="center"/>
    </xf>
    <xf numFmtId="2" fontId="50" fillId="0" borderId="18" xfId="74" applyNumberFormat="1" applyFont="1" applyBorder="1" applyAlignment="1">
      <alignment horizontal="center" vertical="center"/>
    </xf>
    <xf numFmtId="2" fontId="48" fillId="0" borderId="77" xfId="74" applyNumberFormat="1" applyFont="1" applyBorder="1" applyAlignment="1">
      <alignment horizontal="center" vertical="center"/>
    </xf>
    <xf numFmtId="2" fontId="48" fillId="0" borderId="77" xfId="74" applyNumberFormat="1" applyFont="1" applyBorder="1" applyAlignment="1">
      <alignment horizontal="center" vertical="center" wrapText="1"/>
    </xf>
    <xf numFmtId="2" fontId="50" fillId="0" borderId="0" xfId="131" applyNumberFormat="1" applyFont="1" applyAlignment="1">
      <alignment horizontal="right" vertical="center"/>
    </xf>
    <xf numFmtId="2" fontId="50" fillId="0" borderId="22" xfId="128" applyNumberFormat="1" applyFont="1" applyBorder="1" applyAlignment="1">
      <alignment vertical="center"/>
    </xf>
    <xf numFmtId="2" fontId="32" fillId="0" borderId="83" xfId="89" applyNumberFormat="1" applyFont="1" applyBorder="1"/>
    <xf numFmtId="2" fontId="29" fillId="0" borderId="0" xfId="89" applyNumberFormat="1" applyFont="1"/>
    <xf numFmtId="0" fontId="48" fillId="0" borderId="77" xfId="74" applyFont="1" applyBorder="1" applyAlignment="1">
      <alignment horizontal="left" vertical="center"/>
    </xf>
    <xf numFmtId="0" fontId="48" fillId="25" borderId="0" xfId="130" applyFont="1" applyFill="1" applyAlignment="1">
      <alignment horizontal="center" vertical="center" wrapText="1"/>
    </xf>
    <xf numFmtId="0" fontId="58" fillId="28" borderId="20" xfId="126" applyFont="1" applyFill="1" applyBorder="1" applyAlignment="1">
      <alignment horizontal="center" vertical="center" wrapText="1"/>
    </xf>
    <xf numFmtId="2" fontId="60" fillId="0" borderId="18" xfId="0" applyNumberFormat="1" applyFont="1" applyBorder="1" applyAlignment="1">
      <alignment horizontal="center" vertical="center"/>
    </xf>
    <xf numFmtId="204" fontId="48" fillId="0" borderId="18" xfId="257" applyNumberFormat="1" applyFont="1" applyBorder="1" applyAlignment="1">
      <alignment horizontal="right" vertical="center" wrapText="1"/>
    </xf>
    <xf numFmtId="204" fontId="58" fillId="28" borderId="18" xfId="73" applyNumberFormat="1" applyFont="1" applyFill="1" applyBorder="1" applyAlignment="1">
      <alignment horizontal="right" vertical="center"/>
    </xf>
    <xf numFmtId="0" fontId="48" fillId="0" borderId="25" xfId="73" applyFont="1" applyBorder="1" applyAlignment="1">
      <alignment horizontal="center" vertical="center"/>
    </xf>
    <xf numFmtId="0" fontId="48" fillId="0" borderId="19" xfId="73" applyFont="1" applyBorder="1" applyAlignment="1">
      <alignment horizontal="center" vertical="center"/>
    </xf>
    <xf numFmtId="0" fontId="48" fillId="0" borderId="22" xfId="73" applyFont="1" applyBorder="1" applyAlignment="1">
      <alignment horizontal="center" vertical="center"/>
    </xf>
    <xf numFmtId="0" fontId="48" fillId="0" borderId="23" xfId="73" applyFont="1" applyBorder="1" applyAlignment="1">
      <alignment horizontal="center" vertical="center"/>
    </xf>
    <xf numFmtId="0" fontId="48" fillId="0" borderId="18" xfId="73" applyFont="1" applyBorder="1" applyAlignment="1">
      <alignment horizontal="center" vertical="center"/>
    </xf>
    <xf numFmtId="0" fontId="50" fillId="28" borderId="18" xfId="74" applyFont="1" applyFill="1" applyBorder="1" applyAlignment="1">
      <alignment horizontal="center" vertical="center"/>
    </xf>
    <xf numFmtId="0" fontId="65" fillId="28" borderId="90" xfId="89" applyFont="1" applyFill="1" applyBorder="1" applyAlignment="1">
      <alignment horizontal="center" vertical="center"/>
    </xf>
    <xf numFmtId="0" fontId="64" fillId="28" borderId="90" xfId="0" applyFont="1" applyFill="1" applyBorder="1" applyAlignment="1">
      <alignment horizontal="right" vertical="center"/>
    </xf>
    <xf numFmtId="0" fontId="48" fillId="0" borderId="77" xfId="73" applyFont="1" applyBorder="1" applyAlignment="1">
      <alignment horizontal="center" vertical="center"/>
    </xf>
    <xf numFmtId="0" fontId="50" fillId="28" borderId="19" xfId="74" applyFont="1" applyFill="1" applyBorder="1" applyAlignment="1">
      <alignment horizontal="center" vertical="center"/>
    </xf>
    <xf numFmtId="0" fontId="50" fillId="28" borderId="22" xfId="74" applyFont="1" applyFill="1" applyBorder="1" applyAlignment="1">
      <alignment horizontal="center" vertical="center"/>
    </xf>
    <xf numFmtId="0" fontId="50" fillId="28" borderId="56" xfId="74" applyFont="1" applyFill="1" applyBorder="1" applyAlignment="1">
      <alignment horizontal="center" vertical="center"/>
    </xf>
    <xf numFmtId="0" fontId="50" fillId="28" borderId="0" xfId="74" applyFont="1" applyFill="1" applyAlignment="1">
      <alignment horizontal="center" vertical="center"/>
    </xf>
    <xf numFmtId="0" fontId="50" fillId="28" borderId="45" xfId="74" applyFont="1" applyFill="1" applyBorder="1" applyAlignment="1">
      <alignment horizontal="center" vertical="center"/>
    </xf>
    <xf numFmtId="0" fontId="50" fillId="28" borderId="89" xfId="73" applyFont="1" applyFill="1" applyBorder="1" applyAlignment="1">
      <alignment horizontal="center" vertical="center"/>
    </xf>
    <xf numFmtId="0" fontId="50" fillId="28" borderId="90" xfId="73" applyFont="1" applyFill="1" applyBorder="1" applyAlignment="1">
      <alignment horizontal="center" vertical="center"/>
    </xf>
    <xf numFmtId="0" fontId="50" fillId="28" borderId="91" xfId="73" applyFont="1" applyFill="1" applyBorder="1" applyAlignment="1">
      <alignment horizontal="center" vertical="center"/>
    </xf>
    <xf numFmtId="0" fontId="50" fillId="28" borderId="23" xfId="74" applyFont="1" applyFill="1" applyBorder="1" applyAlignment="1">
      <alignment horizontal="center" vertical="center"/>
    </xf>
    <xf numFmtId="0" fontId="64" fillId="28" borderId="90" xfId="0" applyFont="1" applyFill="1" applyBorder="1" applyAlignment="1">
      <alignment horizontal="center" vertical="center"/>
    </xf>
    <xf numFmtId="0" fontId="48" fillId="0" borderId="66" xfId="73" applyFont="1" applyBorder="1" applyAlignment="1">
      <alignment horizontal="center" vertical="center"/>
    </xf>
    <xf numFmtId="0" fontId="48" fillId="0" borderId="55" xfId="73" applyFont="1" applyBorder="1" applyAlignment="1">
      <alignment horizontal="center" vertical="center"/>
    </xf>
    <xf numFmtId="0" fontId="48" fillId="0" borderId="65" xfId="73" applyFont="1" applyBorder="1" applyAlignment="1">
      <alignment horizontal="center" vertical="center"/>
    </xf>
    <xf numFmtId="0" fontId="50" fillId="28" borderId="92" xfId="73" applyFont="1" applyFill="1" applyBorder="1" applyAlignment="1">
      <alignment horizontal="center" vertical="center"/>
    </xf>
    <xf numFmtId="0" fontId="50" fillId="28" borderId="43" xfId="73" applyFont="1" applyFill="1" applyBorder="1" applyAlignment="1">
      <alignment horizontal="center" vertical="center"/>
    </xf>
    <xf numFmtId="0" fontId="50" fillId="28" borderId="53" xfId="73" applyFont="1" applyFill="1" applyBorder="1" applyAlignment="1">
      <alignment horizontal="center" vertical="center"/>
    </xf>
    <xf numFmtId="0" fontId="48" fillId="0" borderId="11" xfId="73" applyFont="1" applyBorder="1" applyAlignment="1">
      <alignment horizontal="center" vertical="center"/>
    </xf>
    <xf numFmtId="0" fontId="48" fillId="0" borderId="0" xfId="73" applyFont="1" applyAlignment="1">
      <alignment horizontal="center" vertical="center"/>
    </xf>
    <xf numFmtId="0" fontId="48" fillId="0" borderId="12" xfId="73" applyFont="1" applyBorder="1" applyAlignment="1">
      <alignment horizontal="center" vertical="center"/>
    </xf>
    <xf numFmtId="0" fontId="50" fillId="28" borderId="25" xfId="74" applyFont="1" applyFill="1" applyBorder="1" applyAlignment="1">
      <alignment horizontal="center" vertical="center"/>
    </xf>
    <xf numFmtId="0" fontId="48" fillId="0" borderId="49" xfId="73" applyFont="1" applyBorder="1" applyAlignment="1">
      <alignment horizontal="center" vertical="center"/>
    </xf>
    <xf numFmtId="0" fontId="50" fillId="28" borderId="41" xfId="73" applyFont="1" applyFill="1" applyBorder="1" applyAlignment="1">
      <alignment horizontal="center" vertical="center"/>
    </xf>
    <xf numFmtId="0" fontId="50" fillId="28" borderId="44" xfId="73" applyFont="1" applyFill="1" applyBorder="1" applyAlignment="1">
      <alignment horizontal="center" vertical="center"/>
    </xf>
    <xf numFmtId="0" fontId="63" fillId="28" borderId="18" xfId="135" applyFont="1" applyFill="1" applyBorder="1" applyAlignment="1">
      <alignment horizontal="center" vertical="center"/>
    </xf>
    <xf numFmtId="0" fontId="58" fillId="28" borderId="29" xfId="73" applyFont="1" applyFill="1" applyBorder="1" applyAlignment="1">
      <alignment horizontal="center" vertical="center" wrapText="1"/>
    </xf>
    <xf numFmtId="0" fontId="58" fillId="28" borderId="20" xfId="73" applyFont="1" applyFill="1" applyBorder="1" applyAlignment="1">
      <alignment horizontal="center" vertical="center" wrapText="1"/>
    </xf>
    <xf numFmtId="0" fontId="58" fillId="28" borderId="32" xfId="73" applyFont="1" applyFill="1" applyBorder="1" applyAlignment="1">
      <alignment horizontal="center" vertical="center" wrapText="1"/>
    </xf>
    <xf numFmtId="0" fontId="58" fillId="28" borderId="48" xfId="73" applyFont="1" applyFill="1" applyBorder="1" applyAlignment="1">
      <alignment horizontal="center" vertical="center" wrapText="1"/>
    </xf>
    <xf numFmtId="0" fontId="58" fillId="28" borderId="29" xfId="126" applyFont="1" applyFill="1" applyBorder="1" applyAlignment="1">
      <alignment horizontal="center" vertical="center" wrapText="1"/>
    </xf>
    <xf numFmtId="0" fontId="58" fillId="28" borderId="18" xfId="73" applyFont="1" applyFill="1" applyBorder="1" applyAlignment="1">
      <alignment horizontal="center"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48" fillId="28" borderId="13" xfId="89" applyFont="1" applyFill="1" applyBorder="1" applyAlignment="1">
      <alignment horizontal="center" vertical="center" wrapText="1"/>
    </xf>
    <xf numFmtId="0" fontId="48" fillId="28" borderId="14" xfId="89" applyFont="1" applyFill="1" applyBorder="1" applyAlignment="1">
      <alignment horizontal="center" vertical="center" wrapText="1"/>
    </xf>
    <xf numFmtId="0" fontId="48" fillId="28" borderId="15" xfId="89" applyFont="1" applyFill="1" applyBorder="1" applyAlignment="1">
      <alignment horizontal="center" vertical="center" wrapText="1"/>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2" fontId="58" fillId="28" borderId="29" xfId="73" applyNumberFormat="1" applyFont="1" applyFill="1" applyBorder="1" applyAlignment="1">
      <alignment horizontal="center" vertical="center" wrapText="1"/>
    </xf>
    <xf numFmtId="2" fontId="58" fillId="28" borderId="20" xfId="73" applyNumberFormat="1" applyFont="1" applyFill="1" applyBorder="1" applyAlignment="1">
      <alignment horizontal="center" vertical="center" wrapText="1"/>
    </xf>
    <xf numFmtId="0" fontId="50" fillId="0" borderId="0" xfId="130" applyFont="1" applyAlignment="1">
      <alignment horizontal="center" vertical="top"/>
    </xf>
    <xf numFmtId="0" fontId="61" fillId="0" borderId="34" xfId="0" applyFont="1" applyBorder="1" applyAlignment="1">
      <alignment horizontal="center" vertical="center" wrapText="1"/>
    </xf>
    <xf numFmtId="0" fontId="61" fillId="0" borderId="16" xfId="0" applyFont="1" applyBorder="1" applyAlignment="1">
      <alignment horizontal="center" vertical="center" wrapText="1"/>
    </xf>
    <xf numFmtId="0" fontId="61" fillId="0" borderId="17" xfId="0" applyFont="1" applyBorder="1" applyAlignment="1">
      <alignment horizontal="center" vertical="center" wrapText="1"/>
    </xf>
    <xf numFmtId="0" fontId="48" fillId="27" borderId="52"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47"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63" xfId="89" applyFont="1" applyFill="1" applyBorder="1" applyAlignment="1">
      <alignment horizontal="center" vertical="center" wrapText="1"/>
    </xf>
    <xf numFmtId="0" fontId="48" fillId="26" borderId="55" xfId="89" applyFont="1" applyFill="1" applyBorder="1" applyAlignment="1">
      <alignment horizontal="center" vertical="center" wrapText="1"/>
    </xf>
    <xf numFmtId="0" fontId="48" fillId="26" borderId="74" xfId="89" applyFont="1" applyFill="1" applyBorder="1" applyAlignment="1">
      <alignment horizontal="center" vertical="center" wrapText="1"/>
    </xf>
    <xf numFmtId="0" fontId="58" fillId="28" borderId="60" xfId="73" applyFont="1" applyFill="1" applyBorder="1" applyAlignment="1">
      <alignment horizontal="center" vertical="center"/>
    </xf>
    <xf numFmtId="0" fontId="58" fillId="28" borderId="59" xfId="73" applyFont="1" applyFill="1" applyBorder="1" applyAlignment="1">
      <alignment horizontal="center" vertical="center"/>
    </xf>
    <xf numFmtId="0" fontId="58" fillId="28" borderId="58" xfId="73" applyFont="1" applyFill="1" applyBorder="1" applyAlignment="1">
      <alignment horizontal="center" vertical="center"/>
    </xf>
    <xf numFmtId="4" fontId="58" fillId="28" borderId="29" xfId="73" applyNumberFormat="1" applyFont="1" applyFill="1" applyBorder="1" applyAlignment="1">
      <alignment horizontal="center" vertical="center" wrapText="1"/>
    </xf>
    <xf numFmtId="4" fontId="58" fillId="28" borderId="20" xfId="73" applyNumberFormat="1" applyFont="1" applyFill="1" applyBorder="1" applyAlignment="1">
      <alignment horizontal="center" vertical="center" wrapText="1"/>
    </xf>
    <xf numFmtId="204" fontId="58" fillId="28" borderId="35" xfId="73" applyNumberFormat="1" applyFont="1" applyFill="1" applyBorder="1" applyAlignment="1">
      <alignment horizontal="center" vertical="center" wrapText="1"/>
    </xf>
    <xf numFmtId="204" fontId="58" fillId="28" borderId="42" xfId="73" applyNumberFormat="1" applyFont="1" applyFill="1" applyBorder="1" applyAlignment="1">
      <alignment horizontal="center" vertical="center" wrapText="1"/>
    </xf>
    <xf numFmtId="0" fontId="48" fillId="0" borderId="33" xfId="130" applyFont="1" applyBorder="1" applyAlignment="1">
      <alignment vertical="center" wrapText="1"/>
    </xf>
    <xf numFmtId="0" fontId="48" fillId="0" borderId="18" xfId="130" applyFont="1" applyBorder="1" applyAlignment="1">
      <alignment vertical="center" wrapText="1"/>
    </xf>
    <xf numFmtId="0" fontId="50" fillId="0" borderId="18" xfId="130" applyFont="1" applyBorder="1" applyAlignment="1">
      <alignment horizontal="center" vertical="center" wrapText="1"/>
    </xf>
    <xf numFmtId="0" fontId="50" fillId="0" borderId="18" xfId="130" applyFont="1" applyBorder="1" applyAlignment="1">
      <alignment horizontal="center" vertical="center"/>
    </xf>
    <xf numFmtId="3" fontId="50" fillId="0" borderId="18" xfId="130" applyNumberFormat="1" applyFont="1" applyBorder="1" applyAlignment="1">
      <alignment horizontal="center" vertical="center" wrapText="1"/>
    </xf>
    <xf numFmtId="3" fontId="50" fillId="0" borderId="18" xfId="130" applyNumberFormat="1" applyFont="1" applyBorder="1" applyAlignment="1">
      <alignment horizontal="center" vertical="center"/>
    </xf>
    <xf numFmtId="3" fontId="50" fillId="0" borderId="25" xfId="130" applyNumberFormat="1" applyFont="1" applyBorder="1" applyAlignment="1">
      <alignment horizontal="center" vertical="center" wrapText="1"/>
    </xf>
    <xf numFmtId="0" fontId="52" fillId="0" borderId="85" xfId="89" applyFont="1" applyBorder="1" applyAlignment="1">
      <alignment horizontal="center" wrapText="1"/>
    </xf>
    <xf numFmtId="0" fontId="50" fillId="0" borderId="0" xfId="130" applyFont="1" applyAlignment="1">
      <alignment horizontal="center" vertical="center"/>
    </xf>
    <xf numFmtId="0" fontId="48" fillId="27" borderId="32" xfId="89" applyFont="1" applyFill="1" applyBorder="1" applyAlignment="1">
      <alignment horizontal="left" wrapText="1"/>
    </xf>
    <xf numFmtId="0" fontId="48" fillId="27" borderId="29" xfId="89" applyFont="1" applyFill="1" applyBorder="1" applyAlignment="1">
      <alignment horizontal="left" wrapText="1"/>
    </xf>
    <xf numFmtId="0" fontId="48" fillId="27" borderId="35" xfId="89" applyFont="1" applyFill="1" applyBorder="1" applyAlignment="1">
      <alignment horizontal="left" wrapText="1"/>
    </xf>
    <xf numFmtId="0" fontId="48" fillId="27" borderId="48" xfId="89" applyFont="1" applyFill="1" applyBorder="1" applyAlignment="1">
      <alignment horizontal="left" wrapText="1"/>
    </xf>
    <xf numFmtId="0" fontId="48" fillId="27" borderId="20" xfId="89" applyFont="1" applyFill="1" applyBorder="1" applyAlignment="1">
      <alignment horizontal="left" wrapText="1"/>
    </xf>
    <xf numFmtId="0" fontId="48" fillId="27" borderId="42" xfId="89" applyFont="1" applyFill="1" applyBorder="1" applyAlignment="1">
      <alignment horizontal="left" wrapText="1"/>
    </xf>
    <xf numFmtId="0" fontId="48" fillId="26" borderId="73" xfId="89" applyFont="1" applyFill="1" applyBorder="1" applyAlignment="1">
      <alignment horizontal="center" wrapText="1"/>
    </xf>
    <xf numFmtId="0" fontId="48" fillId="26" borderId="56" xfId="89" applyFont="1" applyFill="1" applyBorder="1" applyAlignment="1">
      <alignment horizontal="center" wrapText="1"/>
    </xf>
    <xf numFmtId="0" fontId="48" fillId="26" borderId="72" xfId="89" applyFont="1" applyFill="1" applyBorder="1" applyAlignment="1">
      <alignment horizontal="center" wrapText="1"/>
    </xf>
    <xf numFmtId="0" fontId="48" fillId="28" borderId="27" xfId="89" applyFont="1" applyFill="1" applyBorder="1" applyAlignment="1">
      <alignment horizontal="center" wrapText="1"/>
    </xf>
    <xf numFmtId="0" fontId="48" fillId="28" borderId="31" xfId="89" applyFont="1" applyFill="1" applyBorder="1" applyAlignment="1">
      <alignment horizontal="center" wrapText="1"/>
    </xf>
    <xf numFmtId="0" fontId="48" fillId="28" borderId="70" xfId="89" applyFont="1" applyFill="1" applyBorder="1" applyAlignment="1">
      <alignment horizontal="center" wrapText="1"/>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2" fontId="58" fillId="25" borderId="29" xfId="73" applyNumberFormat="1" applyFont="1" applyFill="1" applyBorder="1" applyAlignment="1">
      <alignment horizontal="center" vertical="center" wrapText="1"/>
    </xf>
    <xf numFmtId="2" fontId="58" fillId="25" borderId="20" xfId="73" applyNumberFormat="1"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204" fontId="58" fillId="25" borderId="35" xfId="73" applyNumberFormat="1" applyFont="1" applyFill="1" applyBorder="1" applyAlignment="1">
      <alignment horizontal="center" vertical="center" wrapText="1"/>
    </xf>
    <xf numFmtId="204" fontId="58" fillId="25" borderId="42" xfId="73" applyNumberFormat="1" applyFont="1" applyFill="1" applyBorder="1" applyAlignment="1">
      <alignment horizontal="center" vertic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48" fillId="0" borderId="27" xfId="0" applyFont="1" applyBorder="1"/>
    <xf numFmtId="0" fontId="48" fillId="0" borderId="31" xfId="0" applyFont="1" applyBorder="1"/>
    <xf numFmtId="0" fontId="48" fillId="0" borderId="62"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6"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0" xfId="0" applyFont="1" applyFill="1" applyBorder="1" applyAlignment="1">
      <alignment horizontal="center" vertic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48" fillId="0" borderId="77"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48" fillId="0" borderId="49"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4" fontId="48" fillId="0" borderId="19" xfId="34" applyFont="1" applyBorder="1" applyAlignment="1">
      <alignment horizontal="center"/>
    </xf>
    <xf numFmtId="174"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cellXfs>
  <cellStyles count="259">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0]" xfId="258"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items"/>
      <sheetName val="aCCIDENTES%20DE%201995%20-%2019"/>
      <sheetName val="#¡REF"/>
      <sheetName val="aCCIDENTES DE 1995 - 1996.xls"/>
      <sheetName val="Datos"/>
      <sheetName val="CONT_ADI"/>
      <sheetName val="ACTA DE MODIFICACION  (2)"/>
      <sheetName val="INDICMICROEMP"/>
      <sheetName val="Informacion"/>
      <sheetName val="\a  aaInformación GRUPO 4\A MIn"/>
      <sheetName val="MATERIALES"/>
      <sheetName val="Datos Básicos"/>
      <sheetName val="SALARIOS"/>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sheetData sheetId="147" refreshError="1"/>
      <sheetData sheetId="148"/>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refreshError="1"/>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sheetData sheetId="143" refreshError="1"/>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REF"/>
      <sheetName val="Datos"/>
      <sheetName val="Cuadrillas"/>
      <sheetName val="Jornal"/>
      <sheetName val="Fornato 6"/>
      <sheetName val="precios-básicos2002"/>
      <sheetName val="\G\I\MANTENIMIENTO RUTA 1001_MA"/>
      <sheetName val="\D\MANTENIMIENTO RUTA 1001_MARZ"/>
      <sheetName val="\G\D\MANTENIMIENTO RUTA 1001_MA"/>
      <sheetName val="Concretos y morteros"/>
      <sheetName val="Datos iniciales "/>
      <sheetName val="Transporte"/>
      <sheetName val="\I\I\MANTENIMIENTO RUTA 1001_MA"/>
      <sheetName val="\Users\Personal\Downloads\MANTE"/>
      <sheetName val="TOTALES"/>
      <sheetName val="ITEMS"/>
      <sheetName val="CrudosA"/>
      <sheetName val="casosWTI"/>
      <sheetName val="INFORME SEMANAL"/>
      <sheetName val="AVANCE SEMANAL"/>
      <sheetName val="CLIMA mes"/>
      <sheetName val="REG FOTO"/>
      <sheetName val="SISOMA"/>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3"/>
      <sheetName val="[a  aaInformación]//cceficiente"/>
      <sheetName val="[a  aaInformación]__cceficien_2"/>
      <sheetName val="[a  aaInformación]__cceficien_6"/>
      <sheetName val="[a  aaInformación]__cceficien_5"/>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COSTOS OFICINA"/>
      <sheetName val="Formatos"/>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Excavación Mat. Común Estacione"/>
      <sheetName val="Demolición Pavimento"/>
      <sheetName val="Equipo"/>
      <sheetName val="PUNITARIOS%20PARA%20241201%202S"/>
      <sheetName val="TRANSPORTE"/>
      <sheetName val="Insum"/>
      <sheetName val="SUB APU"/>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FORMULA"/>
      <sheetName val="GCB2000"/>
      <sheetName val="A. P. U."/>
      <sheetName val="CLASIFICACION"/>
      <sheetName val="Presup_Cancha"/>
      <sheetName val="A.P.U"/>
      <sheetName val="CRA.MODI"/>
      <sheetName val="LISTA DE PRECIOS"/>
      <sheetName val="062"/>
      <sheetName val="Listado"/>
      <sheetName val="K16+000 AL K18+500"/>
      <sheetName val="K23+200 AL K24+700"/>
      <sheetName val="k18+500 AL K23+050"/>
      <sheetName val="Presupuesto PUENTE"/>
      <sheetName val="VOLUMENES (4)"/>
      <sheetName val="VOLUMENES (4SA)"/>
      <sheetName val="c2.5y2.6"/>
      <sheetName val="DEST. MEDIOS"/>
      <sheetName val="COMBUASF"/>
      <sheetName val="BALCRUDO"/>
      <sheetName val="CARGASPROC."/>
      <sheetName val="G L P  FINAL"/>
      <sheetName val="Lp"/>
      <sheetName val=" Liquidacion de Obra por Tramos"/>
      <sheetName val="REC-COD,"/>
      <sheetName val="2,2,6,1 Pilotes 0,30"/>
      <sheetName val="skj452"/>
      <sheetName val="ita878"/>
      <sheetName val="aea-944"/>
      <sheetName val="dub-823"/>
      <sheetName val="gpi 526"/>
      <sheetName val="xxj617"/>
      <sheetName val="sng_855"/>
      <sheetName val="vea 374"/>
      <sheetName val="hfb024"/>
      <sheetName val="paj825"/>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SALARIOS"/>
      <sheetName val="FINANC"/>
      <sheetName val="TODA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5. ELECTRICO"/>
      <sheetName val="OCTUBRE"/>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Summary"/>
      <sheetName val="Hoja2"/>
      <sheetName val="Cuadr."/>
      <sheetName val="inst"/>
      <sheetName val="TABLAS"/>
      <sheetName val="7.1.8.1.1"/>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sheetData sheetId="142">
        <row r="48">
          <cell r="E48">
            <v>0</v>
          </cell>
        </row>
      </sheetData>
      <sheetData sheetId="143"/>
      <sheetData sheetId="144"/>
      <sheetData sheetId="145"/>
      <sheetData sheetId="146" refreshError="1"/>
      <sheetData sheetId="147"/>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268"/>
  <sheetViews>
    <sheetView showGridLines="0" tabSelected="1" view="pageBreakPreview" zoomScaleNormal="100" zoomScaleSheetLayoutView="100" zoomScalePageLayoutView="55" workbookViewId="0">
      <selection activeCell="G15" sqref="G15"/>
    </sheetView>
  </sheetViews>
  <sheetFormatPr baseColWidth="10" defaultColWidth="11.42578125" defaultRowHeight="16.5"/>
  <cols>
    <col min="1" max="2" width="3.42578125" style="1" customWidth="1"/>
    <col min="3" max="3" width="5.140625" style="1" customWidth="1"/>
    <col min="4" max="4" width="13.85546875" style="1" customWidth="1"/>
    <col min="5" max="5" width="16.140625" style="2" customWidth="1"/>
    <col min="6" max="6" width="17.42578125" style="1" customWidth="1"/>
    <col min="7" max="7" width="73.42578125" style="1" customWidth="1"/>
    <col min="8" max="8" width="8.5703125" style="1" customWidth="1"/>
    <col min="9" max="9" width="13.28515625" style="278" bestFit="1" customWidth="1"/>
    <col min="10" max="10" width="21.28515625" style="1" bestFit="1" customWidth="1"/>
    <col min="11" max="11" width="18.7109375" style="204" bestFit="1" customWidth="1"/>
    <col min="12" max="12" width="3.42578125" style="1" customWidth="1"/>
    <col min="13" max="13" width="2.5703125" style="1" customWidth="1"/>
    <col min="14" max="14" width="11.42578125" style="1"/>
    <col min="15" max="15" width="11.42578125" style="1" customWidth="1"/>
    <col min="16" max="16384" width="11.42578125" style="1"/>
  </cols>
  <sheetData>
    <row r="1" spans="1:13" ht="17.25" thickBot="1">
      <c r="A1" s="5"/>
      <c r="B1" s="5"/>
      <c r="C1" s="5"/>
      <c r="D1" s="5"/>
      <c r="E1" s="6"/>
      <c r="F1" s="5"/>
      <c r="G1" s="5"/>
      <c r="H1" s="5"/>
      <c r="I1" s="266"/>
      <c r="J1" s="5"/>
      <c r="K1" s="193"/>
      <c r="L1" s="5"/>
      <c r="M1" s="5"/>
    </row>
    <row r="2" spans="1:13" ht="17.25" thickTop="1">
      <c r="A2" s="5"/>
      <c r="B2" s="7"/>
      <c r="C2" s="164"/>
      <c r="D2" s="164"/>
      <c r="E2" s="165"/>
      <c r="F2" s="164"/>
      <c r="G2" s="164"/>
      <c r="H2" s="164"/>
      <c r="I2" s="267"/>
      <c r="J2" s="164"/>
      <c r="K2" s="194"/>
      <c r="L2" s="8"/>
      <c r="M2" s="5"/>
    </row>
    <row r="3" spans="1:13">
      <c r="A3" s="5"/>
      <c r="B3" s="9"/>
      <c r="C3" s="324" t="s">
        <v>87</v>
      </c>
      <c r="D3" s="325"/>
      <c r="E3" s="325"/>
      <c r="F3" s="325"/>
      <c r="G3" s="5"/>
      <c r="H3" s="5"/>
      <c r="I3" s="266"/>
      <c r="J3" s="5"/>
      <c r="K3" s="193"/>
      <c r="L3" s="10"/>
      <c r="M3" s="5"/>
    </row>
    <row r="4" spans="1:13">
      <c r="A4" s="5"/>
      <c r="B4" s="9"/>
      <c r="C4" s="143" t="s">
        <v>0</v>
      </c>
      <c r="D4" s="142" t="s">
        <v>90</v>
      </c>
      <c r="E4" s="143" t="s">
        <v>1</v>
      </c>
      <c r="F4" s="144">
        <v>1</v>
      </c>
      <c r="G4" s="5"/>
      <c r="H4" s="5"/>
      <c r="I4" s="266"/>
      <c r="J4" s="5"/>
      <c r="K4" s="193"/>
      <c r="L4" s="10"/>
      <c r="M4" s="5"/>
    </row>
    <row r="5" spans="1:13">
      <c r="A5" s="5"/>
      <c r="B5" s="9"/>
      <c r="C5" s="346"/>
      <c r="D5" s="346"/>
      <c r="E5" s="346"/>
      <c r="F5" s="346"/>
      <c r="G5" s="346"/>
      <c r="H5" s="346"/>
      <c r="I5" s="346"/>
      <c r="J5" s="346"/>
      <c r="K5" s="346"/>
      <c r="L5" s="10"/>
      <c r="M5" s="5"/>
    </row>
    <row r="6" spans="1:13" ht="17.25" thickBot="1">
      <c r="A6" s="5"/>
      <c r="B6" s="9"/>
      <c r="C6" s="343" t="s">
        <v>2</v>
      </c>
      <c r="D6" s="343"/>
      <c r="E6" s="343"/>
      <c r="F6" s="343"/>
      <c r="G6" s="343"/>
      <c r="H6" s="343"/>
      <c r="I6" s="343"/>
      <c r="J6" s="343"/>
      <c r="K6" s="343"/>
      <c r="L6" s="10"/>
      <c r="M6" s="5"/>
    </row>
    <row r="7" spans="1:13" s="18" customFormat="1">
      <c r="A7" s="17"/>
      <c r="B7" s="156"/>
      <c r="C7" s="350" t="s">
        <v>77</v>
      </c>
      <c r="D7" s="351"/>
      <c r="E7" s="351"/>
      <c r="F7" s="351"/>
      <c r="G7" s="351"/>
      <c r="H7" s="351"/>
      <c r="I7" s="351"/>
      <c r="J7" s="351"/>
      <c r="K7" s="352"/>
      <c r="L7" s="19"/>
      <c r="M7" s="17"/>
    </row>
    <row r="8" spans="1:13">
      <c r="A8" s="5"/>
      <c r="B8" s="157"/>
      <c r="C8" s="353"/>
      <c r="D8" s="354"/>
      <c r="E8" s="354"/>
      <c r="F8" s="354"/>
      <c r="G8" s="354"/>
      <c r="H8" s="354"/>
      <c r="I8" s="354"/>
      <c r="J8" s="354"/>
      <c r="K8" s="355"/>
      <c r="L8" s="10"/>
      <c r="M8" s="5"/>
    </row>
    <row r="9" spans="1:13" ht="43.5" customHeight="1">
      <c r="A9" s="5"/>
      <c r="B9" s="157"/>
      <c r="C9" s="356" t="s">
        <v>78</v>
      </c>
      <c r="D9" s="357"/>
      <c r="E9" s="357"/>
      <c r="F9" s="357"/>
      <c r="G9" s="357"/>
      <c r="H9" s="357"/>
      <c r="I9" s="357"/>
      <c r="J9" s="357"/>
      <c r="K9" s="358"/>
      <c r="L9" s="10"/>
      <c r="M9" s="5"/>
    </row>
    <row r="10" spans="1:13" ht="17.25" thickBot="1">
      <c r="A10" s="5"/>
      <c r="B10" s="9"/>
      <c r="C10" s="328"/>
      <c r="D10" s="329"/>
      <c r="E10" s="329"/>
      <c r="F10" s="329"/>
      <c r="G10" s="329"/>
      <c r="H10" s="329"/>
      <c r="I10" s="329"/>
      <c r="J10" s="329"/>
      <c r="K10" s="330"/>
      <c r="L10" s="10"/>
      <c r="M10" s="5"/>
    </row>
    <row r="11" spans="1:13">
      <c r="A11" s="5"/>
      <c r="B11" s="9"/>
      <c r="C11" s="320" t="s">
        <v>3</v>
      </c>
      <c r="D11" s="318" t="s">
        <v>4</v>
      </c>
      <c r="E11" s="322" t="s">
        <v>5</v>
      </c>
      <c r="F11" s="322"/>
      <c r="G11" s="320" t="s">
        <v>6</v>
      </c>
      <c r="H11" s="318" t="s">
        <v>7</v>
      </c>
      <c r="I11" s="344" t="s">
        <v>8</v>
      </c>
      <c r="J11" s="362" t="s">
        <v>9</v>
      </c>
      <c r="K11" s="364" t="s">
        <v>10</v>
      </c>
      <c r="L11" s="10"/>
      <c r="M11" s="5"/>
    </row>
    <row r="12" spans="1:13" ht="17.25" thickBot="1">
      <c r="A12" s="5"/>
      <c r="B12" s="9"/>
      <c r="C12" s="321"/>
      <c r="D12" s="319"/>
      <c r="E12" s="281" t="s">
        <v>11</v>
      </c>
      <c r="F12" s="281" t="s">
        <v>12</v>
      </c>
      <c r="G12" s="321"/>
      <c r="H12" s="319"/>
      <c r="I12" s="345"/>
      <c r="J12" s="363"/>
      <c r="K12" s="365"/>
      <c r="L12" s="10"/>
      <c r="M12" s="5"/>
    </row>
    <row r="13" spans="1:13">
      <c r="A13" s="5"/>
      <c r="B13" s="9"/>
      <c r="C13" s="359" t="s">
        <v>100</v>
      </c>
      <c r="D13" s="360"/>
      <c r="E13" s="360"/>
      <c r="F13" s="360"/>
      <c r="G13" s="360"/>
      <c r="H13" s="360"/>
      <c r="I13" s="360"/>
      <c r="J13" s="360"/>
      <c r="K13" s="361"/>
      <c r="L13" s="10"/>
      <c r="M13" s="5"/>
    </row>
    <row r="14" spans="1:13">
      <c r="A14" s="5"/>
      <c r="B14" s="9"/>
      <c r="C14" s="228"/>
      <c r="D14" s="228">
        <v>1</v>
      </c>
      <c r="E14" s="323" t="s">
        <v>110</v>
      </c>
      <c r="F14" s="323"/>
      <c r="G14" s="323"/>
      <c r="H14" s="323"/>
      <c r="I14" s="323"/>
      <c r="J14" s="323"/>
      <c r="K14" s="284">
        <f>SUM(K15:K19)</f>
        <v>46508431</v>
      </c>
      <c r="L14" s="10"/>
      <c r="M14" s="5"/>
    </row>
    <row r="15" spans="1:13">
      <c r="A15" s="5"/>
      <c r="B15" s="9"/>
      <c r="C15" s="128">
        <v>1</v>
      </c>
      <c r="D15" s="184" t="s">
        <v>101</v>
      </c>
      <c r="E15" s="126"/>
      <c r="F15" s="126"/>
      <c r="G15" s="185" t="s">
        <v>103</v>
      </c>
      <c r="H15" s="181" t="s">
        <v>104</v>
      </c>
      <c r="I15" s="182">
        <v>803</v>
      </c>
      <c r="J15" s="186">
        <v>4592.32</v>
      </c>
      <c r="K15" s="195">
        <f>ROUND(I15*J15,0)</f>
        <v>3687633</v>
      </c>
      <c r="L15" s="10"/>
      <c r="M15" s="5"/>
    </row>
    <row r="16" spans="1:13">
      <c r="A16" s="5"/>
      <c r="B16" s="9"/>
      <c r="C16" s="128">
        <v>2</v>
      </c>
      <c r="D16" s="184">
        <v>1.3</v>
      </c>
      <c r="E16" s="126"/>
      <c r="F16" s="126"/>
      <c r="G16" s="187" t="s">
        <v>105</v>
      </c>
      <c r="H16" s="181" t="s">
        <v>106</v>
      </c>
      <c r="I16" s="182">
        <v>114</v>
      </c>
      <c r="J16" s="188">
        <v>54527.450000000004</v>
      </c>
      <c r="K16" s="195">
        <f t="shared" ref="K16:K19" si="0">ROUND(I16*J16,0)</f>
        <v>6216129</v>
      </c>
      <c r="L16" s="10"/>
      <c r="M16" s="5"/>
    </row>
    <row r="17" spans="1:13" ht="31.5">
      <c r="A17" s="5"/>
      <c r="B17" s="9"/>
      <c r="C17" s="128">
        <v>3</v>
      </c>
      <c r="D17" s="184">
        <v>1.6</v>
      </c>
      <c r="E17" s="126"/>
      <c r="F17" s="126"/>
      <c r="G17" s="189" t="s">
        <v>107</v>
      </c>
      <c r="H17" s="181" t="s">
        <v>104</v>
      </c>
      <c r="I17" s="182">
        <v>803</v>
      </c>
      <c r="J17" s="186">
        <v>42734.23</v>
      </c>
      <c r="K17" s="195">
        <f t="shared" si="0"/>
        <v>34315587</v>
      </c>
      <c r="L17" s="10"/>
      <c r="M17" s="5"/>
    </row>
    <row r="18" spans="1:13" ht="31.5">
      <c r="A18" s="5"/>
      <c r="B18" s="9"/>
      <c r="C18" s="128">
        <v>4</v>
      </c>
      <c r="D18" s="184" t="s">
        <v>102</v>
      </c>
      <c r="E18" s="126"/>
      <c r="F18" s="126"/>
      <c r="G18" s="185" t="s">
        <v>91</v>
      </c>
      <c r="H18" s="181" t="s">
        <v>108</v>
      </c>
      <c r="I18" s="182">
        <v>15</v>
      </c>
      <c r="J18" s="186">
        <v>16962.12</v>
      </c>
      <c r="K18" s="195">
        <f t="shared" si="0"/>
        <v>254432</v>
      </c>
      <c r="L18" s="10"/>
      <c r="M18" s="5"/>
    </row>
    <row r="19" spans="1:13" ht="31.5">
      <c r="A19" s="5"/>
      <c r="B19" s="9"/>
      <c r="C19" s="128">
        <v>5</v>
      </c>
      <c r="D19" s="184">
        <v>1.7</v>
      </c>
      <c r="E19" s="126"/>
      <c r="F19" s="126"/>
      <c r="G19" s="190" t="s">
        <v>109</v>
      </c>
      <c r="H19" s="181" t="s">
        <v>104</v>
      </c>
      <c r="I19" s="182">
        <v>146.94</v>
      </c>
      <c r="J19" s="191">
        <v>13846.81</v>
      </c>
      <c r="K19" s="195">
        <f t="shared" si="0"/>
        <v>2034650</v>
      </c>
      <c r="L19" s="10"/>
      <c r="M19" s="5"/>
    </row>
    <row r="20" spans="1:13">
      <c r="A20" s="5"/>
      <c r="B20" s="9"/>
      <c r="C20" s="289"/>
      <c r="D20" s="289"/>
      <c r="E20" s="289"/>
      <c r="F20" s="289"/>
      <c r="G20" s="289"/>
      <c r="H20" s="289"/>
      <c r="I20" s="289"/>
      <c r="J20" s="289"/>
      <c r="K20" s="289"/>
      <c r="L20" s="10"/>
      <c r="M20" s="5"/>
    </row>
    <row r="21" spans="1:13">
      <c r="A21" s="5"/>
      <c r="B21" s="9"/>
      <c r="C21" s="225"/>
      <c r="D21" s="226">
        <v>2</v>
      </c>
      <c r="E21" s="317" t="s">
        <v>111</v>
      </c>
      <c r="F21" s="317"/>
      <c r="G21" s="317"/>
      <c r="H21" s="317"/>
      <c r="I21" s="317"/>
      <c r="J21" s="317"/>
      <c r="K21" s="227">
        <f>SUM(K22)</f>
        <v>4929180</v>
      </c>
      <c r="L21" s="10"/>
      <c r="M21" s="5"/>
    </row>
    <row r="22" spans="1:13">
      <c r="A22" s="5"/>
      <c r="B22" s="9"/>
      <c r="C22" s="128">
        <v>6</v>
      </c>
      <c r="D22" s="184">
        <v>2.1</v>
      </c>
      <c r="E22" s="126"/>
      <c r="F22" s="126"/>
      <c r="G22" s="127" t="s">
        <v>112</v>
      </c>
      <c r="H22" s="175" t="s">
        <v>106</v>
      </c>
      <c r="I22" s="176">
        <v>23.3</v>
      </c>
      <c r="J22" s="192">
        <v>211552.79</v>
      </c>
      <c r="K22" s="196">
        <f>ROUND(I22*J22,0)</f>
        <v>4929180</v>
      </c>
      <c r="L22" s="10"/>
      <c r="M22" s="5"/>
    </row>
    <row r="23" spans="1:13">
      <c r="A23" s="5"/>
      <c r="B23" s="9"/>
      <c r="C23" s="289"/>
      <c r="D23" s="289"/>
      <c r="E23" s="289"/>
      <c r="F23" s="289"/>
      <c r="G23" s="289"/>
      <c r="H23" s="289"/>
      <c r="I23" s="289"/>
      <c r="J23" s="289"/>
      <c r="K23" s="289"/>
      <c r="L23" s="10"/>
      <c r="M23" s="5"/>
    </row>
    <row r="24" spans="1:13">
      <c r="A24" s="5"/>
      <c r="B24" s="9"/>
      <c r="C24" s="225"/>
      <c r="D24" s="226">
        <v>3</v>
      </c>
      <c r="E24" s="290" t="s">
        <v>117</v>
      </c>
      <c r="F24" s="290"/>
      <c r="G24" s="290"/>
      <c r="H24" s="290"/>
      <c r="I24" s="290"/>
      <c r="J24" s="290"/>
      <c r="K24" s="227">
        <f>SUM(K25:K34)</f>
        <v>25518664</v>
      </c>
      <c r="L24" s="10"/>
      <c r="M24" s="5"/>
    </row>
    <row r="25" spans="1:13">
      <c r="A25" s="5"/>
      <c r="B25" s="9"/>
      <c r="C25" s="128">
        <v>7</v>
      </c>
      <c r="D25" s="184">
        <v>3.1</v>
      </c>
      <c r="E25" s="126"/>
      <c r="F25" s="126"/>
      <c r="G25" s="127" t="s">
        <v>92</v>
      </c>
      <c r="H25" s="175" t="s">
        <v>106</v>
      </c>
      <c r="I25" s="176">
        <v>3.74</v>
      </c>
      <c r="J25" s="192">
        <v>580975.47</v>
      </c>
      <c r="K25" s="196">
        <f>ROUND(I25*J25,0)</f>
        <v>2172848</v>
      </c>
      <c r="L25" s="10"/>
      <c r="M25" s="5"/>
    </row>
    <row r="26" spans="1:13" ht="28.5">
      <c r="A26" s="5"/>
      <c r="B26" s="9"/>
      <c r="C26" s="128">
        <v>8</v>
      </c>
      <c r="D26" s="184">
        <v>3.2</v>
      </c>
      <c r="E26" s="126"/>
      <c r="F26" s="126"/>
      <c r="G26" s="127" t="s">
        <v>118</v>
      </c>
      <c r="H26" s="175" t="s">
        <v>106</v>
      </c>
      <c r="I26" s="176">
        <v>2.1</v>
      </c>
      <c r="J26" s="192">
        <v>1206541.9099999999</v>
      </c>
      <c r="K26" s="196">
        <f t="shared" ref="K26:K34" si="1">ROUND(I26*J26,0)</f>
        <v>2533738</v>
      </c>
      <c r="L26" s="10"/>
      <c r="M26" s="5"/>
    </row>
    <row r="27" spans="1:13" ht="28.5">
      <c r="A27" s="5"/>
      <c r="B27" s="9"/>
      <c r="C27" s="128">
        <v>9</v>
      </c>
      <c r="D27" s="184">
        <v>3.3</v>
      </c>
      <c r="E27" s="126"/>
      <c r="F27" s="126"/>
      <c r="G27" s="127" t="s">
        <v>119</v>
      </c>
      <c r="H27" s="175" t="s">
        <v>106</v>
      </c>
      <c r="I27" s="176">
        <v>1.87</v>
      </c>
      <c r="J27" s="192">
        <v>1662954.51</v>
      </c>
      <c r="K27" s="196">
        <f t="shared" si="1"/>
        <v>3109725</v>
      </c>
      <c r="L27" s="10"/>
      <c r="M27" s="5"/>
    </row>
    <row r="28" spans="1:13">
      <c r="A28" s="5"/>
      <c r="B28" s="9"/>
      <c r="C28" s="128">
        <v>10</v>
      </c>
      <c r="D28" s="184">
        <v>3.4</v>
      </c>
      <c r="E28" s="126"/>
      <c r="F28" s="126"/>
      <c r="G28" s="127" t="s">
        <v>112</v>
      </c>
      <c r="H28" s="175" t="s">
        <v>106</v>
      </c>
      <c r="I28" s="176">
        <v>3.2944512147535399</v>
      </c>
      <c r="J28" s="192">
        <v>211552.79</v>
      </c>
      <c r="K28" s="196">
        <f>ROUND(I28*J28,0)</f>
        <v>696950</v>
      </c>
      <c r="L28" s="10"/>
      <c r="M28" s="5"/>
    </row>
    <row r="29" spans="1:13">
      <c r="A29" s="5"/>
      <c r="B29" s="9"/>
      <c r="C29" s="128">
        <v>11</v>
      </c>
      <c r="D29" s="184">
        <v>3.5</v>
      </c>
      <c r="E29" s="126"/>
      <c r="F29" s="126"/>
      <c r="G29" s="127" t="s">
        <v>120</v>
      </c>
      <c r="H29" s="175" t="s">
        <v>104</v>
      </c>
      <c r="I29" s="176">
        <v>29.72</v>
      </c>
      <c r="J29" s="192">
        <v>57981.85</v>
      </c>
      <c r="K29" s="196">
        <f t="shared" si="1"/>
        <v>1723221</v>
      </c>
      <c r="L29" s="10"/>
      <c r="M29" s="5"/>
    </row>
    <row r="30" spans="1:13" ht="28.5">
      <c r="A30" s="5"/>
      <c r="B30" s="9"/>
      <c r="C30" s="128">
        <v>12</v>
      </c>
      <c r="D30" s="184">
        <v>3.6</v>
      </c>
      <c r="E30" s="126"/>
      <c r="F30" s="126"/>
      <c r="G30" s="127" t="s">
        <v>121</v>
      </c>
      <c r="H30" s="175" t="s">
        <v>106</v>
      </c>
      <c r="I30" s="176">
        <v>2.17</v>
      </c>
      <c r="J30" s="192">
        <v>1792428.47</v>
      </c>
      <c r="K30" s="196">
        <f t="shared" si="1"/>
        <v>3889570</v>
      </c>
      <c r="L30" s="10"/>
      <c r="M30" s="5"/>
    </row>
    <row r="31" spans="1:13" ht="28.5">
      <c r="A31" s="5"/>
      <c r="B31" s="9"/>
      <c r="C31" s="128">
        <v>13</v>
      </c>
      <c r="D31" s="184" t="s">
        <v>113</v>
      </c>
      <c r="E31" s="126"/>
      <c r="F31" s="126"/>
      <c r="G31" s="127" t="s">
        <v>122</v>
      </c>
      <c r="H31" s="175" t="s">
        <v>106</v>
      </c>
      <c r="I31" s="176">
        <v>0.31</v>
      </c>
      <c r="J31" s="192">
        <v>1976258.43</v>
      </c>
      <c r="K31" s="196">
        <f t="shared" si="1"/>
        <v>612640</v>
      </c>
      <c r="L31" s="10"/>
      <c r="M31" s="5"/>
    </row>
    <row r="32" spans="1:13" ht="28.5">
      <c r="A32" s="5"/>
      <c r="B32" s="9"/>
      <c r="C32" s="128">
        <v>14</v>
      </c>
      <c r="D32" s="184" t="s">
        <v>114</v>
      </c>
      <c r="E32" s="126"/>
      <c r="F32" s="126"/>
      <c r="G32" s="127" t="s">
        <v>123</v>
      </c>
      <c r="H32" s="175" t="s">
        <v>104</v>
      </c>
      <c r="I32" s="176">
        <v>30.1</v>
      </c>
      <c r="J32" s="192">
        <v>176589.69</v>
      </c>
      <c r="K32" s="196">
        <f t="shared" si="1"/>
        <v>5315350</v>
      </c>
      <c r="L32" s="10"/>
      <c r="M32" s="5"/>
    </row>
    <row r="33" spans="1:13" ht="28.5">
      <c r="A33" s="5"/>
      <c r="B33" s="9"/>
      <c r="C33" s="128">
        <v>15</v>
      </c>
      <c r="D33" s="184" t="s">
        <v>115</v>
      </c>
      <c r="E33" s="126"/>
      <c r="F33" s="126"/>
      <c r="G33" s="127" t="s">
        <v>124</v>
      </c>
      <c r="H33" s="175" t="s">
        <v>106</v>
      </c>
      <c r="I33" s="176">
        <v>1.87</v>
      </c>
      <c r="J33" s="192">
        <v>1792428.47</v>
      </c>
      <c r="K33" s="196">
        <f t="shared" si="1"/>
        <v>3351841</v>
      </c>
      <c r="L33" s="10"/>
      <c r="M33" s="5"/>
    </row>
    <row r="34" spans="1:13" ht="28.5">
      <c r="A34" s="5"/>
      <c r="B34" s="9"/>
      <c r="C34" s="128">
        <v>16</v>
      </c>
      <c r="D34" s="184" t="s">
        <v>116</v>
      </c>
      <c r="E34" s="126"/>
      <c r="F34" s="126"/>
      <c r="G34" s="127" t="s">
        <v>125</v>
      </c>
      <c r="H34" s="175" t="s">
        <v>106</v>
      </c>
      <c r="I34" s="176">
        <v>1.06</v>
      </c>
      <c r="J34" s="192">
        <v>1993190.07</v>
      </c>
      <c r="K34" s="196">
        <f t="shared" si="1"/>
        <v>2112781</v>
      </c>
      <c r="L34" s="10"/>
      <c r="M34" s="5"/>
    </row>
    <row r="35" spans="1:13">
      <c r="A35" s="5"/>
      <c r="B35" s="9"/>
      <c r="C35" s="289"/>
      <c r="D35" s="289"/>
      <c r="E35" s="289"/>
      <c r="F35" s="289"/>
      <c r="G35" s="289"/>
      <c r="H35" s="289"/>
      <c r="I35" s="289"/>
      <c r="J35" s="289"/>
      <c r="K35" s="289"/>
      <c r="L35" s="10"/>
      <c r="M35" s="5"/>
    </row>
    <row r="36" spans="1:13">
      <c r="A36" s="5"/>
      <c r="B36" s="9"/>
      <c r="C36" s="230"/>
      <c r="D36" s="226">
        <v>4</v>
      </c>
      <c r="E36" s="290" t="s">
        <v>133</v>
      </c>
      <c r="F36" s="290"/>
      <c r="G36" s="290"/>
      <c r="H36" s="290"/>
      <c r="I36" s="290"/>
      <c r="J36" s="290"/>
      <c r="K36" s="227">
        <f>SUM(K37:K45)</f>
        <v>26718622</v>
      </c>
      <c r="L36" s="10"/>
      <c r="M36" s="5"/>
    </row>
    <row r="37" spans="1:13">
      <c r="A37" s="5"/>
      <c r="B37" s="9"/>
      <c r="C37" s="128">
        <v>17</v>
      </c>
      <c r="D37" s="184" t="s">
        <v>126</v>
      </c>
      <c r="E37" s="126"/>
      <c r="F37" s="126"/>
      <c r="G37" s="127" t="s">
        <v>134</v>
      </c>
      <c r="H37" s="175" t="s">
        <v>104</v>
      </c>
      <c r="I37" s="176">
        <v>45.89</v>
      </c>
      <c r="J37" s="192">
        <v>246340.63</v>
      </c>
      <c r="K37" s="196">
        <f>ROUND(I37*J37,0)</f>
        <v>11304572</v>
      </c>
      <c r="L37" s="10"/>
      <c r="M37" s="5"/>
    </row>
    <row r="38" spans="1:13" ht="28.5">
      <c r="A38" s="5"/>
      <c r="B38" s="9"/>
      <c r="C38" s="128">
        <v>18</v>
      </c>
      <c r="D38" s="184">
        <v>4.3</v>
      </c>
      <c r="E38" s="126"/>
      <c r="F38" s="126"/>
      <c r="G38" s="127" t="s">
        <v>93</v>
      </c>
      <c r="H38" s="175" t="s">
        <v>104</v>
      </c>
      <c r="I38" s="176">
        <v>33</v>
      </c>
      <c r="J38" s="192">
        <v>185394.6</v>
      </c>
      <c r="K38" s="196">
        <f t="shared" ref="K38:K45" si="2">ROUND(I38*J38,0)</f>
        <v>6118022</v>
      </c>
      <c r="L38" s="10"/>
      <c r="M38" s="5"/>
    </row>
    <row r="39" spans="1:13">
      <c r="A39" s="5"/>
      <c r="B39" s="9"/>
      <c r="C39" s="128">
        <v>19</v>
      </c>
      <c r="D39" s="184">
        <v>4.4000000000000004</v>
      </c>
      <c r="E39" s="126"/>
      <c r="F39" s="126"/>
      <c r="G39" s="127" t="s">
        <v>135</v>
      </c>
      <c r="H39" s="175" t="s">
        <v>104</v>
      </c>
      <c r="I39" s="176">
        <v>57.44</v>
      </c>
      <c r="J39" s="192">
        <v>44091.86</v>
      </c>
      <c r="K39" s="196">
        <f t="shared" si="2"/>
        <v>2532636</v>
      </c>
      <c r="L39" s="10"/>
      <c r="M39" s="5"/>
    </row>
    <row r="40" spans="1:13">
      <c r="A40" s="5"/>
      <c r="B40" s="9"/>
      <c r="C40" s="128">
        <v>20</v>
      </c>
      <c r="D40" s="184" t="s">
        <v>127</v>
      </c>
      <c r="E40" s="126"/>
      <c r="F40" s="126"/>
      <c r="G40" s="127" t="s">
        <v>136</v>
      </c>
      <c r="H40" s="175" t="s">
        <v>104</v>
      </c>
      <c r="I40" s="176">
        <v>30.12</v>
      </c>
      <c r="J40" s="192">
        <v>52589.43</v>
      </c>
      <c r="K40" s="196">
        <f t="shared" si="2"/>
        <v>1583994</v>
      </c>
      <c r="L40" s="10"/>
      <c r="M40" s="5"/>
    </row>
    <row r="41" spans="1:13" ht="28.5">
      <c r="A41" s="5"/>
      <c r="B41" s="9"/>
      <c r="C41" s="128">
        <v>21</v>
      </c>
      <c r="D41" s="184" t="s">
        <v>128</v>
      </c>
      <c r="E41" s="126"/>
      <c r="F41" s="126"/>
      <c r="G41" s="127" t="s">
        <v>362</v>
      </c>
      <c r="H41" s="175" t="s">
        <v>104</v>
      </c>
      <c r="I41" s="176">
        <v>5.2</v>
      </c>
      <c r="J41" s="192">
        <v>183815.99</v>
      </c>
      <c r="K41" s="196">
        <f t="shared" si="2"/>
        <v>955843</v>
      </c>
      <c r="L41" s="10"/>
      <c r="M41" s="5"/>
    </row>
    <row r="42" spans="1:13">
      <c r="A42" s="5"/>
      <c r="B42" s="9"/>
      <c r="C42" s="128">
        <v>22</v>
      </c>
      <c r="D42" s="184" t="s">
        <v>129</v>
      </c>
      <c r="E42" s="126"/>
      <c r="F42" s="126"/>
      <c r="G42" s="127" t="s">
        <v>363</v>
      </c>
      <c r="H42" s="175" t="s">
        <v>104</v>
      </c>
      <c r="I42" s="176">
        <v>48.1</v>
      </c>
      <c r="J42" s="192">
        <v>43089.83</v>
      </c>
      <c r="K42" s="196">
        <f t="shared" si="2"/>
        <v>2072621</v>
      </c>
      <c r="L42" s="10"/>
      <c r="M42" s="5"/>
    </row>
    <row r="43" spans="1:13">
      <c r="A43" s="5"/>
      <c r="B43" s="9"/>
      <c r="C43" s="128">
        <v>23</v>
      </c>
      <c r="D43" s="184" t="s">
        <v>130</v>
      </c>
      <c r="E43" s="126"/>
      <c r="F43" s="126"/>
      <c r="G43" s="127" t="s">
        <v>137</v>
      </c>
      <c r="H43" s="175" t="s">
        <v>104</v>
      </c>
      <c r="I43" s="176">
        <v>3.47</v>
      </c>
      <c r="J43" s="192">
        <v>85211.92</v>
      </c>
      <c r="K43" s="196">
        <f t="shared" si="2"/>
        <v>295685</v>
      </c>
      <c r="L43" s="10"/>
      <c r="M43" s="5"/>
    </row>
    <row r="44" spans="1:13">
      <c r="A44" s="5"/>
      <c r="B44" s="9"/>
      <c r="C44" s="128">
        <v>24</v>
      </c>
      <c r="D44" s="184" t="s">
        <v>131</v>
      </c>
      <c r="E44" s="126"/>
      <c r="F44" s="126"/>
      <c r="G44" s="127" t="s">
        <v>364</v>
      </c>
      <c r="H44" s="175" t="s">
        <v>104</v>
      </c>
      <c r="I44" s="176">
        <v>6</v>
      </c>
      <c r="J44" s="192">
        <v>61409.58</v>
      </c>
      <c r="K44" s="196">
        <f t="shared" si="2"/>
        <v>368457</v>
      </c>
      <c r="L44" s="10"/>
      <c r="M44" s="5"/>
    </row>
    <row r="45" spans="1:13">
      <c r="A45" s="5"/>
      <c r="B45" s="9"/>
      <c r="C45" s="128">
        <v>25</v>
      </c>
      <c r="D45" s="184" t="s">
        <v>132</v>
      </c>
      <c r="E45" s="126"/>
      <c r="F45" s="126"/>
      <c r="G45" s="127" t="s">
        <v>361</v>
      </c>
      <c r="H45" s="175" t="s">
        <v>108</v>
      </c>
      <c r="I45" s="176">
        <v>26</v>
      </c>
      <c r="J45" s="192">
        <v>57184.29</v>
      </c>
      <c r="K45" s="196">
        <f t="shared" si="2"/>
        <v>1486792</v>
      </c>
      <c r="L45" s="10"/>
      <c r="M45" s="5"/>
    </row>
    <row r="46" spans="1:13">
      <c r="A46" s="5"/>
      <c r="B46" s="9"/>
      <c r="C46" s="289"/>
      <c r="D46" s="289"/>
      <c r="E46" s="289"/>
      <c r="F46" s="289"/>
      <c r="G46" s="289"/>
      <c r="H46" s="289"/>
      <c r="I46" s="289"/>
      <c r="J46" s="289"/>
      <c r="K46" s="289"/>
      <c r="L46" s="10"/>
      <c r="M46" s="5"/>
    </row>
    <row r="47" spans="1:13">
      <c r="A47" s="5"/>
      <c r="B47" s="9"/>
      <c r="C47" s="225"/>
      <c r="D47" s="226">
        <v>5</v>
      </c>
      <c r="E47" s="290" t="s">
        <v>145</v>
      </c>
      <c r="F47" s="290"/>
      <c r="G47" s="290"/>
      <c r="H47" s="290"/>
      <c r="I47" s="290"/>
      <c r="J47" s="290"/>
      <c r="K47" s="227">
        <f>SUM(K48:K55)</f>
        <v>104722180</v>
      </c>
      <c r="L47" s="10"/>
      <c r="M47" s="5"/>
    </row>
    <row r="48" spans="1:13" ht="42.75">
      <c r="A48" s="5"/>
      <c r="B48" s="9"/>
      <c r="C48" s="128">
        <v>26</v>
      </c>
      <c r="D48" s="184">
        <v>5.0999999999999996</v>
      </c>
      <c r="E48" s="126"/>
      <c r="F48" s="126"/>
      <c r="G48" s="127" t="s">
        <v>94</v>
      </c>
      <c r="H48" s="175" t="s">
        <v>108</v>
      </c>
      <c r="I48" s="176">
        <v>112</v>
      </c>
      <c r="J48" s="192">
        <v>74575.67</v>
      </c>
      <c r="K48" s="196">
        <f>ROUND(I48*J48,0)</f>
        <v>8352475</v>
      </c>
      <c r="L48" s="10"/>
      <c r="M48" s="5"/>
    </row>
    <row r="49" spans="1:13" ht="28.5">
      <c r="A49" s="5"/>
      <c r="B49" s="9"/>
      <c r="C49" s="128">
        <v>27</v>
      </c>
      <c r="D49" s="184">
        <v>5.2</v>
      </c>
      <c r="E49" s="126"/>
      <c r="F49" s="126"/>
      <c r="G49" s="127" t="s">
        <v>146</v>
      </c>
      <c r="H49" s="175" t="s">
        <v>108</v>
      </c>
      <c r="I49" s="176">
        <v>202</v>
      </c>
      <c r="J49" s="192">
        <v>68146.930000000008</v>
      </c>
      <c r="K49" s="196">
        <f t="shared" ref="K49:K55" si="3">ROUND(I49*J49,0)</f>
        <v>13765680</v>
      </c>
      <c r="L49" s="10"/>
      <c r="M49" s="5"/>
    </row>
    <row r="50" spans="1:13" ht="28.5">
      <c r="A50" s="5"/>
      <c r="B50" s="9"/>
      <c r="C50" s="128">
        <v>28</v>
      </c>
      <c r="D50" s="184" t="s">
        <v>139</v>
      </c>
      <c r="E50" s="126"/>
      <c r="F50" s="126"/>
      <c r="G50" s="127" t="s">
        <v>147</v>
      </c>
      <c r="H50" s="175" t="s">
        <v>104</v>
      </c>
      <c r="I50" s="176">
        <v>30.75</v>
      </c>
      <c r="J50" s="192">
        <v>112044.48</v>
      </c>
      <c r="K50" s="196">
        <f t="shared" si="3"/>
        <v>3445368</v>
      </c>
      <c r="L50" s="10"/>
      <c r="M50" s="5"/>
    </row>
    <row r="51" spans="1:13">
      <c r="A51" s="5"/>
      <c r="B51" s="9"/>
      <c r="C51" s="128">
        <v>29</v>
      </c>
      <c r="D51" s="184" t="s">
        <v>140</v>
      </c>
      <c r="E51" s="126"/>
      <c r="F51" s="126"/>
      <c r="G51" s="127" t="s">
        <v>148</v>
      </c>
      <c r="H51" s="175" t="s">
        <v>106</v>
      </c>
      <c r="I51" s="176">
        <v>6.02</v>
      </c>
      <c r="J51" s="192">
        <v>871637.83</v>
      </c>
      <c r="K51" s="196">
        <f t="shared" si="3"/>
        <v>5247260</v>
      </c>
      <c r="L51" s="10"/>
      <c r="M51" s="5"/>
    </row>
    <row r="52" spans="1:13">
      <c r="A52" s="5"/>
      <c r="B52" s="9"/>
      <c r="C52" s="128">
        <v>30</v>
      </c>
      <c r="D52" s="184" t="s">
        <v>141</v>
      </c>
      <c r="E52" s="126"/>
      <c r="F52" s="126"/>
      <c r="G52" s="127" t="s">
        <v>149</v>
      </c>
      <c r="H52" s="175" t="s">
        <v>106</v>
      </c>
      <c r="I52" s="176">
        <v>16.43</v>
      </c>
      <c r="J52" s="192">
        <v>887931.93</v>
      </c>
      <c r="K52" s="196">
        <f t="shared" si="3"/>
        <v>14588722</v>
      </c>
      <c r="L52" s="10"/>
      <c r="M52" s="5"/>
    </row>
    <row r="53" spans="1:13" ht="28.5">
      <c r="A53" s="5"/>
      <c r="B53" s="9"/>
      <c r="C53" s="128">
        <v>31</v>
      </c>
      <c r="D53" s="184" t="s">
        <v>142</v>
      </c>
      <c r="E53" s="126"/>
      <c r="F53" s="126"/>
      <c r="G53" s="127" t="s">
        <v>150</v>
      </c>
      <c r="H53" s="175" t="s">
        <v>108</v>
      </c>
      <c r="I53" s="176">
        <v>17</v>
      </c>
      <c r="J53" s="192">
        <v>101527.61</v>
      </c>
      <c r="K53" s="196">
        <f t="shared" si="3"/>
        <v>1725969</v>
      </c>
      <c r="L53" s="10"/>
      <c r="M53" s="5"/>
    </row>
    <row r="54" spans="1:13">
      <c r="A54" s="5"/>
      <c r="B54" s="9"/>
      <c r="C54" s="128">
        <v>32</v>
      </c>
      <c r="D54" s="184" t="s">
        <v>143</v>
      </c>
      <c r="E54" s="126"/>
      <c r="F54" s="126"/>
      <c r="G54" s="127" t="s">
        <v>151</v>
      </c>
      <c r="H54" s="175" t="s">
        <v>108</v>
      </c>
      <c r="I54" s="176">
        <v>37.299999999999997</v>
      </c>
      <c r="J54" s="192">
        <v>19316.7</v>
      </c>
      <c r="K54" s="196">
        <f t="shared" si="3"/>
        <v>720513</v>
      </c>
      <c r="L54" s="10"/>
      <c r="M54" s="5"/>
    </row>
    <row r="55" spans="1:13">
      <c r="A55" s="5"/>
      <c r="B55" s="9"/>
      <c r="C55" s="128">
        <v>33</v>
      </c>
      <c r="D55" s="184" t="s">
        <v>144</v>
      </c>
      <c r="E55" s="126"/>
      <c r="F55" s="126"/>
      <c r="G55" s="127" t="s">
        <v>152</v>
      </c>
      <c r="H55" s="175" t="s">
        <v>104</v>
      </c>
      <c r="I55" s="176">
        <v>353</v>
      </c>
      <c r="J55" s="192">
        <v>161122.36000000002</v>
      </c>
      <c r="K55" s="196">
        <f t="shared" si="3"/>
        <v>56876193</v>
      </c>
      <c r="L55" s="10"/>
      <c r="M55" s="5"/>
    </row>
    <row r="56" spans="1:13">
      <c r="A56" s="5"/>
      <c r="B56" s="9"/>
      <c r="C56" s="289"/>
      <c r="D56" s="289"/>
      <c r="E56" s="289"/>
      <c r="F56" s="289"/>
      <c r="G56" s="289"/>
      <c r="H56" s="289"/>
      <c r="I56" s="289"/>
      <c r="J56" s="289"/>
      <c r="K56" s="289"/>
      <c r="L56" s="10"/>
      <c r="M56" s="5"/>
    </row>
    <row r="57" spans="1:13">
      <c r="A57" s="5"/>
      <c r="B57" s="9"/>
      <c r="C57" s="225"/>
      <c r="D57" s="226">
        <v>6</v>
      </c>
      <c r="E57" s="290" t="s">
        <v>158</v>
      </c>
      <c r="F57" s="290"/>
      <c r="G57" s="290"/>
      <c r="H57" s="290"/>
      <c r="I57" s="290"/>
      <c r="J57" s="290"/>
      <c r="K57" s="227">
        <f>SUM(K58:K63)</f>
        <v>11544486</v>
      </c>
      <c r="L57" s="10"/>
      <c r="M57" s="5"/>
    </row>
    <row r="58" spans="1:13" ht="28.5">
      <c r="A58" s="5"/>
      <c r="B58" s="9"/>
      <c r="C58" s="128">
        <v>34</v>
      </c>
      <c r="D58" s="184" t="s">
        <v>153</v>
      </c>
      <c r="E58" s="126"/>
      <c r="F58" s="126"/>
      <c r="G58" s="127" t="s">
        <v>159</v>
      </c>
      <c r="H58" s="175" t="s">
        <v>104</v>
      </c>
      <c r="I58" s="176">
        <v>2.36</v>
      </c>
      <c r="J58" s="192">
        <v>321157.59999999998</v>
      </c>
      <c r="K58" s="196">
        <f>ROUND(I58*J58,0)</f>
        <v>757932</v>
      </c>
      <c r="L58" s="10"/>
      <c r="M58" s="5"/>
    </row>
    <row r="59" spans="1:13" ht="28.5">
      <c r="A59" s="5"/>
      <c r="B59" s="9"/>
      <c r="C59" s="128">
        <v>35</v>
      </c>
      <c r="D59" s="184" t="s">
        <v>154</v>
      </c>
      <c r="E59" s="126"/>
      <c r="F59" s="126"/>
      <c r="G59" s="127" t="s">
        <v>160</v>
      </c>
      <c r="H59" s="175" t="s">
        <v>104</v>
      </c>
      <c r="I59" s="176">
        <v>2.64</v>
      </c>
      <c r="J59" s="192">
        <v>327507.59999999998</v>
      </c>
      <c r="K59" s="196">
        <f t="shared" ref="K59:K63" si="4">ROUND(I59*J59,0)</f>
        <v>864620</v>
      </c>
      <c r="L59" s="10"/>
      <c r="M59" s="5"/>
    </row>
    <row r="60" spans="1:13" ht="28.5">
      <c r="A60" s="5"/>
      <c r="B60" s="9"/>
      <c r="C60" s="128">
        <v>36</v>
      </c>
      <c r="D60" s="184">
        <v>6.3</v>
      </c>
      <c r="E60" s="126"/>
      <c r="F60" s="126"/>
      <c r="G60" s="127" t="s">
        <v>365</v>
      </c>
      <c r="H60" s="175" t="s">
        <v>104</v>
      </c>
      <c r="I60" s="176">
        <v>2.92</v>
      </c>
      <c r="J60" s="192">
        <v>135408.67000000001</v>
      </c>
      <c r="K60" s="196">
        <f t="shared" si="4"/>
        <v>395393</v>
      </c>
      <c r="L60" s="10"/>
      <c r="M60" s="5"/>
    </row>
    <row r="61" spans="1:13" ht="28.5">
      <c r="A61" s="5"/>
      <c r="B61" s="9"/>
      <c r="C61" s="128">
        <v>37</v>
      </c>
      <c r="D61" s="184" t="s">
        <v>155</v>
      </c>
      <c r="E61" s="126"/>
      <c r="F61" s="126"/>
      <c r="G61" s="127" t="s">
        <v>161</v>
      </c>
      <c r="H61" s="175" t="s">
        <v>104</v>
      </c>
      <c r="I61" s="176">
        <v>15.4</v>
      </c>
      <c r="J61" s="192">
        <v>398086.58</v>
      </c>
      <c r="K61" s="196">
        <f t="shared" si="4"/>
        <v>6130533</v>
      </c>
      <c r="L61" s="10"/>
      <c r="M61" s="5"/>
    </row>
    <row r="62" spans="1:13" ht="28.5">
      <c r="A62" s="5"/>
      <c r="B62" s="9"/>
      <c r="C62" s="128">
        <v>38</v>
      </c>
      <c r="D62" s="184" t="s">
        <v>156</v>
      </c>
      <c r="E62" s="126"/>
      <c r="F62" s="126"/>
      <c r="G62" s="127" t="s">
        <v>162</v>
      </c>
      <c r="H62" s="175" t="s">
        <v>108</v>
      </c>
      <c r="I62" s="176">
        <v>30.6</v>
      </c>
      <c r="J62" s="192">
        <v>107701.08</v>
      </c>
      <c r="K62" s="196">
        <f t="shared" si="4"/>
        <v>3295653</v>
      </c>
      <c r="L62" s="10"/>
      <c r="M62" s="5"/>
    </row>
    <row r="63" spans="1:13">
      <c r="A63" s="5"/>
      <c r="B63" s="9"/>
      <c r="C63" s="128">
        <v>39</v>
      </c>
      <c r="D63" s="184" t="s">
        <v>157</v>
      </c>
      <c r="E63" s="126"/>
      <c r="F63" s="126"/>
      <c r="G63" s="127" t="s">
        <v>163</v>
      </c>
      <c r="H63" s="175" t="s">
        <v>108</v>
      </c>
      <c r="I63" s="176">
        <v>2.5</v>
      </c>
      <c r="J63" s="192">
        <v>40142.160000000003</v>
      </c>
      <c r="K63" s="196">
        <f t="shared" si="4"/>
        <v>100355</v>
      </c>
      <c r="L63" s="10"/>
      <c r="M63" s="5"/>
    </row>
    <row r="64" spans="1:13">
      <c r="A64" s="5"/>
      <c r="B64" s="9"/>
      <c r="C64" s="289"/>
      <c r="D64" s="289"/>
      <c r="E64" s="289"/>
      <c r="F64" s="289"/>
      <c r="G64" s="289"/>
      <c r="H64" s="289"/>
      <c r="I64" s="289"/>
      <c r="J64" s="289"/>
      <c r="K64" s="289"/>
      <c r="L64" s="10"/>
      <c r="M64" s="5"/>
    </row>
    <row r="65" spans="1:13">
      <c r="A65" s="5"/>
      <c r="B65" s="9"/>
      <c r="C65" s="225"/>
      <c r="D65" s="225"/>
      <c r="E65" s="290" t="s">
        <v>165</v>
      </c>
      <c r="F65" s="290"/>
      <c r="G65" s="290"/>
      <c r="H65" s="290"/>
      <c r="I65" s="290"/>
      <c r="J65" s="290"/>
      <c r="K65" s="227">
        <f>SUM(K66)</f>
        <v>1797749</v>
      </c>
      <c r="L65" s="10"/>
      <c r="M65" s="5"/>
    </row>
    <row r="66" spans="1:13" ht="28.5">
      <c r="A66" s="5"/>
      <c r="B66" s="9"/>
      <c r="C66" s="128">
        <v>40</v>
      </c>
      <c r="D66" s="184" t="s">
        <v>164</v>
      </c>
      <c r="E66" s="126"/>
      <c r="F66" s="126"/>
      <c r="G66" s="127" t="s">
        <v>166</v>
      </c>
      <c r="H66" s="175" t="s">
        <v>108</v>
      </c>
      <c r="I66" s="176">
        <v>50</v>
      </c>
      <c r="J66" s="192">
        <v>35954.97</v>
      </c>
      <c r="K66" s="196">
        <f>ROUND(I66*J66,0)</f>
        <v>1797749</v>
      </c>
      <c r="L66" s="10"/>
      <c r="M66" s="5"/>
    </row>
    <row r="67" spans="1:13">
      <c r="A67" s="5"/>
      <c r="B67" s="9"/>
      <c r="C67" s="289"/>
      <c r="D67" s="289"/>
      <c r="E67" s="289"/>
      <c r="F67" s="289"/>
      <c r="G67" s="289"/>
      <c r="H67" s="289"/>
      <c r="I67" s="289"/>
      <c r="J67" s="289"/>
      <c r="K67" s="289"/>
      <c r="L67" s="10"/>
      <c r="M67" s="5"/>
    </row>
    <row r="68" spans="1:13">
      <c r="A68" s="5"/>
      <c r="B68" s="9"/>
      <c r="C68" s="225"/>
      <c r="D68" s="225"/>
      <c r="E68" s="290" t="s">
        <v>167</v>
      </c>
      <c r="F68" s="290"/>
      <c r="G68" s="290"/>
      <c r="H68" s="290"/>
      <c r="I68" s="290"/>
      <c r="J68" s="290"/>
      <c r="K68" s="227">
        <f>SUM(K69:K77)</f>
        <v>4432785</v>
      </c>
      <c r="L68" s="10"/>
      <c r="M68" s="5"/>
    </row>
    <row r="69" spans="1:13">
      <c r="A69" s="5"/>
      <c r="B69" s="9"/>
      <c r="C69" s="128">
        <v>41</v>
      </c>
      <c r="D69" s="184" t="s">
        <v>168</v>
      </c>
      <c r="E69" s="126"/>
      <c r="F69" s="126"/>
      <c r="G69" s="127" t="s">
        <v>177</v>
      </c>
      <c r="H69" s="175" t="s">
        <v>178</v>
      </c>
      <c r="I69" s="176">
        <v>1</v>
      </c>
      <c r="J69" s="192">
        <v>633455.68000000005</v>
      </c>
      <c r="K69" s="196">
        <f>ROUND(I69*J69,0)</f>
        <v>633456</v>
      </c>
      <c r="L69" s="10"/>
      <c r="M69" s="5"/>
    </row>
    <row r="70" spans="1:13">
      <c r="A70" s="5"/>
      <c r="B70" s="9"/>
      <c r="C70" s="128">
        <v>42</v>
      </c>
      <c r="D70" s="184" t="s">
        <v>169</v>
      </c>
      <c r="E70" s="126"/>
      <c r="F70" s="126"/>
      <c r="G70" s="127" t="s">
        <v>179</v>
      </c>
      <c r="H70" s="175" t="s">
        <v>108</v>
      </c>
      <c r="I70" s="176">
        <v>50</v>
      </c>
      <c r="J70" s="192">
        <v>35844.480000000003</v>
      </c>
      <c r="K70" s="196">
        <f t="shared" ref="K70:K77" si="5">ROUND(I70*J70,0)</f>
        <v>1792224</v>
      </c>
      <c r="L70" s="10"/>
      <c r="M70" s="5"/>
    </row>
    <row r="71" spans="1:13">
      <c r="A71" s="5"/>
      <c r="B71" s="9"/>
      <c r="C71" s="128">
        <v>43</v>
      </c>
      <c r="D71" s="184" t="s">
        <v>170</v>
      </c>
      <c r="E71" s="126"/>
      <c r="F71" s="126"/>
      <c r="G71" s="127" t="s">
        <v>180</v>
      </c>
      <c r="H71" s="175" t="s">
        <v>108</v>
      </c>
      <c r="I71" s="176">
        <v>10</v>
      </c>
      <c r="J71" s="192">
        <v>28712.16</v>
      </c>
      <c r="K71" s="196">
        <f t="shared" si="5"/>
        <v>287122</v>
      </c>
      <c r="L71" s="10"/>
      <c r="M71" s="5"/>
    </row>
    <row r="72" spans="1:13" ht="28.5">
      <c r="A72" s="5"/>
      <c r="B72" s="9"/>
      <c r="C72" s="128">
        <v>44</v>
      </c>
      <c r="D72" s="184" t="s">
        <v>171</v>
      </c>
      <c r="E72" s="126"/>
      <c r="F72" s="126"/>
      <c r="G72" s="127" t="s">
        <v>181</v>
      </c>
      <c r="H72" s="175" t="s">
        <v>108</v>
      </c>
      <c r="I72" s="176">
        <v>10</v>
      </c>
      <c r="J72" s="192">
        <v>30469.84</v>
      </c>
      <c r="K72" s="196">
        <f t="shared" si="5"/>
        <v>304698</v>
      </c>
      <c r="L72" s="10"/>
      <c r="M72" s="5"/>
    </row>
    <row r="73" spans="1:13" ht="32.25" customHeight="1">
      <c r="A73" s="5"/>
      <c r="B73" s="9"/>
      <c r="C73" s="128">
        <v>45</v>
      </c>
      <c r="D73" s="184" t="s">
        <v>172</v>
      </c>
      <c r="E73" s="126"/>
      <c r="F73" s="126"/>
      <c r="G73" s="127" t="s">
        <v>366</v>
      </c>
      <c r="H73" s="175" t="s">
        <v>178</v>
      </c>
      <c r="I73" s="176">
        <v>1</v>
      </c>
      <c r="J73" s="192">
        <v>584031.09</v>
      </c>
      <c r="K73" s="196">
        <f t="shared" si="5"/>
        <v>584031</v>
      </c>
      <c r="L73" s="10"/>
      <c r="M73" s="5"/>
    </row>
    <row r="74" spans="1:13">
      <c r="A74" s="5"/>
      <c r="B74" s="9"/>
      <c r="C74" s="128">
        <v>46</v>
      </c>
      <c r="D74" s="184" t="s">
        <v>173</v>
      </c>
      <c r="E74" s="126"/>
      <c r="F74" s="126"/>
      <c r="G74" s="127" t="s">
        <v>183</v>
      </c>
      <c r="H74" s="175" t="s">
        <v>178</v>
      </c>
      <c r="I74" s="176">
        <v>2</v>
      </c>
      <c r="J74" s="192">
        <v>63555.88</v>
      </c>
      <c r="K74" s="196">
        <f t="shared" si="5"/>
        <v>127112</v>
      </c>
      <c r="L74" s="10"/>
      <c r="M74" s="5"/>
    </row>
    <row r="75" spans="1:13">
      <c r="A75" s="5"/>
      <c r="B75" s="9"/>
      <c r="C75" s="128">
        <v>47</v>
      </c>
      <c r="D75" s="184" t="s">
        <v>174</v>
      </c>
      <c r="E75" s="126"/>
      <c r="F75" s="126"/>
      <c r="G75" s="127" t="s">
        <v>184</v>
      </c>
      <c r="H75" s="175" t="s">
        <v>178</v>
      </c>
      <c r="I75" s="176">
        <v>2</v>
      </c>
      <c r="J75" s="192">
        <v>57815.48</v>
      </c>
      <c r="K75" s="196">
        <f t="shared" si="5"/>
        <v>115631</v>
      </c>
      <c r="L75" s="10"/>
      <c r="M75" s="5"/>
    </row>
    <row r="76" spans="1:13">
      <c r="A76" s="5"/>
      <c r="B76" s="9"/>
      <c r="C76" s="128">
        <v>48</v>
      </c>
      <c r="D76" s="184" t="s">
        <v>175</v>
      </c>
      <c r="E76" s="126"/>
      <c r="F76" s="126"/>
      <c r="G76" s="127" t="s">
        <v>185</v>
      </c>
      <c r="H76" s="175" t="s">
        <v>178</v>
      </c>
      <c r="I76" s="176">
        <v>1</v>
      </c>
      <c r="J76" s="192">
        <v>70642.48</v>
      </c>
      <c r="K76" s="196">
        <f t="shared" si="5"/>
        <v>70642</v>
      </c>
      <c r="L76" s="10"/>
      <c r="M76" s="5"/>
    </row>
    <row r="77" spans="1:13">
      <c r="A77" s="5"/>
      <c r="B77" s="9"/>
      <c r="C77" s="128">
        <v>49</v>
      </c>
      <c r="D77" s="184" t="s">
        <v>176</v>
      </c>
      <c r="E77" s="126"/>
      <c r="F77" s="126"/>
      <c r="G77" s="127" t="s">
        <v>186</v>
      </c>
      <c r="H77" s="175" t="s">
        <v>178</v>
      </c>
      <c r="I77" s="176">
        <v>7</v>
      </c>
      <c r="J77" s="192">
        <v>73981.31</v>
      </c>
      <c r="K77" s="196">
        <f t="shared" si="5"/>
        <v>517869</v>
      </c>
      <c r="L77" s="10"/>
      <c r="M77" s="5"/>
    </row>
    <row r="78" spans="1:13" ht="17.25" thickBot="1">
      <c r="A78" s="5"/>
      <c r="B78" s="9"/>
      <c r="C78" s="293"/>
      <c r="D78" s="293"/>
      <c r="E78" s="293"/>
      <c r="F78" s="293"/>
      <c r="G78" s="293"/>
      <c r="H78" s="293"/>
      <c r="I78" s="293"/>
      <c r="J78" s="293"/>
      <c r="K78" s="293"/>
      <c r="L78" s="10"/>
      <c r="M78" s="5"/>
    </row>
    <row r="79" spans="1:13" ht="17.25" thickBot="1">
      <c r="A79" s="5"/>
      <c r="B79" s="9"/>
      <c r="C79" s="231"/>
      <c r="D79" s="300" t="str">
        <f>C13</f>
        <v>1. ACCESO PRINCIPAL Y ANDENES PERIMETRALES</v>
      </c>
      <c r="E79" s="300"/>
      <c r="F79" s="300"/>
      <c r="G79" s="300"/>
      <c r="H79" s="292" t="s">
        <v>375</v>
      </c>
      <c r="I79" s="292"/>
      <c r="J79" s="292"/>
      <c r="K79" s="232">
        <f>SUM(K14,K21,K24,K36,K47,K57,K65,K68)</f>
        <v>226172097</v>
      </c>
      <c r="L79" s="10"/>
      <c r="M79" s="5"/>
    </row>
    <row r="80" spans="1:13" ht="17.25" thickBot="1">
      <c r="A80" s="5"/>
      <c r="B80" s="9"/>
      <c r="C80" s="314"/>
      <c r="D80" s="314"/>
      <c r="E80" s="314"/>
      <c r="F80" s="314"/>
      <c r="G80" s="314"/>
      <c r="H80" s="314"/>
      <c r="I80" s="314"/>
      <c r="J80" s="314"/>
      <c r="K80" s="314"/>
      <c r="L80" s="10"/>
      <c r="M80" s="5"/>
    </row>
    <row r="81" spans="1:13" ht="17.25" thickBot="1">
      <c r="A81" s="5"/>
      <c r="B81" s="9"/>
      <c r="C81" s="299" t="s">
        <v>188</v>
      </c>
      <c r="D81" s="300"/>
      <c r="E81" s="300"/>
      <c r="F81" s="300"/>
      <c r="G81" s="300"/>
      <c r="H81" s="300"/>
      <c r="I81" s="300"/>
      <c r="J81" s="300"/>
      <c r="K81" s="301"/>
      <c r="L81" s="10"/>
      <c r="M81" s="5"/>
    </row>
    <row r="82" spans="1:13" ht="17.25" thickBot="1">
      <c r="A82" s="5"/>
      <c r="B82" s="9"/>
      <c r="C82" s="231"/>
      <c r="D82" s="233" t="s">
        <v>189</v>
      </c>
      <c r="E82" s="241"/>
      <c r="F82" s="241"/>
      <c r="G82" s="235" t="s">
        <v>6</v>
      </c>
      <c r="H82" s="235" t="s">
        <v>191</v>
      </c>
      <c r="I82" s="268" t="s">
        <v>192</v>
      </c>
      <c r="J82" s="236" t="s">
        <v>193</v>
      </c>
      <c r="K82" s="237" t="s">
        <v>194</v>
      </c>
      <c r="L82" s="10"/>
      <c r="M82" s="5"/>
    </row>
    <row r="83" spans="1:13">
      <c r="A83" s="5"/>
      <c r="B83" s="9"/>
      <c r="C83" s="239"/>
      <c r="D83" s="242">
        <v>7</v>
      </c>
      <c r="E83" s="313" t="s">
        <v>110</v>
      </c>
      <c r="F83" s="313"/>
      <c r="G83" s="313"/>
      <c r="H83" s="313"/>
      <c r="I83" s="313"/>
      <c r="J83" s="313"/>
      <c r="K83" s="243">
        <f>SUM(K84:K86)</f>
        <v>12507469</v>
      </c>
      <c r="L83" s="10"/>
      <c r="M83" s="5"/>
    </row>
    <row r="84" spans="1:13">
      <c r="A84" s="5"/>
      <c r="B84" s="9"/>
      <c r="C84" s="128">
        <v>50</v>
      </c>
      <c r="D84" s="184">
        <v>7.1</v>
      </c>
      <c r="E84" s="126"/>
      <c r="F84" s="126"/>
      <c r="G84" s="127" t="s">
        <v>195</v>
      </c>
      <c r="H84" s="175" t="s">
        <v>108</v>
      </c>
      <c r="I84" s="176">
        <v>430</v>
      </c>
      <c r="J84" s="192">
        <v>1950.72</v>
      </c>
      <c r="K84" s="196">
        <f>ROUND(I84*J84,0)</f>
        <v>838810</v>
      </c>
      <c r="L84" s="10"/>
      <c r="M84" s="5"/>
    </row>
    <row r="85" spans="1:13">
      <c r="A85" s="5"/>
      <c r="B85" s="9"/>
      <c r="C85" s="128">
        <v>51</v>
      </c>
      <c r="D85" s="184">
        <v>7.2</v>
      </c>
      <c r="E85" s="126"/>
      <c r="F85" s="126"/>
      <c r="G85" s="127" t="s">
        <v>95</v>
      </c>
      <c r="H85" s="175" t="s">
        <v>108</v>
      </c>
      <c r="I85" s="176">
        <v>315</v>
      </c>
      <c r="J85" s="192">
        <v>17546.32</v>
      </c>
      <c r="K85" s="196">
        <f t="shared" ref="K85:K86" si="6">ROUND(I85*J85,0)</f>
        <v>5527091</v>
      </c>
      <c r="L85" s="10"/>
      <c r="M85" s="5"/>
    </row>
    <row r="86" spans="1:13" ht="28.5">
      <c r="A86" s="5"/>
      <c r="B86" s="9"/>
      <c r="C86" s="128">
        <v>52</v>
      </c>
      <c r="D86" s="184" t="s">
        <v>190</v>
      </c>
      <c r="E86" s="126"/>
      <c r="F86" s="126"/>
      <c r="G86" s="127" t="s">
        <v>196</v>
      </c>
      <c r="H86" s="175" t="s">
        <v>108</v>
      </c>
      <c r="I86" s="176">
        <v>315</v>
      </c>
      <c r="J86" s="192">
        <v>19497.04</v>
      </c>
      <c r="K86" s="196">
        <f t="shared" si="6"/>
        <v>6141568</v>
      </c>
      <c r="L86" s="10"/>
      <c r="M86" s="5"/>
    </row>
    <row r="87" spans="1:13">
      <c r="A87" s="5"/>
      <c r="B87" s="9"/>
      <c r="C87" s="289"/>
      <c r="D87" s="289"/>
      <c r="E87" s="289"/>
      <c r="F87" s="289"/>
      <c r="G87" s="289"/>
      <c r="H87" s="289"/>
      <c r="I87" s="289"/>
      <c r="J87" s="289"/>
      <c r="K87" s="289"/>
      <c r="L87" s="10"/>
      <c r="M87" s="5"/>
    </row>
    <row r="88" spans="1:13">
      <c r="A88" s="5"/>
      <c r="B88" s="9"/>
      <c r="C88" s="225"/>
      <c r="D88" s="226">
        <v>8</v>
      </c>
      <c r="E88" s="290" t="s">
        <v>201</v>
      </c>
      <c r="F88" s="290"/>
      <c r="G88" s="290"/>
      <c r="H88" s="290"/>
      <c r="I88" s="290"/>
      <c r="J88" s="290"/>
      <c r="K88" s="227">
        <f>SUM(K89:K95)</f>
        <v>182650630</v>
      </c>
      <c r="L88" s="10"/>
      <c r="M88" s="5"/>
    </row>
    <row r="89" spans="1:13" ht="28.5">
      <c r="A89" s="5"/>
      <c r="B89" s="9"/>
      <c r="C89" s="128">
        <v>53</v>
      </c>
      <c r="D89" s="184">
        <v>8.1</v>
      </c>
      <c r="E89" s="126"/>
      <c r="F89" s="126"/>
      <c r="G89" s="127" t="s">
        <v>367</v>
      </c>
      <c r="H89" s="175" t="s">
        <v>106</v>
      </c>
      <c r="I89" s="282">
        <v>38.699999999999996</v>
      </c>
      <c r="J89" s="192">
        <v>22301.200000000001</v>
      </c>
      <c r="K89" s="196">
        <f>ROUND(I89*J89,0)</f>
        <v>863056</v>
      </c>
      <c r="L89" s="10"/>
      <c r="M89" s="5"/>
    </row>
    <row r="90" spans="1:13" ht="28.5">
      <c r="A90" s="5"/>
      <c r="B90" s="9"/>
      <c r="C90" s="128">
        <v>54</v>
      </c>
      <c r="D90" s="184">
        <v>8.1999999999999993</v>
      </c>
      <c r="E90" s="126"/>
      <c r="F90" s="126"/>
      <c r="G90" s="127" t="s">
        <v>119</v>
      </c>
      <c r="H90" s="175" t="s">
        <v>106</v>
      </c>
      <c r="I90" s="282">
        <v>26.875</v>
      </c>
      <c r="J90" s="192">
        <v>1662954.51</v>
      </c>
      <c r="K90" s="196">
        <f t="shared" ref="K90:K95" si="7">ROUND(I90*J90,0)</f>
        <v>44691902</v>
      </c>
      <c r="L90" s="10"/>
      <c r="M90" s="5"/>
    </row>
    <row r="91" spans="1:13" ht="28.5">
      <c r="A91" s="5"/>
      <c r="B91" s="9"/>
      <c r="C91" s="128">
        <v>55</v>
      </c>
      <c r="D91" s="184" t="s">
        <v>197</v>
      </c>
      <c r="E91" s="126"/>
      <c r="F91" s="126"/>
      <c r="G91" s="127" t="s">
        <v>124</v>
      </c>
      <c r="H91" s="175" t="s">
        <v>106</v>
      </c>
      <c r="I91" s="282">
        <v>19.6875</v>
      </c>
      <c r="J91" s="192">
        <v>1792428.47</v>
      </c>
      <c r="K91" s="196">
        <f t="shared" si="7"/>
        <v>35288436</v>
      </c>
      <c r="L91" s="10"/>
      <c r="M91" s="5"/>
    </row>
    <row r="92" spans="1:13" ht="28.5">
      <c r="A92" s="5"/>
      <c r="B92" s="9"/>
      <c r="C92" s="128">
        <v>56</v>
      </c>
      <c r="D92" s="184" t="s">
        <v>198</v>
      </c>
      <c r="E92" s="126"/>
      <c r="F92" s="126"/>
      <c r="G92" s="127" t="s">
        <v>121</v>
      </c>
      <c r="H92" s="175" t="s">
        <v>106</v>
      </c>
      <c r="I92" s="282">
        <v>11.81875</v>
      </c>
      <c r="J92" s="192">
        <v>1792428.47</v>
      </c>
      <c r="K92" s="196">
        <f t="shared" si="7"/>
        <v>21184264</v>
      </c>
      <c r="L92" s="10"/>
      <c r="M92" s="5"/>
    </row>
    <row r="93" spans="1:13">
      <c r="A93" s="5"/>
      <c r="B93" s="9"/>
      <c r="C93" s="128">
        <v>57</v>
      </c>
      <c r="D93" s="184">
        <v>8.3000000000000007</v>
      </c>
      <c r="E93" s="126"/>
      <c r="F93" s="126"/>
      <c r="G93" s="127" t="s">
        <v>92</v>
      </c>
      <c r="H93" s="175" t="s">
        <v>106</v>
      </c>
      <c r="I93" s="282">
        <v>115.2</v>
      </c>
      <c r="J93" s="192">
        <v>580975.47</v>
      </c>
      <c r="K93" s="196">
        <f t="shared" si="7"/>
        <v>66928374</v>
      </c>
      <c r="L93" s="10"/>
      <c r="M93" s="5"/>
    </row>
    <row r="94" spans="1:13" ht="28.5">
      <c r="A94" s="5"/>
      <c r="B94" s="9"/>
      <c r="C94" s="128">
        <v>58</v>
      </c>
      <c r="D94" s="184" t="s">
        <v>199</v>
      </c>
      <c r="E94" s="126"/>
      <c r="F94" s="126"/>
      <c r="G94" s="127" t="s">
        <v>122</v>
      </c>
      <c r="H94" s="175" t="s">
        <v>106</v>
      </c>
      <c r="I94" s="282">
        <v>3.4499999999999997</v>
      </c>
      <c r="J94" s="192">
        <v>1976258.43</v>
      </c>
      <c r="K94" s="196">
        <f>ROUND(I94*J94,0)</f>
        <v>6818092</v>
      </c>
      <c r="L94" s="10"/>
      <c r="M94" s="5"/>
    </row>
    <row r="95" spans="1:13" ht="28.5">
      <c r="A95" s="5"/>
      <c r="B95" s="9"/>
      <c r="C95" s="128">
        <v>59</v>
      </c>
      <c r="D95" s="184" t="s">
        <v>200</v>
      </c>
      <c r="E95" s="126"/>
      <c r="F95" s="126"/>
      <c r="G95" s="127" t="s">
        <v>125</v>
      </c>
      <c r="H95" s="175" t="s">
        <v>106</v>
      </c>
      <c r="I95" s="282">
        <v>3.4499999999999997</v>
      </c>
      <c r="J95" s="192">
        <v>1993190.07</v>
      </c>
      <c r="K95" s="196">
        <f t="shared" si="7"/>
        <v>6876506</v>
      </c>
      <c r="L95" s="10"/>
      <c r="M95" s="5"/>
    </row>
    <row r="96" spans="1:13">
      <c r="A96" s="5"/>
      <c r="B96" s="9"/>
      <c r="C96" s="289"/>
      <c r="D96" s="289"/>
      <c r="E96" s="289"/>
      <c r="F96" s="289"/>
      <c r="G96" s="289"/>
      <c r="H96" s="289"/>
      <c r="I96" s="289"/>
      <c r="J96" s="289"/>
      <c r="K96" s="289"/>
      <c r="L96" s="10"/>
      <c r="M96" s="5"/>
    </row>
    <row r="97" spans="1:13">
      <c r="A97" s="5"/>
      <c r="B97" s="9"/>
      <c r="C97" s="225"/>
      <c r="D97" s="226">
        <v>9</v>
      </c>
      <c r="E97" s="290" t="s">
        <v>206</v>
      </c>
      <c r="F97" s="290"/>
      <c r="G97" s="290"/>
      <c r="H97" s="290"/>
      <c r="I97" s="290"/>
      <c r="J97" s="290"/>
      <c r="K97" s="227">
        <f>SUM(K98:K100)</f>
        <v>99348273</v>
      </c>
      <c r="L97" s="10"/>
      <c r="M97" s="5"/>
    </row>
    <row r="98" spans="1:13">
      <c r="A98" s="5"/>
      <c r="B98" s="9"/>
      <c r="C98" s="128">
        <v>60</v>
      </c>
      <c r="D98" s="184" t="s">
        <v>202</v>
      </c>
      <c r="E98" s="126"/>
      <c r="F98" s="126"/>
      <c r="G98" s="127" t="s">
        <v>134</v>
      </c>
      <c r="H98" s="175" t="s">
        <v>104</v>
      </c>
      <c r="I98" s="176">
        <v>142</v>
      </c>
      <c r="J98" s="192">
        <v>246340.63</v>
      </c>
      <c r="K98" s="196">
        <f>ROUND(I98*J98,0)</f>
        <v>34980369</v>
      </c>
      <c r="L98" s="10"/>
      <c r="M98" s="5"/>
    </row>
    <row r="99" spans="1:13">
      <c r="A99" s="5"/>
      <c r="B99" s="9"/>
      <c r="C99" s="128">
        <v>61</v>
      </c>
      <c r="D99" s="184" t="s">
        <v>203</v>
      </c>
      <c r="E99" s="126"/>
      <c r="F99" s="126"/>
      <c r="G99" s="127" t="s">
        <v>136</v>
      </c>
      <c r="H99" s="175" t="s">
        <v>104</v>
      </c>
      <c r="I99" s="176">
        <v>681.67499999999995</v>
      </c>
      <c r="J99" s="192">
        <v>52589.43</v>
      </c>
      <c r="K99" s="196">
        <f>ROUND(I99*J99,0)</f>
        <v>35848900</v>
      </c>
      <c r="L99" s="10"/>
      <c r="M99" s="5"/>
    </row>
    <row r="100" spans="1:13">
      <c r="A100" s="5"/>
      <c r="B100" s="9"/>
      <c r="C100" s="128">
        <v>62</v>
      </c>
      <c r="D100" s="184" t="s">
        <v>204</v>
      </c>
      <c r="E100" s="126"/>
      <c r="F100" s="126"/>
      <c r="G100" s="127" t="s">
        <v>368</v>
      </c>
      <c r="H100" s="175" t="s">
        <v>104</v>
      </c>
      <c r="I100" s="176">
        <v>661.84999999999991</v>
      </c>
      <c r="J100" s="192">
        <v>43089.83</v>
      </c>
      <c r="K100" s="196">
        <f>ROUND(I100*J100,0)</f>
        <v>28519004</v>
      </c>
      <c r="L100" s="10"/>
      <c r="M100" s="5"/>
    </row>
    <row r="101" spans="1:13">
      <c r="A101" s="5"/>
      <c r="B101" s="9"/>
      <c r="C101" s="289"/>
      <c r="D101" s="289"/>
      <c r="E101" s="289"/>
      <c r="F101" s="289"/>
      <c r="G101" s="289"/>
      <c r="H101" s="289"/>
      <c r="I101" s="289"/>
      <c r="J101" s="289"/>
      <c r="K101" s="289"/>
      <c r="L101" s="10"/>
      <c r="M101" s="5"/>
    </row>
    <row r="102" spans="1:13">
      <c r="A102" s="5"/>
      <c r="B102" s="9"/>
      <c r="C102" s="225"/>
      <c r="D102" s="226">
        <v>10</v>
      </c>
      <c r="E102" s="290" t="s">
        <v>207</v>
      </c>
      <c r="F102" s="290"/>
      <c r="G102" s="290"/>
      <c r="H102" s="290"/>
      <c r="I102" s="290"/>
      <c r="J102" s="290"/>
      <c r="K102" s="227">
        <f>SUM(K103:K104)</f>
        <v>349677146</v>
      </c>
      <c r="L102" s="10"/>
      <c r="M102" s="5"/>
    </row>
    <row r="103" spans="1:13" ht="28.5">
      <c r="A103" s="5"/>
      <c r="B103" s="9"/>
      <c r="C103" s="128">
        <v>63</v>
      </c>
      <c r="D103" s="184">
        <v>10.1</v>
      </c>
      <c r="E103" s="126"/>
      <c r="F103" s="126"/>
      <c r="G103" s="127" t="s">
        <v>208</v>
      </c>
      <c r="H103" s="175" t="s">
        <v>108</v>
      </c>
      <c r="I103" s="176">
        <v>207</v>
      </c>
      <c r="J103" s="192">
        <v>1644180.1</v>
      </c>
      <c r="K103" s="196">
        <f>ROUND(I103*J103,0)</f>
        <v>340345281</v>
      </c>
      <c r="L103" s="10"/>
      <c r="M103" s="5"/>
    </row>
    <row r="104" spans="1:13" ht="28.5">
      <c r="A104" s="5"/>
      <c r="B104" s="9"/>
      <c r="C104" s="128">
        <v>64</v>
      </c>
      <c r="D104" s="184" t="s">
        <v>205</v>
      </c>
      <c r="E104" s="126"/>
      <c r="F104" s="126"/>
      <c r="G104" s="127" t="s">
        <v>209</v>
      </c>
      <c r="H104" s="175" t="s">
        <v>108</v>
      </c>
      <c r="I104" s="176">
        <v>115</v>
      </c>
      <c r="J104" s="192">
        <v>81146.649999999994</v>
      </c>
      <c r="K104" s="196">
        <f>ROUND(I104*J104,0)</f>
        <v>9331865</v>
      </c>
      <c r="L104" s="10"/>
      <c r="M104" s="5"/>
    </row>
    <row r="105" spans="1:13" ht="17.25" thickBot="1">
      <c r="A105" s="5"/>
      <c r="B105" s="9"/>
      <c r="C105" s="293"/>
      <c r="D105" s="293"/>
      <c r="E105" s="293"/>
      <c r="F105" s="293"/>
      <c r="G105" s="293"/>
      <c r="H105" s="293"/>
      <c r="I105" s="293"/>
      <c r="J105" s="293"/>
      <c r="K105" s="293"/>
      <c r="L105" s="10"/>
      <c r="M105" s="5"/>
    </row>
    <row r="106" spans="1:13" ht="17.25" thickBot="1">
      <c r="A106" s="5"/>
      <c r="B106" s="9"/>
      <c r="C106" s="231"/>
      <c r="D106" s="300" t="str">
        <f>C81</f>
        <v>2. MURO PERIMETRAL - CERRAMIENTO</v>
      </c>
      <c r="E106" s="300"/>
      <c r="F106" s="300"/>
      <c r="G106" s="300"/>
      <c r="H106" s="292" t="s">
        <v>376</v>
      </c>
      <c r="I106" s="292"/>
      <c r="J106" s="292"/>
      <c r="K106" s="232">
        <f>SUM(K83,K88,K97,K102)</f>
        <v>644183518</v>
      </c>
      <c r="L106" s="10"/>
      <c r="M106" s="5"/>
    </row>
    <row r="107" spans="1:13" ht="17.25" thickBot="1">
      <c r="A107" s="5"/>
      <c r="B107" s="9"/>
      <c r="C107" s="314"/>
      <c r="D107" s="314"/>
      <c r="E107" s="314"/>
      <c r="F107" s="314"/>
      <c r="G107" s="314"/>
      <c r="H107" s="314"/>
      <c r="I107" s="314"/>
      <c r="J107" s="314"/>
      <c r="K107" s="314"/>
      <c r="L107" s="10"/>
      <c r="M107" s="5"/>
    </row>
    <row r="108" spans="1:13" ht="17.25" thickBot="1">
      <c r="A108" s="5"/>
      <c r="B108" s="9"/>
      <c r="C108" s="299" t="s">
        <v>210</v>
      </c>
      <c r="D108" s="300"/>
      <c r="E108" s="300"/>
      <c r="F108" s="300"/>
      <c r="G108" s="300"/>
      <c r="H108" s="300"/>
      <c r="I108" s="300"/>
      <c r="J108" s="300"/>
      <c r="K108" s="301"/>
      <c r="L108" s="10"/>
      <c r="M108" s="5"/>
    </row>
    <row r="109" spans="1:13">
      <c r="A109" s="5"/>
      <c r="B109" s="9"/>
      <c r="C109" s="239"/>
      <c r="D109" s="242" t="s">
        <v>189</v>
      </c>
      <c r="E109" s="240"/>
      <c r="F109" s="240"/>
      <c r="G109" s="244" t="s">
        <v>6</v>
      </c>
      <c r="H109" s="244" t="s">
        <v>191</v>
      </c>
      <c r="I109" s="269" t="s">
        <v>192</v>
      </c>
      <c r="J109" s="245" t="s">
        <v>193</v>
      </c>
      <c r="K109" s="246" t="s">
        <v>194</v>
      </c>
      <c r="L109" s="10"/>
      <c r="M109" s="5"/>
    </row>
    <row r="110" spans="1:13">
      <c r="A110" s="5"/>
      <c r="B110" s="9"/>
      <c r="C110" s="225"/>
      <c r="D110" s="226">
        <v>11</v>
      </c>
      <c r="E110" s="290" t="s">
        <v>110</v>
      </c>
      <c r="F110" s="290"/>
      <c r="G110" s="290"/>
      <c r="H110" s="290"/>
      <c r="I110" s="290"/>
      <c r="J110" s="290"/>
      <c r="K110" s="227">
        <f>SUM(K111:K116)</f>
        <v>87933345</v>
      </c>
      <c r="L110" s="10"/>
      <c r="M110" s="5"/>
    </row>
    <row r="111" spans="1:13">
      <c r="A111" s="5"/>
      <c r="B111" s="9"/>
      <c r="C111" s="128">
        <v>65</v>
      </c>
      <c r="D111" s="184">
        <v>11.1</v>
      </c>
      <c r="E111" s="126"/>
      <c r="F111" s="126"/>
      <c r="G111" s="127" t="s">
        <v>216</v>
      </c>
      <c r="H111" s="175" t="s">
        <v>108</v>
      </c>
      <c r="I111" s="176">
        <v>256</v>
      </c>
      <c r="J111" s="192">
        <v>1950.72</v>
      </c>
      <c r="K111" s="196">
        <f>ROUND(I111*J111,0)</f>
        <v>499384</v>
      </c>
      <c r="L111" s="10"/>
      <c r="M111" s="5"/>
    </row>
    <row r="112" spans="1:13">
      <c r="A112" s="5"/>
      <c r="B112" s="9"/>
      <c r="C112" s="128">
        <v>66</v>
      </c>
      <c r="D112" s="184" t="s">
        <v>211</v>
      </c>
      <c r="E112" s="126"/>
      <c r="F112" s="126"/>
      <c r="G112" s="127" t="s">
        <v>217</v>
      </c>
      <c r="H112" s="175" t="s">
        <v>106</v>
      </c>
      <c r="I112" s="176">
        <v>96.125799999999998</v>
      </c>
      <c r="J112" s="192">
        <v>71629.27</v>
      </c>
      <c r="K112" s="196">
        <f t="shared" ref="K112:K116" si="8">ROUND(I112*J112,0)</f>
        <v>6885421</v>
      </c>
      <c r="L112" s="10"/>
      <c r="M112" s="5"/>
    </row>
    <row r="113" spans="1:13" ht="28.5">
      <c r="A113" s="5"/>
      <c r="B113" s="9"/>
      <c r="C113" s="128">
        <v>67</v>
      </c>
      <c r="D113" s="184" t="s">
        <v>212</v>
      </c>
      <c r="E113" s="126"/>
      <c r="F113" s="126"/>
      <c r="G113" s="127" t="s">
        <v>218</v>
      </c>
      <c r="H113" s="175" t="s">
        <v>219</v>
      </c>
      <c r="I113" s="176">
        <v>4385</v>
      </c>
      <c r="J113" s="192">
        <v>5054.6000000000004</v>
      </c>
      <c r="K113" s="196">
        <f t="shared" si="8"/>
        <v>22164421</v>
      </c>
      <c r="L113" s="10"/>
      <c r="M113" s="5"/>
    </row>
    <row r="114" spans="1:13" ht="28.5">
      <c r="A114" s="5"/>
      <c r="B114" s="9"/>
      <c r="C114" s="128">
        <v>68</v>
      </c>
      <c r="D114" s="184" t="s">
        <v>213</v>
      </c>
      <c r="E114" s="126"/>
      <c r="F114" s="126"/>
      <c r="G114" s="127" t="s">
        <v>220</v>
      </c>
      <c r="H114" s="175" t="s">
        <v>108</v>
      </c>
      <c r="I114" s="176">
        <v>268</v>
      </c>
      <c r="J114" s="192">
        <v>171008.04</v>
      </c>
      <c r="K114" s="196">
        <f t="shared" si="8"/>
        <v>45830155</v>
      </c>
      <c r="L114" s="10"/>
      <c r="M114" s="5"/>
    </row>
    <row r="115" spans="1:13">
      <c r="A115" s="5"/>
      <c r="B115" s="9"/>
      <c r="C115" s="128">
        <v>69</v>
      </c>
      <c r="D115" s="184" t="s">
        <v>214</v>
      </c>
      <c r="E115" s="126"/>
      <c r="F115" s="126"/>
      <c r="G115" s="127" t="s">
        <v>134</v>
      </c>
      <c r="H115" s="175" t="s">
        <v>104</v>
      </c>
      <c r="I115" s="176">
        <v>30.707999999999998</v>
      </c>
      <c r="J115" s="192">
        <v>246340.63</v>
      </c>
      <c r="K115" s="196">
        <f t="shared" si="8"/>
        <v>7564628</v>
      </c>
      <c r="L115" s="10"/>
      <c r="M115" s="5"/>
    </row>
    <row r="116" spans="1:13" ht="28.5">
      <c r="A116" s="5"/>
      <c r="B116" s="9"/>
      <c r="C116" s="128">
        <v>70</v>
      </c>
      <c r="D116" s="184" t="s">
        <v>215</v>
      </c>
      <c r="E116" s="126"/>
      <c r="F116" s="126"/>
      <c r="G116" s="127" t="s">
        <v>221</v>
      </c>
      <c r="H116" s="175" t="s">
        <v>104</v>
      </c>
      <c r="I116" s="176">
        <v>471</v>
      </c>
      <c r="J116" s="192">
        <v>10593.07</v>
      </c>
      <c r="K116" s="196">
        <f t="shared" si="8"/>
        <v>4989336</v>
      </c>
      <c r="L116" s="10"/>
      <c r="M116" s="5"/>
    </row>
    <row r="117" spans="1:13">
      <c r="A117" s="5"/>
      <c r="B117" s="9"/>
      <c r="C117" s="289"/>
      <c r="D117" s="289"/>
      <c r="E117" s="289"/>
      <c r="F117" s="289"/>
      <c r="G117" s="289"/>
      <c r="H117" s="289"/>
      <c r="I117" s="289"/>
      <c r="J117" s="289"/>
      <c r="K117" s="289"/>
      <c r="L117" s="10"/>
      <c r="M117" s="5"/>
    </row>
    <row r="118" spans="1:13">
      <c r="A118" s="5"/>
      <c r="B118" s="9"/>
      <c r="C118" s="225"/>
      <c r="D118" s="226">
        <v>12</v>
      </c>
      <c r="E118" s="290" t="s">
        <v>224</v>
      </c>
      <c r="F118" s="290"/>
      <c r="G118" s="290"/>
      <c r="H118" s="290"/>
      <c r="I118" s="290"/>
      <c r="J118" s="290"/>
      <c r="K118" s="227">
        <f>SUM(K119)</f>
        <v>70015608</v>
      </c>
      <c r="L118" s="10"/>
      <c r="M118" s="5"/>
    </row>
    <row r="119" spans="1:13">
      <c r="A119" s="5"/>
      <c r="B119" s="9"/>
      <c r="C119" s="128">
        <v>71</v>
      </c>
      <c r="D119" s="184">
        <v>12.4</v>
      </c>
      <c r="E119" s="126"/>
      <c r="F119" s="126"/>
      <c r="G119" s="127" t="s">
        <v>225</v>
      </c>
      <c r="H119" s="175" t="s">
        <v>104</v>
      </c>
      <c r="I119" s="176">
        <v>2340</v>
      </c>
      <c r="J119" s="192">
        <v>29921.200000000001</v>
      </c>
      <c r="K119" s="196">
        <f>ROUND(I119*J11:J119,0)</f>
        <v>70015608</v>
      </c>
      <c r="L119" s="10"/>
      <c r="M119" s="5"/>
    </row>
    <row r="120" spans="1:13">
      <c r="A120" s="5"/>
      <c r="B120" s="9"/>
      <c r="C120" s="289"/>
      <c r="D120" s="289"/>
      <c r="E120" s="289"/>
      <c r="F120" s="289"/>
      <c r="G120" s="289"/>
      <c r="H120" s="289"/>
      <c r="I120" s="289"/>
      <c r="J120" s="289"/>
      <c r="K120" s="289"/>
      <c r="L120" s="10"/>
      <c r="M120" s="5"/>
    </row>
    <row r="121" spans="1:13">
      <c r="A121" s="5"/>
      <c r="B121" s="9"/>
      <c r="C121" s="225"/>
      <c r="D121" s="226"/>
      <c r="E121" s="290" t="s">
        <v>201</v>
      </c>
      <c r="F121" s="290"/>
      <c r="G121" s="290"/>
      <c r="H121" s="290"/>
      <c r="I121" s="290"/>
      <c r="J121" s="290"/>
      <c r="K121" s="227">
        <f>SUM(K122:K123)</f>
        <v>17849062</v>
      </c>
      <c r="L121" s="10"/>
      <c r="M121" s="5"/>
    </row>
    <row r="122" spans="1:13">
      <c r="A122" s="5"/>
      <c r="B122" s="9"/>
      <c r="C122" s="128">
        <v>72</v>
      </c>
      <c r="D122" s="184" t="s">
        <v>222</v>
      </c>
      <c r="E122" s="126"/>
      <c r="F122" s="126"/>
      <c r="G122" s="127" t="s">
        <v>226</v>
      </c>
      <c r="H122" s="175" t="s">
        <v>106</v>
      </c>
      <c r="I122" s="176">
        <v>28.6875</v>
      </c>
      <c r="J122" s="192">
        <v>211552.79</v>
      </c>
      <c r="K122" s="196">
        <f>ROUND(I122*J122,0)</f>
        <v>6068921</v>
      </c>
      <c r="L122" s="10"/>
      <c r="M122" s="5"/>
    </row>
    <row r="123" spans="1:13">
      <c r="A123" s="5"/>
      <c r="B123" s="9"/>
      <c r="C123" s="128">
        <v>73</v>
      </c>
      <c r="D123" s="184" t="s">
        <v>223</v>
      </c>
      <c r="E123" s="126"/>
      <c r="F123" s="126"/>
      <c r="G123" s="127" t="s">
        <v>227</v>
      </c>
      <c r="H123" s="175" t="s">
        <v>104</v>
      </c>
      <c r="I123" s="176">
        <v>114.75</v>
      </c>
      <c r="J123" s="192">
        <v>102659.18000000001</v>
      </c>
      <c r="K123" s="196">
        <f>ROUND(I123*J123,0)</f>
        <v>11780141</v>
      </c>
      <c r="L123" s="10"/>
      <c r="M123" s="5"/>
    </row>
    <row r="124" spans="1:13" ht="17.25" thickBot="1">
      <c r="A124" s="5"/>
      <c r="B124" s="9"/>
      <c r="C124" s="293"/>
      <c r="D124" s="293"/>
      <c r="E124" s="293"/>
      <c r="F124" s="293"/>
      <c r="G124" s="293"/>
      <c r="H124" s="293"/>
      <c r="I124" s="293"/>
      <c r="J124" s="293"/>
      <c r="K124" s="293"/>
      <c r="L124" s="10"/>
      <c r="M124" s="5"/>
    </row>
    <row r="125" spans="1:13" ht="17.25" thickBot="1">
      <c r="A125" s="5"/>
      <c r="B125" s="9"/>
      <c r="C125" s="231"/>
      <c r="D125" s="300" t="str">
        <f>C108</f>
        <v>3. MANTENIMIENTO GRADERÍAS Y ZONA DE TARIMA</v>
      </c>
      <c r="E125" s="300"/>
      <c r="F125" s="300"/>
      <c r="G125" s="300"/>
      <c r="H125" s="292" t="s">
        <v>375</v>
      </c>
      <c r="I125" s="292"/>
      <c r="J125" s="292"/>
      <c r="K125" s="232">
        <f>SUM(K110,K118,K121)</f>
        <v>175798015</v>
      </c>
      <c r="L125" s="10"/>
      <c r="M125" s="5"/>
    </row>
    <row r="126" spans="1:13" ht="17.25" thickBot="1">
      <c r="A126" s="5"/>
      <c r="B126" s="9"/>
      <c r="C126" s="310"/>
      <c r="D126" s="311"/>
      <c r="E126" s="311"/>
      <c r="F126" s="311"/>
      <c r="G126" s="311"/>
      <c r="H126" s="311"/>
      <c r="I126" s="311"/>
      <c r="J126" s="311"/>
      <c r="K126" s="312"/>
      <c r="L126" s="10"/>
      <c r="M126" s="5"/>
    </row>
    <row r="127" spans="1:13" ht="17.25" thickBot="1">
      <c r="A127" s="5"/>
      <c r="B127" s="9"/>
      <c r="C127" s="315" t="s">
        <v>98</v>
      </c>
      <c r="D127" s="308"/>
      <c r="E127" s="308"/>
      <c r="F127" s="308"/>
      <c r="G127" s="308"/>
      <c r="H127" s="308"/>
      <c r="I127" s="308"/>
      <c r="J127" s="308"/>
      <c r="K127" s="316"/>
      <c r="L127" s="10"/>
      <c r="M127" s="5"/>
    </row>
    <row r="128" spans="1:13" ht="17.25" thickBot="1">
      <c r="A128" s="5"/>
      <c r="B128" s="9"/>
      <c r="C128" s="231"/>
      <c r="D128" s="247" t="s">
        <v>189</v>
      </c>
      <c r="E128" s="241"/>
      <c r="F128" s="241"/>
      <c r="G128" s="248" t="s">
        <v>6</v>
      </c>
      <c r="H128" s="248" t="s">
        <v>191</v>
      </c>
      <c r="I128" s="270" t="s">
        <v>192</v>
      </c>
      <c r="J128" s="249" t="s">
        <v>193</v>
      </c>
      <c r="K128" s="250" t="s">
        <v>194</v>
      </c>
      <c r="L128" s="10"/>
      <c r="M128" s="5"/>
    </row>
    <row r="129" spans="1:13">
      <c r="A129" s="5"/>
      <c r="B129" s="9"/>
      <c r="C129" s="239"/>
      <c r="D129" s="242">
        <v>14</v>
      </c>
      <c r="E129" s="313" t="s">
        <v>233</v>
      </c>
      <c r="F129" s="313"/>
      <c r="G129" s="313"/>
      <c r="H129" s="313"/>
      <c r="I129" s="313"/>
      <c r="J129" s="313"/>
      <c r="K129" s="243">
        <f>SUM(K130:K145)</f>
        <v>78599309</v>
      </c>
      <c r="L129" s="10"/>
      <c r="M129" s="5"/>
    </row>
    <row r="130" spans="1:13">
      <c r="A130" s="5"/>
      <c r="B130" s="9"/>
      <c r="C130" s="128">
        <v>74</v>
      </c>
      <c r="D130" s="184">
        <v>14.1</v>
      </c>
      <c r="E130" s="126"/>
      <c r="F130" s="126"/>
      <c r="G130" s="127" t="s">
        <v>234</v>
      </c>
      <c r="H130" s="175" t="s">
        <v>108</v>
      </c>
      <c r="I130" s="176">
        <v>161.02000000000001</v>
      </c>
      <c r="J130" s="192">
        <v>24657.05</v>
      </c>
      <c r="K130" s="196">
        <f>ROUND(I130*J130,0)</f>
        <v>3970278</v>
      </c>
      <c r="L130" s="10"/>
      <c r="M130" s="5"/>
    </row>
    <row r="131" spans="1:13" ht="28.5">
      <c r="A131" s="5"/>
      <c r="B131" s="9"/>
      <c r="C131" s="128">
        <v>75</v>
      </c>
      <c r="D131" s="184">
        <v>14.2</v>
      </c>
      <c r="E131" s="126"/>
      <c r="F131" s="126"/>
      <c r="G131" s="127" t="s">
        <v>235</v>
      </c>
      <c r="H131" s="175" t="s">
        <v>104</v>
      </c>
      <c r="I131" s="176">
        <v>48.305999999999997</v>
      </c>
      <c r="J131" s="192">
        <v>58246.01</v>
      </c>
      <c r="K131" s="196">
        <f t="shared" ref="K131:K145" si="9">ROUND(I131*J131,0)</f>
        <v>2813632</v>
      </c>
      <c r="L131" s="10"/>
      <c r="M131" s="5"/>
    </row>
    <row r="132" spans="1:13" ht="28.5">
      <c r="A132" s="5"/>
      <c r="B132" s="9"/>
      <c r="C132" s="128">
        <v>76</v>
      </c>
      <c r="D132" s="184">
        <v>14.3</v>
      </c>
      <c r="E132" s="126"/>
      <c r="F132" s="126"/>
      <c r="G132" s="127" t="s">
        <v>236</v>
      </c>
      <c r="H132" s="175" t="s">
        <v>178</v>
      </c>
      <c r="I132" s="176">
        <v>6</v>
      </c>
      <c r="J132" s="192">
        <v>63408.56</v>
      </c>
      <c r="K132" s="196">
        <f t="shared" si="9"/>
        <v>380451</v>
      </c>
      <c r="L132" s="10"/>
      <c r="M132" s="5"/>
    </row>
    <row r="133" spans="1:13" ht="28.5">
      <c r="A133" s="5"/>
      <c r="B133" s="9"/>
      <c r="C133" s="128">
        <v>77</v>
      </c>
      <c r="D133" s="184">
        <v>14.4</v>
      </c>
      <c r="E133" s="126"/>
      <c r="F133" s="126"/>
      <c r="G133" s="127" t="s">
        <v>237</v>
      </c>
      <c r="H133" s="175" t="s">
        <v>106</v>
      </c>
      <c r="I133" s="176">
        <v>120.23399999999999</v>
      </c>
      <c r="J133" s="192">
        <v>49307.75</v>
      </c>
      <c r="K133" s="196">
        <f t="shared" si="9"/>
        <v>5928468</v>
      </c>
      <c r="L133" s="10"/>
      <c r="M133" s="5"/>
    </row>
    <row r="134" spans="1:13" ht="28.5">
      <c r="A134" s="5"/>
      <c r="B134" s="9"/>
      <c r="C134" s="128">
        <v>78</v>
      </c>
      <c r="D134" s="184">
        <v>14.5</v>
      </c>
      <c r="E134" s="126"/>
      <c r="F134" s="126"/>
      <c r="G134" s="127" t="s">
        <v>238</v>
      </c>
      <c r="H134" s="175" t="s">
        <v>106</v>
      </c>
      <c r="I134" s="176">
        <v>15.27</v>
      </c>
      <c r="J134" s="192">
        <v>49307.75</v>
      </c>
      <c r="K134" s="196">
        <f t="shared" si="9"/>
        <v>752929</v>
      </c>
      <c r="L134" s="10"/>
      <c r="M134" s="5"/>
    </row>
    <row r="135" spans="1:13" ht="42.75">
      <c r="A135" s="5"/>
      <c r="B135" s="9"/>
      <c r="C135" s="128">
        <v>79</v>
      </c>
      <c r="D135" s="184">
        <v>14.6</v>
      </c>
      <c r="E135" s="126"/>
      <c r="F135" s="126"/>
      <c r="G135" s="127" t="s">
        <v>369</v>
      </c>
      <c r="H135" s="175" t="s">
        <v>178</v>
      </c>
      <c r="I135" s="176">
        <v>10</v>
      </c>
      <c r="J135" s="192">
        <v>937792.13</v>
      </c>
      <c r="K135" s="196">
        <f t="shared" si="9"/>
        <v>9377921</v>
      </c>
      <c r="L135" s="10"/>
      <c r="M135" s="5"/>
    </row>
    <row r="136" spans="1:13" ht="42.75">
      <c r="A136" s="5"/>
      <c r="B136" s="9"/>
      <c r="C136" s="128">
        <v>80</v>
      </c>
      <c r="D136" s="184">
        <v>14.7</v>
      </c>
      <c r="E136" s="126"/>
      <c r="F136" s="126"/>
      <c r="G136" s="127" t="s">
        <v>239</v>
      </c>
      <c r="H136" s="175" t="s">
        <v>178</v>
      </c>
      <c r="I136" s="176">
        <v>3</v>
      </c>
      <c r="J136" s="192">
        <v>647524.74</v>
      </c>
      <c r="K136" s="196">
        <f t="shared" si="9"/>
        <v>1942574</v>
      </c>
      <c r="L136" s="10"/>
      <c r="M136" s="5"/>
    </row>
    <row r="137" spans="1:13" ht="42.75">
      <c r="A137" s="5"/>
      <c r="B137" s="9"/>
      <c r="C137" s="128">
        <v>81</v>
      </c>
      <c r="D137" s="184">
        <v>14.8</v>
      </c>
      <c r="E137" s="126"/>
      <c r="F137" s="126"/>
      <c r="G137" s="127" t="s">
        <v>240</v>
      </c>
      <c r="H137" s="175" t="s">
        <v>178</v>
      </c>
      <c r="I137" s="176">
        <v>2</v>
      </c>
      <c r="J137" s="192">
        <v>695048.14</v>
      </c>
      <c r="K137" s="196">
        <f t="shared" si="9"/>
        <v>1390096</v>
      </c>
      <c r="L137" s="10"/>
      <c r="M137" s="5"/>
    </row>
    <row r="138" spans="1:13" ht="42.75">
      <c r="A138" s="5"/>
      <c r="B138" s="9"/>
      <c r="C138" s="128">
        <v>82</v>
      </c>
      <c r="D138" s="184">
        <v>14.9</v>
      </c>
      <c r="E138" s="126"/>
      <c r="F138" s="126"/>
      <c r="G138" s="127" t="s">
        <v>241</v>
      </c>
      <c r="H138" s="175" t="s">
        <v>178</v>
      </c>
      <c r="I138" s="176">
        <v>3</v>
      </c>
      <c r="J138" s="192">
        <v>832667.88</v>
      </c>
      <c r="K138" s="196">
        <f t="shared" si="9"/>
        <v>2498004</v>
      </c>
      <c r="L138" s="10"/>
      <c r="M138" s="5"/>
    </row>
    <row r="139" spans="1:13" ht="42.75">
      <c r="A139" s="5"/>
      <c r="B139" s="9"/>
      <c r="C139" s="128">
        <v>83</v>
      </c>
      <c r="D139" s="205">
        <v>14.1</v>
      </c>
      <c r="E139" s="126"/>
      <c r="F139" s="126"/>
      <c r="G139" s="127" t="s">
        <v>242</v>
      </c>
      <c r="H139" s="175" t="s">
        <v>178</v>
      </c>
      <c r="I139" s="176">
        <v>2</v>
      </c>
      <c r="J139" s="192">
        <v>912350.22</v>
      </c>
      <c r="K139" s="196">
        <f t="shared" si="9"/>
        <v>1824700</v>
      </c>
      <c r="L139" s="10"/>
      <c r="M139" s="5"/>
    </row>
    <row r="140" spans="1:13" ht="28.5">
      <c r="A140" s="5"/>
      <c r="B140" s="9"/>
      <c r="C140" s="128">
        <v>84</v>
      </c>
      <c r="D140" s="184" t="s">
        <v>228</v>
      </c>
      <c r="E140" s="126"/>
      <c r="F140" s="126"/>
      <c r="G140" s="127" t="s">
        <v>243</v>
      </c>
      <c r="H140" s="175" t="s">
        <v>108</v>
      </c>
      <c r="I140" s="176">
        <v>48</v>
      </c>
      <c r="J140" s="192">
        <v>341716.36</v>
      </c>
      <c r="K140" s="196">
        <f t="shared" si="9"/>
        <v>16402385</v>
      </c>
      <c r="L140" s="10"/>
      <c r="M140" s="5"/>
    </row>
    <row r="141" spans="1:13" ht="28.5">
      <c r="A141" s="5"/>
      <c r="B141" s="9"/>
      <c r="C141" s="128">
        <v>85</v>
      </c>
      <c r="D141" s="184" t="s">
        <v>229</v>
      </c>
      <c r="E141" s="126"/>
      <c r="F141" s="126"/>
      <c r="G141" s="127" t="s">
        <v>244</v>
      </c>
      <c r="H141" s="175" t="s">
        <v>108</v>
      </c>
      <c r="I141" s="176">
        <v>66</v>
      </c>
      <c r="J141" s="192">
        <v>148717</v>
      </c>
      <c r="K141" s="196">
        <f t="shared" si="9"/>
        <v>9815322</v>
      </c>
      <c r="L141" s="10"/>
      <c r="M141" s="5"/>
    </row>
    <row r="142" spans="1:13" ht="28.5">
      <c r="A142" s="5"/>
      <c r="B142" s="9"/>
      <c r="C142" s="128">
        <v>86</v>
      </c>
      <c r="D142" s="184" t="s">
        <v>230</v>
      </c>
      <c r="E142" s="126"/>
      <c r="F142" s="126"/>
      <c r="G142" s="127" t="s">
        <v>245</v>
      </c>
      <c r="H142" s="175" t="s">
        <v>108</v>
      </c>
      <c r="I142" s="176">
        <v>30</v>
      </c>
      <c r="J142" s="192">
        <v>137684.51</v>
      </c>
      <c r="K142" s="196">
        <f t="shared" si="9"/>
        <v>4130535</v>
      </c>
      <c r="L142" s="10"/>
      <c r="M142" s="5"/>
    </row>
    <row r="143" spans="1:13" ht="28.5">
      <c r="A143" s="5"/>
      <c r="B143" s="9"/>
      <c r="C143" s="128">
        <v>87</v>
      </c>
      <c r="D143" s="184" t="s">
        <v>231</v>
      </c>
      <c r="E143" s="126"/>
      <c r="F143" s="126"/>
      <c r="G143" s="127" t="s">
        <v>246</v>
      </c>
      <c r="H143" s="175" t="s">
        <v>108</v>
      </c>
      <c r="I143" s="176">
        <v>52.93</v>
      </c>
      <c r="J143" s="192">
        <v>74244.2</v>
      </c>
      <c r="K143" s="196">
        <f t="shared" si="9"/>
        <v>3929746</v>
      </c>
      <c r="L143" s="10"/>
      <c r="M143" s="5"/>
    </row>
    <row r="144" spans="1:13">
      <c r="A144" s="5"/>
      <c r="B144" s="9"/>
      <c r="C144" s="128">
        <v>88</v>
      </c>
      <c r="D144" s="184">
        <v>14.15</v>
      </c>
      <c r="E144" s="126"/>
      <c r="F144" s="126"/>
      <c r="G144" s="127" t="s">
        <v>247</v>
      </c>
      <c r="H144" s="175" t="s">
        <v>106</v>
      </c>
      <c r="I144" s="176">
        <v>40.09975</v>
      </c>
      <c r="J144" s="192">
        <v>211552.79</v>
      </c>
      <c r="K144" s="196">
        <f t="shared" si="9"/>
        <v>8483214</v>
      </c>
      <c r="L144" s="10"/>
      <c r="M144" s="5"/>
    </row>
    <row r="145" spans="1:13">
      <c r="A145" s="5"/>
      <c r="B145" s="9"/>
      <c r="C145" s="128">
        <v>89</v>
      </c>
      <c r="D145" s="184" t="s">
        <v>232</v>
      </c>
      <c r="E145" s="126"/>
      <c r="F145" s="126"/>
      <c r="G145" s="127" t="s">
        <v>227</v>
      </c>
      <c r="H145" s="175" t="s">
        <v>104</v>
      </c>
      <c r="I145" s="176">
        <v>48.305999999999997</v>
      </c>
      <c r="J145" s="192">
        <v>102659.18000000001</v>
      </c>
      <c r="K145" s="196">
        <f t="shared" si="9"/>
        <v>4959054</v>
      </c>
      <c r="L145" s="10"/>
      <c r="M145" s="5"/>
    </row>
    <row r="146" spans="1:13" ht="17.25" thickBot="1">
      <c r="A146" s="5"/>
      <c r="B146" s="9"/>
      <c r="C146" s="293"/>
      <c r="D146" s="293"/>
      <c r="E146" s="293"/>
      <c r="F146" s="293"/>
      <c r="G146" s="293"/>
      <c r="H146" s="293"/>
      <c r="I146" s="293"/>
      <c r="J146" s="293"/>
      <c r="K146" s="293"/>
      <c r="L146" s="10"/>
      <c r="M146" s="5"/>
    </row>
    <row r="147" spans="1:13" ht="17.25" thickBot="1">
      <c r="A147" s="5"/>
      <c r="B147" s="9"/>
      <c r="C147" s="231"/>
      <c r="D147" s="300" t="str">
        <f>C127</f>
        <v>4. MEJORAMIENTO HIDRAULICO RED DE AGUAS LLUVIA</v>
      </c>
      <c r="E147" s="300"/>
      <c r="F147" s="300"/>
      <c r="G147" s="300"/>
      <c r="H147" s="292" t="s">
        <v>375</v>
      </c>
      <c r="I147" s="292"/>
      <c r="J147" s="292"/>
      <c r="K147" s="232">
        <f>SUM(K129)</f>
        <v>78599309</v>
      </c>
      <c r="L147" s="10"/>
      <c r="M147" s="5"/>
    </row>
    <row r="148" spans="1:13" ht="17.25" thickBot="1">
      <c r="A148" s="5"/>
      <c r="B148" s="9"/>
      <c r="C148" s="314"/>
      <c r="D148" s="314"/>
      <c r="E148" s="314"/>
      <c r="F148" s="314"/>
      <c r="G148" s="314"/>
      <c r="H148" s="314"/>
      <c r="I148" s="314"/>
      <c r="J148" s="314"/>
      <c r="K148" s="314"/>
      <c r="L148" s="10"/>
      <c r="M148" s="5"/>
    </row>
    <row r="149" spans="1:13" ht="17.25" thickBot="1">
      <c r="A149" s="5"/>
      <c r="B149" s="9"/>
      <c r="C149" s="299" t="s">
        <v>248</v>
      </c>
      <c r="D149" s="300"/>
      <c r="E149" s="300"/>
      <c r="F149" s="300"/>
      <c r="G149" s="300"/>
      <c r="H149" s="300"/>
      <c r="I149" s="300"/>
      <c r="J149" s="300"/>
      <c r="K149" s="301"/>
      <c r="L149" s="10"/>
      <c r="M149" s="5"/>
    </row>
    <row r="150" spans="1:13">
      <c r="A150" s="5"/>
      <c r="B150" s="9"/>
      <c r="C150" s="239"/>
      <c r="D150" s="242" t="s">
        <v>189</v>
      </c>
      <c r="E150" s="240"/>
      <c r="F150" s="240"/>
      <c r="G150" s="244" t="s">
        <v>6</v>
      </c>
      <c r="H150" s="244" t="s">
        <v>191</v>
      </c>
      <c r="I150" s="269" t="s">
        <v>192</v>
      </c>
      <c r="J150" s="245" t="s">
        <v>193</v>
      </c>
      <c r="K150" s="246" t="s">
        <v>194</v>
      </c>
      <c r="L150" s="10"/>
      <c r="M150" s="5"/>
    </row>
    <row r="151" spans="1:13">
      <c r="A151" s="5"/>
      <c r="B151" s="9"/>
      <c r="C151" s="225"/>
      <c r="D151" s="226">
        <v>15</v>
      </c>
      <c r="E151" s="234"/>
      <c r="F151" s="234"/>
      <c r="G151" s="251"/>
      <c r="H151" s="252"/>
      <c r="I151" s="253"/>
      <c r="J151" s="254"/>
      <c r="K151" s="227">
        <f>SUM(K152)</f>
        <v>97287446</v>
      </c>
      <c r="L151" s="10"/>
      <c r="M151" s="5"/>
    </row>
    <row r="152" spans="1:13" ht="57">
      <c r="A152" s="5"/>
      <c r="B152" s="9"/>
      <c r="C152" s="128">
        <v>90</v>
      </c>
      <c r="D152" s="184">
        <v>15.1</v>
      </c>
      <c r="E152" s="126"/>
      <c r="F152" s="126"/>
      <c r="G152" s="127" t="s">
        <v>370</v>
      </c>
      <c r="H152" s="175" t="s">
        <v>104</v>
      </c>
      <c r="I152" s="176">
        <v>488</v>
      </c>
      <c r="J152" s="192">
        <v>199359.52</v>
      </c>
      <c r="K152" s="196">
        <f>ROUND(I152*J152,0)</f>
        <v>97287446</v>
      </c>
      <c r="L152" s="10"/>
      <c r="M152" s="5"/>
    </row>
    <row r="153" spans="1:13" ht="17.25" thickBot="1">
      <c r="A153" s="5"/>
      <c r="B153" s="9"/>
      <c r="C153" s="304"/>
      <c r="D153" s="305"/>
      <c r="E153" s="305"/>
      <c r="F153" s="305"/>
      <c r="G153" s="305"/>
      <c r="H153" s="305"/>
      <c r="I153" s="305"/>
      <c r="J153" s="305"/>
      <c r="K153" s="306"/>
      <c r="L153" s="10"/>
      <c r="M153" s="5"/>
    </row>
    <row r="154" spans="1:13" ht="17.25" thickBot="1">
      <c r="A154" s="5"/>
      <c r="B154" s="9"/>
      <c r="C154" s="231"/>
      <c r="D154" s="307" t="str">
        <f>C149</f>
        <v>MEJORAMIENTO PLACA DE ACCESO</v>
      </c>
      <c r="E154" s="308"/>
      <c r="F154" s="308"/>
      <c r="G154" s="309"/>
      <c r="H154" s="292" t="s">
        <v>375</v>
      </c>
      <c r="I154" s="292"/>
      <c r="J154" s="292"/>
      <c r="K154" s="232">
        <f>K151</f>
        <v>97287446</v>
      </c>
      <c r="L154" s="10"/>
      <c r="M154" s="5"/>
    </row>
    <row r="155" spans="1:13" ht="17.25" thickBot="1">
      <c r="A155" s="5"/>
      <c r="B155" s="9"/>
      <c r="C155" s="310"/>
      <c r="D155" s="311"/>
      <c r="E155" s="311"/>
      <c r="F155" s="311"/>
      <c r="G155" s="311"/>
      <c r="H155" s="311"/>
      <c r="I155" s="311"/>
      <c r="J155" s="311"/>
      <c r="K155" s="312"/>
      <c r="L155" s="10"/>
      <c r="M155" s="5"/>
    </row>
    <row r="156" spans="1:13" ht="17.25" thickBot="1">
      <c r="A156" s="5"/>
      <c r="B156" s="9"/>
      <c r="C156" s="299" t="s">
        <v>249</v>
      </c>
      <c r="D156" s="300"/>
      <c r="E156" s="300"/>
      <c r="F156" s="300"/>
      <c r="G156" s="300"/>
      <c r="H156" s="300"/>
      <c r="I156" s="300"/>
      <c r="J156" s="300"/>
      <c r="K156" s="301"/>
      <c r="L156" s="10"/>
      <c r="M156" s="5"/>
    </row>
    <row r="157" spans="1:13">
      <c r="A157" s="5"/>
      <c r="B157" s="9"/>
      <c r="C157" s="239"/>
      <c r="D157" s="242" t="s">
        <v>189</v>
      </c>
      <c r="E157" s="240"/>
      <c r="F157" s="240"/>
      <c r="G157" s="244" t="s">
        <v>6</v>
      </c>
      <c r="H157" s="244" t="s">
        <v>191</v>
      </c>
      <c r="I157" s="269" t="s">
        <v>192</v>
      </c>
      <c r="J157" s="245" t="s">
        <v>193</v>
      </c>
      <c r="K157" s="246" t="s">
        <v>194</v>
      </c>
      <c r="L157" s="10"/>
      <c r="M157" s="5"/>
    </row>
    <row r="158" spans="1:13">
      <c r="A158" s="5"/>
      <c r="B158" s="9"/>
      <c r="C158" s="225"/>
      <c r="D158" s="226">
        <v>16</v>
      </c>
      <c r="E158" s="290" t="s">
        <v>251</v>
      </c>
      <c r="F158" s="290"/>
      <c r="G158" s="290"/>
      <c r="H158" s="290"/>
      <c r="I158" s="290"/>
      <c r="J158" s="290"/>
      <c r="K158" s="227">
        <f>SUM(K159)</f>
        <v>3134868</v>
      </c>
      <c r="L158" s="10"/>
      <c r="M158" s="5"/>
    </row>
    <row r="159" spans="1:13">
      <c r="A159" s="5"/>
      <c r="B159" s="9"/>
      <c r="C159" s="128">
        <v>91</v>
      </c>
      <c r="D159" s="184" t="s">
        <v>250</v>
      </c>
      <c r="E159" s="126"/>
      <c r="F159" s="126"/>
      <c r="G159" s="127" t="s">
        <v>252</v>
      </c>
      <c r="H159" s="175" t="s">
        <v>108</v>
      </c>
      <c r="I159" s="176">
        <v>1200</v>
      </c>
      <c r="J159" s="192">
        <v>2612.39</v>
      </c>
      <c r="K159" s="196">
        <f>ROUND(I159*J159,0)</f>
        <v>3134868</v>
      </c>
      <c r="L159" s="10"/>
      <c r="M159" s="5"/>
    </row>
    <row r="160" spans="1:13" ht="17.25" thickBot="1">
      <c r="A160" s="5"/>
      <c r="B160" s="9"/>
      <c r="C160" s="293"/>
      <c r="D160" s="293"/>
      <c r="E160" s="293"/>
      <c r="F160" s="293"/>
      <c r="G160" s="293"/>
      <c r="H160" s="293"/>
      <c r="I160" s="293"/>
      <c r="J160" s="293"/>
      <c r="K160" s="293"/>
      <c r="L160" s="10"/>
      <c r="M160" s="5"/>
    </row>
    <row r="161" spans="1:13" ht="17.25" thickBot="1">
      <c r="A161" s="5"/>
      <c r="B161" s="9"/>
      <c r="C161" s="231"/>
      <c r="D161" s="300" t="str">
        <f>C156</f>
        <v>5. PINTURA PLACAS POLIDEPORTIVO</v>
      </c>
      <c r="E161" s="300"/>
      <c r="F161" s="300"/>
      <c r="G161" s="300"/>
      <c r="H161" s="303" t="s">
        <v>187</v>
      </c>
      <c r="I161" s="303"/>
      <c r="J161" s="303"/>
      <c r="K161" s="232">
        <f>K158</f>
        <v>3134868</v>
      </c>
      <c r="L161" s="10"/>
      <c r="M161" s="5"/>
    </row>
    <row r="162" spans="1:13" ht="17.25" thickBot="1">
      <c r="A162" s="5"/>
      <c r="B162" s="9"/>
      <c r="C162" s="238"/>
      <c r="D162" s="238"/>
      <c r="E162" s="255"/>
      <c r="F162" s="255"/>
      <c r="G162" s="256"/>
      <c r="H162" s="257"/>
      <c r="I162" s="258"/>
      <c r="J162" s="259"/>
      <c r="K162" s="260"/>
      <c r="L162" s="10"/>
      <c r="M162" s="5"/>
    </row>
    <row r="163" spans="1:13" ht="17.25" thickBot="1">
      <c r="A163" s="5"/>
      <c r="B163" s="9"/>
      <c r="C163" s="299" t="s">
        <v>253</v>
      </c>
      <c r="D163" s="300"/>
      <c r="E163" s="300"/>
      <c r="F163" s="300"/>
      <c r="G163" s="300"/>
      <c r="H163" s="300"/>
      <c r="I163" s="300"/>
      <c r="J163" s="300"/>
      <c r="K163" s="301"/>
      <c r="L163" s="10"/>
      <c r="M163" s="5"/>
    </row>
    <row r="164" spans="1:13">
      <c r="A164" s="5"/>
      <c r="B164" s="9"/>
      <c r="C164" s="239"/>
      <c r="D164" s="242" t="s">
        <v>189</v>
      </c>
      <c r="E164" s="240"/>
      <c r="F164" s="240"/>
      <c r="G164" s="244" t="s">
        <v>6</v>
      </c>
      <c r="H164" s="244" t="s">
        <v>191</v>
      </c>
      <c r="I164" s="269" t="s">
        <v>192</v>
      </c>
      <c r="J164" s="245" t="s">
        <v>193</v>
      </c>
      <c r="K164" s="246" t="s">
        <v>194</v>
      </c>
      <c r="L164" s="10"/>
      <c r="M164" s="5"/>
    </row>
    <row r="165" spans="1:13">
      <c r="A165" s="5"/>
      <c r="B165" s="9"/>
      <c r="C165" s="225"/>
      <c r="D165" s="226">
        <v>17</v>
      </c>
      <c r="E165" s="290" t="s">
        <v>110</v>
      </c>
      <c r="F165" s="290"/>
      <c r="G165" s="290"/>
      <c r="H165" s="290"/>
      <c r="I165" s="290"/>
      <c r="J165" s="290"/>
      <c r="K165" s="227">
        <f>SUM(K166:K167)</f>
        <v>1566769</v>
      </c>
      <c r="L165" s="10"/>
      <c r="M165" s="5"/>
    </row>
    <row r="166" spans="1:13">
      <c r="A166" s="5"/>
      <c r="B166" s="9"/>
      <c r="C166" s="128">
        <v>92</v>
      </c>
      <c r="D166" s="184" t="s">
        <v>254</v>
      </c>
      <c r="E166" s="126"/>
      <c r="F166" s="126"/>
      <c r="G166" s="127" t="s">
        <v>103</v>
      </c>
      <c r="H166" s="175" t="s">
        <v>104</v>
      </c>
      <c r="I166" s="176">
        <v>121.10000000000001</v>
      </c>
      <c r="J166" s="192">
        <v>4592.32</v>
      </c>
      <c r="K166" s="196">
        <f>ROUND(I166*J166,0)</f>
        <v>556130</v>
      </c>
      <c r="L166" s="10"/>
      <c r="M166" s="5"/>
    </row>
    <row r="167" spans="1:13">
      <c r="A167" s="5"/>
      <c r="B167" s="9"/>
      <c r="C167" s="128">
        <v>93</v>
      </c>
      <c r="D167" s="184" t="s">
        <v>255</v>
      </c>
      <c r="E167" s="126"/>
      <c r="F167" s="126"/>
      <c r="G167" s="127" t="s">
        <v>105</v>
      </c>
      <c r="H167" s="175" t="s">
        <v>106</v>
      </c>
      <c r="I167" s="176">
        <v>18.534500000000001</v>
      </c>
      <c r="J167" s="192">
        <v>54527.450000000004</v>
      </c>
      <c r="K167" s="196">
        <f>ROUND(I167*J167,0)</f>
        <v>1010639</v>
      </c>
      <c r="L167" s="10"/>
      <c r="M167" s="5"/>
    </row>
    <row r="168" spans="1:13">
      <c r="A168" s="5"/>
      <c r="B168" s="9"/>
      <c r="C168" s="286"/>
      <c r="D168" s="287"/>
      <c r="E168" s="287"/>
      <c r="F168" s="287"/>
      <c r="G168" s="287"/>
      <c r="H168" s="287"/>
      <c r="I168" s="287"/>
      <c r="J168" s="287"/>
      <c r="K168" s="288"/>
      <c r="L168" s="10"/>
      <c r="M168" s="5"/>
    </row>
    <row r="169" spans="1:13">
      <c r="A169" s="5"/>
      <c r="B169" s="9"/>
      <c r="C169" s="225"/>
      <c r="D169" s="226">
        <v>18</v>
      </c>
      <c r="E169" s="290" t="s">
        <v>256</v>
      </c>
      <c r="F169" s="290"/>
      <c r="G169" s="290"/>
      <c r="H169" s="290"/>
      <c r="I169" s="290"/>
      <c r="J169" s="290"/>
      <c r="K169" s="227">
        <f>SUM(K170:K184)</f>
        <v>42218519</v>
      </c>
      <c r="L169" s="10"/>
      <c r="M169" s="5"/>
    </row>
    <row r="170" spans="1:13">
      <c r="A170" s="5"/>
      <c r="B170" s="9"/>
      <c r="C170" s="128">
        <v>94</v>
      </c>
      <c r="D170" s="207" t="s">
        <v>257</v>
      </c>
      <c r="E170" s="208"/>
      <c r="F170" s="208"/>
      <c r="G170" s="127" t="s">
        <v>92</v>
      </c>
      <c r="H170" s="126" t="s">
        <v>106</v>
      </c>
      <c r="I170" s="271">
        <v>7.3125</v>
      </c>
      <c r="J170" s="213">
        <v>580975.47</v>
      </c>
      <c r="K170" s="196">
        <f>ROUND(I170*J170,0)</f>
        <v>4248383</v>
      </c>
      <c r="L170" s="10"/>
      <c r="M170" s="5"/>
    </row>
    <row r="171" spans="1:13" ht="28.5">
      <c r="A171" s="5"/>
      <c r="B171" s="9"/>
      <c r="C171" s="128">
        <v>95</v>
      </c>
      <c r="D171" s="207" t="s">
        <v>258</v>
      </c>
      <c r="E171" s="208"/>
      <c r="F171" s="208"/>
      <c r="G171" s="127" t="s">
        <v>118</v>
      </c>
      <c r="H171" s="126" t="s">
        <v>106</v>
      </c>
      <c r="I171" s="271">
        <v>2.1</v>
      </c>
      <c r="J171" s="213">
        <v>1206541.9099999999</v>
      </c>
      <c r="K171" s="196">
        <f t="shared" ref="K171:K184" si="10">ROUND(I171*J171,0)</f>
        <v>2533738</v>
      </c>
      <c r="L171" s="10"/>
      <c r="M171" s="5"/>
    </row>
    <row r="172" spans="1:13" ht="28.5">
      <c r="A172" s="5"/>
      <c r="B172" s="9"/>
      <c r="C172" s="128">
        <v>96</v>
      </c>
      <c r="D172" s="207" t="s">
        <v>259</v>
      </c>
      <c r="E172" s="208"/>
      <c r="F172" s="208"/>
      <c r="G172" s="127" t="s">
        <v>119</v>
      </c>
      <c r="H172" s="126" t="s">
        <v>106</v>
      </c>
      <c r="I172" s="271">
        <v>3.046875</v>
      </c>
      <c r="J172" s="213">
        <v>1662954.51</v>
      </c>
      <c r="K172" s="196">
        <f t="shared" si="10"/>
        <v>5066815</v>
      </c>
      <c r="L172" s="10"/>
      <c r="M172" s="5"/>
    </row>
    <row r="173" spans="1:13">
      <c r="A173" s="5"/>
      <c r="B173" s="9"/>
      <c r="C173" s="128">
        <v>97</v>
      </c>
      <c r="D173" s="207" t="s">
        <v>260</v>
      </c>
      <c r="E173" s="208"/>
      <c r="F173" s="208"/>
      <c r="G173" s="127" t="s">
        <v>120</v>
      </c>
      <c r="H173" s="126" t="s">
        <v>104</v>
      </c>
      <c r="I173" s="271">
        <v>12.110000000000001</v>
      </c>
      <c r="J173" s="213">
        <v>57981.85</v>
      </c>
      <c r="K173" s="196">
        <f t="shared" si="10"/>
        <v>702160</v>
      </c>
      <c r="L173" s="10"/>
      <c r="M173" s="5"/>
    </row>
    <row r="174" spans="1:13" ht="28.5">
      <c r="A174" s="5"/>
      <c r="B174" s="9"/>
      <c r="C174" s="128">
        <v>98</v>
      </c>
      <c r="D174" s="207" t="s">
        <v>261</v>
      </c>
      <c r="E174" s="208"/>
      <c r="F174" s="208"/>
      <c r="G174" s="127" t="s">
        <v>121</v>
      </c>
      <c r="H174" s="126" t="s">
        <v>106</v>
      </c>
      <c r="I174" s="271">
        <v>1.378125</v>
      </c>
      <c r="J174" s="213">
        <v>1792428.47</v>
      </c>
      <c r="K174" s="196">
        <f t="shared" si="10"/>
        <v>2470190</v>
      </c>
      <c r="L174" s="10"/>
      <c r="M174" s="5"/>
    </row>
    <row r="175" spans="1:13" ht="28.5">
      <c r="A175" s="5"/>
      <c r="B175" s="9"/>
      <c r="C175" s="128">
        <v>99</v>
      </c>
      <c r="D175" s="207" t="s">
        <v>262</v>
      </c>
      <c r="E175" s="208"/>
      <c r="F175" s="208"/>
      <c r="G175" s="127" t="s">
        <v>122</v>
      </c>
      <c r="H175" s="126" t="s">
        <v>106</v>
      </c>
      <c r="I175" s="271">
        <v>0.11812499999999999</v>
      </c>
      <c r="J175" s="213">
        <v>1976258.43</v>
      </c>
      <c r="K175" s="196">
        <f t="shared" si="10"/>
        <v>233446</v>
      </c>
      <c r="L175" s="10"/>
      <c r="M175" s="5"/>
    </row>
    <row r="176" spans="1:13" ht="28.5">
      <c r="A176" s="5"/>
      <c r="B176" s="9"/>
      <c r="C176" s="128">
        <v>100</v>
      </c>
      <c r="D176" s="207" t="s">
        <v>263</v>
      </c>
      <c r="E176" s="208"/>
      <c r="F176" s="208"/>
      <c r="G176" s="127" t="s">
        <v>123</v>
      </c>
      <c r="H176" s="126" t="s">
        <v>104</v>
      </c>
      <c r="I176" s="271">
        <v>42.862499999999997</v>
      </c>
      <c r="J176" s="213">
        <v>176589.69</v>
      </c>
      <c r="K176" s="196">
        <f t="shared" si="10"/>
        <v>7569076</v>
      </c>
      <c r="L176" s="10"/>
      <c r="M176" s="5"/>
    </row>
    <row r="177" spans="1:13" ht="28.5">
      <c r="A177" s="5"/>
      <c r="B177" s="9"/>
      <c r="C177" s="128">
        <v>101</v>
      </c>
      <c r="D177" s="207" t="s">
        <v>264</v>
      </c>
      <c r="E177" s="208"/>
      <c r="F177" s="208"/>
      <c r="G177" s="127" t="s">
        <v>124</v>
      </c>
      <c r="H177" s="126" t="s">
        <v>106</v>
      </c>
      <c r="I177" s="271">
        <v>3.234375</v>
      </c>
      <c r="J177" s="213">
        <v>1792428.47</v>
      </c>
      <c r="K177" s="196">
        <f t="shared" si="10"/>
        <v>5797386</v>
      </c>
      <c r="L177" s="10"/>
      <c r="M177" s="5"/>
    </row>
    <row r="178" spans="1:13" ht="28.5">
      <c r="A178" s="5"/>
      <c r="B178" s="9"/>
      <c r="C178" s="128">
        <v>102</v>
      </c>
      <c r="D178" s="207" t="s">
        <v>265</v>
      </c>
      <c r="E178" s="208"/>
      <c r="F178" s="208"/>
      <c r="G178" s="127" t="s">
        <v>125</v>
      </c>
      <c r="H178" s="126" t="s">
        <v>106</v>
      </c>
      <c r="I178" s="271">
        <v>0.72375</v>
      </c>
      <c r="J178" s="213">
        <v>1993190.07</v>
      </c>
      <c r="K178" s="196">
        <f t="shared" si="10"/>
        <v>1442571</v>
      </c>
      <c r="L178" s="10"/>
      <c r="M178" s="5"/>
    </row>
    <row r="179" spans="1:13" ht="28.5">
      <c r="A179" s="5"/>
      <c r="B179" s="9"/>
      <c r="C179" s="128">
        <v>103</v>
      </c>
      <c r="D179" s="207" t="s">
        <v>266</v>
      </c>
      <c r="E179" s="208"/>
      <c r="F179" s="208"/>
      <c r="G179" s="127" t="s">
        <v>272</v>
      </c>
      <c r="H179" s="126" t="s">
        <v>106</v>
      </c>
      <c r="I179" s="271">
        <v>0.67500000000000004</v>
      </c>
      <c r="J179" s="213">
        <v>646689.07999999996</v>
      </c>
      <c r="K179" s="196">
        <f t="shared" si="10"/>
        <v>436515</v>
      </c>
      <c r="L179" s="10"/>
      <c r="M179" s="5"/>
    </row>
    <row r="180" spans="1:13" ht="28.5">
      <c r="A180" s="5"/>
      <c r="B180" s="9"/>
      <c r="C180" s="128">
        <v>104</v>
      </c>
      <c r="D180" s="207" t="s">
        <v>267</v>
      </c>
      <c r="E180" s="208"/>
      <c r="F180" s="208"/>
      <c r="G180" s="127" t="s">
        <v>273</v>
      </c>
      <c r="H180" s="126" t="s">
        <v>106</v>
      </c>
      <c r="I180" s="271">
        <v>0.36</v>
      </c>
      <c r="J180" s="213">
        <v>1597781.92</v>
      </c>
      <c r="K180" s="196">
        <f t="shared" si="10"/>
        <v>575201</v>
      </c>
      <c r="L180" s="10"/>
      <c r="M180" s="5"/>
    </row>
    <row r="181" spans="1:13" ht="28.5">
      <c r="A181" s="5"/>
      <c r="B181" s="9"/>
      <c r="C181" s="128">
        <v>105</v>
      </c>
      <c r="D181" s="207" t="s">
        <v>268</v>
      </c>
      <c r="E181" s="208"/>
      <c r="F181" s="208"/>
      <c r="G181" s="127" t="s">
        <v>274</v>
      </c>
      <c r="H181" s="126" t="s">
        <v>106</v>
      </c>
      <c r="I181" s="271">
        <v>0.33750000000000002</v>
      </c>
      <c r="J181" s="213">
        <v>806561.76</v>
      </c>
      <c r="K181" s="196">
        <f t="shared" si="10"/>
        <v>272215</v>
      </c>
      <c r="L181" s="10"/>
      <c r="M181" s="5"/>
    </row>
    <row r="182" spans="1:13">
      <c r="A182" s="5"/>
      <c r="B182" s="9"/>
      <c r="C182" s="128">
        <v>106</v>
      </c>
      <c r="D182" s="207" t="s">
        <v>269</v>
      </c>
      <c r="E182" s="208"/>
      <c r="F182" s="208"/>
      <c r="G182" s="127" t="s">
        <v>152</v>
      </c>
      <c r="H182" s="126" t="s">
        <v>104</v>
      </c>
      <c r="I182" s="271">
        <v>44.94</v>
      </c>
      <c r="J182" s="213">
        <v>161122.36000000002</v>
      </c>
      <c r="K182" s="196">
        <f t="shared" si="10"/>
        <v>7240839</v>
      </c>
      <c r="L182" s="10"/>
      <c r="M182" s="5"/>
    </row>
    <row r="183" spans="1:13">
      <c r="A183" s="5"/>
      <c r="B183" s="9"/>
      <c r="C183" s="128">
        <v>107</v>
      </c>
      <c r="D183" s="207" t="s">
        <v>270</v>
      </c>
      <c r="E183" s="208"/>
      <c r="F183" s="208"/>
      <c r="G183" s="127" t="s">
        <v>148</v>
      </c>
      <c r="H183" s="126" t="s">
        <v>106</v>
      </c>
      <c r="I183" s="271">
        <v>0.4</v>
      </c>
      <c r="J183" s="213">
        <v>871637.83</v>
      </c>
      <c r="K183" s="196">
        <f t="shared" si="10"/>
        <v>348655</v>
      </c>
      <c r="L183" s="10"/>
      <c r="M183" s="5"/>
    </row>
    <row r="184" spans="1:13" ht="42.75">
      <c r="A184" s="5"/>
      <c r="B184" s="9"/>
      <c r="C184" s="128">
        <v>108</v>
      </c>
      <c r="D184" s="207" t="s">
        <v>271</v>
      </c>
      <c r="E184" s="208"/>
      <c r="F184" s="208"/>
      <c r="G184" s="127" t="s">
        <v>94</v>
      </c>
      <c r="H184" s="126" t="s">
        <v>108</v>
      </c>
      <c r="I184" s="271">
        <v>44</v>
      </c>
      <c r="J184" s="213">
        <v>74575.67</v>
      </c>
      <c r="K184" s="196">
        <f t="shared" si="10"/>
        <v>3281329</v>
      </c>
      <c r="L184" s="10"/>
      <c r="M184" s="5"/>
    </row>
    <row r="185" spans="1:13">
      <c r="A185" s="5"/>
      <c r="B185" s="9"/>
      <c r="C185" s="128"/>
      <c r="D185" s="209"/>
      <c r="E185" s="208"/>
      <c r="F185" s="208"/>
      <c r="G185" s="208"/>
      <c r="H185" s="208"/>
      <c r="I185" s="272"/>
      <c r="J185" s="208"/>
      <c r="K185" s="196"/>
      <c r="L185" s="10"/>
      <c r="M185" s="5"/>
    </row>
    <row r="186" spans="1:13">
      <c r="A186" s="5"/>
      <c r="B186" s="9"/>
      <c r="C186" s="262"/>
      <c r="D186" s="226">
        <v>19</v>
      </c>
      <c r="E186" s="295" t="s">
        <v>111</v>
      </c>
      <c r="F186" s="295"/>
      <c r="G186" s="295"/>
      <c r="H186" s="295"/>
      <c r="I186" s="295"/>
      <c r="J186" s="302"/>
      <c r="K186" s="227">
        <f>SUM(K187)</f>
        <v>2561904</v>
      </c>
      <c r="L186" s="10"/>
      <c r="M186" s="5"/>
    </row>
    <row r="187" spans="1:13">
      <c r="A187" s="5"/>
      <c r="B187" s="9"/>
      <c r="C187" s="224">
        <v>109</v>
      </c>
      <c r="D187" s="184" t="s">
        <v>275</v>
      </c>
      <c r="E187" s="263"/>
      <c r="F187" s="210"/>
      <c r="G187" s="279" t="s">
        <v>112</v>
      </c>
      <c r="H187" s="211" t="s">
        <v>106</v>
      </c>
      <c r="I187" s="273">
        <v>12.110000000000001</v>
      </c>
      <c r="J187" s="214">
        <v>211552.79</v>
      </c>
      <c r="K187" s="212">
        <f>ROUND(I187*J187,0)</f>
        <v>2561904</v>
      </c>
      <c r="L187" s="10"/>
      <c r="M187" s="5"/>
    </row>
    <row r="188" spans="1:13">
      <c r="A188" s="5"/>
      <c r="B188" s="9"/>
      <c r="C188" s="289"/>
      <c r="D188" s="289"/>
      <c r="E188" s="289"/>
      <c r="F188" s="289"/>
      <c r="G188" s="289"/>
      <c r="H188" s="289"/>
      <c r="I188" s="289"/>
      <c r="J188" s="289"/>
      <c r="K188" s="289"/>
      <c r="L188" s="10"/>
      <c r="M188" s="5"/>
    </row>
    <row r="189" spans="1:13">
      <c r="A189" s="5"/>
      <c r="B189" s="9"/>
      <c r="C189" s="225"/>
      <c r="D189" s="226">
        <v>20</v>
      </c>
      <c r="E189" s="294" t="s">
        <v>294</v>
      </c>
      <c r="F189" s="295"/>
      <c r="G189" s="295"/>
      <c r="H189" s="295"/>
      <c r="I189" s="295"/>
      <c r="J189" s="295"/>
      <c r="K189" s="261">
        <f>SUM(K190:K202)</f>
        <v>55790570</v>
      </c>
      <c r="L189" s="10"/>
      <c r="M189" s="5"/>
    </row>
    <row r="190" spans="1:13">
      <c r="A190" s="5"/>
      <c r="B190" s="9"/>
      <c r="C190" s="128">
        <v>110</v>
      </c>
      <c r="D190" s="184" t="s">
        <v>276</v>
      </c>
      <c r="E190" s="208"/>
      <c r="F190" s="208"/>
      <c r="G190" s="127" t="s">
        <v>136</v>
      </c>
      <c r="H190" s="183" t="s">
        <v>104</v>
      </c>
      <c r="I190" s="265">
        <v>116.935</v>
      </c>
      <c r="J190" s="215">
        <v>52589.43</v>
      </c>
      <c r="K190" s="216">
        <f>ROUND(I190*J190,0)</f>
        <v>6149545</v>
      </c>
      <c r="L190" s="10"/>
      <c r="M190" s="5"/>
    </row>
    <row r="191" spans="1:13" ht="28.5">
      <c r="A191" s="5"/>
      <c r="B191" s="9"/>
      <c r="C191" s="128">
        <v>111</v>
      </c>
      <c r="D191" s="184" t="s">
        <v>277</v>
      </c>
      <c r="E191" s="208"/>
      <c r="F191" s="208"/>
      <c r="G191" s="127" t="s">
        <v>93</v>
      </c>
      <c r="H191" s="183" t="s">
        <v>104</v>
      </c>
      <c r="I191" s="265">
        <v>65.174999999999997</v>
      </c>
      <c r="J191" s="215">
        <v>185394.6</v>
      </c>
      <c r="K191" s="216">
        <f t="shared" ref="K191:K202" si="11">ROUND(I191*J191,0)</f>
        <v>12083093</v>
      </c>
      <c r="L191" s="10"/>
      <c r="M191" s="5"/>
    </row>
    <row r="192" spans="1:13">
      <c r="A192" s="5"/>
      <c r="B192" s="9"/>
      <c r="C192" s="128">
        <v>112</v>
      </c>
      <c r="D192" s="184" t="s">
        <v>278</v>
      </c>
      <c r="E192" s="208"/>
      <c r="F192" s="208"/>
      <c r="G192" s="127" t="s">
        <v>363</v>
      </c>
      <c r="H192" s="183" t="s">
        <v>104</v>
      </c>
      <c r="I192" s="265">
        <v>233.87</v>
      </c>
      <c r="J192" s="215">
        <v>43089.83</v>
      </c>
      <c r="K192" s="216">
        <f t="shared" si="11"/>
        <v>10077419</v>
      </c>
      <c r="L192" s="10"/>
      <c r="M192" s="5"/>
    </row>
    <row r="193" spans="1:13">
      <c r="A193" s="5"/>
      <c r="B193" s="9"/>
      <c r="C193" s="128">
        <v>113</v>
      </c>
      <c r="D193" s="184" t="s">
        <v>279</v>
      </c>
      <c r="E193" s="208"/>
      <c r="F193" s="208"/>
      <c r="G193" s="127" t="s">
        <v>137</v>
      </c>
      <c r="H193" s="183" t="s">
        <v>104</v>
      </c>
      <c r="I193" s="265">
        <v>10.799999999999999</v>
      </c>
      <c r="J193" s="215">
        <v>85211.92</v>
      </c>
      <c r="K193" s="216">
        <f t="shared" si="11"/>
        <v>920289</v>
      </c>
      <c r="L193" s="10"/>
      <c r="M193" s="5"/>
    </row>
    <row r="194" spans="1:13">
      <c r="A194" s="5"/>
      <c r="B194" s="9"/>
      <c r="C194" s="128">
        <v>114</v>
      </c>
      <c r="D194" s="184" t="s">
        <v>280</v>
      </c>
      <c r="E194" s="208"/>
      <c r="F194" s="208"/>
      <c r="G194" s="127" t="s">
        <v>138</v>
      </c>
      <c r="H194" s="183" t="s">
        <v>104</v>
      </c>
      <c r="I194" s="265">
        <v>3.5999999999999996</v>
      </c>
      <c r="J194" s="215">
        <v>61409.58</v>
      </c>
      <c r="K194" s="216">
        <f t="shared" si="11"/>
        <v>221074</v>
      </c>
      <c r="L194" s="10"/>
      <c r="M194" s="5"/>
    </row>
    <row r="195" spans="1:13">
      <c r="A195" s="5"/>
      <c r="B195" s="9"/>
      <c r="C195" s="128">
        <v>115</v>
      </c>
      <c r="D195" s="184" t="s">
        <v>281</v>
      </c>
      <c r="E195" s="208"/>
      <c r="F195" s="208"/>
      <c r="G195" s="127" t="s">
        <v>135</v>
      </c>
      <c r="H195" s="183" t="s">
        <v>104</v>
      </c>
      <c r="I195" s="265">
        <v>55.267499999999998</v>
      </c>
      <c r="J195" s="215">
        <v>44091.86</v>
      </c>
      <c r="K195" s="216">
        <f t="shared" si="11"/>
        <v>2436847</v>
      </c>
      <c r="L195" s="10"/>
      <c r="M195" s="5"/>
    </row>
    <row r="196" spans="1:13">
      <c r="A196" s="5"/>
      <c r="B196" s="9"/>
      <c r="C196" s="128">
        <v>116</v>
      </c>
      <c r="D196" s="184" t="s">
        <v>282</v>
      </c>
      <c r="E196" s="208"/>
      <c r="F196" s="208"/>
      <c r="G196" s="127" t="s">
        <v>289</v>
      </c>
      <c r="H196" s="183" t="s">
        <v>104</v>
      </c>
      <c r="I196" s="265">
        <v>74.8125</v>
      </c>
      <c r="J196" s="215">
        <v>62819.28</v>
      </c>
      <c r="K196" s="216">
        <f t="shared" si="11"/>
        <v>4699667</v>
      </c>
      <c r="L196" s="10"/>
      <c r="M196" s="5"/>
    </row>
    <row r="197" spans="1:13">
      <c r="A197" s="5"/>
      <c r="B197" s="9"/>
      <c r="C197" s="128">
        <v>117</v>
      </c>
      <c r="D197" s="184" t="s">
        <v>283</v>
      </c>
      <c r="E197" s="208"/>
      <c r="F197" s="208"/>
      <c r="G197" s="127" t="s">
        <v>290</v>
      </c>
      <c r="H197" s="183" t="s">
        <v>104</v>
      </c>
      <c r="I197" s="265">
        <v>71.112499999999997</v>
      </c>
      <c r="J197" s="215">
        <v>92510.61</v>
      </c>
      <c r="K197" s="216">
        <f t="shared" si="11"/>
        <v>6578661</v>
      </c>
      <c r="L197" s="10"/>
      <c r="M197" s="5"/>
    </row>
    <row r="198" spans="1:13" ht="28.5">
      <c r="A198" s="5"/>
      <c r="B198" s="9"/>
      <c r="C198" s="128">
        <v>118</v>
      </c>
      <c r="D198" s="184" t="s">
        <v>284</v>
      </c>
      <c r="E198" s="208"/>
      <c r="F198" s="208"/>
      <c r="G198" s="127" t="s">
        <v>291</v>
      </c>
      <c r="H198" s="183" t="s">
        <v>108</v>
      </c>
      <c r="I198" s="265">
        <v>19.5</v>
      </c>
      <c r="J198" s="215">
        <v>12406.630000000001</v>
      </c>
      <c r="K198" s="216">
        <f t="shared" si="11"/>
        <v>241929</v>
      </c>
      <c r="L198" s="10"/>
      <c r="M198" s="5"/>
    </row>
    <row r="199" spans="1:13">
      <c r="A199" s="5"/>
      <c r="B199" s="9"/>
      <c r="C199" s="128">
        <v>119</v>
      </c>
      <c r="D199" s="184" t="s">
        <v>285</v>
      </c>
      <c r="E199" s="208"/>
      <c r="F199" s="208"/>
      <c r="G199" s="127" t="s">
        <v>292</v>
      </c>
      <c r="H199" s="183" t="s">
        <v>104</v>
      </c>
      <c r="I199" s="265">
        <v>116.935</v>
      </c>
      <c r="J199" s="215">
        <v>26445.21</v>
      </c>
      <c r="K199" s="216">
        <f t="shared" si="11"/>
        <v>3092371</v>
      </c>
      <c r="L199" s="10"/>
      <c r="M199" s="5"/>
    </row>
    <row r="200" spans="1:13" ht="28.5">
      <c r="A200" s="5"/>
      <c r="B200" s="9"/>
      <c r="C200" s="128">
        <v>120</v>
      </c>
      <c r="D200" s="184" t="s">
        <v>286</v>
      </c>
      <c r="E200" s="208"/>
      <c r="F200" s="208"/>
      <c r="G200" s="127" t="s">
        <v>293</v>
      </c>
      <c r="H200" s="183" t="s">
        <v>104</v>
      </c>
      <c r="I200" s="265">
        <v>72.98</v>
      </c>
      <c r="J200" s="215">
        <v>88510.11</v>
      </c>
      <c r="K200" s="216">
        <f t="shared" si="11"/>
        <v>6459468</v>
      </c>
      <c r="L200" s="10"/>
      <c r="M200" s="5"/>
    </row>
    <row r="201" spans="1:13">
      <c r="A201" s="5"/>
      <c r="B201" s="9"/>
      <c r="C201" s="128">
        <v>121</v>
      </c>
      <c r="D201" s="184" t="s">
        <v>287</v>
      </c>
      <c r="E201" s="208"/>
      <c r="F201" s="208"/>
      <c r="G201" s="127" t="s">
        <v>371</v>
      </c>
      <c r="H201" s="183" t="s">
        <v>104</v>
      </c>
      <c r="I201" s="265">
        <v>3.75</v>
      </c>
      <c r="J201" s="215">
        <v>205752.7</v>
      </c>
      <c r="K201" s="216">
        <f t="shared" si="11"/>
        <v>771573</v>
      </c>
      <c r="L201" s="10"/>
      <c r="M201" s="5"/>
    </row>
    <row r="202" spans="1:13">
      <c r="A202" s="5"/>
      <c r="B202" s="9"/>
      <c r="C202" s="128">
        <v>122</v>
      </c>
      <c r="D202" s="184" t="s">
        <v>288</v>
      </c>
      <c r="E202" s="208"/>
      <c r="F202" s="208"/>
      <c r="G202" s="127" t="s">
        <v>361</v>
      </c>
      <c r="H202" s="183" t="s">
        <v>108</v>
      </c>
      <c r="I202" s="265">
        <v>36</v>
      </c>
      <c r="J202" s="215">
        <v>57184.29</v>
      </c>
      <c r="K202" s="216">
        <f t="shared" si="11"/>
        <v>2058634</v>
      </c>
      <c r="L202" s="10"/>
      <c r="M202" s="5"/>
    </row>
    <row r="203" spans="1:13">
      <c r="A203" s="5"/>
      <c r="B203" s="9"/>
      <c r="C203" s="293"/>
      <c r="D203" s="293"/>
      <c r="E203" s="289"/>
      <c r="F203" s="289"/>
      <c r="G203" s="289"/>
      <c r="H203" s="289"/>
      <c r="I203" s="289"/>
      <c r="J203" s="289"/>
      <c r="K203" s="289"/>
      <c r="L203" s="10"/>
      <c r="M203" s="5"/>
    </row>
    <row r="204" spans="1:13">
      <c r="A204" s="5"/>
      <c r="B204" s="9"/>
      <c r="C204" s="225"/>
      <c r="D204" s="226">
        <v>21</v>
      </c>
      <c r="E204" s="296" t="s">
        <v>295</v>
      </c>
      <c r="F204" s="296"/>
      <c r="G204" s="297"/>
      <c r="H204" s="297"/>
      <c r="I204" s="297"/>
      <c r="J204" s="298"/>
      <c r="K204" s="264">
        <f>SUM(K205:K224)</f>
        <v>49644901</v>
      </c>
      <c r="L204" s="10"/>
      <c r="M204" s="5"/>
    </row>
    <row r="205" spans="1:13">
      <c r="A205" s="5"/>
      <c r="B205" s="9"/>
      <c r="C205" s="128">
        <v>123</v>
      </c>
      <c r="D205" s="184" t="s">
        <v>296</v>
      </c>
      <c r="E205" s="206"/>
      <c r="F205" s="206"/>
      <c r="G205" s="127" t="s">
        <v>195</v>
      </c>
      <c r="H205" s="183" t="s">
        <v>108</v>
      </c>
      <c r="I205" s="265">
        <v>90</v>
      </c>
      <c r="J205" s="215">
        <v>1950.72</v>
      </c>
      <c r="K205" s="196">
        <f>ROUND(I205*J205,0)</f>
        <v>175565</v>
      </c>
      <c r="L205" s="10"/>
      <c r="M205" s="5"/>
    </row>
    <row r="206" spans="1:13">
      <c r="A206" s="5"/>
      <c r="B206" s="9"/>
      <c r="C206" s="128">
        <v>124</v>
      </c>
      <c r="D206" s="184" t="s">
        <v>297</v>
      </c>
      <c r="E206" s="206"/>
      <c r="F206" s="206"/>
      <c r="G206" s="127" t="s">
        <v>105</v>
      </c>
      <c r="H206" s="183" t="s">
        <v>106</v>
      </c>
      <c r="I206" s="265">
        <v>13.5</v>
      </c>
      <c r="J206" s="215">
        <v>54527.450000000004</v>
      </c>
      <c r="K206" s="196">
        <f t="shared" ref="K206:K224" si="12">ROUND(I206*J206,0)</f>
        <v>736121</v>
      </c>
      <c r="L206" s="10"/>
      <c r="M206" s="5"/>
    </row>
    <row r="207" spans="1:13">
      <c r="A207" s="5"/>
      <c r="B207" s="9"/>
      <c r="C207" s="128">
        <v>125</v>
      </c>
      <c r="D207" s="184" t="s">
        <v>298</v>
      </c>
      <c r="E207" s="206"/>
      <c r="F207" s="206"/>
      <c r="G207" s="127" t="s">
        <v>112</v>
      </c>
      <c r="H207" s="183" t="s">
        <v>106</v>
      </c>
      <c r="I207" s="265">
        <v>13.5</v>
      </c>
      <c r="J207" s="215">
        <v>211552.79</v>
      </c>
      <c r="K207" s="196">
        <f t="shared" si="12"/>
        <v>2855963</v>
      </c>
      <c r="L207" s="10"/>
      <c r="M207" s="5"/>
    </row>
    <row r="208" spans="1:13" ht="28.5">
      <c r="A208" s="5"/>
      <c r="B208" s="9"/>
      <c r="C208" s="128">
        <v>126</v>
      </c>
      <c r="D208" s="184" t="s">
        <v>299</v>
      </c>
      <c r="E208" s="206"/>
      <c r="F208" s="206"/>
      <c r="G208" s="127" t="s">
        <v>316</v>
      </c>
      <c r="H208" s="183" t="s">
        <v>219</v>
      </c>
      <c r="I208" s="265">
        <v>1</v>
      </c>
      <c r="J208" s="215">
        <v>150194.01</v>
      </c>
      <c r="K208" s="196">
        <f t="shared" si="12"/>
        <v>150194</v>
      </c>
      <c r="L208" s="10"/>
      <c r="M208" s="5"/>
    </row>
    <row r="209" spans="1:13" ht="28.5">
      <c r="A209" s="5"/>
      <c r="B209" s="9"/>
      <c r="C209" s="128">
        <v>127</v>
      </c>
      <c r="D209" s="184" t="s">
        <v>300</v>
      </c>
      <c r="E209" s="206"/>
      <c r="F209" s="206"/>
      <c r="G209" s="127" t="s">
        <v>317</v>
      </c>
      <c r="H209" s="183" t="s">
        <v>108</v>
      </c>
      <c r="I209" s="265">
        <v>81</v>
      </c>
      <c r="J209" s="215">
        <v>10933.43</v>
      </c>
      <c r="K209" s="196">
        <f t="shared" si="12"/>
        <v>885608</v>
      </c>
      <c r="L209" s="10"/>
      <c r="M209" s="5"/>
    </row>
    <row r="210" spans="1:13" ht="28.5">
      <c r="A210" s="5"/>
      <c r="B210" s="9"/>
      <c r="C210" s="128">
        <v>128</v>
      </c>
      <c r="D210" s="184" t="s">
        <v>301</v>
      </c>
      <c r="E210" s="206"/>
      <c r="F210" s="206"/>
      <c r="G210" s="127" t="s">
        <v>318</v>
      </c>
      <c r="H210" s="183" t="s">
        <v>219</v>
      </c>
      <c r="I210" s="265">
        <v>1</v>
      </c>
      <c r="J210" s="215">
        <v>623286.79</v>
      </c>
      <c r="K210" s="196">
        <f t="shared" si="12"/>
        <v>623287</v>
      </c>
      <c r="L210" s="10"/>
      <c r="M210" s="5"/>
    </row>
    <row r="211" spans="1:13" ht="28.5">
      <c r="A211" s="5"/>
      <c r="B211" s="9"/>
      <c r="C211" s="128">
        <v>129</v>
      </c>
      <c r="D211" s="184" t="s">
        <v>302</v>
      </c>
      <c r="E211" s="206"/>
      <c r="F211" s="206"/>
      <c r="G211" s="127" t="s">
        <v>319</v>
      </c>
      <c r="H211" s="183" t="s">
        <v>108</v>
      </c>
      <c r="I211" s="265">
        <v>35</v>
      </c>
      <c r="J211" s="215">
        <v>89773.759999999995</v>
      </c>
      <c r="K211" s="196">
        <f t="shared" si="12"/>
        <v>3142082</v>
      </c>
      <c r="L211" s="10"/>
      <c r="M211" s="5"/>
    </row>
    <row r="212" spans="1:13" ht="28.5">
      <c r="A212" s="5"/>
      <c r="B212" s="9"/>
      <c r="C212" s="128">
        <v>130</v>
      </c>
      <c r="D212" s="184" t="s">
        <v>303</v>
      </c>
      <c r="E212" s="206"/>
      <c r="F212" s="206"/>
      <c r="G212" s="127" t="s">
        <v>246</v>
      </c>
      <c r="H212" s="183" t="s">
        <v>108</v>
      </c>
      <c r="I212" s="265">
        <v>25</v>
      </c>
      <c r="J212" s="215">
        <v>74244.2</v>
      </c>
      <c r="K212" s="196">
        <f t="shared" si="12"/>
        <v>1856105</v>
      </c>
      <c r="L212" s="10"/>
      <c r="M212" s="5"/>
    </row>
    <row r="213" spans="1:13" ht="28.5">
      <c r="A213" s="5"/>
      <c r="B213" s="9"/>
      <c r="C213" s="128">
        <v>131</v>
      </c>
      <c r="D213" s="184" t="s">
        <v>304</v>
      </c>
      <c r="E213" s="206"/>
      <c r="F213" s="206"/>
      <c r="G213" s="127" t="s">
        <v>166</v>
      </c>
      <c r="H213" s="183" t="s">
        <v>108</v>
      </c>
      <c r="I213" s="265">
        <v>27</v>
      </c>
      <c r="J213" s="215">
        <v>35954.97</v>
      </c>
      <c r="K213" s="196">
        <f t="shared" si="12"/>
        <v>970784</v>
      </c>
      <c r="L213" s="10"/>
      <c r="M213" s="5"/>
    </row>
    <row r="214" spans="1:13" ht="28.5">
      <c r="A214" s="5"/>
      <c r="B214" s="9"/>
      <c r="C214" s="128">
        <v>132</v>
      </c>
      <c r="D214" s="184" t="s">
        <v>305</v>
      </c>
      <c r="E214" s="206"/>
      <c r="F214" s="206"/>
      <c r="G214" s="127" t="s">
        <v>320</v>
      </c>
      <c r="H214" s="183" t="s">
        <v>108</v>
      </c>
      <c r="I214" s="265">
        <v>15</v>
      </c>
      <c r="J214" s="215">
        <v>22738.080000000002</v>
      </c>
      <c r="K214" s="196">
        <f t="shared" si="12"/>
        <v>341071</v>
      </c>
      <c r="L214" s="10"/>
      <c r="M214" s="5"/>
    </row>
    <row r="215" spans="1:13" ht="33.75" customHeight="1">
      <c r="A215" s="5"/>
      <c r="B215" s="9"/>
      <c r="C215" s="128">
        <v>133</v>
      </c>
      <c r="D215" s="184" t="s">
        <v>306</v>
      </c>
      <c r="E215" s="206"/>
      <c r="F215" s="206"/>
      <c r="G215" s="127" t="s">
        <v>321</v>
      </c>
      <c r="H215" s="183" t="s">
        <v>219</v>
      </c>
      <c r="I215" s="265">
        <v>30</v>
      </c>
      <c r="J215" s="215">
        <v>26220.420000000002</v>
      </c>
      <c r="K215" s="196">
        <f t="shared" si="12"/>
        <v>786613</v>
      </c>
      <c r="L215" s="10"/>
      <c r="M215" s="5"/>
    </row>
    <row r="216" spans="1:13">
      <c r="A216" s="5"/>
      <c r="B216" s="9"/>
      <c r="C216" s="128">
        <v>134</v>
      </c>
      <c r="D216" s="184" t="s">
        <v>307</v>
      </c>
      <c r="E216" s="206"/>
      <c r="F216" s="206"/>
      <c r="G216" s="127" t="s">
        <v>322</v>
      </c>
      <c r="H216" s="183" t="s">
        <v>219</v>
      </c>
      <c r="I216" s="265">
        <v>12</v>
      </c>
      <c r="J216" s="215">
        <v>33296.86</v>
      </c>
      <c r="K216" s="196">
        <f t="shared" si="12"/>
        <v>399562</v>
      </c>
      <c r="L216" s="10"/>
      <c r="M216" s="5"/>
    </row>
    <row r="217" spans="1:13">
      <c r="A217" s="5"/>
      <c r="B217" s="9"/>
      <c r="C217" s="128">
        <v>135</v>
      </c>
      <c r="D217" s="184" t="s">
        <v>308</v>
      </c>
      <c r="E217" s="206"/>
      <c r="F217" s="206"/>
      <c r="G217" s="127" t="s">
        <v>323</v>
      </c>
      <c r="H217" s="183" t="s">
        <v>219</v>
      </c>
      <c r="I217" s="265">
        <v>12</v>
      </c>
      <c r="J217" s="215">
        <v>62845.950000000004</v>
      </c>
      <c r="K217" s="196">
        <f t="shared" si="12"/>
        <v>754151</v>
      </c>
      <c r="L217" s="10"/>
      <c r="M217" s="5"/>
    </row>
    <row r="218" spans="1:13">
      <c r="A218" s="5"/>
      <c r="B218" s="9"/>
      <c r="C218" s="128">
        <v>136</v>
      </c>
      <c r="D218" s="184" t="s">
        <v>309</v>
      </c>
      <c r="E218" s="206"/>
      <c r="F218" s="206"/>
      <c r="G218" s="127" t="s">
        <v>324</v>
      </c>
      <c r="H218" s="183" t="s">
        <v>219</v>
      </c>
      <c r="I218" s="265">
        <v>10</v>
      </c>
      <c r="J218" s="215">
        <v>80161.13</v>
      </c>
      <c r="K218" s="196">
        <f t="shared" si="12"/>
        <v>801611</v>
      </c>
      <c r="L218" s="10"/>
      <c r="M218" s="5"/>
    </row>
    <row r="219" spans="1:13" ht="42.75">
      <c r="A219" s="5"/>
      <c r="B219" s="9"/>
      <c r="C219" s="128">
        <v>137</v>
      </c>
      <c r="D219" s="184" t="s">
        <v>310</v>
      </c>
      <c r="E219" s="206"/>
      <c r="F219" s="206"/>
      <c r="G219" s="127" t="s">
        <v>239</v>
      </c>
      <c r="H219" s="183" t="s">
        <v>219</v>
      </c>
      <c r="I219" s="265">
        <v>6</v>
      </c>
      <c r="J219" s="215">
        <v>647524.74</v>
      </c>
      <c r="K219" s="196">
        <f t="shared" si="12"/>
        <v>3885148</v>
      </c>
      <c r="L219" s="10"/>
      <c r="M219" s="5"/>
    </row>
    <row r="220" spans="1:13" ht="28.5">
      <c r="A220" s="5"/>
      <c r="B220" s="9"/>
      <c r="C220" s="128">
        <v>138</v>
      </c>
      <c r="D220" s="184" t="s">
        <v>311</v>
      </c>
      <c r="E220" s="206"/>
      <c r="F220" s="206"/>
      <c r="G220" s="127" t="s">
        <v>325</v>
      </c>
      <c r="H220" s="183" t="s">
        <v>219</v>
      </c>
      <c r="I220" s="265">
        <v>8</v>
      </c>
      <c r="J220" s="215">
        <v>1170056.08</v>
      </c>
      <c r="K220" s="196">
        <f t="shared" si="12"/>
        <v>9360449</v>
      </c>
      <c r="L220" s="10"/>
      <c r="M220" s="5"/>
    </row>
    <row r="221" spans="1:13" ht="28.5">
      <c r="A221" s="5"/>
      <c r="B221" s="9"/>
      <c r="C221" s="128">
        <v>139</v>
      </c>
      <c r="D221" s="184" t="s">
        <v>312</v>
      </c>
      <c r="E221" s="206"/>
      <c r="F221" s="206"/>
      <c r="G221" s="127" t="s">
        <v>326</v>
      </c>
      <c r="H221" s="183" t="s">
        <v>219</v>
      </c>
      <c r="I221" s="265">
        <v>2</v>
      </c>
      <c r="J221" s="215">
        <v>1678056.08</v>
      </c>
      <c r="K221" s="196">
        <f t="shared" si="12"/>
        <v>3356112</v>
      </c>
      <c r="L221" s="10"/>
      <c r="M221" s="5"/>
    </row>
    <row r="222" spans="1:13" ht="28.5">
      <c r="A222" s="5"/>
      <c r="B222" s="9"/>
      <c r="C222" s="128">
        <v>140</v>
      </c>
      <c r="D222" s="184" t="s">
        <v>313</v>
      </c>
      <c r="E222" s="206"/>
      <c r="F222" s="206"/>
      <c r="G222" s="127" t="s">
        <v>327</v>
      </c>
      <c r="H222" s="183" t="s">
        <v>219</v>
      </c>
      <c r="I222" s="265">
        <v>9</v>
      </c>
      <c r="J222" s="215">
        <v>795549.59</v>
      </c>
      <c r="K222" s="196">
        <f t="shared" si="12"/>
        <v>7159946</v>
      </c>
      <c r="L222" s="10"/>
      <c r="M222" s="5"/>
    </row>
    <row r="223" spans="1:13" ht="28.5">
      <c r="A223" s="5"/>
      <c r="B223" s="9"/>
      <c r="C223" s="128">
        <v>141</v>
      </c>
      <c r="D223" s="184" t="s">
        <v>314</v>
      </c>
      <c r="E223" s="206"/>
      <c r="F223" s="206"/>
      <c r="G223" s="127" t="s">
        <v>372</v>
      </c>
      <c r="H223" s="183" t="s">
        <v>219</v>
      </c>
      <c r="I223" s="265">
        <v>2</v>
      </c>
      <c r="J223" s="215">
        <v>1148466.08</v>
      </c>
      <c r="K223" s="196">
        <f t="shared" si="12"/>
        <v>2296932</v>
      </c>
      <c r="L223" s="10"/>
      <c r="M223" s="5"/>
    </row>
    <row r="224" spans="1:13" ht="28.5">
      <c r="A224" s="5"/>
      <c r="B224" s="9"/>
      <c r="C224" s="128">
        <v>142</v>
      </c>
      <c r="D224" s="184" t="s">
        <v>315</v>
      </c>
      <c r="E224" s="217"/>
      <c r="F224" s="217"/>
      <c r="G224" s="218" t="s">
        <v>328</v>
      </c>
      <c r="H224" s="219" t="s">
        <v>219</v>
      </c>
      <c r="I224" s="274">
        <v>8</v>
      </c>
      <c r="J224" s="220">
        <v>1138449.5900000001</v>
      </c>
      <c r="K224" s="212">
        <f t="shared" si="12"/>
        <v>9107597</v>
      </c>
      <c r="L224" s="10"/>
      <c r="M224" s="5"/>
    </row>
    <row r="225" spans="1:13">
      <c r="A225" s="5"/>
      <c r="B225" s="9"/>
      <c r="C225" s="286"/>
      <c r="D225" s="287"/>
      <c r="E225" s="287"/>
      <c r="F225" s="287"/>
      <c r="G225" s="287"/>
      <c r="H225" s="287"/>
      <c r="I225" s="287"/>
      <c r="J225" s="287"/>
      <c r="K225" s="288"/>
      <c r="L225" s="10"/>
      <c r="M225" s="5"/>
    </row>
    <row r="226" spans="1:13">
      <c r="A226" s="5"/>
      <c r="B226" s="9"/>
      <c r="C226" s="225"/>
      <c r="D226" s="226">
        <v>22</v>
      </c>
      <c r="E226" s="290" t="s">
        <v>342</v>
      </c>
      <c r="F226" s="290"/>
      <c r="G226" s="290"/>
      <c r="H226" s="290"/>
      <c r="I226" s="290"/>
      <c r="J226" s="290"/>
      <c r="K226" s="227">
        <f>SUM(K227:K239)</f>
        <v>72336304</v>
      </c>
      <c r="L226" s="10"/>
      <c r="M226" s="5"/>
    </row>
    <row r="227" spans="1:13">
      <c r="A227" s="5"/>
      <c r="B227" s="9"/>
      <c r="C227" s="128">
        <v>143</v>
      </c>
      <c r="D227" s="184" t="s">
        <v>329</v>
      </c>
      <c r="E227" s="208"/>
      <c r="F227" s="208"/>
      <c r="G227" s="127" t="s">
        <v>96</v>
      </c>
      <c r="H227" s="183" t="s">
        <v>108</v>
      </c>
      <c r="I227" s="265">
        <v>18</v>
      </c>
      <c r="J227" s="215">
        <v>72990.710000000006</v>
      </c>
      <c r="K227" s="196">
        <f>ROUNDUP(I227*J227,0)</f>
        <v>1313833</v>
      </c>
      <c r="L227" s="10"/>
      <c r="M227" s="5"/>
    </row>
    <row r="228" spans="1:13" ht="28.5">
      <c r="A228" s="5"/>
      <c r="B228" s="9"/>
      <c r="C228" s="128">
        <v>144</v>
      </c>
      <c r="D228" s="184" t="s">
        <v>330</v>
      </c>
      <c r="E228" s="208"/>
      <c r="F228" s="208"/>
      <c r="G228" s="127" t="s">
        <v>97</v>
      </c>
      <c r="H228" s="183" t="s">
        <v>104</v>
      </c>
      <c r="I228" s="265">
        <v>23.625</v>
      </c>
      <c r="J228" s="215">
        <v>111436.15000000001</v>
      </c>
      <c r="K228" s="196">
        <f t="shared" ref="K228:K239" si="13">ROUND(I228*J228,0)</f>
        <v>2632679</v>
      </c>
      <c r="L228" s="10"/>
      <c r="M228" s="5"/>
    </row>
    <row r="229" spans="1:13">
      <c r="A229" s="5"/>
      <c r="B229" s="9"/>
      <c r="C229" s="128">
        <v>145</v>
      </c>
      <c r="D229" s="184" t="s">
        <v>331</v>
      </c>
      <c r="E229" s="208"/>
      <c r="F229" s="208"/>
      <c r="G229" s="127" t="s">
        <v>343</v>
      </c>
      <c r="H229" s="183" t="s">
        <v>104</v>
      </c>
      <c r="I229" s="265">
        <v>44.099999999999994</v>
      </c>
      <c r="J229" s="215">
        <v>1185482.77</v>
      </c>
      <c r="K229" s="196">
        <f t="shared" si="13"/>
        <v>52279790</v>
      </c>
      <c r="L229" s="10"/>
      <c r="M229" s="5"/>
    </row>
    <row r="230" spans="1:13">
      <c r="A230" s="5"/>
      <c r="B230" s="9"/>
      <c r="C230" s="128">
        <v>146</v>
      </c>
      <c r="D230" s="184" t="s">
        <v>332</v>
      </c>
      <c r="E230" s="208"/>
      <c r="F230" s="208"/>
      <c r="G230" s="127" t="s">
        <v>344</v>
      </c>
      <c r="H230" s="183" t="s">
        <v>104</v>
      </c>
      <c r="I230" s="265">
        <v>7.5</v>
      </c>
      <c r="J230" s="215">
        <v>1058482.77</v>
      </c>
      <c r="K230" s="196">
        <f t="shared" si="13"/>
        <v>7938621</v>
      </c>
      <c r="L230" s="10"/>
      <c r="M230" s="5"/>
    </row>
    <row r="231" spans="1:13" ht="28.5">
      <c r="A231" s="5"/>
      <c r="B231" s="9"/>
      <c r="C231" s="128">
        <v>147</v>
      </c>
      <c r="D231" s="184" t="s">
        <v>333</v>
      </c>
      <c r="E231" s="208"/>
      <c r="F231" s="208"/>
      <c r="G231" s="127" t="s">
        <v>159</v>
      </c>
      <c r="H231" s="183" t="s">
        <v>104</v>
      </c>
      <c r="I231" s="265">
        <v>4.5999999999999996</v>
      </c>
      <c r="J231" s="215">
        <v>321157.59999999998</v>
      </c>
      <c r="K231" s="196">
        <f t="shared" si="13"/>
        <v>1477325</v>
      </c>
      <c r="L231" s="10"/>
      <c r="M231" s="5"/>
    </row>
    <row r="232" spans="1:13" ht="28.5">
      <c r="A232" s="5"/>
      <c r="B232" s="9"/>
      <c r="C232" s="128">
        <v>148</v>
      </c>
      <c r="D232" s="184" t="s">
        <v>334</v>
      </c>
      <c r="E232" s="208"/>
      <c r="F232" s="208"/>
      <c r="G232" s="127" t="s">
        <v>345</v>
      </c>
      <c r="H232" s="183" t="s">
        <v>104</v>
      </c>
      <c r="I232" s="265">
        <v>10.25</v>
      </c>
      <c r="J232" s="215">
        <v>257657.60000000001</v>
      </c>
      <c r="K232" s="196">
        <f t="shared" si="13"/>
        <v>2640990</v>
      </c>
      <c r="L232" s="10"/>
      <c r="M232" s="5"/>
    </row>
    <row r="233" spans="1:13">
      <c r="A233" s="5"/>
      <c r="B233" s="9"/>
      <c r="C233" s="128">
        <v>149</v>
      </c>
      <c r="D233" s="184" t="s">
        <v>335</v>
      </c>
      <c r="E233" s="208"/>
      <c r="F233" s="208"/>
      <c r="G233" s="127" t="s">
        <v>346</v>
      </c>
      <c r="H233" s="183" t="s">
        <v>219</v>
      </c>
      <c r="I233" s="265">
        <v>2</v>
      </c>
      <c r="J233" s="215">
        <v>283328.11</v>
      </c>
      <c r="K233" s="196">
        <f t="shared" si="13"/>
        <v>566656</v>
      </c>
      <c r="L233" s="10"/>
      <c r="M233" s="5"/>
    </row>
    <row r="234" spans="1:13">
      <c r="A234" s="5"/>
      <c r="B234" s="9"/>
      <c r="C234" s="128">
        <v>150</v>
      </c>
      <c r="D234" s="184" t="s">
        <v>336</v>
      </c>
      <c r="E234" s="208"/>
      <c r="F234" s="208"/>
      <c r="G234" s="127" t="s">
        <v>347</v>
      </c>
      <c r="H234" s="183" t="s">
        <v>219</v>
      </c>
      <c r="I234" s="265">
        <v>2</v>
      </c>
      <c r="J234" s="215">
        <v>486528.11</v>
      </c>
      <c r="K234" s="196">
        <f t="shared" si="13"/>
        <v>973056</v>
      </c>
      <c r="L234" s="10"/>
      <c r="M234" s="5"/>
    </row>
    <row r="235" spans="1:13">
      <c r="A235" s="5"/>
      <c r="B235" s="9"/>
      <c r="C235" s="128">
        <v>151</v>
      </c>
      <c r="D235" s="184" t="s">
        <v>337</v>
      </c>
      <c r="E235" s="208"/>
      <c r="F235" s="208"/>
      <c r="G235" s="127" t="s">
        <v>348</v>
      </c>
      <c r="H235" s="183" t="s">
        <v>219</v>
      </c>
      <c r="I235" s="265">
        <v>4</v>
      </c>
      <c r="J235" s="215">
        <v>257928.11000000002</v>
      </c>
      <c r="K235" s="196">
        <f t="shared" si="13"/>
        <v>1031712</v>
      </c>
      <c r="L235" s="10"/>
      <c r="M235" s="5"/>
    </row>
    <row r="236" spans="1:13">
      <c r="A236" s="5"/>
      <c r="B236" s="9"/>
      <c r="C236" s="128">
        <v>152</v>
      </c>
      <c r="D236" s="184" t="s">
        <v>338</v>
      </c>
      <c r="E236" s="208"/>
      <c r="F236" s="208"/>
      <c r="G236" s="127" t="s">
        <v>349</v>
      </c>
      <c r="H236" s="183" t="s">
        <v>219</v>
      </c>
      <c r="I236" s="265">
        <v>2</v>
      </c>
      <c r="J236" s="215">
        <v>169028.11000000002</v>
      </c>
      <c r="K236" s="196">
        <f t="shared" si="13"/>
        <v>338056</v>
      </c>
      <c r="L236" s="10"/>
      <c r="M236" s="5"/>
    </row>
    <row r="237" spans="1:13" ht="28.5">
      <c r="A237" s="5"/>
      <c r="B237" s="9"/>
      <c r="C237" s="128">
        <v>153</v>
      </c>
      <c r="D237" s="184" t="s">
        <v>339</v>
      </c>
      <c r="E237" s="126"/>
      <c r="F237" s="126"/>
      <c r="G237" s="127" t="s">
        <v>162</v>
      </c>
      <c r="H237" s="221" t="s">
        <v>108</v>
      </c>
      <c r="I237" s="222">
        <v>6</v>
      </c>
      <c r="J237" s="223">
        <v>107701.08</v>
      </c>
      <c r="K237" s="196">
        <f t="shared" si="13"/>
        <v>646206</v>
      </c>
      <c r="L237" s="10"/>
      <c r="M237" s="5"/>
    </row>
    <row r="238" spans="1:13">
      <c r="A238" s="5"/>
      <c r="B238" s="9"/>
      <c r="C238" s="128">
        <v>154</v>
      </c>
      <c r="D238" s="184" t="s">
        <v>340</v>
      </c>
      <c r="E238" s="126"/>
      <c r="F238" s="126"/>
      <c r="G238" s="127" t="s">
        <v>350</v>
      </c>
      <c r="H238" s="221" t="s">
        <v>219</v>
      </c>
      <c r="I238" s="222">
        <v>2</v>
      </c>
      <c r="J238" s="223">
        <v>118228.11</v>
      </c>
      <c r="K238" s="196">
        <f t="shared" si="13"/>
        <v>236456</v>
      </c>
      <c r="L238" s="10"/>
      <c r="M238" s="5"/>
    </row>
    <row r="239" spans="1:13">
      <c r="A239" s="5"/>
      <c r="B239" s="9"/>
      <c r="C239" s="128">
        <v>155</v>
      </c>
      <c r="D239" s="184" t="s">
        <v>341</v>
      </c>
      <c r="E239" s="126"/>
      <c r="F239" s="126"/>
      <c r="G239" s="127" t="s">
        <v>163</v>
      </c>
      <c r="H239" s="221" t="s">
        <v>108</v>
      </c>
      <c r="I239" s="222">
        <v>6.5</v>
      </c>
      <c r="J239" s="223">
        <v>40142.160000000003</v>
      </c>
      <c r="K239" s="196">
        <f t="shared" si="13"/>
        <v>260924</v>
      </c>
      <c r="L239" s="10"/>
      <c r="M239" s="5"/>
    </row>
    <row r="240" spans="1:13">
      <c r="A240" s="5"/>
      <c r="B240" s="9"/>
      <c r="C240" s="289"/>
      <c r="D240" s="289"/>
      <c r="E240" s="289"/>
      <c r="F240" s="289"/>
      <c r="G240" s="289"/>
      <c r="H240" s="289"/>
      <c r="I240" s="289"/>
      <c r="J240" s="289"/>
      <c r="K240" s="289"/>
      <c r="L240" s="10"/>
      <c r="M240" s="5"/>
    </row>
    <row r="241" spans="1:13">
      <c r="A241" s="5"/>
      <c r="B241" s="9"/>
      <c r="C241" s="225"/>
      <c r="D241" s="226">
        <v>23</v>
      </c>
      <c r="E241" s="290" t="s">
        <v>167</v>
      </c>
      <c r="F241" s="290"/>
      <c r="G241" s="290"/>
      <c r="H241" s="290"/>
      <c r="I241" s="290"/>
      <c r="J241" s="290"/>
      <c r="K241" s="227">
        <f>SUM(K242:K250)</f>
        <v>4801411</v>
      </c>
      <c r="L241" s="10"/>
      <c r="M241" s="5"/>
    </row>
    <row r="242" spans="1:13">
      <c r="A242" s="5"/>
      <c r="B242" s="9"/>
      <c r="C242" s="128">
        <v>156</v>
      </c>
      <c r="D242" s="184" t="s">
        <v>351</v>
      </c>
      <c r="E242" s="126"/>
      <c r="F242" s="126"/>
      <c r="G242" s="127" t="s">
        <v>177</v>
      </c>
      <c r="H242" s="175" t="s">
        <v>178</v>
      </c>
      <c r="I242" s="176">
        <v>1</v>
      </c>
      <c r="J242" s="192">
        <v>633455.68000000005</v>
      </c>
      <c r="K242" s="196">
        <f>ROUND(I242*J242,0)</f>
        <v>633456</v>
      </c>
      <c r="L242" s="10"/>
      <c r="M242" s="5"/>
    </row>
    <row r="243" spans="1:13">
      <c r="A243" s="5"/>
      <c r="B243" s="9"/>
      <c r="C243" s="128">
        <v>157</v>
      </c>
      <c r="D243" s="184" t="s">
        <v>352</v>
      </c>
      <c r="E243" s="126"/>
      <c r="F243" s="126"/>
      <c r="G243" s="127" t="s">
        <v>179</v>
      </c>
      <c r="H243" s="175" t="s">
        <v>108</v>
      </c>
      <c r="I243" s="176">
        <v>30</v>
      </c>
      <c r="J243" s="192">
        <v>35844.480000000003</v>
      </c>
      <c r="K243" s="196">
        <f t="shared" ref="K243:K250" si="14">ROUND(I243*J243,0)</f>
        <v>1075334</v>
      </c>
      <c r="L243" s="10"/>
      <c r="M243" s="5"/>
    </row>
    <row r="244" spans="1:13">
      <c r="A244" s="5"/>
      <c r="B244" s="9"/>
      <c r="C244" s="128">
        <v>158</v>
      </c>
      <c r="D244" s="184" t="s">
        <v>353</v>
      </c>
      <c r="E244" s="126"/>
      <c r="F244" s="126"/>
      <c r="G244" s="127" t="s">
        <v>180</v>
      </c>
      <c r="H244" s="175" t="s">
        <v>108</v>
      </c>
      <c r="I244" s="176">
        <v>15</v>
      </c>
      <c r="J244" s="192">
        <v>28712.16</v>
      </c>
      <c r="K244" s="196">
        <f t="shared" si="14"/>
        <v>430682</v>
      </c>
      <c r="L244" s="10"/>
      <c r="M244" s="5"/>
    </row>
    <row r="245" spans="1:13" ht="28.5">
      <c r="A245" s="5"/>
      <c r="B245" s="9"/>
      <c r="C245" s="128">
        <v>159</v>
      </c>
      <c r="D245" s="184" t="s">
        <v>354</v>
      </c>
      <c r="E245" s="126"/>
      <c r="F245" s="126"/>
      <c r="G245" s="127" t="s">
        <v>181</v>
      </c>
      <c r="H245" s="175" t="s">
        <v>108</v>
      </c>
      <c r="I245" s="176">
        <v>15</v>
      </c>
      <c r="J245" s="192">
        <v>30469.84</v>
      </c>
      <c r="K245" s="196">
        <f t="shared" si="14"/>
        <v>457048</v>
      </c>
      <c r="L245" s="10"/>
      <c r="M245" s="5"/>
    </row>
    <row r="246" spans="1:13">
      <c r="A246" s="5"/>
      <c r="B246" s="9"/>
      <c r="C246" s="128">
        <v>160</v>
      </c>
      <c r="D246" s="184" t="s">
        <v>355</v>
      </c>
      <c r="E246" s="126"/>
      <c r="F246" s="126"/>
      <c r="G246" s="127" t="s">
        <v>182</v>
      </c>
      <c r="H246" s="175" t="s">
        <v>178</v>
      </c>
      <c r="I246" s="176">
        <v>1</v>
      </c>
      <c r="J246" s="192">
        <v>584031.09</v>
      </c>
      <c r="K246" s="196">
        <f t="shared" si="14"/>
        <v>584031</v>
      </c>
      <c r="L246" s="10"/>
      <c r="M246" s="5"/>
    </row>
    <row r="247" spans="1:13">
      <c r="A247" s="5"/>
      <c r="B247" s="9"/>
      <c r="C247" s="128">
        <v>161</v>
      </c>
      <c r="D247" s="184" t="s">
        <v>356</v>
      </c>
      <c r="E247" s="126"/>
      <c r="F247" s="126"/>
      <c r="G247" s="127" t="s">
        <v>183</v>
      </c>
      <c r="H247" s="175" t="s">
        <v>178</v>
      </c>
      <c r="I247" s="176">
        <v>4</v>
      </c>
      <c r="J247" s="192">
        <v>63555.88</v>
      </c>
      <c r="K247" s="196">
        <f t="shared" si="14"/>
        <v>254224</v>
      </c>
      <c r="L247" s="10"/>
      <c r="M247" s="5"/>
    </row>
    <row r="248" spans="1:13">
      <c r="A248" s="5"/>
      <c r="B248" s="9"/>
      <c r="C248" s="128">
        <v>162</v>
      </c>
      <c r="D248" s="184" t="s">
        <v>357</v>
      </c>
      <c r="E248" s="126"/>
      <c r="F248" s="126"/>
      <c r="G248" s="127" t="s">
        <v>184</v>
      </c>
      <c r="H248" s="175" t="s">
        <v>178</v>
      </c>
      <c r="I248" s="176">
        <v>2</v>
      </c>
      <c r="J248" s="192">
        <v>57815.48</v>
      </c>
      <c r="K248" s="196">
        <f t="shared" si="14"/>
        <v>115631</v>
      </c>
      <c r="L248" s="10"/>
      <c r="M248" s="5"/>
    </row>
    <row r="249" spans="1:13">
      <c r="A249" s="5"/>
      <c r="B249" s="9"/>
      <c r="C249" s="128">
        <v>163</v>
      </c>
      <c r="D249" s="184" t="s">
        <v>358</v>
      </c>
      <c r="E249" s="126"/>
      <c r="F249" s="126"/>
      <c r="G249" s="127" t="s">
        <v>185</v>
      </c>
      <c r="H249" s="175" t="s">
        <v>178</v>
      </c>
      <c r="I249" s="176">
        <v>2</v>
      </c>
      <c r="J249" s="192">
        <v>70642.48</v>
      </c>
      <c r="K249" s="196">
        <f t="shared" si="14"/>
        <v>141285</v>
      </c>
      <c r="L249" s="10"/>
      <c r="M249" s="5"/>
    </row>
    <row r="250" spans="1:13">
      <c r="A250" s="5"/>
      <c r="B250" s="9"/>
      <c r="C250" s="128">
        <v>164</v>
      </c>
      <c r="D250" s="184" t="s">
        <v>359</v>
      </c>
      <c r="E250" s="126"/>
      <c r="F250" s="126"/>
      <c r="G250" s="127" t="s">
        <v>186</v>
      </c>
      <c r="H250" s="175" t="s">
        <v>178</v>
      </c>
      <c r="I250" s="176">
        <v>15</v>
      </c>
      <c r="J250" s="192">
        <v>73981.31</v>
      </c>
      <c r="K250" s="196">
        <f t="shared" si="14"/>
        <v>1109720</v>
      </c>
      <c r="L250" s="10"/>
      <c r="M250" s="5"/>
    </row>
    <row r="251" spans="1:13" ht="17.25" thickBot="1">
      <c r="A251" s="5"/>
      <c r="B251" s="9"/>
      <c r="C251" s="293"/>
      <c r="D251" s="293"/>
      <c r="E251" s="293"/>
      <c r="F251" s="293"/>
      <c r="G251" s="293"/>
      <c r="H251" s="293"/>
      <c r="I251" s="293"/>
      <c r="J251" s="293"/>
      <c r="K251" s="293"/>
      <c r="L251" s="10"/>
      <c r="M251" s="5"/>
    </row>
    <row r="252" spans="1:13" ht="17.25" thickBot="1">
      <c r="A252" s="5"/>
      <c r="B252" s="9"/>
      <c r="C252" s="231"/>
      <c r="D252" s="291" t="str">
        <f>C163</f>
        <v>6. BATERÍA SANITARIA</v>
      </c>
      <c r="E252" s="291"/>
      <c r="F252" s="291"/>
      <c r="G252" s="291"/>
      <c r="H252" s="292" t="s">
        <v>375</v>
      </c>
      <c r="I252" s="292"/>
      <c r="J252" s="292"/>
      <c r="K252" s="232">
        <f>SUM(K165,K169,K186,K189,K204,K226,K241)+1</f>
        <v>228920379</v>
      </c>
      <c r="L252" s="10"/>
      <c r="M252" s="5"/>
    </row>
    <row r="253" spans="1:13" ht="17.25" thickBot="1">
      <c r="A253" s="5"/>
      <c r="B253" s="9"/>
      <c r="C253" s="285"/>
      <c r="D253" s="285"/>
      <c r="E253" s="285"/>
      <c r="F253" s="285"/>
      <c r="G253" s="285"/>
      <c r="H253" s="285"/>
      <c r="I253" s="285"/>
      <c r="J253" s="285"/>
      <c r="K253" s="285"/>
      <c r="L253" s="10"/>
      <c r="M253" s="5"/>
    </row>
    <row r="254" spans="1:13" s="3" customFormat="1" thickBot="1">
      <c r="A254" s="11"/>
      <c r="B254" s="12"/>
      <c r="C254" s="331" t="s">
        <v>13</v>
      </c>
      <c r="D254" s="332"/>
      <c r="E254" s="332"/>
      <c r="F254" s="332"/>
      <c r="G254" s="332"/>
      <c r="H254" s="332"/>
      <c r="I254" s="332"/>
      <c r="J254" s="333"/>
      <c r="K254" s="197">
        <f>SUM(K79,K106,K125,K147,K154,K161,K252)</f>
        <v>1454095632</v>
      </c>
      <c r="L254" s="13"/>
      <c r="M254" s="11"/>
    </row>
    <row r="255" spans="1:13" s="3" customFormat="1" thickBot="1">
      <c r="A255" s="11"/>
      <c r="B255" s="12"/>
      <c r="C255" s="129"/>
      <c r="D255" s="129"/>
      <c r="E255" s="129"/>
      <c r="F255" s="129"/>
      <c r="G255" s="129"/>
      <c r="H255" s="129"/>
      <c r="I255" s="275"/>
      <c r="J255" s="129"/>
      <c r="K255" s="198"/>
      <c r="L255" s="13"/>
      <c r="M255" s="11"/>
    </row>
    <row r="256" spans="1:13" s="3" customFormat="1" ht="18">
      <c r="A256" s="11"/>
      <c r="B256" s="12"/>
      <c r="C256" s="130"/>
      <c r="D256" s="131"/>
      <c r="E256" s="130"/>
      <c r="F256" s="130"/>
      <c r="G256" s="347" t="s">
        <v>360</v>
      </c>
      <c r="H256" s="348"/>
      <c r="I256" s="348"/>
      <c r="J256" s="349"/>
      <c r="K256" s="199">
        <f>K254</f>
        <v>1454095632</v>
      </c>
      <c r="L256" s="13"/>
      <c r="M256" s="11"/>
    </row>
    <row r="257" spans="1:13" s="3" customFormat="1" thickBot="1">
      <c r="A257" s="11"/>
      <c r="B257" s="12"/>
      <c r="C257" s="130"/>
      <c r="D257" s="174"/>
      <c r="E257" s="130"/>
      <c r="F257" s="130"/>
      <c r="G257" s="132"/>
      <c r="H257" s="133"/>
      <c r="I257" s="276"/>
      <c r="J257" s="134"/>
      <c r="K257" s="200"/>
      <c r="L257" s="13"/>
      <c r="M257" s="11"/>
    </row>
    <row r="258" spans="1:13" s="3" customFormat="1" ht="18.75" thickBot="1">
      <c r="A258" s="11"/>
      <c r="B258" s="12"/>
      <c r="C258" s="130"/>
      <c r="D258" s="131"/>
      <c r="E258" s="130"/>
      <c r="F258" s="130"/>
      <c r="G258" s="347" t="s">
        <v>99</v>
      </c>
      <c r="H258" s="348"/>
      <c r="I258" s="348"/>
      <c r="J258" s="349"/>
      <c r="K258" s="197">
        <f>K256</f>
        <v>1454095632</v>
      </c>
      <c r="L258" s="13"/>
      <c r="M258" s="11"/>
    </row>
    <row r="259" spans="1:13" s="3" customFormat="1" thickBot="1">
      <c r="A259" s="11"/>
      <c r="B259" s="12"/>
      <c r="C259" s="130"/>
      <c r="D259" s="131"/>
      <c r="E259" s="131"/>
      <c r="F259" s="131"/>
      <c r="G259" s="130"/>
      <c r="H259" s="130"/>
      <c r="I259" s="135"/>
      <c r="J259" s="136"/>
      <c r="K259" s="201"/>
      <c r="L259" s="13"/>
      <c r="M259" s="11"/>
    </row>
    <row r="260" spans="1:13" s="3" customFormat="1" ht="15.75">
      <c r="A260" s="11"/>
      <c r="B260" s="12"/>
      <c r="C260" s="138"/>
      <c r="D260" s="341"/>
      <c r="E260" s="341"/>
      <c r="F260" s="341"/>
      <c r="G260" s="341"/>
      <c r="H260" s="341"/>
      <c r="I260" s="341"/>
      <c r="J260" s="341"/>
      <c r="K260" s="342"/>
      <c r="L260" s="14"/>
      <c r="M260" s="11"/>
    </row>
    <row r="261" spans="1:13" s="3" customFormat="1" ht="15.75">
      <c r="A261" s="11"/>
      <c r="B261" s="12"/>
      <c r="C261" s="326" t="s">
        <v>14</v>
      </c>
      <c r="D261" s="327"/>
      <c r="E261" s="327"/>
      <c r="F261" s="327"/>
      <c r="G261" s="327"/>
      <c r="H261" s="340" t="s">
        <v>15</v>
      </c>
      <c r="I261" s="340"/>
      <c r="J261" s="340"/>
      <c r="K261" s="202" t="s">
        <v>16</v>
      </c>
      <c r="L261" s="15"/>
      <c r="M261" s="11"/>
    </row>
    <row r="262" spans="1:13" s="3" customFormat="1" ht="36.75" customHeight="1">
      <c r="A262" s="11"/>
      <c r="B262" s="12"/>
      <c r="C262" s="326" t="s">
        <v>17</v>
      </c>
      <c r="D262" s="327"/>
      <c r="E262" s="327"/>
      <c r="F262" s="327"/>
      <c r="G262" s="327"/>
      <c r="H262" s="339" t="s">
        <v>18</v>
      </c>
      <c r="I262" s="339"/>
      <c r="J262" s="139" t="s">
        <v>19</v>
      </c>
      <c r="K262" s="140">
        <v>0.22</v>
      </c>
      <c r="L262" s="15"/>
      <c r="M262" s="11"/>
    </row>
    <row r="263" spans="1:13" s="3" customFormat="1" ht="21" customHeight="1">
      <c r="A263" s="11"/>
      <c r="B263" s="12"/>
      <c r="C263" s="326" t="s">
        <v>20</v>
      </c>
      <c r="D263" s="327"/>
      <c r="E263" s="327"/>
      <c r="F263" s="327"/>
      <c r="G263" s="327"/>
      <c r="H263" s="336" t="s">
        <v>373</v>
      </c>
      <c r="I263" s="337"/>
      <c r="J263" s="139" t="s">
        <v>21</v>
      </c>
      <c r="K263" s="140">
        <v>0.02</v>
      </c>
      <c r="L263" s="15"/>
      <c r="M263" s="11"/>
    </row>
    <row r="264" spans="1:13" s="4" customFormat="1" ht="15.75">
      <c r="A264" s="11"/>
      <c r="B264" s="12"/>
      <c r="C264" s="147"/>
      <c r="E264" s="148"/>
      <c r="F264" s="148"/>
      <c r="G264" s="149"/>
      <c r="H264" s="338" t="s">
        <v>68</v>
      </c>
      <c r="I264" s="339"/>
      <c r="J264" s="139" t="s">
        <v>22</v>
      </c>
      <c r="K264" s="140">
        <v>0.03</v>
      </c>
      <c r="L264" s="13"/>
      <c r="M264" s="11"/>
    </row>
    <row r="265" spans="1:13">
      <c r="A265" s="5"/>
      <c r="B265" s="9"/>
      <c r="C265" s="150"/>
      <c r="D265" s="151"/>
      <c r="E265" s="151"/>
      <c r="F265" s="151"/>
      <c r="G265" s="152"/>
      <c r="H265" s="339" t="s">
        <v>23</v>
      </c>
      <c r="I265" s="339"/>
      <c r="J265" s="139" t="s">
        <v>24</v>
      </c>
      <c r="K265" s="140">
        <f>SUM(K262:K264)</f>
        <v>0.27</v>
      </c>
      <c r="L265" s="10"/>
      <c r="M265" s="5"/>
    </row>
    <row r="266" spans="1:13" ht="17.25" thickBot="1">
      <c r="A266" s="5"/>
      <c r="B266" s="9"/>
      <c r="C266" s="155"/>
      <c r="D266" s="153"/>
      <c r="E266" s="153"/>
      <c r="F266" s="153"/>
      <c r="G266" s="154"/>
      <c r="H266" s="334"/>
      <c r="I266" s="334"/>
      <c r="J266" s="334"/>
      <c r="K266" s="335"/>
      <c r="L266" s="10"/>
      <c r="M266" s="5"/>
    </row>
    <row r="267" spans="1:13" ht="17.25" thickBot="1">
      <c r="A267" s="5"/>
      <c r="B267" s="166"/>
      <c r="C267" s="167"/>
      <c r="D267" s="167"/>
      <c r="E267" s="168"/>
      <c r="F267" s="167"/>
      <c r="G267" s="169"/>
      <c r="H267" s="167"/>
      <c r="I267" s="277"/>
      <c r="J267" s="167"/>
      <c r="K267" s="203"/>
      <c r="L267" s="170"/>
      <c r="M267" s="5"/>
    </row>
    <row r="268" spans="1:13" ht="17.25" thickTop="1">
      <c r="A268" s="5"/>
      <c r="B268" s="5"/>
      <c r="C268" s="5"/>
      <c r="D268" s="5"/>
      <c r="E268" s="6"/>
      <c r="F268" s="5"/>
      <c r="G268" s="5"/>
      <c r="H268" s="5"/>
      <c r="I268" s="266"/>
      <c r="J268" s="5"/>
      <c r="K268" s="193"/>
      <c r="L268" s="5"/>
      <c r="M268" s="5"/>
    </row>
  </sheetData>
  <mergeCells count="102">
    <mergeCell ref="C3:F3"/>
    <mergeCell ref="C262:G262"/>
    <mergeCell ref="C10:K10"/>
    <mergeCell ref="C254:J254"/>
    <mergeCell ref="H266:K266"/>
    <mergeCell ref="C263:G263"/>
    <mergeCell ref="H263:I263"/>
    <mergeCell ref="H264:I264"/>
    <mergeCell ref="H265:I265"/>
    <mergeCell ref="C261:G261"/>
    <mergeCell ref="H261:J261"/>
    <mergeCell ref="H262:I262"/>
    <mergeCell ref="D260:K260"/>
    <mergeCell ref="C6:K6"/>
    <mergeCell ref="I11:I12"/>
    <mergeCell ref="C5:K5"/>
    <mergeCell ref="G258:J258"/>
    <mergeCell ref="G256:J256"/>
    <mergeCell ref="C7:K8"/>
    <mergeCell ref="C9:K9"/>
    <mergeCell ref="C13:K13"/>
    <mergeCell ref="J11:J12"/>
    <mergeCell ref="K11:K12"/>
    <mergeCell ref="C11:C12"/>
    <mergeCell ref="D11:D12"/>
    <mergeCell ref="G11:G12"/>
    <mergeCell ref="H11:H12"/>
    <mergeCell ref="E11:F11"/>
    <mergeCell ref="E14:J14"/>
    <mergeCell ref="C20:K20"/>
    <mergeCell ref="E36:J36"/>
    <mergeCell ref="C46:K46"/>
    <mergeCell ref="E47:J47"/>
    <mergeCell ref="C56:K56"/>
    <mergeCell ref="E57:J57"/>
    <mergeCell ref="E21:J21"/>
    <mergeCell ref="C23:K23"/>
    <mergeCell ref="E24:J24"/>
    <mergeCell ref="C35:K35"/>
    <mergeCell ref="D79:G79"/>
    <mergeCell ref="H79:J79"/>
    <mergeCell ref="C80:K80"/>
    <mergeCell ref="C81:K81"/>
    <mergeCell ref="E83:J83"/>
    <mergeCell ref="C64:K64"/>
    <mergeCell ref="E65:J65"/>
    <mergeCell ref="C67:K67"/>
    <mergeCell ref="E68:J68"/>
    <mergeCell ref="C78:K78"/>
    <mergeCell ref="E102:J102"/>
    <mergeCell ref="C105:K105"/>
    <mergeCell ref="D106:G106"/>
    <mergeCell ref="H106:J106"/>
    <mergeCell ref="C108:K108"/>
    <mergeCell ref="C107:K107"/>
    <mergeCell ref="C87:K87"/>
    <mergeCell ref="E88:J88"/>
    <mergeCell ref="C96:K96"/>
    <mergeCell ref="C101:K101"/>
    <mergeCell ref="E97:J97"/>
    <mergeCell ref="C124:K124"/>
    <mergeCell ref="D125:G125"/>
    <mergeCell ref="H125:J125"/>
    <mergeCell ref="C126:K126"/>
    <mergeCell ref="C127:K127"/>
    <mergeCell ref="E110:J110"/>
    <mergeCell ref="C117:K117"/>
    <mergeCell ref="C120:K120"/>
    <mergeCell ref="E118:J118"/>
    <mergeCell ref="E121:J121"/>
    <mergeCell ref="C149:K149"/>
    <mergeCell ref="C153:K153"/>
    <mergeCell ref="D154:G154"/>
    <mergeCell ref="H154:J154"/>
    <mergeCell ref="C155:K155"/>
    <mergeCell ref="E129:J129"/>
    <mergeCell ref="D147:G147"/>
    <mergeCell ref="H147:J147"/>
    <mergeCell ref="C146:K146"/>
    <mergeCell ref="C148:K148"/>
    <mergeCell ref="C163:K163"/>
    <mergeCell ref="E165:J165"/>
    <mergeCell ref="E169:J169"/>
    <mergeCell ref="C168:K168"/>
    <mergeCell ref="E186:J186"/>
    <mergeCell ref="C156:K156"/>
    <mergeCell ref="E158:J158"/>
    <mergeCell ref="C160:K160"/>
    <mergeCell ref="D161:G161"/>
    <mergeCell ref="H161:J161"/>
    <mergeCell ref="C253:K253"/>
    <mergeCell ref="C225:K225"/>
    <mergeCell ref="C240:K240"/>
    <mergeCell ref="E241:J241"/>
    <mergeCell ref="D252:G252"/>
    <mergeCell ref="H252:J252"/>
    <mergeCell ref="C251:K251"/>
    <mergeCell ref="C188:K188"/>
    <mergeCell ref="E189:J189"/>
    <mergeCell ref="C203:K203"/>
    <mergeCell ref="E204:J204"/>
    <mergeCell ref="E226:J226"/>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3"/>
  <sheetViews>
    <sheetView showGridLines="0" view="pageBreakPreview" topLeftCell="C254" zoomScale="80" zoomScaleNormal="100" zoomScaleSheetLayoutView="80" zoomScalePageLayoutView="91" workbookViewId="0">
      <selection activeCell="I94" sqref="I9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64"/>
      <c r="D2" s="164"/>
      <c r="E2" s="165"/>
      <c r="F2" s="164"/>
      <c r="G2" s="164"/>
      <c r="H2" s="164"/>
      <c r="I2" s="164"/>
      <c r="J2" s="164"/>
      <c r="K2" s="164"/>
      <c r="L2" s="8"/>
      <c r="M2" s="5"/>
    </row>
    <row r="3" spans="1:13">
      <c r="A3" s="5"/>
      <c r="B3" s="9"/>
      <c r="C3" s="324" t="s">
        <v>89</v>
      </c>
      <c r="D3" s="373"/>
      <c r="E3" s="373"/>
      <c r="F3" s="373"/>
      <c r="G3" s="5"/>
      <c r="H3" s="5"/>
      <c r="I3" s="5"/>
      <c r="J3" s="5"/>
      <c r="K3" s="5"/>
      <c r="L3" s="10"/>
      <c r="M3" s="5"/>
    </row>
    <row r="4" spans="1:13">
      <c r="A4" s="5"/>
      <c r="B4" s="9"/>
      <c r="C4" s="141" t="s">
        <v>0</v>
      </c>
      <c r="D4" s="142" t="s">
        <v>90</v>
      </c>
      <c r="E4" s="141" t="s">
        <v>1</v>
      </c>
      <c r="F4" s="142">
        <v>1</v>
      </c>
      <c r="G4" s="5"/>
      <c r="H4" s="5"/>
      <c r="I4" s="5"/>
      <c r="J4" s="5"/>
      <c r="K4" s="5"/>
      <c r="L4" s="10"/>
      <c r="M4" s="5"/>
    </row>
    <row r="5" spans="1:13">
      <c r="A5" s="5"/>
      <c r="B5" s="9"/>
      <c r="C5" s="374" t="s">
        <v>25</v>
      </c>
      <c r="D5" s="374"/>
      <c r="E5" s="374"/>
      <c r="F5" s="374"/>
      <c r="G5" s="374"/>
      <c r="H5" s="374"/>
      <c r="I5" s="374"/>
      <c r="J5" s="374"/>
      <c r="K5" s="374"/>
      <c r="L5" s="10"/>
      <c r="M5" s="5"/>
    </row>
    <row r="6" spans="1:13" ht="17.25" thickBot="1">
      <c r="A6" s="5"/>
      <c r="B6" s="9"/>
      <c r="C6" s="343" t="s">
        <v>26</v>
      </c>
      <c r="D6" s="343"/>
      <c r="E6" s="343"/>
      <c r="F6" s="343"/>
      <c r="G6" s="343"/>
      <c r="H6" s="343"/>
      <c r="I6" s="343"/>
      <c r="J6" s="343"/>
      <c r="K6" s="343"/>
      <c r="L6" s="10"/>
      <c r="M6" s="5"/>
    </row>
    <row r="7" spans="1:13" s="18" customFormat="1">
      <c r="A7" s="17"/>
      <c r="B7" s="156"/>
      <c r="C7" s="375" t="s">
        <v>79</v>
      </c>
      <c r="D7" s="376"/>
      <c r="E7" s="376"/>
      <c r="F7" s="376"/>
      <c r="G7" s="376"/>
      <c r="H7" s="376"/>
      <c r="I7" s="376"/>
      <c r="J7" s="376"/>
      <c r="K7" s="377"/>
      <c r="L7" s="19"/>
      <c r="M7" s="17"/>
    </row>
    <row r="8" spans="1:13" ht="17.25" thickBot="1">
      <c r="A8" s="5"/>
      <c r="B8" s="157"/>
      <c r="C8" s="378"/>
      <c r="D8" s="379"/>
      <c r="E8" s="379"/>
      <c r="F8" s="379"/>
      <c r="G8" s="379"/>
      <c r="H8" s="379"/>
      <c r="I8" s="379"/>
      <c r="J8" s="379"/>
      <c r="K8" s="380"/>
      <c r="L8" s="10"/>
      <c r="M8" s="5"/>
    </row>
    <row r="9" spans="1:13" ht="35.25" customHeight="1">
      <c r="A9" s="5"/>
      <c r="B9" s="157"/>
      <c r="C9" s="381" t="s">
        <v>80</v>
      </c>
      <c r="D9" s="382"/>
      <c r="E9" s="382"/>
      <c r="F9" s="382"/>
      <c r="G9" s="382"/>
      <c r="H9" s="382"/>
      <c r="I9" s="382"/>
      <c r="J9" s="382"/>
      <c r="K9" s="383"/>
      <c r="L9" s="10"/>
      <c r="M9" s="5"/>
    </row>
    <row r="10" spans="1:13" ht="17.25" thickBot="1">
      <c r="A10" s="5"/>
      <c r="B10" s="9"/>
      <c r="C10" s="384"/>
      <c r="D10" s="385"/>
      <c r="E10" s="385"/>
      <c r="F10" s="385"/>
      <c r="G10" s="385"/>
      <c r="H10" s="385"/>
      <c r="I10" s="385"/>
      <c r="J10" s="385"/>
      <c r="K10" s="386"/>
      <c r="L10" s="10"/>
      <c r="M10" s="5"/>
    </row>
    <row r="11" spans="1:13">
      <c r="A11" s="5"/>
      <c r="B11" s="9"/>
      <c r="C11" s="320" t="s">
        <v>3</v>
      </c>
      <c r="D11" s="318" t="s">
        <v>4</v>
      </c>
      <c r="E11" s="322" t="s">
        <v>5</v>
      </c>
      <c r="F11" s="322"/>
      <c r="G11" s="320" t="s">
        <v>6</v>
      </c>
      <c r="H11" s="387" t="s">
        <v>7</v>
      </c>
      <c r="I11" s="389" t="s">
        <v>8</v>
      </c>
      <c r="J11" s="391" t="s">
        <v>9</v>
      </c>
      <c r="K11" s="393" t="s">
        <v>10</v>
      </c>
      <c r="L11" s="10"/>
      <c r="M11" s="5"/>
    </row>
    <row r="12" spans="1:13" ht="17.25" thickBot="1">
      <c r="A12" s="5"/>
      <c r="B12" s="9"/>
      <c r="C12" s="321"/>
      <c r="D12" s="319"/>
      <c r="E12" s="281" t="s">
        <v>11</v>
      </c>
      <c r="F12" s="281" t="s">
        <v>12</v>
      </c>
      <c r="G12" s="321"/>
      <c r="H12" s="388"/>
      <c r="I12" s="390"/>
      <c r="J12" s="392"/>
      <c r="K12" s="394"/>
      <c r="L12" s="10"/>
      <c r="M12" s="5"/>
    </row>
    <row r="13" spans="1:13">
      <c r="A13" s="5"/>
      <c r="B13" s="9"/>
      <c r="C13" s="359" t="s">
        <v>100</v>
      </c>
      <c r="D13" s="360"/>
      <c r="E13" s="360"/>
      <c r="F13" s="360"/>
      <c r="G13" s="360"/>
      <c r="H13" s="360"/>
      <c r="I13" s="360"/>
      <c r="J13" s="360"/>
      <c r="K13" s="361"/>
      <c r="L13" s="10"/>
      <c r="M13" s="5"/>
    </row>
    <row r="14" spans="1:13">
      <c r="A14" s="5"/>
      <c r="B14" s="9"/>
      <c r="C14" s="228"/>
      <c r="D14" s="228">
        <v>1</v>
      </c>
      <c r="E14" s="323" t="s">
        <v>110</v>
      </c>
      <c r="F14" s="323"/>
      <c r="G14" s="323"/>
      <c r="H14" s="323"/>
      <c r="I14" s="323"/>
      <c r="J14" s="323"/>
      <c r="K14" s="229">
        <f>SUM(K15:K19)</f>
        <v>0</v>
      </c>
      <c r="L14" s="10"/>
      <c r="M14" s="5"/>
    </row>
    <row r="15" spans="1:13">
      <c r="A15" s="5"/>
      <c r="B15" s="9"/>
      <c r="C15" s="128">
        <v>1</v>
      </c>
      <c r="D15" s="184" t="s">
        <v>101</v>
      </c>
      <c r="E15" s="126"/>
      <c r="F15" s="126"/>
      <c r="G15" s="185" t="s">
        <v>103</v>
      </c>
      <c r="H15" s="181" t="s">
        <v>104</v>
      </c>
      <c r="I15" s="182">
        <v>803</v>
      </c>
      <c r="J15" s="186"/>
      <c r="K15" s="195">
        <f>ROUND(I15*J15,0)</f>
        <v>0</v>
      </c>
      <c r="L15" s="10"/>
      <c r="M15" s="5"/>
    </row>
    <row r="16" spans="1:13">
      <c r="A16" s="5"/>
      <c r="B16" s="9"/>
      <c r="C16" s="128">
        <v>2</v>
      </c>
      <c r="D16" s="184">
        <v>1.3</v>
      </c>
      <c r="E16" s="126"/>
      <c r="F16" s="126"/>
      <c r="G16" s="187" t="s">
        <v>105</v>
      </c>
      <c r="H16" s="181" t="s">
        <v>106</v>
      </c>
      <c r="I16" s="182">
        <v>114</v>
      </c>
      <c r="J16" s="188"/>
      <c r="K16" s="195">
        <f t="shared" ref="K16:K19" si="0">ROUND(I16*J16,0)</f>
        <v>0</v>
      </c>
      <c r="L16" s="10"/>
      <c r="M16" s="5"/>
    </row>
    <row r="17" spans="1:13" ht="31.5">
      <c r="A17" s="5"/>
      <c r="B17" s="9"/>
      <c r="C17" s="128">
        <v>3</v>
      </c>
      <c r="D17" s="184">
        <v>1.6</v>
      </c>
      <c r="E17" s="126"/>
      <c r="F17" s="126"/>
      <c r="G17" s="189" t="s">
        <v>107</v>
      </c>
      <c r="H17" s="181" t="s">
        <v>104</v>
      </c>
      <c r="I17" s="182">
        <v>803</v>
      </c>
      <c r="J17" s="186"/>
      <c r="K17" s="195">
        <f>ROUND(I17*J17,0)</f>
        <v>0</v>
      </c>
      <c r="L17" s="10"/>
      <c r="M17" s="5"/>
    </row>
    <row r="18" spans="1:13" ht="31.5">
      <c r="A18" s="5"/>
      <c r="B18" s="9"/>
      <c r="C18" s="128">
        <v>4</v>
      </c>
      <c r="D18" s="184" t="s">
        <v>102</v>
      </c>
      <c r="E18" s="126"/>
      <c r="F18" s="126"/>
      <c r="G18" s="185" t="s">
        <v>91</v>
      </c>
      <c r="H18" s="181" t="s">
        <v>108</v>
      </c>
      <c r="I18" s="182">
        <v>15</v>
      </c>
      <c r="J18" s="186"/>
      <c r="K18" s="195">
        <f t="shared" si="0"/>
        <v>0</v>
      </c>
      <c r="L18" s="10"/>
      <c r="M18" s="5"/>
    </row>
    <row r="19" spans="1:13" ht="31.5">
      <c r="A19" s="5"/>
      <c r="B19" s="9"/>
      <c r="C19" s="128">
        <v>5</v>
      </c>
      <c r="D19" s="184">
        <v>1.7</v>
      </c>
      <c r="E19" s="126"/>
      <c r="F19" s="126"/>
      <c r="G19" s="190" t="s">
        <v>109</v>
      </c>
      <c r="H19" s="181" t="s">
        <v>104</v>
      </c>
      <c r="I19" s="182">
        <v>146.94</v>
      </c>
      <c r="J19" s="191"/>
      <c r="K19" s="195">
        <f t="shared" si="0"/>
        <v>0</v>
      </c>
      <c r="L19" s="10"/>
      <c r="M19" s="5"/>
    </row>
    <row r="20" spans="1:13">
      <c r="A20" s="5"/>
      <c r="B20" s="9"/>
      <c r="C20" s="289"/>
      <c r="D20" s="289"/>
      <c r="E20" s="289"/>
      <c r="F20" s="289"/>
      <c r="G20" s="289"/>
      <c r="H20" s="289"/>
      <c r="I20" s="289"/>
      <c r="J20" s="289"/>
      <c r="K20" s="289"/>
      <c r="L20" s="10"/>
      <c r="M20" s="5"/>
    </row>
    <row r="21" spans="1:13">
      <c r="A21" s="5"/>
      <c r="B21" s="9"/>
      <c r="C21" s="225"/>
      <c r="D21" s="226">
        <v>2</v>
      </c>
      <c r="E21" s="317" t="s">
        <v>111</v>
      </c>
      <c r="F21" s="317"/>
      <c r="G21" s="317"/>
      <c r="H21" s="317"/>
      <c r="I21" s="317"/>
      <c r="J21" s="317"/>
      <c r="K21" s="227">
        <f>SUM(K22)</f>
        <v>0</v>
      </c>
      <c r="L21" s="10"/>
      <c r="M21" s="5"/>
    </row>
    <row r="22" spans="1:13">
      <c r="A22" s="5"/>
      <c r="B22" s="9"/>
      <c r="C22" s="128">
        <v>6</v>
      </c>
      <c r="D22" s="184">
        <v>2.1</v>
      </c>
      <c r="E22" s="126"/>
      <c r="F22" s="126"/>
      <c r="G22" s="127" t="s">
        <v>112</v>
      </c>
      <c r="H22" s="175" t="s">
        <v>106</v>
      </c>
      <c r="I22" s="176">
        <v>23.3</v>
      </c>
      <c r="J22" s="192"/>
      <c r="K22" s="196">
        <f>ROUND(I22*J22,0)</f>
        <v>0</v>
      </c>
      <c r="L22" s="10"/>
      <c r="M22" s="5"/>
    </row>
    <row r="23" spans="1:13">
      <c r="A23" s="5"/>
      <c r="B23" s="9"/>
      <c r="C23" s="289"/>
      <c r="D23" s="289"/>
      <c r="E23" s="289"/>
      <c r="F23" s="289"/>
      <c r="G23" s="289"/>
      <c r="H23" s="289"/>
      <c r="I23" s="289"/>
      <c r="J23" s="289"/>
      <c r="K23" s="289"/>
      <c r="L23" s="10"/>
      <c r="M23" s="5"/>
    </row>
    <row r="24" spans="1:13">
      <c r="A24" s="5"/>
      <c r="B24" s="9"/>
      <c r="C24" s="225"/>
      <c r="D24" s="226">
        <v>3</v>
      </c>
      <c r="E24" s="290" t="s">
        <v>117</v>
      </c>
      <c r="F24" s="290"/>
      <c r="G24" s="290"/>
      <c r="H24" s="290"/>
      <c r="I24" s="290"/>
      <c r="J24" s="290"/>
      <c r="K24" s="227">
        <f>SUM(K25:K34)</f>
        <v>0</v>
      </c>
      <c r="L24" s="10"/>
      <c r="M24" s="5"/>
    </row>
    <row r="25" spans="1:13">
      <c r="A25" s="5"/>
      <c r="B25" s="9"/>
      <c r="C25" s="128">
        <v>7</v>
      </c>
      <c r="D25" s="184">
        <v>3.1</v>
      </c>
      <c r="E25" s="126"/>
      <c r="F25" s="126"/>
      <c r="G25" s="127" t="s">
        <v>92</v>
      </c>
      <c r="H25" s="175" t="s">
        <v>106</v>
      </c>
      <c r="I25" s="176">
        <v>3.74</v>
      </c>
      <c r="J25" s="192"/>
      <c r="K25" s="196">
        <f>ROUND(I25*J25,0)</f>
        <v>0</v>
      </c>
      <c r="L25" s="10"/>
      <c r="M25" s="5"/>
    </row>
    <row r="26" spans="1:13" ht="28.5">
      <c r="A26" s="5"/>
      <c r="B26" s="9"/>
      <c r="C26" s="128">
        <v>8</v>
      </c>
      <c r="D26" s="184">
        <v>3.2</v>
      </c>
      <c r="E26" s="126"/>
      <c r="F26" s="126"/>
      <c r="G26" s="127" t="s">
        <v>118</v>
      </c>
      <c r="H26" s="175" t="s">
        <v>106</v>
      </c>
      <c r="I26" s="176">
        <v>2.1</v>
      </c>
      <c r="J26" s="192"/>
      <c r="K26" s="196">
        <f t="shared" ref="K26:K34" si="1">ROUND(I26*J26,0)</f>
        <v>0</v>
      </c>
      <c r="L26" s="10"/>
      <c r="M26" s="5"/>
    </row>
    <row r="27" spans="1:13" ht="28.5">
      <c r="A27" s="5"/>
      <c r="B27" s="9"/>
      <c r="C27" s="128">
        <v>9</v>
      </c>
      <c r="D27" s="184">
        <v>3.3</v>
      </c>
      <c r="E27" s="126"/>
      <c r="F27" s="126"/>
      <c r="G27" s="127" t="s">
        <v>119</v>
      </c>
      <c r="H27" s="175" t="s">
        <v>106</v>
      </c>
      <c r="I27" s="176">
        <v>1.87</v>
      </c>
      <c r="J27" s="192"/>
      <c r="K27" s="196">
        <f t="shared" si="1"/>
        <v>0</v>
      </c>
      <c r="L27" s="10"/>
      <c r="M27" s="5"/>
    </row>
    <row r="28" spans="1:13">
      <c r="A28" s="5"/>
      <c r="B28" s="9"/>
      <c r="C28" s="128">
        <v>10</v>
      </c>
      <c r="D28" s="184">
        <v>3.4</v>
      </c>
      <c r="E28" s="126"/>
      <c r="F28" s="126"/>
      <c r="G28" s="127" t="s">
        <v>112</v>
      </c>
      <c r="H28" s="175" t="s">
        <v>106</v>
      </c>
      <c r="I28" s="176">
        <v>3.2944512147535399</v>
      </c>
      <c r="J28" s="192"/>
      <c r="K28" s="196">
        <f t="shared" si="1"/>
        <v>0</v>
      </c>
      <c r="L28" s="10"/>
      <c r="M28" s="5"/>
    </row>
    <row r="29" spans="1:13">
      <c r="A29" s="5"/>
      <c r="B29" s="9"/>
      <c r="C29" s="128">
        <v>11</v>
      </c>
      <c r="D29" s="184">
        <v>3.5</v>
      </c>
      <c r="E29" s="126"/>
      <c r="F29" s="126"/>
      <c r="G29" s="127" t="s">
        <v>120</v>
      </c>
      <c r="H29" s="175" t="s">
        <v>104</v>
      </c>
      <c r="I29" s="176">
        <v>29.72</v>
      </c>
      <c r="J29" s="192"/>
      <c r="K29" s="196">
        <f t="shared" si="1"/>
        <v>0</v>
      </c>
      <c r="L29" s="10"/>
      <c r="M29" s="5"/>
    </row>
    <row r="30" spans="1:13" ht="28.5">
      <c r="A30" s="5"/>
      <c r="B30" s="9"/>
      <c r="C30" s="128">
        <v>12</v>
      </c>
      <c r="D30" s="184">
        <v>3.6</v>
      </c>
      <c r="E30" s="126"/>
      <c r="F30" s="126"/>
      <c r="G30" s="127" t="s">
        <v>121</v>
      </c>
      <c r="H30" s="175" t="s">
        <v>106</v>
      </c>
      <c r="I30" s="176">
        <v>2.17</v>
      </c>
      <c r="J30" s="192"/>
      <c r="K30" s="196">
        <f t="shared" si="1"/>
        <v>0</v>
      </c>
      <c r="L30" s="10"/>
      <c r="M30" s="5"/>
    </row>
    <row r="31" spans="1:13" ht="28.5">
      <c r="A31" s="5"/>
      <c r="B31" s="9"/>
      <c r="C31" s="128">
        <v>13</v>
      </c>
      <c r="D31" s="184" t="s">
        <v>113</v>
      </c>
      <c r="E31" s="126"/>
      <c r="F31" s="126"/>
      <c r="G31" s="127" t="s">
        <v>122</v>
      </c>
      <c r="H31" s="175" t="s">
        <v>106</v>
      </c>
      <c r="I31" s="176">
        <v>0.31</v>
      </c>
      <c r="J31" s="192"/>
      <c r="K31" s="196">
        <f t="shared" si="1"/>
        <v>0</v>
      </c>
      <c r="L31" s="10"/>
      <c r="M31" s="5"/>
    </row>
    <row r="32" spans="1:13" ht="28.5">
      <c r="A32" s="5"/>
      <c r="B32" s="9"/>
      <c r="C32" s="128">
        <v>14</v>
      </c>
      <c r="D32" s="184" t="s">
        <v>114</v>
      </c>
      <c r="E32" s="126"/>
      <c r="F32" s="126"/>
      <c r="G32" s="127" t="s">
        <v>123</v>
      </c>
      <c r="H32" s="175" t="s">
        <v>104</v>
      </c>
      <c r="I32" s="176">
        <v>30.1</v>
      </c>
      <c r="J32" s="192"/>
      <c r="K32" s="196">
        <f t="shared" si="1"/>
        <v>0</v>
      </c>
      <c r="L32" s="10"/>
      <c r="M32" s="5"/>
    </row>
    <row r="33" spans="1:13" ht="28.5">
      <c r="A33" s="5"/>
      <c r="B33" s="9"/>
      <c r="C33" s="128">
        <v>15</v>
      </c>
      <c r="D33" s="184" t="s">
        <v>115</v>
      </c>
      <c r="E33" s="126"/>
      <c r="F33" s="126"/>
      <c r="G33" s="127" t="s">
        <v>124</v>
      </c>
      <c r="H33" s="175" t="s">
        <v>106</v>
      </c>
      <c r="I33" s="176">
        <v>1.87</v>
      </c>
      <c r="J33" s="192"/>
      <c r="K33" s="196">
        <f t="shared" si="1"/>
        <v>0</v>
      </c>
      <c r="L33" s="10"/>
      <c r="M33" s="5"/>
    </row>
    <row r="34" spans="1:13" ht="28.5">
      <c r="A34" s="5"/>
      <c r="B34" s="9"/>
      <c r="C34" s="128">
        <v>16</v>
      </c>
      <c r="D34" s="184" t="s">
        <v>116</v>
      </c>
      <c r="E34" s="126"/>
      <c r="F34" s="126"/>
      <c r="G34" s="127" t="s">
        <v>125</v>
      </c>
      <c r="H34" s="175" t="s">
        <v>106</v>
      </c>
      <c r="I34" s="176">
        <v>1.06</v>
      </c>
      <c r="J34" s="192"/>
      <c r="K34" s="196">
        <f t="shared" si="1"/>
        <v>0</v>
      </c>
      <c r="L34" s="10"/>
      <c r="M34" s="5"/>
    </row>
    <row r="35" spans="1:13">
      <c r="A35" s="5"/>
      <c r="B35" s="9"/>
      <c r="C35" s="289"/>
      <c r="D35" s="289"/>
      <c r="E35" s="289"/>
      <c r="F35" s="289"/>
      <c r="G35" s="289"/>
      <c r="H35" s="289"/>
      <c r="I35" s="289"/>
      <c r="J35" s="289"/>
      <c r="K35" s="289"/>
      <c r="L35" s="10"/>
      <c r="M35" s="5"/>
    </row>
    <row r="36" spans="1:13">
      <c r="A36" s="5"/>
      <c r="B36" s="9"/>
      <c r="C36" s="230"/>
      <c r="D36" s="226">
        <v>4</v>
      </c>
      <c r="E36" s="290" t="s">
        <v>133</v>
      </c>
      <c r="F36" s="290"/>
      <c r="G36" s="290"/>
      <c r="H36" s="290"/>
      <c r="I36" s="290"/>
      <c r="J36" s="290"/>
      <c r="K36" s="227">
        <f>SUM(K37:K45)</f>
        <v>0</v>
      </c>
      <c r="L36" s="10"/>
      <c r="M36" s="5"/>
    </row>
    <row r="37" spans="1:13">
      <c r="A37" s="5"/>
      <c r="B37" s="9"/>
      <c r="C37" s="128">
        <v>17</v>
      </c>
      <c r="D37" s="184" t="s">
        <v>126</v>
      </c>
      <c r="E37" s="126"/>
      <c r="F37" s="126"/>
      <c r="G37" s="127" t="s">
        <v>134</v>
      </c>
      <c r="H37" s="175" t="s">
        <v>104</v>
      </c>
      <c r="I37" s="176">
        <v>45.89</v>
      </c>
      <c r="J37" s="192"/>
      <c r="K37" s="196">
        <f>ROUND(I37*J37,0)</f>
        <v>0</v>
      </c>
      <c r="L37" s="10"/>
      <c r="M37" s="5"/>
    </row>
    <row r="38" spans="1:13" ht="28.5">
      <c r="A38" s="5"/>
      <c r="B38" s="9"/>
      <c r="C38" s="128">
        <v>18</v>
      </c>
      <c r="D38" s="184">
        <v>4.3</v>
      </c>
      <c r="E38" s="126"/>
      <c r="F38" s="126"/>
      <c r="G38" s="127" t="s">
        <v>93</v>
      </c>
      <c r="H38" s="175" t="s">
        <v>104</v>
      </c>
      <c r="I38" s="176">
        <v>33</v>
      </c>
      <c r="J38" s="192"/>
      <c r="K38" s="196">
        <f t="shared" ref="K38:K45" si="2">ROUND(I38*J38,0)</f>
        <v>0</v>
      </c>
      <c r="L38" s="10"/>
      <c r="M38" s="5"/>
    </row>
    <row r="39" spans="1:13">
      <c r="A39" s="5"/>
      <c r="B39" s="9"/>
      <c r="C39" s="128">
        <v>19</v>
      </c>
      <c r="D39" s="184">
        <v>4.4000000000000004</v>
      </c>
      <c r="E39" s="126"/>
      <c r="F39" s="126"/>
      <c r="G39" s="127" t="s">
        <v>135</v>
      </c>
      <c r="H39" s="175" t="s">
        <v>104</v>
      </c>
      <c r="I39" s="176">
        <v>57.44</v>
      </c>
      <c r="J39" s="192"/>
      <c r="K39" s="196">
        <f t="shared" si="2"/>
        <v>0</v>
      </c>
      <c r="L39" s="10"/>
      <c r="M39" s="5"/>
    </row>
    <row r="40" spans="1:13">
      <c r="A40" s="5"/>
      <c r="B40" s="9"/>
      <c r="C40" s="128">
        <v>20</v>
      </c>
      <c r="D40" s="184" t="s">
        <v>127</v>
      </c>
      <c r="E40" s="126"/>
      <c r="F40" s="126"/>
      <c r="G40" s="127" t="s">
        <v>136</v>
      </c>
      <c r="H40" s="175" t="s">
        <v>104</v>
      </c>
      <c r="I40" s="176">
        <v>30.12</v>
      </c>
      <c r="J40" s="192"/>
      <c r="K40" s="196">
        <f t="shared" si="2"/>
        <v>0</v>
      </c>
      <c r="L40" s="10"/>
      <c r="M40" s="5"/>
    </row>
    <row r="41" spans="1:13" ht="28.5">
      <c r="A41" s="5"/>
      <c r="B41" s="9"/>
      <c r="C41" s="128">
        <v>21</v>
      </c>
      <c r="D41" s="184" t="s">
        <v>128</v>
      </c>
      <c r="E41" s="126"/>
      <c r="F41" s="126"/>
      <c r="G41" s="127" t="s">
        <v>362</v>
      </c>
      <c r="H41" s="175" t="s">
        <v>104</v>
      </c>
      <c r="I41" s="176">
        <v>5.2</v>
      </c>
      <c r="J41" s="192"/>
      <c r="K41" s="196">
        <f t="shared" si="2"/>
        <v>0</v>
      </c>
      <c r="L41" s="10"/>
      <c r="M41" s="5"/>
    </row>
    <row r="42" spans="1:13">
      <c r="A42" s="5"/>
      <c r="B42" s="9"/>
      <c r="C42" s="128">
        <v>22</v>
      </c>
      <c r="D42" s="184" t="s">
        <v>129</v>
      </c>
      <c r="E42" s="126"/>
      <c r="F42" s="126"/>
      <c r="G42" s="127" t="s">
        <v>363</v>
      </c>
      <c r="H42" s="175" t="s">
        <v>104</v>
      </c>
      <c r="I42" s="176">
        <v>48.1</v>
      </c>
      <c r="J42" s="192"/>
      <c r="K42" s="196">
        <f t="shared" si="2"/>
        <v>0</v>
      </c>
      <c r="L42" s="10"/>
      <c r="M42" s="5"/>
    </row>
    <row r="43" spans="1:13">
      <c r="A43" s="5"/>
      <c r="B43" s="9"/>
      <c r="C43" s="128">
        <v>23</v>
      </c>
      <c r="D43" s="184" t="s">
        <v>130</v>
      </c>
      <c r="E43" s="126"/>
      <c r="F43" s="126"/>
      <c r="G43" s="127" t="s">
        <v>137</v>
      </c>
      <c r="H43" s="175" t="s">
        <v>104</v>
      </c>
      <c r="I43" s="176">
        <v>3.47</v>
      </c>
      <c r="J43" s="192"/>
      <c r="K43" s="196">
        <f t="shared" si="2"/>
        <v>0</v>
      </c>
      <c r="L43" s="10"/>
      <c r="M43" s="5"/>
    </row>
    <row r="44" spans="1:13">
      <c r="A44" s="5"/>
      <c r="B44" s="9"/>
      <c r="C44" s="128">
        <v>24</v>
      </c>
      <c r="D44" s="184" t="s">
        <v>131</v>
      </c>
      <c r="E44" s="126"/>
      <c r="F44" s="126"/>
      <c r="G44" s="127" t="s">
        <v>364</v>
      </c>
      <c r="H44" s="175" t="s">
        <v>104</v>
      </c>
      <c r="I44" s="176">
        <v>6</v>
      </c>
      <c r="J44" s="192"/>
      <c r="K44" s="196">
        <f t="shared" si="2"/>
        <v>0</v>
      </c>
      <c r="L44" s="10"/>
      <c r="M44" s="5"/>
    </row>
    <row r="45" spans="1:13">
      <c r="A45" s="5"/>
      <c r="B45" s="9"/>
      <c r="C45" s="128">
        <v>25</v>
      </c>
      <c r="D45" s="184" t="s">
        <v>132</v>
      </c>
      <c r="E45" s="126"/>
      <c r="F45" s="126"/>
      <c r="G45" s="127" t="s">
        <v>361</v>
      </c>
      <c r="H45" s="175" t="s">
        <v>108</v>
      </c>
      <c r="I45" s="176">
        <v>26</v>
      </c>
      <c r="J45" s="192"/>
      <c r="K45" s="196">
        <f t="shared" si="2"/>
        <v>0</v>
      </c>
      <c r="L45" s="10"/>
      <c r="M45" s="5"/>
    </row>
    <row r="46" spans="1:13">
      <c r="A46" s="5"/>
      <c r="B46" s="9"/>
      <c r="C46" s="289"/>
      <c r="D46" s="289"/>
      <c r="E46" s="289"/>
      <c r="F46" s="289"/>
      <c r="G46" s="289"/>
      <c r="H46" s="289"/>
      <c r="I46" s="289"/>
      <c r="J46" s="289"/>
      <c r="K46" s="289"/>
      <c r="L46" s="10"/>
      <c r="M46" s="5"/>
    </row>
    <row r="47" spans="1:13">
      <c r="A47" s="5"/>
      <c r="B47" s="9"/>
      <c r="C47" s="225"/>
      <c r="D47" s="226">
        <v>5</v>
      </c>
      <c r="E47" s="290" t="s">
        <v>145</v>
      </c>
      <c r="F47" s="290"/>
      <c r="G47" s="290"/>
      <c r="H47" s="290"/>
      <c r="I47" s="290"/>
      <c r="J47" s="290"/>
      <c r="K47" s="227">
        <f>SUM(K48:K55)</f>
        <v>0</v>
      </c>
      <c r="L47" s="10"/>
      <c r="M47" s="5"/>
    </row>
    <row r="48" spans="1:13" ht="42.75">
      <c r="A48" s="5"/>
      <c r="B48" s="9"/>
      <c r="C48" s="128">
        <v>26</v>
      </c>
      <c r="D48" s="184">
        <v>5.0999999999999996</v>
      </c>
      <c r="E48" s="126"/>
      <c r="F48" s="126"/>
      <c r="G48" s="127" t="s">
        <v>94</v>
      </c>
      <c r="H48" s="175" t="s">
        <v>108</v>
      </c>
      <c r="I48" s="176">
        <v>112</v>
      </c>
      <c r="J48" s="192"/>
      <c r="K48" s="196">
        <f>ROUND(I48*J48,0)</f>
        <v>0</v>
      </c>
      <c r="L48" s="10"/>
      <c r="M48" s="5"/>
    </row>
    <row r="49" spans="1:13" ht="28.5">
      <c r="A49" s="5"/>
      <c r="B49" s="9"/>
      <c r="C49" s="128">
        <v>27</v>
      </c>
      <c r="D49" s="184">
        <v>5.2</v>
      </c>
      <c r="E49" s="126"/>
      <c r="F49" s="126"/>
      <c r="G49" s="127" t="s">
        <v>146</v>
      </c>
      <c r="H49" s="175" t="s">
        <v>108</v>
      </c>
      <c r="I49" s="176">
        <v>202</v>
      </c>
      <c r="J49" s="192"/>
      <c r="K49" s="196">
        <f t="shared" ref="K49:K55" si="3">ROUND(I49*J49,0)</f>
        <v>0</v>
      </c>
      <c r="L49" s="10"/>
      <c r="M49" s="5"/>
    </row>
    <row r="50" spans="1:13" ht="28.5">
      <c r="A50" s="5"/>
      <c r="B50" s="9"/>
      <c r="C50" s="128">
        <v>28</v>
      </c>
      <c r="D50" s="184" t="s">
        <v>139</v>
      </c>
      <c r="E50" s="126"/>
      <c r="F50" s="126"/>
      <c r="G50" s="127" t="s">
        <v>147</v>
      </c>
      <c r="H50" s="175" t="s">
        <v>104</v>
      </c>
      <c r="I50" s="176">
        <v>30.75</v>
      </c>
      <c r="J50" s="192"/>
      <c r="K50" s="196">
        <f t="shared" si="3"/>
        <v>0</v>
      </c>
      <c r="L50" s="10"/>
      <c r="M50" s="5"/>
    </row>
    <row r="51" spans="1:13">
      <c r="A51" s="5"/>
      <c r="B51" s="9"/>
      <c r="C51" s="128">
        <v>29</v>
      </c>
      <c r="D51" s="184" t="s">
        <v>140</v>
      </c>
      <c r="E51" s="126"/>
      <c r="F51" s="126"/>
      <c r="G51" s="127" t="s">
        <v>148</v>
      </c>
      <c r="H51" s="175" t="s">
        <v>106</v>
      </c>
      <c r="I51" s="176">
        <v>6.02</v>
      </c>
      <c r="J51" s="192"/>
      <c r="K51" s="196">
        <f t="shared" si="3"/>
        <v>0</v>
      </c>
      <c r="L51" s="10"/>
      <c r="M51" s="5"/>
    </row>
    <row r="52" spans="1:13">
      <c r="A52" s="5"/>
      <c r="B52" s="9"/>
      <c r="C52" s="128">
        <v>30</v>
      </c>
      <c r="D52" s="184" t="s">
        <v>141</v>
      </c>
      <c r="E52" s="126"/>
      <c r="F52" s="126"/>
      <c r="G52" s="127" t="s">
        <v>149</v>
      </c>
      <c r="H52" s="175" t="s">
        <v>106</v>
      </c>
      <c r="I52" s="176">
        <v>16.43</v>
      </c>
      <c r="J52" s="192"/>
      <c r="K52" s="196">
        <f t="shared" si="3"/>
        <v>0</v>
      </c>
      <c r="L52" s="10"/>
      <c r="M52" s="5"/>
    </row>
    <row r="53" spans="1:13" ht="28.5">
      <c r="A53" s="5"/>
      <c r="B53" s="9"/>
      <c r="C53" s="128">
        <v>31</v>
      </c>
      <c r="D53" s="184" t="s">
        <v>142</v>
      </c>
      <c r="E53" s="126"/>
      <c r="F53" s="126"/>
      <c r="G53" s="127" t="s">
        <v>150</v>
      </c>
      <c r="H53" s="175" t="s">
        <v>108</v>
      </c>
      <c r="I53" s="176">
        <v>17</v>
      </c>
      <c r="J53" s="192"/>
      <c r="K53" s="196">
        <f t="shared" si="3"/>
        <v>0</v>
      </c>
      <c r="L53" s="10"/>
      <c r="M53" s="5"/>
    </row>
    <row r="54" spans="1:13">
      <c r="A54" s="5"/>
      <c r="B54" s="9"/>
      <c r="C54" s="128">
        <v>32</v>
      </c>
      <c r="D54" s="184" t="s">
        <v>143</v>
      </c>
      <c r="E54" s="126"/>
      <c r="F54" s="126"/>
      <c r="G54" s="127" t="s">
        <v>151</v>
      </c>
      <c r="H54" s="175" t="s">
        <v>108</v>
      </c>
      <c r="I54" s="176">
        <v>37.299999999999997</v>
      </c>
      <c r="J54" s="192"/>
      <c r="K54" s="196">
        <f t="shared" si="3"/>
        <v>0</v>
      </c>
      <c r="L54" s="10"/>
      <c r="M54" s="5"/>
    </row>
    <row r="55" spans="1:13">
      <c r="A55" s="5"/>
      <c r="B55" s="9"/>
      <c r="C55" s="128">
        <v>33</v>
      </c>
      <c r="D55" s="184" t="s">
        <v>144</v>
      </c>
      <c r="E55" s="126"/>
      <c r="F55" s="126"/>
      <c r="G55" s="127" t="s">
        <v>152</v>
      </c>
      <c r="H55" s="175" t="s">
        <v>104</v>
      </c>
      <c r="I55" s="176">
        <v>353</v>
      </c>
      <c r="J55" s="192"/>
      <c r="K55" s="196">
        <f t="shared" si="3"/>
        <v>0</v>
      </c>
      <c r="L55" s="10"/>
      <c r="M55" s="5"/>
    </row>
    <row r="56" spans="1:13">
      <c r="A56" s="5"/>
      <c r="B56" s="9"/>
      <c r="C56" s="289"/>
      <c r="D56" s="289"/>
      <c r="E56" s="289"/>
      <c r="F56" s="289"/>
      <c r="G56" s="289"/>
      <c r="H56" s="289"/>
      <c r="I56" s="289"/>
      <c r="J56" s="289"/>
      <c r="K56" s="289"/>
      <c r="L56" s="10"/>
      <c r="M56" s="5"/>
    </row>
    <row r="57" spans="1:13">
      <c r="A57" s="5"/>
      <c r="B57" s="9"/>
      <c r="C57" s="225"/>
      <c r="D57" s="226">
        <v>6</v>
      </c>
      <c r="E57" s="290" t="s">
        <v>158</v>
      </c>
      <c r="F57" s="290"/>
      <c r="G57" s="290"/>
      <c r="H57" s="290"/>
      <c r="I57" s="290"/>
      <c r="J57" s="290"/>
      <c r="K57" s="227">
        <f>SUM(K58:K63)</f>
        <v>0</v>
      </c>
      <c r="L57" s="10"/>
      <c r="M57" s="5"/>
    </row>
    <row r="58" spans="1:13" ht="28.5">
      <c r="A58" s="5"/>
      <c r="B58" s="9"/>
      <c r="C58" s="128">
        <v>34</v>
      </c>
      <c r="D58" s="184" t="s">
        <v>153</v>
      </c>
      <c r="E58" s="126"/>
      <c r="F58" s="126"/>
      <c r="G58" s="127" t="s">
        <v>159</v>
      </c>
      <c r="H58" s="175" t="s">
        <v>104</v>
      </c>
      <c r="I58" s="176">
        <v>2.36</v>
      </c>
      <c r="J58" s="192"/>
      <c r="K58" s="196">
        <f>ROUND(I58*J58,0)</f>
        <v>0</v>
      </c>
      <c r="L58" s="10"/>
      <c r="M58" s="5"/>
    </row>
    <row r="59" spans="1:13" ht="28.5">
      <c r="A59" s="5"/>
      <c r="B59" s="9"/>
      <c r="C59" s="128">
        <v>35</v>
      </c>
      <c r="D59" s="184" t="s">
        <v>154</v>
      </c>
      <c r="E59" s="126"/>
      <c r="F59" s="126"/>
      <c r="G59" s="127" t="s">
        <v>160</v>
      </c>
      <c r="H59" s="175" t="s">
        <v>104</v>
      </c>
      <c r="I59" s="176">
        <v>2.64</v>
      </c>
      <c r="J59" s="192"/>
      <c r="K59" s="196">
        <f t="shared" ref="K59:K63" si="4">ROUND(I59*J59,0)</f>
        <v>0</v>
      </c>
      <c r="L59" s="10"/>
      <c r="M59" s="5"/>
    </row>
    <row r="60" spans="1:13" ht="28.5">
      <c r="A60" s="5"/>
      <c r="B60" s="9"/>
      <c r="C60" s="128">
        <v>36</v>
      </c>
      <c r="D60" s="184">
        <v>6.3</v>
      </c>
      <c r="E60" s="126"/>
      <c r="F60" s="126"/>
      <c r="G60" s="127" t="s">
        <v>365</v>
      </c>
      <c r="H60" s="175" t="s">
        <v>104</v>
      </c>
      <c r="I60" s="176">
        <v>2.92</v>
      </c>
      <c r="J60" s="192"/>
      <c r="K60" s="196">
        <f t="shared" si="4"/>
        <v>0</v>
      </c>
      <c r="L60" s="10"/>
      <c r="M60" s="5"/>
    </row>
    <row r="61" spans="1:13" ht="28.5">
      <c r="A61" s="5"/>
      <c r="B61" s="9"/>
      <c r="C61" s="128">
        <v>37</v>
      </c>
      <c r="D61" s="184" t="s">
        <v>155</v>
      </c>
      <c r="E61" s="126"/>
      <c r="F61" s="126"/>
      <c r="G61" s="127" t="s">
        <v>161</v>
      </c>
      <c r="H61" s="175" t="s">
        <v>104</v>
      </c>
      <c r="I61" s="176">
        <v>15.4</v>
      </c>
      <c r="J61" s="192"/>
      <c r="K61" s="196">
        <f t="shared" si="4"/>
        <v>0</v>
      </c>
      <c r="L61" s="10"/>
      <c r="M61" s="5"/>
    </row>
    <row r="62" spans="1:13" ht="28.5">
      <c r="A62" s="5"/>
      <c r="B62" s="9"/>
      <c r="C62" s="128">
        <v>38</v>
      </c>
      <c r="D62" s="184" t="s">
        <v>156</v>
      </c>
      <c r="E62" s="126"/>
      <c r="F62" s="126"/>
      <c r="G62" s="127" t="s">
        <v>162</v>
      </c>
      <c r="H62" s="175" t="s">
        <v>108</v>
      </c>
      <c r="I62" s="176">
        <v>30.6</v>
      </c>
      <c r="J62" s="192"/>
      <c r="K62" s="196">
        <f t="shared" si="4"/>
        <v>0</v>
      </c>
      <c r="L62" s="10"/>
      <c r="M62" s="5"/>
    </row>
    <row r="63" spans="1:13">
      <c r="A63" s="5"/>
      <c r="B63" s="9"/>
      <c r="C63" s="128">
        <v>39</v>
      </c>
      <c r="D63" s="184" t="s">
        <v>157</v>
      </c>
      <c r="E63" s="126"/>
      <c r="F63" s="126"/>
      <c r="G63" s="127" t="s">
        <v>163</v>
      </c>
      <c r="H63" s="175" t="s">
        <v>108</v>
      </c>
      <c r="I63" s="176">
        <v>2.5</v>
      </c>
      <c r="J63" s="192"/>
      <c r="K63" s="196">
        <f t="shared" si="4"/>
        <v>0</v>
      </c>
      <c r="L63" s="10"/>
      <c r="M63" s="5"/>
    </row>
    <row r="64" spans="1:13">
      <c r="A64" s="5"/>
      <c r="B64" s="9"/>
      <c r="C64" s="289"/>
      <c r="D64" s="289"/>
      <c r="E64" s="289"/>
      <c r="F64" s="289"/>
      <c r="G64" s="289"/>
      <c r="H64" s="289"/>
      <c r="I64" s="289"/>
      <c r="J64" s="289"/>
      <c r="K64" s="289"/>
      <c r="L64" s="10"/>
      <c r="M64" s="5"/>
    </row>
    <row r="65" spans="1:13">
      <c r="A65" s="5"/>
      <c r="B65" s="9"/>
      <c r="C65" s="225"/>
      <c r="D65" s="225"/>
      <c r="E65" s="290" t="s">
        <v>165</v>
      </c>
      <c r="F65" s="290"/>
      <c r="G65" s="290"/>
      <c r="H65" s="290"/>
      <c r="I65" s="290"/>
      <c r="J65" s="290"/>
      <c r="K65" s="227">
        <f>SUM(K66)</f>
        <v>0</v>
      </c>
      <c r="L65" s="10"/>
      <c r="M65" s="5"/>
    </row>
    <row r="66" spans="1:13" ht="28.5">
      <c r="A66" s="5"/>
      <c r="B66" s="9"/>
      <c r="C66" s="128">
        <v>40</v>
      </c>
      <c r="D66" s="184" t="s">
        <v>164</v>
      </c>
      <c r="E66" s="126"/>
      <c r="F66" s="126"/>
      <c r="G66" s="127" t="s">
        <v>166</v>
      </c>
      <c r="H66" s="175" t="s">
        <v>108</v>
      </c>
      <c r="I66" s="176">
        <v>50</v>
      </c>
      <c r="J66" s="192"/>
      <c r="K66" s="196">
        <f>ROUND(I66*J66,0)</f>
        <v>0</v>
      </c>
      <c r="L66" s="10"/>
      <c r="M66" s="5"/>
    </row>
    <row r="67" spans="1:13">
      <c r="A67" s="5"/>
      <c r="B67" s="9"/>
      <c r="C67" s="289"/>
      <c r="D67" s="289"/>
      <c r="E67" s="289"/>
      <c r="F67" s="289"/>
      <c r="G67" s="289"/>
      <c r="H67" s="289"/>
      <c r="I67" s="289"/>
      <c r="J67" s="289"/>
      <c r="K67" s="289"/>
      <c r="L67" s="10"/>
      <c r="M67" s="5"/>
    </row>
    <row r="68" spans="1:13">
      <c r="A68" s="5"/>
      <c r="B68" s="9"/>
      <c r="C68" s="225"/>
      <c r="D68" s="225"/>
      <c r="E68" s="290" t="s">
        <v>167</v>
      </c>
      <c r="F68" s="290"/>
      <c r="G68" s="290"/>
      <c r="H68" s="290"/>
      <c r="I68" s="290"/>
      <c r="J68" s="290"/>
      <c r="K68" s="227">
        <f>SUM(K69:K77)</f>
        <v>0</v>
      </c>
      <c r="L68" s="10"/>
      <c r="M68" s="5"/>
    </row>
    <row r="69" spans="1:13">
      <c r="A69" s="5"/>
      <c r="B69" s="9"/>
      <c r="C69" s="128">
        <v>41</v>
      </c>
      <c r="D69" s="184" t="s">
        <v>168</v>
      </c>
      <c r="E69" s="126"/>
      <c r="F69" s="126"/>
      <c r="G69" s="127" t="s">
        <v>177</v>
      </c>
      <c r="H69" s="175" t="s">
        <v>178</v>
      </c>
      <c r="I69" s="176">
        <v>1</v>
      </c>
      <c r="J69" s="192"/>
      <c r="K69" s="196">
        <f>ROUND(I69*J69,0)</f>
        <v>0</v>
      </c>
      <c r="L69" s="10"/>
      <c r="M69" s="5"/>
    </row>
    <row r="70" spans="1:13">
      <c r="A70" s="5"/>
      <c r="B70" s="9"/>
      <c r="C70" s="128">
        <v>42</v>
      </c>
      <c r="D70" s="184" t="s">
        <v>169</v>
      </c>
      <c r="E70" s="126"/>
      <c r="F70" s="126"/>
      <c r="G70" s="127" t="s">
        <v>179</v>
      </c>
      <c r="H70" s="175" t="s">
        <v>108</v>
      </c>
      <c r="I70" s="176">
        <v>50</v>
      </c>
      <c r="J70" s="192"/>
      <c r="K70" s="196">
        <f t="shared" ref="K70:K77" si="5">ROUND(I70*J70,0)</f>
        <v>0</v>
      </c>
      <c r="L70" s="10"/>
      <c r="M70" s="5"/>
    </row>
    <row r="71" spans="1:13">
      <c r="A71" s="5"/>
      <c r="B71" s="9"/>
      <c r="C71" s="128">
        <v>43</v>
      </c>
      <c r="D71" s="184" t="s">
        <v>170</v>
      </c>
      <c r="E71" s="126"/>
      <c r="F71" s="126"/>
      <c r="G71" s="127" t="s">
        <v>180</v>
      </c>
      <c r="H71" s="175" t="s">
        <v>108</v>
      </c>
      <c r="I71" s="176">
        <v>10</v>
      </c>
      <c r="J71" s="192"/>
      <c r="K71" s="196">
        <f t="shared" si="5"/>
        <v>0</v>
      </c>
      <c r="L71" s="10"/>
      <c r="M71" s="5"/>
    </row>
    <row r="72" spans="1:13" ht="28.5">
      <c r="A72" s="5"/>
      <c r="B72" s="9"/>
      <c r="C72" s="128">
        <v>44</v>
      </c>
      <c r="D72" s="184" t="s">
        <v>171</v>
      </c>
      <c r="E72" s="126"/>
      <c r="F72" s="126"/>
      <c r="G72" s="127" t="s">
        <v>181</v>
      </c>
      <c r="H72" s="175" t="s">
        <v>108</v>
      </c>
      <c r="I72" s="176">
        <v>10</v>
      </c>
      <c r="J72" s="192"/>
      <c r="K72" s="196">
        <f t="shared" si="5"/>
        <v>0</v>
      </c>
      <c r="L72" s="10"/>
      <c r="M72" s="5"/>
    </row>
    <row r="73" spans="1:13">
      <c r="A73" s="5"/>
      <c r="B73" s="9"/>
      <c r="C73" s="128">
        <v>45</v>
      </c>
      <c r="D73" s="184" t="s">
        <v>172</v>
      </c>
      <c r="E73" s="126"/>
      <c r="F73" s="126"/>
      <c r="G73" s="127" t="s">
        <v>366</v>
      </c>
      <c r="H73" s="175" t="s">
        <v>178</v>
      </c>
      <c r="I73" s="176">
        <v>1</v>
      </c>
      <c r="J73" s="192"/>
      <c r="K73" s="196">
        <f t="shared" si="5"/>
        <v>0</v>
      </c>
      <c r="L73" s="10"/>
      <c r="M73" s="5"/>
    </row>
    <row r="74" spans="1:13">
      <c r="A74" s="5"/>
      <c r="B74" s="9"/>
      <c r="C74" s="128">
        <v>46</v>
      </c>
      <c r="D74" s="184" t="s">
        <v>173</v>
      </c>
      <c r="E74" s="126"/>
      <c r="F74" s="126"/>
      <c r="G74" s="127" t="s">
        <v>183</v>
      </c>
      <c r="H74" s="175" t="s">
        <v>178</v>
      </c>
      <c r="I74" s="176">
        <v>2</v>
      </c>
      <c r="J74" s="192"/>
      <c r="K74" s="196">
        <f t="shared" si="5"/>
        <v>0</v>
      </c>
      <c r="L74" s="10"/>
      <c r="M74" s="5"/>
    </row>
    <row r="75" spans="1:13">
      <c r="A75" s="5"/>
      <c r="B75" s="9"/>
      <c r="C75" s="128">
        <v>47</v>
      </c>
      <c r="D75" s="184" t="s">
        <v>174</v>
      </c>
      <c r="E75" s="126"/>
      <c r="F75" s="126"/>
      <c r="G75" s="127" t="s">
        <v>184</v>
      </c>
      <c r="H75" s="175" t="s">
        <v>178</v>
      </c>
      <c r="I75" s="176">
        <v>2</v>
      </c>
      <c r="J75" s="192"/>
      <c r="K75" s="196">
        <f t="shared" si="5"/>
        <v>0</v>
      </c>
      <c r="L75" s="10"/>
      <c r="M75" s="5"/>
    </row>
    <row r="76" spans="1:13">
      <c r="A76" s="5"/>
      <c r="B76" s="9"/>
      <c r="C76" s="128">
        <v>48</v>
      </c>
      <c r="D76" s="184" t="s">
        <v>175</v>
      </c>
      <c r="E76" s="126"/>
      <c r="F76" s="126"/>
      <c r="G76" s="127" t="s">
        <v>185</v>
      </c>
      <c r="H76" s="175" t="s">
        <v>178</v>
      </c>
      <c r="I76" s="176">
        <v>1</v>
      </c>
      <c r="J76" s="192"/>
      <c r="K76" s="196">
        <f t="shared" si="5"/>
        <v>0</v>
      </c>
      <c r="L76" s="10"/>
      <c r="M76" s="5"/>
    </row>
    <row r="77" spans="1:13">
      <c r="A77" s="5"/>
      <c r="B77" s="9"/>
      <c r="C77" s="128">
        <v>49</v>
      </c>
      <c r="D77" s="184" t="s">
        <v>176</v>
      </c>
      <c r="E77" s="126"/>
      <c r="F77" s="126"/>
      <c r="G77" s="127" t="s">
        <v>186</v>
      </c>
      <c r="H77" s="175" t="s">
        <v>178</v>
      </c>
      <c r="I77" s="176">
        <v>7</v>
      </c>
      <c r="J77" s="192"/>
      <c r="K77" s="196">
        <f t="shared" si="5"/>
        <v>0</v>
      </c>
      <c r="L77" s="10"/>
      <c r="M77" s="5"/>
    </row>
    <row r="78" spans="1:13" ht="17.25" thickBot="1">
      <c r="A78" s="5"/>
      <c r="B78" s="9"/>
      <c r="C78" s="293"/>
      <c r="D78" s="293"/>
      <c r="E78" s="293"/>
      <c r="F78" s="293"/>
      <c r="G78" s="293"/>
      <c r="H78" s="293"/>
      <c r="I78" s="293"/>
      <c r="J78" s="293"/>
      <c r="K78" s="293"/>
      <c r="L78" s="10"/>
      <c r="M78" s="5"/>
    </row>
    <row r="79" spans="1:13" ht="17.25" thickBot="1">
      <c r="A79" s="5"/>
      <c r="B79" s="9"/>
      <c r="C79" s="231"/>
      <c r="D79" s="300" t="str">
        <f>C13</f>
        <v>1. ACCESO PRINCIPAL Y ANDENES PERIMETRALES</v>
      </c>
      <c r="E79" s="300"/>
      <c r="F79" s="300"/>
      <c r="G79" s="300"/>
      <c r="H79" s="292" t="s">
        <v>375</v>
      </c>
      <c r="I79" s="292"/>
      <c r="J79" s="292"/>
      <c r="K79" s="232">
        <f>SUM(K14,K21,K24,K36,K47,K57,K65,K68)</f>
        <v>0</v>
      </c>
      <c r="L79" s="10"/>
      <c r="M79" s="5"/>
    </row>
    <row r="80" spans="1:13" ht="17.25" thickBot="1">
      <c r="A80" s="5"/>
      <c r="B80" s="9"/>
      <c r="C80" s="314"/>
      <c r="D80" s="314"/>
      <c r="E80" s="314"/>
      <c r="F80" s="314"/>
      <c r="G80" s="314"/>
      <c r="H80" s="314"/>
      <c r="I80" s="314"/>
      <c r="J80" s="314"/>
      <c r="K80" s="314"/>
      <c r="L80" s="10"/>
      <c r="M80" s="5"/>
    </row>
    <row r="81" spans="1:13" ht="17.25" thickBot="1">
      <c r="A81" s="5"/>
      <c r="B81" s="9"/>
      <c r="C81" s="299" t="s">
        <v>188</v>
      </c>
      <c r="D81" s="300"/>
      <c r="E81" s="300"/>
      <c r="F81" s="300"/>
      <c r="G81" s="300"/>
      <c r="H81" s="300"/>
      <c r="I81" s="300"/>
      <c r="J81" s="300"/>
      <c r="K81" s="301"/>
      <c r="L81" s="10"/>
      <c r="M81" s="5"/>
    </row>
    <row r="82" spans="1:13" ht="17.25" thickBot="1">
      <c r="A82" s="5"/>
      <c r="B82" s="9"/>
      <c r="C82" s="231"/>
      <c r="D82" s="233" t="s">
        <v>189</v>
      </c>
      <c r="E82" s="241"/>
      <c r="F82" s="241"/>
      <c r="G82" s="235" t="s">
        <v>6</v>
      </c>
      <c r="H82" s="235" t="s">
        <v>191</v>
      </c>
      <c r="I82" s="268" t="s">
        <v>192</v>
      </c>
      <c r="J82" s="236" t="s">
        <v>193</v>
      </c>
      <c r="K82" s="237" t="s">
        <v>194</v>
      </c>
      <c r="L82" s="10"/>
      <c r="M82" s="5"/>
    </row>
    <row r="83" spans="1:13">
      <c r="A83" s="5"/>
      <c r="B83" s="9"/>
      <c r="C83" s="239"/>
      <c r="D83" s="242">
        <v>7</v>
      </c>
      <c r="E83" s="313" t="s">
        <v>110</v>
      </c>
      <c r="F83" s="313"/>
      <c r="G83" s="313"/>
      <c r="H83" s="313"/>
      <c r="I83" s="313"/>
      <c r="J83" s="313"/>
      <c r="K83" s="243">
        <f>SUM(K84:K86)</f>
        <v>0</v>
      </c>
      <c r="L83" s="10"/>
      <c r="M83" s="5"/>
    </row>
    <row r="84" spans="1:13">
      <c r="A84" s="5"/>
      <c r="B84" s="9"/>
      <c r="C84" s="128">
        <v>50</v>
      </c>
      <c r="D84" s="184">
        <v>7.1</v>
      </c>
      <c r="E84" s="126"/>
      <c r="F84" s="126"/>
      <c r="G84" s="127" t="s">
        <v>195</v>
      </c>
      <c r="H84" s="175" t="s">
        <v>108</v>
      </c>
      <c r="I84" s="176">
        <v>430</v>
      </c>
      <c r="J84" s="192"/>
      <c r="K84" s="196">
        <f>ROUND(I84*J84,0)</f>
        <v>0</v>
      </c>
      <c r="L84" s="10"/>
      <c r="M84" s="5"/>
    </row>
    <row r="85" spans="1:13">
      <c r="A85" s="5"/>
      <c r="B85" s="9"/>
      <c r="C85" s="128">
        <v>51</v>
      </c>
      <c r="D85" s="184">
        <v>7.2</v>
      </c>
      <c r="E85" s="126"/>
      <c r="F85" s="126"/>
      <c r="G85" s="127" t="s">
        <v>95</v>
      </c>
      <c r="H85" s="175" t="s">
        <v>108</v>
      </c>
      <c r="I85" s="176">
        <v>315</v>
      </c>
      <c r="J85" s="192"/>
      <c r="K85" s="196">
        <f t="shared" ref="K85:K86" si="6">ROUND(I85*J85,0)</f>
        <v>0</v>
      </c>
      <c r="L85" s="10"/>
      <c r="M85" s="5"/>
    </row>
    <row r="86" spans="1:13" ht="28.5">
      <c r="A86" s="5"/>
      <c r="B86" s="9"/>
      <c r="C86" s="128">
        <v>52</v>
      </c>
      <c r="D86" s="184" t="s">
        <v>190</v>
      </c>
      <c r="E86" s="126"/>
      <c r="F86" s="126"/>
      <c r="G86" s="127" t="s">
        <v>196</v>
      </c>
      <c r="H86" s="175" t="s">
        <v>108</v>
      </c>
      <c r="I86" s="176">
        <v>315</v>
      </c>
      <c r="J86" s="192"/>
      <c r="K86" s="196">
        <f t="shared" si="6"/>
        <v>0</v>
      </c>
      <c r="L86" s="10"/>
      <c r="M86" s="5"/>
    </row>
    <row r="87" spans="1:13">
      <c r="A87" s="5"/>
      <c r="B87" s="9"/>
      <c r="C87" s="289"/>
      <c r="D87" s="289"/>
      <c r="E87" s="289"/>
      <c r="F87" s="289"/>
      <c r="G87" s="289"/>
      <c r="H87" s="289"/>
      <c r="I87" s="289"/>
      <c r="J87" s="289"/>
      <c r="K87" s="289"/>
      <c r="L87" s="10"/>
      <c r="M87" s="5"/>
    </row>
    <row r="88" spans="1:13">
      <c r="A88" s="5"/>
      <c r="B88" s="9"/>
      <c r="C88" s="225"/>
      <c r="D88" s="226">
        <v>8</v>
      </c>
      <c r="E88" s="290" t="s">
        <v>201</v>
      </c>
      <c r="F88" s="290"/>
      <c r="G88" s="290"/>
      <c r="H88" s="290"/>
      <c r="I88" s="290"/>
      <c r="J88" s="290"/>
      <c r="K88" s="227">
        <f>SUM(K89:K95)</f>
        <v>0</v>
      </c>
      <c r="L88" s="10"/>
      <c r="M88" s="5"/>
    </row>
    <row r="89" spans="1:13" ht="28.5">
      <c r="A89" s="5"/>
      <c r="B89" s="9"/>
      <c r="C89" s="128">
        <v>53</v>
      </c>
      <c r="D89" s="184">
        <v>8.1</v>
      </c>
      <c r="E89" s="126"/>
      <c r="F89" s="126"/>
      <c r="G89" s="127" t="s">
        <v>367</v>
      </c>
      <c r="H89" s="175" t="s">
        <v>106</v>
      </c>
      <c r="I89" s="176">
        <v>38.699999999999996</v>
      </c>
      <c r="J89" s="192"/>
      <c r="K89" s="196">
        <f>ROUND(I89*J89,0)</f>
        <v>0</v>
      </c>
      <c r="L89" s="10"/>
      <c r="M89" s="5"/>
    </row>
    <row r="90" spans="1:13" ht="28.5">
      <c r="A90" s="5"/>
      <c r="B90" s="9"/>
      <c r="C90" s="128">
        <v>54</v>
      </c>
      <c r="D90" s="184">
        <v>8.1999999999999993</v>
      </c>
      <c r="E90" s="126"/>
      <c r="F90" s="126"/>
      <c r="G90" s="127" t="s">
        <v>119</v>
      </c>
      <c r="H90" s="175" t="s">
        <v>106</v>
      </c>
      <c r="I90" s="176">
        <v>26.875</v>
      </c>
      <c r="J90" s="192"/>
      <c r="K90" s="196">
        <f t="shared" ref="K90:K95" si="7">ROUND(I90*J90,0)</f>
        <v>0</v>
      </c>
      <c r="L90" s="10"/>
      <c r="M90" s="5"/>
    </row>
    <row r="91" spans="1:13" ht="28.5">
      <c r="A91" s="5"/>
      <c r="B91" s="9"/>
      <c r="C91" s="128">
        <v>55</v>
      </c>
      <c r="D91" s="184" t="s">
        <v>197</v>
      </c>
      <c r="E91" s="126"/>
      <c r="F91" s="126"/>
      <c r="G91" s="127" t="s">
        <v>124</v>
      </c>
      <c r="H91" s="175" t="s">
        <v>106</v>
      </c>
      <c r="I91" s="176">
        <v>19.6875</v>
      </c>
      <c r="J91" s="192"/>
      <c r="K91" s="196">
        <f t="shared" si="7"/>
        <v>0</v>
      </c>
      <c r="L91" s="10"/>
      <c r="M91" s="5"/>
    </row>
    <row r="92" spans="1:13" ht="28.5">
      <c r="A92" s="5"/>
      <c r="B92" s="9"/>
      <c r="C92" s="128">
        <v>56</v>
      </c>
      <c r="D92" s="184" t="s">
        <v>198</v>
      </c>
      <c r="E92" s="126"/>
      <c r="F92" s="126"/>
      <c r="G92" s="127" t="s">
        <v>121</v>
      </c>
      <c r="H92" s="175" t="s">
        <v>106</v>
      </c>
      <c r="I92" s="176">
        <v>11.81875</v>
      </c>
      <c r="J92" s="192"/>
      <c r="K92" s="196">
        <f t="shared" si="7"/>
        <v>0</v>
      </c>
      <c r="L92" s="10"/>
      <c r="M92" s="5"/>
    </row>
    <row r="93" spans="1:13">
      <c r="A93" s="5"/>
      <c r="B93" s="9"/>
      <c r="C93" s="128">
        <v>57</v>
      </c>
      <c r="D93" s="184">
        <v>8.3000000000000007</v>
      </c>
      <c r="E93" s="126"/>
      <c r="F93" s="126"/>
      <c r="G93" s="127" t="s">
        <v>92</v>
      </c>
      <c r="H93" s="175" t="s">
        <v>106</v>
      </c>
      <c r="I93" s="176">
        <v>115.2</v>
      </c>
      <c r="J93" s="192"/>
      <c r="K93" s="196">
        <f t="shared" si="7"/>
        <v>0</v>
      </c>
      <c r="L93" s="10"/>
      <c r="M93" s="5"/>
    </row>
    <row r="94" spans="1:13" ht="28.5">
      <c r="A94" s="5"/>
      <c r="B94" s="9"/>
      <c r="C94" s="128">
        <v>58</v>
      </c>
      <c r="D94" s="184" t="s">
        <v>199</v>
      </c>
      <c r="E94" s="126"/>
      <c r="F94" s="126"/>
      <c r="G94" s="127" t="s">
        <v>122</v>
      </c>
      <c r="H94" s="175" t="s">
        <v>106</v>
      </c>
      <c r="I94" s="176">
        <v>3.4499999999999997</v>
      </c>
      <c r="J94" s="192"/>
      <c r="K94" s="196">
        <f t="shared" si="7"/>
        <v>0</v>
      </c>
      <c r="L94" s="10"/>
      <c r="M94" s="5"/>
    </row>
    <row r="95" spans="1:13" ht="28.5">
      <c r="A95" s="5"/>
      <c r="B95" s="9"/>
      <c r="C95" s="128">
        <v>59</v>
      </c>
      <c r="D95" s="184" t="s">
        <v>200</v>
      </c>
      <c r="E95" s="126"/>
      <c r="F95" s="126"/>
      <c r="G95" s="127" t="s">
        <v>125</v>
      </c>
      <c r="H95" s="175" t="s">
        <v>106</v>
      </c>
      <c r="I95" s="176">
        <v>3.4499999999999997</v>
      </c>
      <c r="J95" s="192"/>
      <c r="K95" s="196">
        <f t="shared" si="7"/>
        <v>0</v>
      </c>
      <c r="L95" s="10"/>
      <c r="M95" s="5"/>
    </row>
    <row r="96" spans="1:13">
      <c r="A96" s="5"/>
      <c r="B96" s="9"/>
      <c r="C96" s="289"/>
      <c r="D96" s="289"/>
      <c r="E96" s="289"/>
      <c r="F96" s="289"/>
      <c r="G96" s="289"/>
      <c r="H96" s="289"/>
      <c r="I96" s="289"/>
      <c r="J96" s="289"/>
      <c r="K96" s="289"/>
      <c r="L96" s="10"/>
      <c r="M96" s="5"/>
    </row>
    <row r="97" spans="1:13">
      <c r="A97" s="5"/>
      <c r="B97" s="9"/>
      <c r="C97" s="225"/>
      <c r="D97" s="226">
        <v>9</v>
      </c>
      <c r="E97" s="290" t="s">
        <v>206</v>
      </c>
      <c r="F97" s="290"/>
      <c r="G97" s="290"/>
      <c r="H97" s="290"/>
      <c r="I97" s="290"/>
      <c r="J97" s="290"/>
      <c r="K97" s="227">
        <f>SUM(K98:K100)</f>
        <v>0</v>
      </c>
      <c r="L97" s="10"/>
      <c r="M97" s="5"/>
    </row>
    <row r="98" spans="1:13">
      <c r="A98" s="5"/>
      <c r="B98" s="9"/>
      <c r="C98" s="128">
        <v>60</v>
      </c>
      <c r="D98" s="184" t="s">
        <v>202</v>
      </c>
      <c r="E98" s="126"/>
      <c r="F98" s="126"/>
      <c r="G98" s="127" t="s">
        <v>134</v>
      </c>
      <c r="H98" s="175" t="s">
        <v>104</v>
      </c>
      <c r="I98" s="176">
        <v>142</v>
      </c>
      <c r="J98" s="192"/>
      <c r="K98" s="196">
        <f>ROUND(I98*J98,0)</f>
        <v>0</v>
      </c>
      <c r="L98" s="10"/>
      <c r="M98" s="5"/>
    </row>
    <row r="99" spans="1:13">
      <c r="A99" s="5"/>
      <c r="B99" s="9"/>
      <c r="C99" s="128">
        <v>61</v>
      </c>
      <c r="D99" s="184" t="s">
        <v>203</v>
      </c>
      <c r="E99" s="126"/>
      <c r="F99" s="126"/>
      <c r="G99" s="127" t="s">
        <v>136</v>
      </c>
      <c r="H99" s="175" t="s">
        <v>104</v>
      </c>
      <c r="I99" s="176">
        <v>681.67499999999995</v>
      </c>
      <c r="J99" s="192"/>
      <c r="K99" s="196">
        <f t="shared" ref="K99:K100" si="8">ROUND(I99*J99,0)</f>
        <v>0</v>
      </c>
      <c r="L99" s="10"/>
      <c r="M99" s="5"/>
    </row>
    <row r="100" spans="1:13">
      <c r="A100" s="5"/>
      <c r="B100" s="9"/>
      <c r="C100" s="128">
        <v>62</v>
      </c>
      <c r="D100" s="184" t="s">
        <v>204</v>
      </c>
      <c r="E100" s="126"/>
      <c r="F100" s="126"/>
      <c r="G100" s="127" t="s">
        <v>368</v>
      </c>
      <c r="H100" s="175" t="s">
        <v>104</v>
      </c>
      <c r="I100" s="176">
        <v>661.84999999999991</v>
      </c>
      <c r="J100" s="192"/>
      <c r="K100" s="196">
        <f t="shared" si="8"/>
        <v>0</v>
      </c>
      <c r="L100" s="10"/>
      <c r="M100" s="5"/>
    </row>
    <row r="101" spans="1:13">
      <c r="A101" s="5"/>
      <c r="B101" s="9"/>
      <c r="C101" s="289"/>
      <c r="D101" s="289"/>
      <c r="E101" s="289"/>
      <c r="F101" s="289"/>
      <c r="G101" s="289"/>
      <c r="H101" s="289"/>
      <c r="I101" s="289"/>
      <c r="J101" s="289"/>
      <c r="K101" s="289"/>
      <c r="L101" s="10"/>
      <c r="M101" s="5"/>
    </row>
    <row r="102" spans="1:13">
      <c r="A102" s="5"/>
      <c r="B102" s="9"/>
      <c r="C102" s="225"/>
      <c r="D102" s="226">
        <v>10</v>
      </c>
      <c r="E102" s="290" t="s">
        <v>207</v>
      </c>
      <c r="F102" s="290"/>
      <c r="G102" s="290"/>
      <c r="H102" s="290"/>
      <c r="I102" s="290"/>
      <c r="J102" s="290"/>
      <c r="K102" s="227">
        <f>SUM(K103:K104)</f>
        <v>0</v>
      </c>
      <c r="L102" s="10"/>
      <c r="M102" s="5"/>
    </row>
    <row r="103" spans="1:13" ht="28.5">
      <c r="A103" s="5"/>
      <c r="B103" s="9"/>
      <c r="C103" s="128">
        <v>63</v>
      </c>
      <c r="D103" s="184">
        <v>10.1</v>
      </c>
      <c r="E103" s="126"/>
      <c r="F103" s="126"/>
      <c r="G103" s="127" t="s">
        <v>208</v>
      </c>
      <c r="H103" s="175" t="s">
        <v>108</v>
      </c>
      <c r="I103" s="176">
        <v>207</v>
      </c>
      <c r="J103" s="192"/>
      <c r="K103" s="196">
        <f>ROUND(I103*J103,0)</f>
        <v>0</v>
      </c>
      <c r="L103" s="10"/>
      <c r="M103" s="5"/>
    </row>
    <row r="104" spans="1:13" ht="28.5">
      <c r="A104" s="5"/>
      <c r="B104" s="9"/>
      <c r="C104" s="128">
        <v>64</v>
      </c>
      <c r="D104" s="184" t="s">
        <v>205</v>
      </c>
      <c r="E104" s="126"/>
      <c r="F104" s="126"/>
      <c r="G104" s="127" t="s">
        <v>209</v>
      </c>
      <c r="H104" s="175" t="s">
        <v>108</v>
      </c>
      <c r="I104" s="176">
        <v>115</v>
      </c>
      <c r="J104" s="192"/>
      <c r="K104" s="196">
        <f>ROUND(I104*J104,0)</f>
        <v>0</v>
      </c>
      <c r="L104" s="10"/>
      <c r="M104" s="5"/>
    </row>
    <row r="105" spans="1:13" ht="17.25" thickBot="1">
      <c r="A105" s="5"/>
      <c r="B105" s="9"/>
      <c r="C105" s="293"/>
      <c r="D105" s="293"/>
      <c r="E105" s="293"/>
      <c r="F105" s="293"/>
      <c r="G105" s="293"/>
      <c r="H105" s="293"/>
      <c r="I105" s="293"/>
      <c r="J105" s="293"/>
      <c r="K105" s="293"/>
      <c r="L105" s="10"/>
      <c r="M105" s="5"/>
    </row>
    <row r="106" spans="1:13" ht="17.25" thickBot="1">
      <c r="A106" s="5"/>
      <c r="B106" s="9"/>
      <c r="C106" s="231"/>
      <c r="D106" s="300" t="str">
        <f>C81</f>
        <v>2. MURO PERIMETRAL - CERRAMIENTO</v>
      </c>
      <c r="E106" s="300"/>
      <c r="F106" s="300"/>
      <c r="G106" s="300"/>
      <c r="H106" s="292" t="s">
        <v>375</v>
      </c>
      <c r="I106" s="292"/>
      <c r="J106" s="292"/>
      <c r="K106" s="232">
        <f>SUM(K83,K88,K97,K102)</f>
        <v>0</v>
      </c>
      <c r="L106" s="10"/>
      <c r="M106" s="5"/>
    </row>
    <row r="107" spans="1:13" ht="17.25" thickBot="1">
      <c r="A107" s="5"/>
      <c r="B107" s="9"/>
      <c r="C107" s="314"/>
      <c r="D107" s="314"/>
      <c r="E107" s="314"/>
      <c r="F107" s="314"/>
      <c r="G107" s="314"/>
      <c r="H107" s="314"/>
      <c r="I107" s="314"/>
      <c r="J107" s="314"/>
      <c r="K107" s="314"/>
      <c r="L107" s="10"/>
      <c r="M107" s="5"/>
    </row>
    <row r="108" spans="1:13" ht="17.25" thickBot="1">
      <c r="A108" s="5"/>
      <c r="B108" s="9"/>
      <c r="C108" s="299" t="s">
        <v>210</v>
      </c>
      <c r="D108" s="300"/>
      <c r="E108" s="300"/>
      <c r="F108" s="300"/>
      <c r="G108" s="300"/>
      <c r="H108" s="300"/>
      <c r="I108" s="300"/>
      <c r="J108" s="300"/>
      <c r="K108" s="301"/>
      <c r="L108" s="10"/>
      <c r="M108" s="5"/>
    </row>
    <row r="109" spans="1:13">
      <c r="A109" s="5"/>
      <c r="B109" s="9"/>
      <c r="C109" s="239"/>
      <c r="D109" s="242" t="s">
        <v>189</v>
      </c>
      <c r="E109" s="240"/>
      <c r="F109" s="240"/>
      <c r="G109" s="244" t="s">
        <v>6</v>
      </c>
      <c r="H109" s="244" t="s">
        <v>191</v>
      </c>
      <c r="I109" s="269" t="s">
        <v>192</v>
      </c>
      <c r="J109" s="245" t="s">
        <v>193</v>
      </c>
      <c r="K109" s="246" t="s">
        <v>194</v>
      </c>
      <c r="L109" s="10"/>
      <c r="M109" s="5"/>
    </row>
    <row r="110" spans="1:13">
      <c r="A110" s="5"/>
      <c r="B110" s="9"/>
      <c r="C110" s="225"/>
      <c r="D110" s="226">
        <v>11</v>
      </c>
      <c r="E110" s="290" t="s">
        <v>110</v>
      </c>
      <c r="F110" s="290"/>
      <c r="G110" s="290"/>
      <c r="H110" s="290"/>
      <c r="I110" s="290"/>
      <c r="J110" s="290"/>
      <c r="K110" s="227">
        <f>SUM(K111:K116)</f>
        <v>0</v>
      </c>
      <c r="L110" s="10"/>
      <c r="M110" s="5"/>
    </row>
    <row r="111" spans="1:13">
      <c r="A111" s="5"/>
      <c r="B111" s="9"/>
      <c r="C111" s="128">
        <v>65</v>
      </c>
      <c r="D111" s="184">
        <v>11.1</v>
      </c>
      <c r="E111" s="126"/>
      <c r="F111" s="126"/>
      <c r="G111" s="127" t="s">
        <v>216</v>
      </c>
      <c r="H111" s="175" t="s">
        <v>108</v>
      </c>
      <c r="I111" s="176">
        <v>256</v>
      </c>
      <c r="J111" s="192"/>
      <c r="K111" s="196">
        <f>ROUND(I111*J111,0)</f>
        <v>0</v>
      </c>
      <c r="L111" s="10"/>
      <c r="M111" s="5"/>
    </row>
    <row r="112" spans="1:13">
      <c r="A112" s="5"/>
      <c r="B112" s="9"/>
      <c r="C112" s="128">
        <v>66</v>
      </c>
      <c r="D112" s="184" t="s">
        <v>211</v>
      </c>
      <c r="E112" s="126"/>
      <c r="F112" s="126"/>
      <c r="G112" s="127" t="s">
        <v>217</v>
      </c>
      <c r="H112" s="175" t="s">
        <v>106</v>
      </c>
      <c r="I112" s="176">
        <v>96.125800000000012</v>
      </c>
      <c r="J112" s="192"/>
      <c r="K112" s="196">
        <f t="shared" ref="K112:K116" si="9">ROUND(I112*J112,0)</f>
        <v>0</v>
      </c>
      <c r="L112" s="10"/>
      <c r="M112" s="5"/>
    </row>
    <row r="113" spans="1:13" ht="28.5">
      <c r="A113" s="5"/>
      <c r="B113" s="9"/>
      <c r="C113" s="128">
        <v>67</v>
      </c>
      <c r="D113" s="184" t="s">
        <v>212</v>
      </c>
      <c r="E113" s="126"/>
      <c r="F113" s="126"/>
      <c r="G113" s="127" t="s">
        <v>218</v>
      </c>
      <c r="H113" s="175" t="s">
        <v>219</v>
      </c>
      <c r="I113" s="176">
        <v>4385</v>
      </c>
      <c r="J113" s="192"/>
      <c r="K113" s="196">
        <f>ROUND(I113*J113,0)</f>
        <v>0</v>
      </c>
      <c r="L113" s="10"/>
      <c r="M113" s="5"/>
    </row>
    <row r="114" spans="1:13" ht="28.5">
      <c r="A114" s="5"/>
      <c r="B114" s="9"/>
      <c r="C114" s="128">
        <v>68</v>
      </c>
      <c r="D114" s="184" t="s">
        <v>213</v>
      </c>
      <c r="E114" s="126"/>
      <c r="F114" s="126"/>
      <c r="G114" s="127" t="s">
        <v>220</v>
      </c>
      <c r="H114" s="175" t="s">
        <v>108</v>
      </c>
      <c r="I114" s="176">
        <v>268</v>
      </c>
      <c r="J114" s="192"/>
      <c r="K114" s="196">
        <f t="shared" si="9"/>
        <v>0</v>
      </c>
      <c r="L114" s="10"/>
      <c r="M114" s="5"/>
    </row>
    <row r="115" spans="1:13">
      <c r="A115" s="5"/>
      <c r="B115" s="9"/>
      <c r="C115" s="128">
        <v>69</v>
      </c>
      <c r="D115" s="184" t="s">
        <v>214</v>
      </c>
      <c r="E115" s="126"/>
      <c r="F115" s="126"/>
      <c r="G115" s="127" t="s">
        <v>134</v>
      </c>
      <c r="H115" s="175" t="s">
        <v>104</v>
      </c>
      <c r="I115" s="176">
        <v>30.707999999999998</v>
      </c>
      <c r="J115" s="192"/>
      <c r="K115" s="196">
        <f t="shared" si="9"/>
        <v>0</v>
      </c>
      <c r="L115" s="10"/>
      <c r="M115" s="5"/>
    </row>
    <row r="116" spans="1:13" ht="28.5">
      <c r="A116" s="5"/>
      <c r="B116" s="9"/>
      <c r="C116" s="128">
        <v>70</v>
      </c>
      <c r="D116" s="184" t="s">
        <v>215</v>
      </c>
      <c r="E116" s="126"/>
      <c r="F116" s="126"/>
      <c r="G116" s="127" t="s">
        <v>221</v>
      </c>
      <c r="H116" s="175" t="s">
        <v>104</v>
      </c>
      <c r="I116" s="176">
        <v>471</v>
      </c>
      <c r="J116" s="192"/>
      <c r="K116" s="196">
        <f t="shared" si="9"/>
        <v>0</v>
      </c>
      <c r="L116" s="10"/>
      <c r="M116" s="5"/>
    </row>
    <row r="117" spans="1:13">
      <c r="A117" s="5"/>
      <c r="B117" s="9"/>
      <c r="C117" s="289"/>
      <c r="D117" s="289"/>
      <c r="E117" s="289"/>
      <c r="F117" s="289"/>
      <c r="G117" s="289"/>
      <c r="H117" s="289"/>
      <c r="I117" s="289"/>
      <c r="J117" s="289"/>
      <c r="K117" s="289"/>
      <c r="L117" s="10"/>
      <c r="M117" s="5"/>
    </row>
    <row r="118" spans="1:13">
      <c r="A118" s="5"/>
      <c r="B118" s="9"/>
      <c r="C118" s="225"/>
      <c r="D118" s="226">
        <v>12</v>
      </c>
      <c r="E118" s="290" t="s">
        <v>224</v>
      </c>
      <c r="F118" s="290"/>
      <c r="G118" s="290"/>
      <c r="H118" s="290"/>
      <c r="I118" s="290"/>
      <c r="J118" s="290"/>
      <c r="K118" s="227">
        <f>SUM(K119)</f>
        <v>0</v>
      </c>
      <c r="L118" s="10"/>
      <c r="M118" s="5"/>
    </row>
    <row r="119" spans="1:13">
      <c r="A119" s="5"/>
      <c r="B119" s="9"/>
      <c r="C119" s="128">
        <v>71</v>
      </c>
      <c r="D119" s="184">
        <v>12.4</v>
      </c>
      <c r="E119" s="126"/>
      <c r="F119" s="126"/>
      <c r="G119" s="127" t="s">
        <v>225</v>
      </c>
      <c r="H119" s="175" t="s">
        <v>104</v>
      </c>
      <c r="I119" s="176">
        <v>2340</v>
      </c>
      <c r="J119" s="192"/>
      <c r="K119" s="196">
        <f>ROUND(I119*J119,0)</f>
        <v>0</v>
      </c>
      <c r="L119" s="10"/>
      <c r="M119" s="5"/>
    </row>
    <row r="120" spans="1:13">
      <c r="A120" s="5"/>
      <c r="B120" s="9"/>
      <c r="C120" s="289"/>
      <c r="D120" s="289"/>
      <c r="E120" s="289"/>
      <c r="F120" s="289"/>
      <c r="G120" s="289"/>
      <c r="H120" s="289"/>
      <c r="I120" s="289"/>
      <c r="J120" s="289"/>
      <c r="K120" s="289"/>
      <c r="L120" s="10"/>
      <c r="M120" s="5"/>
    </row>
    <row r="121" spans="1:13">
      <c r="A121" s="5"/>
      <c r="B121" s="9"/>
      <c r="C121" s="225"/>
      <c r="D121" s="226"/>
      <c r="E121" s="290" t="s">
        <v>201</v>
      </c>
      <c r="F121" s="290"/>
      <c r="G121" s="290"/>
      <c r="H121" s="290"/>
      <c r="I121" s="290"/>
      <c r="J121" s="290"/>
      <c r="K121" s="227">
        <f>SUM(K122:K123)</f>
        <v>0</v>
      </c>
      <c r="L121" s="10"/>
      <c r="M121" s="5"/>
    </row>
    <row r="122" spans="1:13">
      <c r="A122" s="5"/>
      <c r="B122" s="9"/>
      <c r="C122" s="128">
        <v>72</v>
      </c>
      <c r="D122" s="184" t="s">
        <v>222</v>
      </c>
      <c r="E122" s="126"/>
      <c r="F122" s="126"/>
      <c r="G122" s="127" t="s">
        <v>226</v>
      </c>
      <c r="H122" s="175" t="s">
        <v>106</v>
      </c>
      <c r="I122" s="176">
        <v>28.6875</v>
      </c>
      <c r="J122" s="192"/>
      <c r="K122" s="196">
        <f>ROUND(I122*J122,0)</f>
        <v>0</v>
      </c>
      <c r="L122" s="10"/>
      <c r="M122" s="5"/>
    </row>
    <row r="123" spans="1:13">
      <c r="A123" s="5"/>
      <c r="B123" s="9"/>
      <c r="C123" s="128">
        <v>73</v>
      </c>
      <c r="D123" s="184" t="s">
        <v>223</v>
      </c>
      <c r="E123" s="126"/>
      <c r="F123" s="126"/>
      <c r="G123" s="127" t="s">
        <v>227</v>
      </c>
      <c r="H123" s="175" t="s">
        <v>104</v>
      </c>
      <c r="I123" s="176">
        <v>114.75</v>
      </c>
      <c r="J123" s="192"/>
      <c r="K123" s="196">
        <f>ROUND(I123*J123,0)</f>
        <v>0</v>
      </c>
      <c r="L123" s="10"/>
      <c r="M123" s="5"/>
    </row>
    <row r="124" spans="1:13" ht="17.25" thickBot="1">
      <c r="A124" s="5"/>
      <c r="B124" s="9"/>
      <c r="C124" s="293"/>
      <c r="D124" s="293"/>
      <c r="E124" s="293"/>
      <c r="F124" s="293"/>
      <c r="G124" s="293"/>
      <c r="H124" s="293"/>
      <c r="I124" s="293"/>
      <c r="J124" s="293"/>
      <c r="K124" s="293"/>
      <c r="L124" s="10"/>
      <c r="M124" s="5"/>
    </row>
    <row r="125" spans="1:13" ht="17.25" thickBot="1">
      <c r="A125" s="5"/>
      <c r="B125" s="9"/>
      <c r="C125" s="231"/>
      <c r="D125" s="300" t="str">
        <f>C108</f>
        <v>3. MANTENIMIENTO GRADERÍAS Y ZONA DE TARIMA</v>
      </c>
      <c r="E125" s="300"/>
      <c r="F125" s="300"/>
      <c r="G125" s="300"/>
      <c r="H125" s="292" t="s">
        <v>375</v>
      </c>
      <c r="I125" s="292"/>
      <c r="J125" s="292"/>
      <c r="K125" s="232">
        <f>SUM(K110,K118,K121)</f>
        <v>0</v>
      </c>
      <c r="L125" s="10"/>
      <c r="M125" s="5"/>
    </row>
    <row r="126" spans="1:13" ht="17.25" thickBot="1">
      <c r="A126" s="5"/>
      <c r="B126" s="9"/>
      <c r="C126" s="310"/>
      <c r="D126" s="311"/>
      <c r="E126" s="311"/>
      <c r="F126" s="311"/>
      <c r="G126" s="311"/>
      <c r="H126" s="311"/>
      <c r="I126" s="311"/>
      <c r="J126" s="311"/>
      <c r="K126" s="312"/>
      <c r="L126" s="10"/>
      <c r="M126" s="5"/>
    </row>
    <row r="127" spans="1:13" ht="17.25" thickBot="1">
      <c r="A127" s="5"/>
      <c r="B127" s="9"/>
      <c r="C127" s="315" t="s">
        <v>98</v>
      </c>
      <c r="D127" s="308"/>
      <c r="E127" s="308"/>
      <c r="F127" s="308"/>
      <c r="G127" s="308"/>
      <c r="H127" s="308"/>
      <c r="I127" s="308"/>
      <c r="J127" s="308"/>
      <c r="K127" s="316"/>
      <c r="L127" s="10"/>
      <c r="M127" s="5"/>
    </row>
    <row r="128" spans="1:13" ht="17.25" thickBot="1">
      <c r="A128" s="5"/>
      <c r="B128" s="9"/>
      <c r="C128" s="231"/>
      <c r="D128" s="247" t="s">
        <v>189</v>
      </c>
      <c r="E128" s="241"/>
      <c r="F128" s="241"/>
      <c r="G128" s="248" t="s">
        <v>6</v>
      </c>
      <c r="H128" s="248" t="s">
        <v>191</v>
      </c>
      <c r="I128" s="270" t="s">
        <v>192</v>
      </c>
      <c r="J128" s="249" t="s">
        <v>193</v>
      </c>
      <c r="K128" s="250" t="s">
        <v>194</v>
      </c>
      <c r="L128" s="10"/>
      <c r="M128" s="5"/>
    </row>
    <row r="129" spans="1:13">
      <c r="A129" s="5"/>
      <c r="B129" s="9"/>
      <c r="C129" s="239"/>
      <c r="D129" s="242">
        <v>14</v>
      </c>
      <c r="E129" s="313" t="s">
        <v>233</v>
      </c>
      <c r="F129" s="313"/>
      <c r="G129" s="313"/>
      <c r="H129" s="313"/>
      <c r="I129" s="313"/>
      <c r="J129" s="313"/>
      <c r="K129" s="243">
        <f>SUM(K130:K145)</f>
        <v>0</v>
      </c>
      <c r="L129" s="10"/>
      <c r="M129" s="5"/>
    </row>
    <row r="130" spans="1:13">
      <c r="A130" s="5"/>
      <c r="B130" s="9"/>
      <c r="C130" s="128">
        <v>74</v>
      </c>
      <c r="D130" s="184">
        <v>14.1</v>
      </c>
      <c r="E130" s="126"/>
      <c r="F130" s="126"/>
      <c r="G130" s="127" t="s">
        <v>234</v>
      </c>
      <c r="H130" s="175" t="s">
        <v>108</v>
      </c>
      <c r="I130" s="176">
        <v>161.02000000000001</v>
      </c>
      <c r="J130" s="192"/>
      <c r="K130" s="196">
        <f>ROUND(I130*J130,0)</f>
        <v>0</v>
      </c>
      <c r="L130" s="10"/>
      <c r="M130" s="5"/>
    </row>
    <row r="131" spans="1:13" ht="28.5">
      <c r="A131" s="5"/>
      <c r="B131" s="9"/>
      <c r="C131" s="128">
        <v>75</v>
      </c>
      <c r="D131" s="184">
        <v>14.2</v>
      </c>
      <c r="E131" s="126"/>
      <c r="F131" s="126"/>
      <c r="G131" s="127" t="s">
        <v>235</v>
      </c>
      <c r="H131" s="175" t="s">
        <v>104</v>
      </c>
      <c r="I131" s="176">
        <v>48.305999999999997</v>
      </c>
      <c r="J131" s="192"/>
      <c r="K131" s="196">
        <f t="shared" ref="K131:K145" si="10">ROUND(I131*J131,0)</f>
        <v>0</v>
      </c>
      <c r="L131" s="10"/>
      <c r="M131" s="5"/>
    </row>
    <row r="132" spans="1:13" ht="28.5">
      <c r="A132" s="5"/>
      <c r="B132" s="9"/>
      <c r="C132" s="128">
        <v>76</v>
      </c>
      <c r="D132" s="184">
        <v>14.3</v>
      </c>
      <c r="E132" s="126"/>
      <c r="F132" s="126"/>
      <c r="G132" s="127" t="s">
        <v>236</v>
      </c>
      <c r="H132" s="175" t="s">
        <v>178</v>
      </c>
      <c r="I132" s="176">
        <v>6</v>
      </c>
      <c r="J132" s="192"/>
      <c r="K132" s="196">
        <f t="shared" si="10"/>
        <v>0</v>
      </c>
      <c r="L132" s="10"/>
      <c r="M132" s="5"/>
    </row>
    <row r="133" spans="1:13" ht="28.5">
      <c r="A133" s="5"/>
      <c r="B133" s="9"/>
      <c r="C133" s="128">
        <v>77</v>
      </c>
      <c r="D133" s="184">
        <v>14.4</v>
      </c>
      <c r="E133" s="126"/>
      <c r="F133" s="126"/>
      <c r="G133" s="127" t="s">
        <v>237</v>
      </c>
      <c r="H133" s="175" t="s">
        <v>106</v>
      </c>
      <c r="I133" s="176">
        <v>120.23399999999999</v>
      </c>
      <c r="J133" s="192"/>
      <c r="K133" s="196">
        <f t="shared" si="10"/>
        <v>0</v>
      </c>
      <c r="L133" s="10"/>
      <c r="M133" s="5"/>
    </row>
    <row r="134" spans="1:13" ht="28.5">
      <c r="A134" s="5"/>
      <c r="B134" s="9"/>
      <c r="C134" s="128">
        <v>78</v>
      </c>
      <c r="D134" s="184">
        <v>14.5</v>
      </c>
      <c r="E134" s="126"/>
      <c r="F134" s="126"/>
      <c r="G134" s="127" t="s">
        <v>238</v>
      </c>
      <c r="H134" s="175" t="s">
        <v>106</v>
      </c>
      <c r="I134" s="176">
        <v>15.27</v>
      </c>
      <c r="J134" s="192"/>
      <c r="K134" s="196">
        <f t="shared" si="10"/>
        <v>0</v>
      </c>
      <c r="L134" s="10"/>
      <c r="M134" s="5"/>
    </row>
    <row r="135" spans="1:13" ht="42.75">
      <c r="A135" s="5"/>
      <c r="B135" s="9"/>
      <c r="C135" s="128">
        <v>79</v>
      </c>
      <c r="D135" s="184">
        <v>14.6</v>
      </c>
      <c r="E135" s="126"/>
      <c r="F135" s="126"/>
      <c r="G135" s="127" t="s">
        <v>369</v>
      </c>
      <c r="H135" s="175" t="s">
        <v>178</v>
      </c>
      <c r="I135" s="176">
        <v>10</v>
      </c>
      <c r="J135" s="192"/>
      <c r="K135" s="196">
        <f t="shared" si="10"/>
        <v>0</v>
      </c>
      <c r="L135" s="10"/>
      <c r="M135" s="5"/>
    </row>
    <row r="136" spans="1:13" ht="42.75">
      <c r="A136" s="5"/>
      <c r="B136" s="9"/>
      <c r="C136" s="128">
        <v>80</v>
      </c>
      <c r="D136" s="184">
        <v>14.7</v>
      </c>
      <c r="E136" s="126"/>
      <c r="F136" s="126"/>
      <c r="G136" s="127" t="s">
        <v>239</v>
      </c>
      <c r="H136" s="175" t="s">
        <v>178</v>
      </c>
      <c r="I136" s="176">
        <v>3</v>
      </c>
      <c r="J136" s="192"/>
      <c r="K136" s="196">
        <f t="shared" si="10"/>
        <v>0</v>
      </c>
      <c r="L136" s="10"/>
      <c r="M136" s="5"/>
    </row>
    <row r="137" spans="1:13" ht="42.75">
      <c r="A137" s="5"/>
      <c r="B137" s="9"/>
      <c r="C137" s="128">
        <v>81</v>
      </c>
      <c r="D137" s="184">
        <v>14.8</v>
      </c>
      <c r="E137" s="126"/>
      <c r="F137" s="126"/>
      <c r="G137" s="127" t="s">
        <v>240</v>
      </c>
      <c r="H137" s="175" t="s">
        <v>178</v>
      </c>
      <c r="I137" s="176">
        <v>2</v>
      </c>
      <c r="J137" s="192"/>
      <c r="K137" s="196">
        <f t="shared" si="10"/>
        <v>0</v>
      </c>
      <c r="L137" s="10"/>
      <c r="M137" s="5"/>
    </row>
    <row r="138" spans="1:13" ht="42.75">
      <c r="A138" s="5"/>
      <c r="B138" s="9"/>
      <c r="C138" s="128">
        <v>82</v>
      </c>
      <c r="D138" s="184">
        <v>14.9</v>
      </c>
      <c r="E138" s="126"/>
      <c r="F138" s="126"/>
      <c r="G138" s="127" t="s">
        <v>241</v>
      </c>
      <c r="H138" s="175" t="s">
        <v>178</v>
      </c>
      <c r="I138" s="176">
        <v>3</v>
      </c>
      <c r="J138" s="192"/>
      <c r="K138" s="196">
        <f t="shared" si="10"/>
        <v>0</v>
      </c>
      <c r="L138" s="10"/>
      <c r="M138" s="5"/>
    </row>
    <row r="139" spans="1:13" ht="42.75">
      <c r="A139" s="5"/>
      <c r="B139" s="9"/>
      <c r="C139" s="128">
        <v>83</v>
      </c>
      <c r="D139" s="205">
        <v>14.1</v>
      </c>
      <c r="E139" s="126"/>
      <c r="F139" s="126"/>
      <c r="G139" s="127" t="s">
        <v>242</v>
      </c>
      <c r="H139" s="175" t="s">
        <v>178</v>
      </c>
      <c r="I139" s="176">
        <v>2</v>
      </c>
      <c r="J139" s="192"/>
      <c r="K139" s="196">
        <f t="shared" si="10"/>
        <v>0</v>
      </c>
      <c r="L139" s="10"/>
      <c r="M139" s="5"/>
    </row>
    <row r="140" spans="1:13" ht="28.5">
      <c r="A140" s="5"/>
      <c r="B140" s="9"/>
      <c r="C140" s="128">
        <v>84</v>
      </c>
      <c r="D140" s="184" t="s">
        <v>228</v>
      </c>
      <c r="E140" s="126"/>
      <c r="F140" s="126"/>
      <c r="G140" s="127" t="s">
        <v>243</v>
      </c>
      <c r="H140" s="175" t="s">
        <v>108</v>
      </c>
      <c r="I140" s="176">
        <v>48</v>
      </c>
      <c r="J140" s="192"/>
      <c r="K140" s="196">
        <f t="shared" si="10"/>
        <v>0</v>
      </c>
      <c r="L140" s="10"/>
      <c r="M140" s="5"/>
    </row>
    <row r="141" spans="1:13" ht="28.5">
      <c r="A141" s="5"/>
      <c r="B141" s="9"/>
      <c r="C141" s="128">
        <v>85</v>
      </c>
      <c r="D141" s="184" t="s">
        <v>229</v>
      </c>
      <c r="E141" s="126"/>
      <c r="F141" s="126"/>
      <c r="G141" s="127" t="s">
        <v>244</v>
      </c>
      <c r="H141" s="175" t="s">
        <v>108</v>
      </c>
      <c r="I141" s="176">
        <v>66</v>
      </c>
      <c r="J141" s="192"/>
      <c r="K141" s="196">
        <f t="shared" si="10"/>
        <v>0</v>
      </c>
      <c r="L141" s="10"/>
      <c r="M141" s="5"/>
    </row>
    <row r="142" spans="1:13" ht="28.5">
      <c r="A142" s="5"/>
      <c r="B142" s="9"/>
      <c r="C142" s="128">
        <v>86</v>
      </c>
      <c r="D142" s="184" t="s">
        <v>230</v>
      </c>
      <c r="E142" s="126"/>
      <c r="F142" s="126"/>
      <c r="G142" s="127" t="s">
        <v>245</v>
      </c>
      <c r="H142" s="175" t="s">
        <v>108</v>
      </c>
      <c r="I142" s="176">
        <v>30</v>
      </c>
      <c r="J142" s="192"/>
      <c r="K142" s="196">
        <f t="shared" si="10"/>
        <v>0</v>
      </c>
      <c r="L142" s="10"/>
      <c r="M142" s="5"/>
    </row>
    <row r="143" spans="1:13" ht="28.5">
      <c r="A143" s="5"/>
      <c r="B143" s="9"/>
      <c r="C143" s="128">
        <v>87</v>
      </c>
      <c r="D143" s="184" t="s">
        <v>231</v>
      </c>
      <c r="E143" s="126"/>
      <c r="F143" s="126"/>
      <c r="G143" s="127" t="s">
        <v>246</v>
      </c>
      <c r="H143" s="175" t="s">
        <v>108</v>
      </c>
      <c r="I143" s="176">
        <v>52.93</v>
      </c>
      <c r="J143" s="192"/>
      <c r="K143" s="196">
        <f t="shared" si="10"/>
        <v>0</v>
      </c>
      <c r="L143" s="10"/>
      <c r="M143" s="5"/>
    </row>
    <row r="144" spans="1:13">
      <c r="A144" s="5"/>
      <c r="B144" s="9"/>
      <c r="C144" s="128">
        <v>88</v>
      </c>
      <c r="D144" s="184">
        <v>14.15</v>
      </c>
      <c r="E144" s="126"/>
      <c r="F144" s="126"/>
      <c r="G144" s="127" t="s">
        <v>247</v>
      </c>
      <c r="H144" s="175" t="s">
        <v>106</v>
      </c>
      <c r="I144" s="176">
        <v>40.09975</v>
      </c>
      <c r="J144" s="192"/>
      <c r="K144" s="196">
        <f t="shared" si="10"/>
        <v>0</v>
      </c>
      <c r="L144" s="10"/>
      <c r="M144" s="5"/>
    </row>
    <row r="145" spans="1:13">
      <c r="A145" s="5"/>
      <c r="B145" s="9"/>
      <c r="C145" s="128">
        <v>89</v>
      </c>
      <c r="D145" s="184" t="s">
        <v>232</v>
      </c>
      <c r="E145" s="126"/>
      <c r="F145" s="126"/>
      <c r="G145" s="127" t="s">
        <v>227</v>
      </c>
      <c r="H145" s="175" t="s">
        <v>104</v>
      </c>
      <c r="I145" s="176">
        <v>48.305999999999997</v>
      </c>
      <c r="J145" s="192"/>
      <c r="K145" s="196">
        <f t="shared" si="10"/>
        <v>0</v>
      </c>
      <c r="L145" s="10"/>
      <c r="M145" s="5"/>
    </row>
    <row r="146" spans="1:13" ht="17.25" thickBot="1">
      <c r="A146" s="5"/>
      <c r="B146" s="9"/>
      <c r="C146" s="293"/>
      <c r="D146" s="293"/>
      <c r="E146" s="293"/>
      <c r="F146" s="293"/>
      <c r="G146" s="293"/>
      <c r="H146" s="293"/>
      <c r="I146" s="293"/>
      <c r="J146" s="293"/>
      <c r="K146" s="293"/>
      <c r="L146" s="10"/>
      <c r="M146" s="5"/>
    </row>
    <row r="147" spans="1:13" ht="17.25" thickBot="1">
      <c r="A147" s="5"/>
      <c r="B147" s="9"/>
      <c r="C147" s="231"/>
      <c r="D147" s="300" t="str">
        <f>C127</f>
        <v>4. MEJORAMIENTO HIDRAULICO RED DE AGUAS LLUVIA</v>
      </c>
      <c r="E147" s="300"/>
      <c r="F147" s="300"/>
      <c r="G147" s="300"/>
      <c r="H147" s="292" t="s">
        <v>375</v>
      </c>
      <c r="I147" s="292"/>
      <c r="J147" s="292"/>
      <c r="K147" s="232">
        <f>SUM(K129)</f>
        <v>0</v>
      </c>
      <c r="L147" s="10"/>
      <c r="M147" s="5"/>
    </row>
    <row r="148" spans="1:13" ht="17.25" thickBot="1">
      <c r="A148" s="5"/>
      <c r="B148" s="9"/>
      <c r="C148" s="314"/>
      <c r="D148" s="314"/>
      <c r="E148" s="314"/>
      <c r="F148" s="314"/>
      <c r="G148" s="314"/>
      <c r="H148" s="314"/>
      <c r="I148" s="314"/>
      <c r="J148" s="314"/>
      <c r="K148" s="314"/>
      <c r="L148" s="10"/>
      <c r="M148" s="5"/>
    </row>
    <row r="149" spans="1:13" ht="17.25" thickBot="1">
      <c r="A149" s="5"/>
      <c r="B149" s="9"/>
      <c r="C149" s="299" t="s">
        <v>248</v>
      </c>
      <c r="D149" s="300"/>
      <c r="E149" s="300"/>
      <c r="F149" s="300"/>
      <c r="G149" s="300"/>
      <c r="H149" s="300"/>
      <c r="I149" s="300"/>
      <c r="J149" s="300"/>
      <c r="K149" s="301"/>
      <c r="L149" s="10"/>
      <c r="M149" s="5"/>
    </row>
    <row r="150" spans="1:13">
      <c r="A150" s="5"/>
      <c r="B150" s="9"/>
      <c r="C150" s="239"/>
      <c r="D150" s="242" t="s">
        <v>189</v>
      </c>
      <c r="E150" s="240"/>
      <c r="F150" s="240"/>
      <c r="G150" s="244" t="s">
        <v>6</v>
      </c>
      <c r="H150" s="244" t="s">
        <v>191</v>
      </c>
      <c r="I150" s="269" t="s">
        <v>192</v>
      </c>
      <c r="J150" s="245" t="s">
        <v>193</v>
      </c>
      <c r="K150" s="246" t="s">
        <v>194</v>
      </c>
      <c r="L150" s="10"/>
      <c r="M150" s="5"/>
    </row>
    <row r="151" spans="1:13">
      <c r="A151" s="5"/>
      <c r="B151" s="9"/>
      <c r="C151" s="225"/>
      <c r="D151" s="226">
        <v>15</v>
      </c>
      <c r="E151" s="234"/>
      <c r="F151" s="234"/>
      <c r="G151" s="251"/>
      <c r="H151" s="252"/>
      <c r="I151" s="253"/>
      <c r="J151" s="254"/>
      <c r="K151" s="227">
        <f>SUM(K152)</f>
        <v>0</v>
      </c>
      <c r="L151" s="10"/>
      <c r="M151" s="5"/>
    </row>
    <row r="152" spans="1:13" ht="57">
      <c r="A152" s="5"/>
      <c r="B152" s="9"/>
      <c r="C152" s="128">
        <v>90</v>
      </c>
      <c r="D152" s="184">
        <v>15.1</v>
      </c>
      <c r="E152" s="126"/>
      <c r="F152" s="126"/>
      <c r="G152" s="127" t="s">
        <v>370</v>
      </c>
      <c r="H152" s="175" t="s">
        <v>104</v>
      </c>
      <c r="I152" s="176">
        <v>488</v>
      </c>
      <c r="J152" s="192"/>
      <c r="K152" s="196">
        <f>ROUND(I152*J152,0)</f>
        <v>0</v>
      </c>
      <c r="L152" s="10"/>
      <c r="M152" s="5"/>
    </row>
    <row r="153" spans="1:13" ht="17.25" thickBot="1">
      <c r="A153" s="5"/>
      <c r="B153" s="9"/>
      <c r="C153" s="304"/>
      <c r="D153" s="305"/>
      <c r="E153" s="305"/>
      <c r="F153" s="305"/>
      <c r="G153" s="305"/>
      <c r="H153" s="305"/>
      <c r="I153" s="305"/>
      <c r="J153" s="305"/>
      <c r="K153" s="306"/>
      <c r="L153" s="10"/>
      <c r="M153" s="5"/>
    </row>
    <row r="154" spans="1:13" ht="17.25" thickBot="1">
      <c r="A154" s="5"/>
      <c r="B154" s="9"/>
      <c r="C154" s="231"/>
      <c r="D154" s="307" t="str">
        <f>C149</f>
        <v>MEJORAMIENTO PLACA DE ACCESO</v>
      </c>
      <c r="E154" s="308"/>
      <c r="F154" s="308"/>
      <c r="G154" s="309"/>
      <c r="H154" s="292" t="s">
        <v>375</v>
      </c>
      <c r="I154" s="292"/>
      <c r="J154" s="292"/>
      <c r="K154" s="232">
        <f>K151</f>
        <v>0</v>
      </c>
      <c r="L154" s="10"/>
      <c r="M154" s="5"/>
    </row>
    <row r="155" spans="1:13" ht="17.25" thickBot="1">
      <c r="A155" s="5"/>
      <c r="B155" s="9"/>
      <c r="C155" s="310"/>
      <c r="D155" s="311"/>
      <c r="E155" s="311"/>
      <c r="F155" s="311"/>
      <c r="G155" s="311"/>
      <c r="H155" s="311"/>
      <c r="I155" s="311"/>
      <c r="J155" s="311"/>
      <c r="K155" s="312"/>
      <c r="L155" s="10"/>
      <c r="M155" s="5"/>
    </row>
    <row r="156" spans="1:13" ht="17.25" thickBot="1">
      <c r="A156" s="5"/>
      <c r="B156" s="9"/>
      <c r="C156" s="299" t="s">
        <v>249</v>
      </c>
      <c r="D156" s="300"/>
      <c r="E156" s="300"/>
      <c r="F156" s="300"/>
      <c r="G156" s="300"/>
      <c r="H156" s="300"/>
      <c r="I156" s="300"/>
      <c r="J156" s="300"/>
      <c r="K156" s="301"/>
      <c r="L156" s="10"/>
      <c r="M156" s="5"/>
    </row>
    <row r="157" spans="1:13">
      <c r="A157" s="5"/>
      <c r="B157" s="9"/>
      <c r="C157" s="239"/>
      <c r="D157" s="242" t="s">
        <v>189</v>
      </c>
      <c r="E157" s="240"/>
      <c r="F157" s="240"/>
      <c r="G157" s="244" t="s">
        <v>6</v>
      </c>
      <c r="H157" s="244" t="s">
        <v>191</v>
      </c>
      <c r="I157" s="269" t="s">
        <v>192</v>
      </c>
      <c r="J157" s="245" t="s">
        <v>193</v>
      </c>
      <c r="K157" s="246" t="s">
        <v>194</v>
      </c>
      <c r="L157" s="10"/>
      <c r="M157" s="5"/>
    </row>
    <row r="158" spans="1:13">
      <c r="A158" s="5"/>
      <c r="B158" s="9"/>
      <c r="C158" s="225"/>
      <c r="D158" s="226">
        <v>16</v>
      </c>
      <c r="E158" s="290" t="s">
        <v>251</v>
      </c>
      <c r="F158" s="290"/>
      <c r="G158" s="290"/>
      <c r="H158" s="290"/>
      <c r="I158" s="290"/>
      <c r="J158" s="290"/>
      <c r="K158" s="227">
        <f>SUM(K159)</f>
        <v>0</v>
      </c>
      <c r="L158" s="10"/>
      <c r="M158" s="5"/>
    </row>
    <row r="159" spans="1:13">
      <c r="A159" s="5"/>
      <c r="B159" s="9"/>
      <c r="C159" s="128">
        <v>91</v>
      </c>
      <c r="D159" s="184" t="s">
        <v>250</v>
      </c>
      <c r="E159" s="126"/>
      <c r="F159" s="126"/>
      <c r="G159" s="127" t="s">
        <v>252</v>
      </c>
      <c r="H159" s="175" t="s">
        <v>108</v>
      </c>
      <c r="I159" s="176">
        <v>1200</v>
      </c>
      <c r="J159" s="192"/>
      <c r="K159" s="196">
        <f>ROUND(I159*J159,0)</f>
        <v>0</v>
      </c>
      <c r="L159" s="10"/>
      <c r="M159" s="5"/>
    </row>
    <row r="160" spans="1:13" ht="17.25" thickBot="1">
      <c r="A160" s="5"/>
      <c r="B160" s="9"/>
      <c r="C160" s="293"/>
      <c r="D160" s="293"/>
      <c r="E160" s="293"/>
      <c r="F160" s="293"/>
      <c r="G160" s="293"/>
      <c r="H160" s="293"/>
      <c r="I160" s="293"/>
      <c r="J160" s="293"/>
      <c r="K160" s="293"/>
      <c r="L160" s="10"/>
      <c r="M160" s="5"/>
    </row>
    <row r="161" spans="1:13" ht="17.25" thickBot="1">
      <c r="A161" s="5"/>
      <c r="B161" s="9"/>
      <c r="C161" s="231"/>
      <c r="D161" s="300" t="str">
        <f>C156</f>
        <v>5. PINTURA PLACAS POLIDEPORTIVO</v>
      </c>
      <c r="E161" s="300"/>
      <c r="F161" s="300"/>
      <c r="G161" s="300"/>
      <c r="H161" s="292" t="s">
        <v>375</v>
      </c>
      <c r="I161" s="292"/>
      <c r="J161" s="292"/>
      <c r="K161" s="232">
        <f>K158</f>
        <v>0</v>
      </c>
      <c r="L161" s="10"/>
      <c r="M161" s="5"/>
    </row>
    <row r="162" spans="1:13" ht="17.25" thickBot="1">
      <c r="A162" s="5"/>
      <c r="B162" s="9"/>
      <c r="C162" s="238"/>
      <c r="D162" s="238"/>
      <c r="E162" s="255"/>
      <c r="F162" s="255"/>
      <c r="G162" s="256"/>
      <c r="H162" s="257"/>
      <c r="I162" s="258"/>
      <c r="J162" s="259"/>
      <c r="K162" s="260"/>
      <c r="L162" s="10"/>
      <c r="M162" s="5"/>
    </row>
    <row r="163" spans="1:13" ht="17.25" thickBot="1">
      <c r="A163" s="5"/>
      <c r="B163" s="9"/>
      <c r="C163" s="299" t="s">
        <v>253</v>
      </c>
      <c r="D163" s="300"/>
      <c r="E163" s="300"/>
      <c r="F163" s="300"/>
      <c r="G163" s="300"/>
      <c r="H163" s="300"/>
      <c r="I163" s="300"/>
      <c r="J163" s="300"/>
      <c r="K163" s="301"/>
      <c r="L163" s="10"/>
      <c r="M163" s="5"/>
    </row>
    <row r="164" spans="1:13">
      <c r="A164" s="5"/>
      <c r="B164" s="9"/>
      <c r="C164" s="239"/>
      <c r="D164" s="242" t="s">
        <v>189</v>
      </c>
      <c r="E164" s="240"/>
      <c r="F164" s="240"/>
      <c r="G164" s="244" t="s">
        <v>6</v>
      </c>
      <c r="H164" s="244" t="s">
        <v>191</v>
      </c>
      <c r="I164" s="269" t="s">
        <v>192</v>
      </c>
      <c r="J164" s="245" t="s">
        <v>193</v>
      </c>
      <c r="K164" s="246" t="s">
        <v>194</v>
      </c>
      <c r="L164" s="10"/>
      <c r="M164" s="5"/>
    </row>
    <row r="165" spans="1:13">
      <c r="A165" s="5"/>
      <c r="B165" s="9"/>
      <c r="C165" s="225"/>
      <c r="D165" s="226">
        <v>17</v>
      </c>
      <c r="E165" s="290" t="s">
        <v>110</v>
      </c>
      <c r="F165" s="290"/>
      <c r="G165" s="290"/>
      <c r="H165" s="290"/>
      <c r="I165" s="290"/>
      <c r="J165" s="290"/>
      <c r="K165" s="227">
        <f>SUM(K166:K167)</f>
        <v>0</v>
      </c>
      <c r="L165" s="10"/>
      <c r="M165" s="5"/>
    </row>
    <row r="166" spans="1:13">
      <c r="A166" s="5"/>
      <c r="B166" s="9"/>
      <c r="C166" s="128">
        <v>92</v>
      </c>
      <c r="D166" s="184" t="s">
        <v>254</v>
      </c>
      <c r="E166" s="126"/>
      <c r="F166" s="126"/>
      <c r="G166" s="127" t="s">
        <v>103</v>
      </c>
      <c r="H166" s="175" t="s">
        <v>104</v>
      </c>
      <c r="I166" s="176">
        <v>121.10000000000001</v>
      </c>
      <c r="J166" s="192"/>
      <c r="K166" s="196">
        <f>ROUND(I166*J166,0)</f>
        <v>0</v>
      </c>
      <c r="L166" s="10"/>
      <c r="M166" s="5"/>
    </row>
    <row r="167" spans="1:13">
      <c r="A167" s="5"/>
      <c r="B167" s="9"/>
      <c r="C167" s="128">
        <v>93</v>
      </c>
      <c r="D167" s="184" t="s">
        <v>255</v>
      </c>
      <c r="E167" s="126"/>
      <c r="F167" s="126"/>
      <c r="G167" s="127" t="s">
        <v>105</v>
      </c>
      <c r="H167" s="175" t="s">
        <v>106</v>
      </c>
      <c r="I167" s="176">
        <v>18.534500000000001</v>
      </c>
      <c r="J167" s="192"/>
      <c r="K167" s="196">
        <f>ROUND(I167*J167,0)</f>
        <v>0</v>
      </c>
      <c r="L167" s="10"/>
      <c r="M167" s="5"/>
    </row>
    <row r="168" spans="1:13">
      <c r="A168" s="5"/>
      <c r="B168" s="9"/>
      <c r="C168" s="286"/>
      <c r="D168" s="287"/>
      <c r="E168" s="287"/>
      <c r="F168" s="287"/>
      <c r="G168" s="287"/>
      <c r="H168" s="287"/>
      <c r="I168" s="287"/>
      <c r="J168" s="287"/>
      <c r="K168" s="288"/>
      <c r="L168" s="10"/>
      <c r="M168" s="5"/>
    </row>
    <row r="169" spans="1:13">
      <c r="A169" s="5"/>
      <c r="B169" s="9"/>
      <c r="C169" s="225"/>
      <c r="D169" s="226">
        <v>18</v>
      </c>
      <c r="E169" s="290" t="s">
        <v>256</v>
      </c>
      <c r="F169" s="290"/>
      <c r="G169" s="290"/>
      <c r="H169" s="290"/>
      <c r="I169" s="290"/>
      <c r="J169" s="290"/>
      <c r="K169" s="227">
        <f>SUM(K170:K184)</f>
        <v>0</v>
      </c>
      <c r="L169" s="10"/>
      <c r="M169" s="5"/>
    </row>
    <row r="170" spans="1:13">
      <c r="A170" s="5"/>
      <c r="B170" s="9"/>
      <c r="C170" s="128">
        <v>94</v>
      </c>
      <c r="D170" s="207" t="s">
        <v>257</v>
      </c>
      <c r="E170" s="208"/>
      <c r="F170" s="208"/>
      <c r="G170" s="127" t="s">
        <v>92</v>
      </c>
      <c r="H170" s="126" t="s">
        <v>106</v>
      </c>
      <c r="I170" s="271">
        <v>7.3125</v>
      </c>
      <c r="J170" s="213"/>
      <c r="K170" s="196">
        <f>ROUND(I170*J170,0)</f>
        <v>0</v>
      </c>
      <c r="L170" s="10"/>
      <c r="M170" s="5"/>
    </row>
    <row r="171" spans="1:13" ht="28.5">
      <c r="A171" s="5"/>
      <c r="B171" s="9"/>
      <c r="C171" s="128">
        <v>95</v>
      </c>
      <c r="D171" s="207" t="s">
        <v>258</v>
      </c>
      <c r="E171" s="208"/>
      <c r="F171" s="208"/>
      <c r="G171" s="127" t="s">
        <v>118</v>
      </c>
      <c r="H171" s="126" t="s">
        <v>106</v>
      </c>
      <c r="I171" s="271">
        <v>2.1</v>
      </c>
      <c r="J171" s="213"/>
      <c r="K171" s="196">
        <f t="shared" ref="K171:K184" si="11">ROUND(I171*J171,0)</f>
        <v>0</v>
      </c>
      <c r="L171" s="10"/>
      <c r="M171" s="5"/>
    </row>
    <row r="172" spans="1:13" ht="28.5">
      <c r="A172" s="5"/>
      <c r="B172" s="9"/>
      <c r="C172" s="128">
        <v>96</v>
      </c>
      <c r="D172" s="207" t="s">
        <v>259</v>
      </c>
      <c r="E172" s="208"/>
      <c r="F172" s="208"/>
      <c r="G172" s="127" t="s">
        <v>119</v>
      </c>
      <c r="H172" s="126" t="s">
        <v>106</v>
      </c>
      <c r="I172" s="271">
        <v>3.046875</v>
      </c>
      <c r="J172" s="213"/>
      <c r="K172" s="196">
        <f t="shared" si="11"/>
        <v>0</v>
      </c>
      <c r="L172" s="10"/>
      <c r="M172" s="5"/>
    </row>
    <row r="173" spans="1:13">
      <c r="A173" s="5"/>
      <c r="B173" s="9"/>
      <c r="C173" s="128">
        <v>97</v>
      </c>
      <c r="D173" s="207" t="s">
        <v>260</v>
      </c>
      <c r="E173" s="208"/>
      <c r="F173" s="208"/>
      <c r="G173" s="127" t="s">
        <v>120</v>
      </c>
      <c r="H173" s="126" t="s">
        <v>104</v>
      </c>
      <c r="I173" s="271">
        <v>12.110000000000001</v>
      </c>
      <c r="J173" s="213"/>
      <c r="K173" s="196">
        <f t="shared" si="11"/>
        <v>0</v>
      </c>
      <c r="L173" s="10"/>
      <c r="M173" s="5"/>
    </row>
    <row r="174" spans="1:13" ht="28.5">
      <c r="A174" s="5"/>
      <c r="B174" s="9"/>
      <c r="C174" s="128">
        <v>98</v>
      </c>
      <c r="D174" s="207" t="s">
        <v>261</v>
      </c>
      <c r="E174" s="208"/>
      <c r="F174" s="208"/>
      <c r="G174" s="127" t="s">
        <v>121</v>
      </c>
      <c r="H174" s="126" t="s">
        <v>106</v>
      </c>
      <c r="I174" s="271">
        <v>1.3781249999999998</v>
      </c>
      <c r="J174" s="213"/>
      <c r="K174" s="196">
        <f t="shared" si="11"/>
        <v>0</v>
      </c>
      <c r="L174" s="10"/>
      <c r="M174" s="5"/>
    </row>
    <row r="175" spans="1:13" ht="28.5">
      <c r="A175" s="5"/>
      <c r="B175" s="9"/>
      <c r="C175" s="128">
        <v>99</v>
      </c>
      <c r="D175" s="207" t="s">
        <v>262</v>
      </c>
      <c r="E175" s="208"/>
      <c r="F175" s="208"/>
      <c r="G175" s="127" t="s">
        <v>122</v>
      </c>
      <c r="H175" s="126" t="s">
        <v>106</v>
      </c>
      <c r="I175" s="271">
        <v>0.11812499999999999</v>
      </c>
      <c r="J175" s="213"/>
      <c r="K175" s="196">
        <f t="shared" si="11"/>
        <v>0</v>
      </c>
      <c r="L175" s="10"/>
      <c r="M175" s="5"/>
    </row>
    <row r="176" spans="1:13" ht="28.5">
      <c r="A176" s="5"/>
      <c r="B176" s="9"/>
      <c r="C176" s="128">
        <v>100</v>
      </c>
      <c r="D176" s="207" t="s">
        <v>263</v>
      </c>
      <c r="E176" s="208"/>
      <c r="F176" s="208"/>
      <c r="G176" s="127" t="s">
        <v>123</v>
      </c>
      <c r="H176" s="126" t="s">
        <v>104</v>
      </c>
      <c r="I176" s="271">
        <v>42.862499999999997</v>
      </c>
      <c r="J176" s="213"/>
      <c r="K176" s="196">
        <f t="shared" si="11"/>
        <v>0</v>
      </c>
      <c r="L176" s="10"/>
      <c r="M176" s="5"/>
    </row>
    <row r="177" spans="1:13" ht="28.5">
      <c r="A177" s="5"/>
      <c r="B177" s="9"/>
      <c r="C177" s="128">
        <v>101</v>
      </c>
      <c r="D177" s="207" t="s">
        <v>264</v>
      </c>
      <c r="E177" s="208"/>
      <c r="F177" s="208"/>
      <c r="G177" s="127" t="s">
        <v>124</v>
      </c>
      <c r="H177" s="126" t="s">
        <v>106</v>
      </c>
      <c r="I177" s="271">
        <v>3.234375</v>
      </c>
      <c r="J177" s="213"/>
      <c r="K177" s="196">
        <f t="shared" si="11"/>
        <v>0</v>
      </c>
      <c r="L177" s="10"/>
      <c r="M177" s="5"/>
    </row>
    <row r="178" spans="1:13" ht="28.5">
      <c r="A178" s="5"/>
      <c r="B178" s="9"/>
      <c r="C178" s="128">
        <v>102</v>
      </c>
      <c r="D178" s="207" t="s">
        <v>265</v>
      </c>
      <c r="E178" s="208"/>
      <c r="F178" s="208"/>
      <c r="G178" s="127" t="s">
        <v>125</v>
      </c>
      <c r="H178" s="126" t="s">
        <v>106</v>
      </c>
      <c r="I178" s="271">
        <v>0.72375</v>
      </c>
      <c r="J178" s="213"/>
      <c r="K178" s="196">
        <f t="shared" si="11"/>
        <v>0</v>
      </c>
      <c r="L178" s="10"/>
      <c r="M178" s="5"/>
    </row>
    <row r="179" spans="1:13" ht="28.5">
      <c r="A179" s="5"/>
      <c r="B179" s="9"/>
      <c r="C179" s="128">
        <v>103</v>
      </c>
      <c r="D179" s="207" t="s">
        <v>266</v>
      </c>
      <c r="E179" s="208"/>
      <c r="F179" s="208"/>
      <c r="G179" s="127" t="s">
        <v>272</v>
      </c>
      <c r="H179" s="126" t="s">
        <v>106</v>
      </c>
      <c r="I179" s="271">
        <v>0.67499999999999993</v>
      </c>
      <c r="J179" s="213"/>
      <c r="K179" s="196">
        <f t="shared" si="11"/>
        <v>0</v>
      </c>
      <c r="L179" s="10"/>
      <c r="M179" s="5"/>
    </row>
    <row r="180" spans="1:13" ht="28.5">
      <c r="A180" s="5"/>
      <c r="B180" s="9"/>
      <c r="C180" s="128">
        <v>104</v>
      </c>
      <c r="D180" s="207" t="s">
        <v>267</v>
      </c>
      <c r="E180" s="208"/>
      <c r="F180" s="208"/>
      <c r="G180" s="127" t="s">
        <v>273</v>
      </c>
      <c r="H180" s="126" t="s">
        <v>106</v>
      </c>
      <c r="I180" s="271">
        <v>0.36</v>
      </c>
      <c r="J180" s="213"/>
      <c r="K180" s="196">
        <f t="shared" si="11"/>
        <v>0</v>
      </c>
      <c r="L180" s="10"/>
      <c r="M180" s="5"/>
    </row>
    <row r="181" spans="1:13" ht="28.5">
      <c r="A181" s="5"/>
      <c r="B181" s="9"/>
      <c r="C181" s="128">
        <v>105</v>
      </c>
      <c r="D181" s="207" t="s">
        <v>268</v>
      </c>
      <c r="E181" s="208"/>
      <c r="F181" s="208"/>
      <c r="G181" s="127" t="s">
        <v>274</v>
      </c>
      <c r="H181" s="126" t="s">
        <v>106</v>
      </c>
      <c r="I181" s="271">
        <v>0.33749999999999997</v>
      </c>
      <c r="J181" s="213"/>
      <c r="K181" s="196">
        <f t="shared" si="11"/>
        <v>0</v>
      </c>
      <c r="L181" s="10"/>
      <c r="M181" s="5"/>
    </row>
    <row r="182" spans="1:13">
      <c r="A182" s="5"/>
      <c r="B182" s="9"/>
      <c r="C182" s="128">
        <v>106</v>
      </c>
      <c r="D182" s="207" t="s">
        <v>269</v>
      </c>
      <c r="E182" s="208"/>
      <c r="F182" s="208"/>
      <c r="G182" s="127" t="s">
        <v>152</v>
      </c>
      <c r="H182" s="126" t="s">
        <v>104</v>
      </c>
      <c r="I182" s="271">
        <v>44.94</v>
      </c>
      <c r="J182" s="213"/>
      <c r="K182" s="196">
        <f t="shared" si="11"/>
        <v>0</v>
      </c>
      <c r="L182" s="10"/>
      <c r="M182" s="5"/>
    </row>
    <row r="183" spans="1:13">
      <c r="A183" s="5"/>
      <c r="B183" s="9"/>
      <c r="C183" s="128">
        <v>107</v>
      </c>
      <c r="D183" s="207" t="s">
        <v>270</v>
      </c>
      <c r="E183" s="208"/>
      <c r="F183" s="208"/>
      <c r="G183" s="127" t="s">
        <v>148</v>
      </c>
      <c r="H183" s="126" t="s">
        <v>106</v>
      </c>
      <c r="I183" s="271">
        <v>0.4</v>
      </c>
      <c r="J183" s="213"/>
      <c r="K183" s="196">
        <f>ROUND(I183*J183,0)</f>
        <v>0</v>
      </c>
      <c r="L183" s="10"/>
      <c r="M183" s="5"/>
    </row>
    <row r="184" spans="1:13" ht="42.75">
      <c r="A184" s="5"/>
      <c r="B184" s="9"/>
      <c r="C184" s="128">
        <v>108</v>
      </c>
      <c r="D184" s="207" t="s">
        <v>271</v>
      </c>
      <c r="E184" s="208"/>
      <c r="F184" s="208"/>
      <c r="G184" s="127" t="s">
        <v>94</v>
      </c>
      <c r="H184" s="126" t="s">
        <v>108</v>
      </c>
      <c r="I184" s="271">
        <v>44</v>
      </c>
      <c r="J184" s="213"/>
      <c r="K184" s="196">
        <f t="shared" si="11"/>
        <v>0</v>
      </c>
      <c r="L184" s="10"/>
      <c r="M184" s="5"/>
    </row>
    <row r="185" spans="1:13">
      <c r="A185" s="5"/>
      <c r="B185" s="9"/>
      <c r="C185" s="128"/>
      <c r="D185" s="209"/>
      <c r="E185" s="208"/>
      <c r="F185" s="208"/>
      <c r="G185" s="208"/>
      <c r="H185" s="208"/>
      <c r="I185" s="272"/>
      <c r="J185" s="208"/>
      <c r="K185" s="196"/>
      <c r="L185" s="10"/>
      <c r="M185" s="5"/>
    </row>
    <row r="186" spans="1:13">
      <c r="A186" s="5"/>
      <c r="B186" s="9"/>
      <c r="C186" s="262"/>
      <c r="D186" s="226">
        <v>19</v>
      </c>
      <c r="E186" s="295" t="s">
        <v>111</v>
      </c>
      <c r="F186" s="295"/>
      <c r="G186" s="295"/>
      <c r="H186" s="295"/>
      <c r="I186" s="295"/>
      <c r="J186" s="302"/>
      <c r="K186" s="227">
        <f>SUM(K187)</f>
        <v>0</v>
      </c>
      <c r="L186" s="10"/>
      <c r="M186" s="5"/>
    </row>
    <row r="187" spans="1:13">
      <c r="A187" s="5"/>
      <c r="B187" s="9"/>
      <c r="C187" s="224">
        <v>109</v>
      </c>
      <c r="D187" s="184" t="s">
        <v>275</v>
      </c>
      <c r="E187" s="263"/>
      <c r="F187" s="210"/>
      <c r="G187" s="279" t="s">
        <v>112</v>
      </c>
      <c r="H187" s="211" t="s">
        <v>106</v>
      </c>
      <c r="I187" s="273">
        <v>12.110000000000001</v>
      </c>
      <c r="J187" s="214"/>
      <c r="K187" s="212">
        <f>ROUND(I187*J187,0)</f>
        <v>0</v>
      </c>
      <c r="L187" s="10"/>
      <c r="M187" s="5"/>
    </row>
    <row r="188" spans="1:13">
      <c r="A188" s="5"/>
      <c r="B188" s="9"/>
      <c r="C188" s="289"/>
      <c r="D188" s="289"/>
      <c r="E188" s="289"/>
      <c r="F188" s="289"/>
      <c r="G188" s="289"/>
      <c r="H188" s="289"/>
      <c r="I188" s="289"/>
      <c r="J188" s="289"/>
      <c r="K188" s="289"/>
      <c r="L188" s="10"/>
      <c r="M188" s="5"/>
    </row>
    <row r="189" spans="1:13">
      <c r="A189" s="5"/>
      <c r="B189" s="9"/>
      <c r="C189" s="225"/>
      <c r="D189" s="226">
        <v>20</v>
      </c>
      <c r="E189" s="294" t="s">
        <v>294</v>
      </c>
      <c r="F189" s="295"/>
      <c r="G189" s="295"/>
      <c r="H189" s="295"/>
      <c r="I189" s="295"/>
      <c r="J189" s="295"/>
      <c r="K189" s="261">
        <f>SUM(K190:K202)</f>
        <v>0</v>
      </c>
      <c r="L189" s="10"/>
      <c r="M189" s="5"/>
    </row>
    <row r="190" spans="1:13">
      <c r="A190" s="5"/>
      <c r="B190" s="9"/>
      <c r="C190" s="128">
        <v>110</v>
      </c>
      <c r="D190" s="184" t="s">
        <v>276</v>
      </c>
      <c r="E190" s="208"/>
      <c r="F190" s="208"/>
      <c r="G190" s="127" t="s">
        <v>136</v>
      </c>
      <c r="H190" s="183" t="s">
        <v>104</v>
      </c>
      <c r="I190" s="265">
        <v>116.935</v>
      </c>
      <c r="J190" s="215"/>
      <c r="K190" s="283">
        <f>ROUND(I190*J190,0)</f>
        <v>0</v>
      </c>
      <c r="L190" s="10"/>
      <c r="M190" s="5"/>
    </row>
    <row r="191" spans="1:13" ht="28.5">
      <c r="A191" s="5"/>
      <c r="B191" s="9"/>
      <c r="C191" s="128">
        <v>111</v>
      </c>
      <c r="D191" s="184" t="s">
        <v>277</v>
      </c>
      <c r="E191" s="208"/>
      <c r="F191" s="208"/>
      <c r="G191" s="127" t="s">
        <v>93</v>
      </c>
      <c r="H191" s="183" t="s">
        <v>104</v>
      </c>
      <c r="I191" s="265">
        <v>65.174999999999997</v>
      </c>
      <c r="J191" s="215"/>
      <c r="K191" s="283">
        <f t="shared" ref="K191:K202" si="12">ROUND(I191*J191,0)</f>
        <v>0</v>
      </c>
      <c r="L191" s="10"/>
      <c r="M191" s="5"/>
    </row>
    <row r="192" spans="1:13">
      <c r="A192" s="5"/>
      <c r="B192" s="9"/>
      <c r="C192" s="128">
        <v>112</v>
      </c>
      <c r="D192" s="184" t="s">
        <v>278</v>
      </c>
      <c r="E192" s="208"/>
      <c r="F192" s="208"/>
      <c r="G192" s="127" t="s">
        <v>363</v>
      </c>
      <c r="H192" s="183" t="s">
        <v>104</v>
      </c>
      <c r="I192" s="265">
        <v>233.87</v>
      </c>
      <c r="J192" s="215"/>
      <c r="K192" s="283">
        <f t="shared" si="12"/>
        <v>0</v>
      </c>
      <c r="L192" s="10"/>
      <c r="M192" s="5"/>
    </row>
    <row r="193" spans="1:13">
      <c r="A193" s="5"/>
      <c r="B193" s="9"/>
      <c r="C193" s="128">
        <v>113</v>
      </c>
      <c r="D193" s="184" t="s">
        <v>279</v>
      </c>
      <c r="E193" s="208"/>
      <c r="F193" s="208"/>
      <c r="G193" s="127" t="s">
        <v>137</v>
      </c>
      <c r="H193" s="183" t="s">
        <v>104</v>
      </c>
      <c r="I193" s="265">
        <v>10.799999999999999</v>
      </c>
      <c r="J193" s="215"/>
      <c r="K193" s="283">
        <f t="shared" si="12"/>
        <v>0</v>
      </c>
      <c r="L193" s="10"/>
      <c r="M193" s="5"/>
    </row>
    <row r="194" spans="1:13">
      <c r="A194" s="5"/>
      <c r="B194" s="9"/>
      <c r="C194" s="128">
        <v>114</v>
      </c>
      <c r="D194" s="184" t="s">
        <v>280</v>
      </c>
      <c r="E194" s="208"/>
      <c r="F194" s="208"/>
      <c r="G194" s="127" t="s">
        <v>138</v>
      </c>
      <c r="H194" s="183" t="s">
        <v>104</v>
      </c>
      <c r="I194" s="265">
        <v>3.5999999999999996</v>
      </c>
      <c r="J194" s="215"/>
      <c r="K194" s="283">
        <f t="shared" si="12"/>
        <v>0</v>
      </c>
      <c r="L194" s="10"/>
      <c r="M194" s="5"/>
    </row>
    <row r="195" spans="1:13">
      <c r="A195" s="5"/>
      <c r="B195" s="9"/>
      <c r="C195" s="128">
        <v>115</v>
      </c>
      <c r="D195" s="184" t="s">
        <v>281</v>
      </c>
      <c r="E195" s="208"/>
      <c r="F195" s="208"/>
      <c r="G195" s="127" t="s">
        <v>135</v>
      </c>
      <c r="H195" s="183" t="s">
        <v>104</v>
      </c>
      <c r="I195" s="265">
        <v>55.267499999999998</v>
      </c>
      <c r="J195" s="215"/>
      <c r="K195" s="283">
        <f t="shared" si="12"/>
        <v>0</v>
      </c>
      <c r="L195" s="10"/>
      <c r="M195" s="5"/>
    </row>
    <row r="196" spans="1:13">
      <c r="A196" s="5"/>
      <c r="B196" s="9"/>
      <c r="C196" s="128">
        <v>116</v>
      </c>
      <c r="D196" s="184" t="s">
        <v>282</v>
      </c>
      <c r="E196" s="208"/>
      <c r="F196" s="208"/>
      <c r="G196" s="127" t="s">
        <v>289</v>
      </c>
      <c r="H196" s="183" t="s">
        <v>104</v>
      </c>
      <c r="I196" s="265">
        <v>74.8125</v>
      </c>
      <c r="J196" s="215"/>
      <c r="K196" s="283">
        <f t="shared" si="12"/>
        <v>0</v>
      </c>
      <c r="L196" s="10"/>
      <c r="M196" s="5"/>
    </row>
    <row r="197" spans="1:13">
      <c r="A197" s="5"/>
      <c r="B197" s="9"/>
      <c r="C197" s="128">
        <v>117</v>
      </c>
      <c r="D197" s="184" t="s">
        <v>283</v>
      </c>
      <c r="E197" s="208"/>
      <c r="F197" s="208"/>
      <c r="G197" s="127" t="s">
        <v>290</v>
      </c>
      <c r="H197" s="183" t="s">
        <v>104</v>
      </c>
      <c r="I197" s="265">
        <v>71.112499999999997</v>
      </c>
      <c r="J197" s="215"/>
      <c r="K197" s="283">
        <f t="shared" si="12"/>
        <v>0</v>
      </c>
      <c r="L197" s="10"/>
      <c r="M197" s="5"/>
    </row>
    <row r="198" spans="1:13" ht="28.5">
      <c r="A198" s="5"/>
      <c r="B198" s="9"/>
      <c r="C198" s="128">
        <v>118</v>
      </c>
      <c r="D198" s="184" t="s">
        <v>284</v>
      </c>
      <c r="E198" s="208"/>
      <c r="F198" s="208"/>
      <c r="G198" s="127" t="s">
        <v>291</v>
      </c>
      <c r="H198" s="183" t="s">
        <v>108</v>
      </c>
      <c r="I198" s="265">
        <v>19.5</v>
      </c>
      <c r="J198" s="215"/>
      <c r="K198" s="283">
        <f t="shared" si="12"/>
        <v>0</v>
      </c>
      <c r="L198" s="10"/>
      <c r="M198" s="5"/>
    </row>
    <row r="199" spans="1:13">
      <c r="A199" s="5"/>
      <c r="B199" s="9"/>
      <c r="C199" s="128">
        <v>119</v>
      </c>
      <c r="D199" s="184" t="s">
        <v>285</v>
      </c>
      <c r="E199" s="208"/>
      <c r="F199" s="208"/>
      <c r="G199" s="127" t="s">
        <v>292</v>
      </c>
      <c r="H199" s="183" t="s">
        <v>104</v>
      </c>
      <c r="I199" s="265">
        <v>116.935</v>
      </c>
      <c r="J199" s="215"/>
      <c r="K199" s="283">
        <f t="shared" si="12"/>
        <v>0</v>
      </c>
      <c r="L199" s="10"/>
      <c r="M199" s="5"/>
    </row>
    <row r="200" spans="1:13" ht="28.5">
      <c r="A200" s="5"/>
      <c r="B200" s="9"/>
      <c r="C200" s="128">
        <v>120</v>
      </c>
      <c r="D200" s="184" t="s">
        <v>286</v>
      </c>
      <c r="E200" s="208"/>
      <c r="F200" s="208"/>
      <c r="G200" s="127" t="s">
        <v>293</v>
      </c>
      <c r="H200" s="183" t="s">
        <v>104</v>
      </c>
      <c r="I200" s="265">
        <v>72.98</v>
      </c>
      <c r="J200" s="215"/>
      <c r="K200" s="283">
        <f t="shared" si="12"/>
        <v>0</v>
      </c>
      <c r="L200" s="10"/>
      <c r="M200" s="5"/>
    </row>
    <row r="201" spans="1:13">
      <c r="A201" s="5"/>
      <c r="B201" s="9"/>
      <c r="C201" s="128">
        <v>121</v>
      </c>
      <c r="D201" s="184" t="s">
        <v>287</v>
      </c>
      <c r="E201" s="208"/>
      <c r="F201" s="208"/>
      <c r="G201" s="127" t="s">
        <v>371</v>
      </c>
      <c r="H201" s="183" t="s">
        <v>104</v>
      </c>
      <c r="I201" s="265">
        <v>3.75</v>
      </c>
      <c r="J201" s="215"/>
      <c r="K201" s="283">
        <f t="shared" si="12"/>
        <v>0</v>
      </c>
      <c r="L201" s="10"/>
      <c r="M201" s="5"/>
    </row>
    <row r="202" spans="1:13">
      <c r="A202" s="5"/>
      <c r="B202" s="9"/>
      <c r="C202" s="128">
        <v>122</v>
      </c>
      <c r="D202" s="184" t="s">
        <v>288</v>
      </c>
      <c r="E202" s="208"/>
      <c r="F202" s="208"/>
      <c r="G202" s="127" t="s">
        <v>361</v>
      </c>
      <c r="H202" s="183" t="s">
        <v>108</v>
      </c>
      <c r="I202" s="265">
        <v>36</v>
      </c>
      <c r="J202" s="215"/>
      <c r="K202" s="283">
        <f t="shared" si="12"/>
        <v>0</v>
      </c>
      <c r="L202" s="10"/>
      <c r="M202" s="5"/>
    </row>
    <row r="203" spans="1:13">
      <c r="A203" s="5"/>
      <c r="B203" s="9"/>
      <c r="C203" s="293"/>
      <c r="D203" s="293"/>
      <c r="E203" s="289"/>
      <c r="F203" s="289"/>
      <c r="G203" s="289"/>
      <c r="H203" s="289"/>
      <c r="I203" s="289"/>
      <c r="J203" s="289"/>
      <c r="K203" s="289"/>
      <c r="L203" s="10"/>
      <c r="M203" s="5"/>
    </row>
    <row r="204" spans="1:13">
      <c r="A204" s="5"/>
      <c r="B204" s="9"/>
      <c r="C204" s="225"/>
      <c r="D204" s="226">
        <v>21</v>
      </c>
      <c r="E204" s="296" t="s">
        <v>295</v>
      </c>
      <c r="F204" s="296"/>
      <c r="G204" s="297"/>
      <c r="H204" s="297"/>
      <c r="I204" s="297"/>
      <c r="J204" s="298"/>
      <c r="K204" s="264">
        <f>SUM(K205:K224)</f>
        <v>0</v>
      </c>
      <c r="L204" s="10"/>
      <c r="M204" s="5"/>
    </row>
    <row r="205" spans="1:13" s="5" customFormat="1" ht="15.75">
      <c r="B205" s="9"/>
      <c r="C205" s="128">
        <v>123</v>
      </c>
      <c r="D205" s="184" t="s">
        <v>296</v>
      </c>
      <c r="E205" s="206"/>
      <c r="F205" s="206"/>
      <c r="G205" s="127" t="s">
        <v>195</v>
      </c>
      <c r="H205" s="183" t="s">
        <v>108</v>
      </c>
      <c r="I205" s="265">
        <v>90</v>
      </c>
      <c r="J205" s="215"/>
      <c r="K205" s="196">
        <f>ROUND(I205*J205,0)</f>
        <v>0</v>
      </c>
      <c r="L205" s="10"/>
    </row>
    <row r="206" spans="1:13">
      <c r="B206" s="9"/>
      <c r="C206" s="128">
        <v>124</v>
      </c>
      <c r="D206" s="184" t="s">
        <v>297</v>
      </c>
      <c r="E206" s="206"/>
      <c r="F206" s="206"/>
      <c r="G206" s="127" t="s">
        <v>105</v>
      </c>
      <c r="H206" s="183" t="s">
        <v>106</v>
      </c>
      <c r="I206" s="265">
        <v>13.5</v>
      </c>
      <c r="J206" s="215"/>
      <c r="K206" s="196">
        <f t="shared" ref="K206:K224" si="13">ROUND(I206*J206,0)</f>
        <v>0</v>
      </c>
      <c r="L206" s="10"/>
      <c r="M206" s="5"/>
    </row>
    <row r="207" spans="1:13">
      <c r="A207" s="5"/>
      <c r="B207" s="9"/>
      <c r="C207" s="128">
        <v>125</v>
      </c>
      <c r="D207" s="184" t="s">
        <v>298</v>
      </c>
      <c r="E207" s="206"/>
      <c r="F207" s="206"/>
      <c r="G207" s="127" t="s">
        <v>112</v>
      </c>
      <c r="H207" s="183" t="s">
        <v>106</v>
      </c>
      <c r="I207" s="265">
        <v>13.5</v>
      </c>
      <c r="J207" s="215"/>
      <c r="K207" s="196">
        <f t="shared" si="13"/>
        <v>0</v>
      </c>
      <c r="L207" s="10"/>
      <c r="M207" s="5"/>
    </row>
    <row r="208" spans="1:13" ht="28.5">
      <c r="A208" s="5"/>
      <c r="B208" s="9"/>
      <c r="C208" s="128">
        <v>126</v>
      </c>
      <c r="D208" s="184" t="s">
        <v>299</v>
      </c>
      <c r="E208" s="206"/>
      <c r="F208" s="206"/>
      <c r="G208" s="127" t="s">
        <v>316</v>
      </c>
      <c r="H208" s="183" t="s">
        <v>219</v>
      </c>
      <c r="I208" s="265">
        <v>1</v>
      </c>
      <c r="J208" s="215"/>
      <c r="K208" s="196">
        <f t="shared" si="13"/>
        <v>0</v>
      </c>
      <c r="L208" s="10"/>
      <c r="M208" s="5"/>
    </row>
    <row r="209" spans="1:13" ht="28.5">
      <c r="A209" s="5"/>
      <c r="B209" s="9"/>
      <c r="C209" s="128">
        <v>127</v>
      </c>
      <c r="D209" s="184" t="s">
        <v>300</v>
      </c>
      <c r="E209" s="206"/>
      <c r="F209" s="206"/>
      <c r="G209" s="127" t="s">
        <v>317</v>
      </c>
      <c r="H209" s="183" t="s">
        <v>108</v>
      </c>
      <c r="I209" s="265">
        <v>81</v>
      </c>
      <c r="J209" s="215"/>
      <c r="K209" s="196">
        <f t="shared" si="13"/>
        <v>0</v>
      </c>
      <c r="L209" s="10"/>
      <c r="M209" s="5"/>
    </row>
    <row r="210" spans="1:13" ht="28.5">
      <c r="A210" s="5"/>
      <c r="B210" s="9"/>
      <c r="C210" s="128">
        <v>128</v>
      </c>
      <c r="D210" s="184" t="s">
        <v>301</v>
      </c>
      <c r="E210" s="206"/>
      <c r="F210" s="206"/>
      <c r="G210" s="127" t="s">
        <v>318</v>
      </c>
      <c r="H210" s="183" t="s">
        <v>219</v>
      </c>
      <c r="I210" s="265">
        <v>1</v>
      </c>
      <c r="J210" s="215"/>
      <c r="K210" s="196">
        <f t="shared" si="13"/>
        <v>0</v>
      </c>
      <c r="L210" s="10"/>
      <c r="M210" s="5"/>
    </row>
    <row r="211" spans="1:13" ht="28.5">
      <c r="A211" s="5"/>
      <c r="B211" s="9"/>
      <c r="C211" s="128">
        <v>129</v>
      </c>
      <c r="D211" s="184" t="s">
        <v>302</v>
      </c>
      <c r="E211" s="206"/>
      <c r="F211" s="206"/>
      <c r="G211" s="127" t="s">
        <v>319</v>
      </c>
      <c r="H211" s="183" t="s">
        <v>108</v>
      </c>
      <c r="I211" s="265">
        <v>35</v>
      </c>
      <c r="J211" s="215"/>
      <c r="K211" s="196">
        <f t="shared" si="13"/>
        <v>0</v>
      </c>
      <c r="L211" s="10"/>
      <c r="M211" s="5"/>
    </row>
    <row r="212" spans="1:13" s="5" customFormat="1" ht="28.5">
      <c r="B212" s="9"/>
      <c r="C212" s="128">
        <v>130</v>
      </c>
      <c r="D212" s="184" t="s">
        <v>303</v>
      </c>
      <c r="E212" s="206"/>
      <c r="F212" s="206"/>
      <c r="G212" s="127" t="s">
        <v>246</v>
      </c>
      <c r="H212" s="183" t="s">
        <v>108</v>
      </c>
      <c r="I212" s="265">
        <v>25</v>
      </c>
      <c r="J212" s="215"/>
      <c r="K212" s="196">
        <f t="shared" si="13"/>
        <v>0</v>
      </c>
      <c r="L212" s="10"/>
    </row>
    <row r="213" spans="1:13" ht="28.5">
      <c r="A213" s="5"/>
      <c r="B213" s="9"/>
      <c r="C213" s="128">
        <v>131</v>
      </c>
      <c r="D213" s="184" t="s">
        <v>304</v>
      </c>
      <c r="E213" s="206"/>
      <c r="F213" s="206"/>
      <c r="G213" s="127" t="s">
        <v>166</v>
      </c>
      <c r="H213" s="183" t="s">
        <v>108</v>
      </c>
      <c r="I213" s="265">
        <v>27</v>
      </c>
      <c r="J213" s="215"/>
      <c r="K213" s="196">
        <f t="shared" si="13"/>
        <v>0</v>
      </c>
      <c r="L213" s="10"/>
      <c r="M213" s="5"/>
    </row>
    <row r="214" spans="1:13" s="5" customFormat="1" ht="28.5">
      <c r="B214" s="9"/>
      <c r="C214" s="128">
        <v>132</v>
      </c>
      <c r="D214" s="184" t="s">
        <v>305</v>
      </c>
      <c r="E214" s="206"/>
      <c r="F214" s="206"/>
      <c r="G214" s="127" t="s">
        <v>320</v>
      </c>
      <c r="H214" s="183" t="s">
        <v>108</v>
      </c>
      <c r="I214" s="265">
        <v>15</v>
      </c>
      <c r="J214" s="215"/>
      <c r="K214" s="196">
        <f t="shared" si="13"/>
        <v>0</v>
      </c>
      <c r="L214" s="10"/>
    </row>
    <row r="215" spans="1:13">
      <c r="A215" s="5"/>
      <c r="B215" s="9"/>
      <c r="C215" s="128">
        <v>133</v>
      </c>
      <c r="D215" s="184" t="s">
        <v>306</v>
      </c>
      <c r="E215" s="206"/>
      <c r="F215" s="206"/>
      <c r="G215" s="127" t="s">
        <v>321</v>
      </c>
      <c r="H215" s="183" t="s">
        <v>219</v>
      </c>
      <c r="I215" s="265">
        <v>30</v>
      </c>
      <c r="J215" s="215"/>
      <c r="K215" s="196">
        <f t="shared" si="13"/>
        <v>0</v>
      </c>
      <c r="L215" s="10"/>
      <c r="M215" s="5"/>
    </row>
    <row r="216" spans="1:13">
      <c r="A216" s="5"/>
      <c r="B216" s="9"/>
      <c r="C216" s="128">
        <v>134</v>
      </c>
      <c r="D216" s="184" t="s">
        <v>307</v>
      </c>
      <c r="E216" s="206"/>
      <c r="F216" s="206"/>
      <c r="G216" s="127" t="s">
        <v>322</v>
      </c>
      <c r="H216" s="183" t="s">
        <v>219</v>
      </c>
      <c r="I216" s="265">
        <v>12</v>
      </c>
      <c r="J216" s="215"/>
      <c r="K216" s="196">
        <f t="shared" si="13"/>
        <v>0</v>
      </c>
      <c r="L216" s="10"/>
      <c r="M216" s="5"/>
    </row>
    <row r="217" spans="1:13">
      <c r="A217" s="5"/>
      <c r="B217" s="9"/>
      <c r="C217" s="128">
        <v>135</v>
      </c>
      <c r="D217" s="184" t="s">
        <v>308</v>
      </c>
      <c r="E217" s="206"/>
      <c r="F217" s="206"/>
      <c r="G217" s="127" t="s">
        <v>323</v>
      </c>
      <c r="H217" s="183" t="s">
        <v>219</v>
      </c>
      <c r="I217" s="265">
        <v>12</v>
      </c>
      <c r="J217" s="215"/>
      <c r="K217" s="196">
        <f t="shared" si="13"/>
        <v>0</v>
      </c>
      <c r="L217" s="10"/>
      <c r="M217" s="5"/>
    </row>
    <row r="218" spans="1:13">
      <c r="A218" s="5"/>
      <c r="B218" s="9"/>
      <c r="C218" s="128">
        <v>136</v>
      </c>
      <c r="D218" s="184" t="s">
        <v>309</v>
      </c>
      <c r="E218" s="206"/>
      <c r="F218" s="206"/>
      <c r="G218" s="127" t="s">
        <v>324</v>
      </c>
      <c r="H218" s="183" t="s">
        <v>219</v>
      </c>
      <c r="I218" s="265">
        <v>10</v>
      </c>
      <c r="J218" s="215"/>
      <c r="K218" s="196">
        <f t="shared" si="13"/>
        <v>0</v>
      </c>
      <c r="L218" s="10"/>
      <c r="M218" s="5"/>
    </row>
    <row r="219" spans="1:13" ht="42.75">
      <c r="A219" s="5"/>
      <c r="B219" s="9"/>
      <c r="C219" s="128">
        <v>137</v>
      </c>
      <c r="D219" s="184" t="s">
        <v>310</v>
      </c>
      <c r="E219" s="206"/>
      <c r="F219" s="206"/>
      <c r="G219" s="127" t="s">
        <v>239</v>
      </c>
      <c r="H219" s="183" t="s">
        <v>219</v>
      </c>
      <c r="I219" s="265">
        <v>6</v>
      </c>
      <c r="J219" s="215"/>
      <c r="K219" s="196">
        <f t="shared" si="13"/>
        <v>0</v>
      </c>
      <c r="L219" s="10"/>
      <c r="M219" s="5"/>
    </row>
    <row r="220" spans="1:13" ht="28.5">
      <c r="A220" s="5"/>
      <c r="B220" s="9"/>
      <c r="C220" s="128">
        <v>138</v>
      </c>
      <c r="D220" s="184" t="s">
        <v>311</v>
      </c>
      <c r="E220" s="206"/>
      <c r="F220" s="206"/>
      <c r="G220" s="127" t="s">
        <v>325</v>
      </c>
      <c r="H220" s="183" t="s">
        <v>219</v>
      </c>
      <c r="I220" s="265">
        <v>8</v>
      </c>
      <c r="J220" s="215"/>
      <c r="K220" s="196">
        <f t="shared" si="13"/>
        <v>0</v>
      </c>
      <c r="L220" s="10"/>
      <c r="M220" s="5"/>
    </row>
    <row r="221" spans="1:13" ht="28.5">
      <c r="A221" s="5"/>
      <c r="B221" s="9"/>
      <c r="C221" s="128">
        <v>139</v>
      </c>
      <c r="D221" s="184" t="s">
        <v>312</v>
      </c>
      <c r="E221" s="206"/>
      <c r="F221" s="206"/>
      <c r="G221" s="127" t="s">
        <v>326</v>
      </c>
      <c r="H221" s="183" t="s">
        <v>219</v>
      </c>
      <c r="I221" s="265">
        <v>2</v>
      </c>
      <c r="J221" s="215"/>
      <c r="K221" s="196">
        <f t="shared" si="13"/>
        <v>0</v>
      </c>
      <c r="L221" s="10"/>
      <c r="M221" s="5"/>
    </row>
    <row r="222" spans="1:13" ht="28.5">
      <c r="A222" s="5"/>
      <c r="B222" s="9"/>
      <c r="C222" s="128">
        <v>140</v>
      </c>
      <c r="D222" s="184" t="s">
        <v>313</v>
      </c>
      <c r="E222" s="206"/>
      <c r="F222" s="206"/>
      <c r="G222" s="127" t="s">
        <v>327</v>
      </c>
      <c r="H222" s="183" t="s">
        <v>219</v>
      </c>
      <c r="I222" s="265">
        <v>9</v>
      </c>
      <c r="J222" s="215"/>
      <c r="K222" s="196">
        <f t="shared" si="13"/>
        <v>0</v>
      </c>
      <c r="L222" s="10"/>
      <c r="M222" s="5"/>
    </row>
    <row r="223" spans="1:13" ht="28.5">
      <c r="A223" s="5"/>
      <c r="B223" s="9"/>
      <c r="C223" s="128">
        <v>141</v>
      </c>
      <c r="D223" s="184" t="s">
        <v>314</v>
      </c>
      <c r="E223" s="206"/>
      <c r="F223" s="206"/>
      <c r="G223" s="127" t="s">
        <v>372</v>
      </c>
      <c r="H223" s="183" t="s">
        <v>219</v>
      </c>
      <c r="I223" s="265">
        <v>2</v>
      </c>
      <c r="J223" s="215"/>
      <c r="K223" s="196">
        <f t="shared" si="13"/>
        <v>0</v>
      </c>
      <c r="L223" s="10"/>
      <c r="M223" s="5"/>
    </row>
    <row r="224" spans="1:13" ht="28.5">
      <c r="A224" s="5"/>
      <c r="B224" s="9"/>
      <c r="C224" s="128">
        <v>142</v>
      </c>
      <c r="D224" s="184" t="s">
        <v>315</v>
      </c>
      <c r="E224" s="217"/>
      <c r="F224" s="217"/>
      <c r="G224" s="218" t="s">
        <v>328</v>
      </c>
      <c r="H224" s="219" t="s">
        <v>219</v>
      </c>
      <c r="I224" s="274">
        <v>8</v>
      </c>
      <c r="J224" s="220"/>
      <c r="K224" s="196">
        <f t="shared" si="13"/>
        <v>0</v>
      </c>
      <c r="L224" s="10"/>
      <c r="M224" s="5"/>
    </row>
    <row r="225" spans="1:13">
      <c r="A225" s="5"/>
      <c r="B225" s="9"/>
      <c r="C225" s="286"/>
      <c r="D225" s="287"/>
      <c r="E225" s="287"/>
      <c r="F225" s="287"/>
      <c r="G225" s="287"/>
      <c r="H225" s="287"/>
      <c r="I225" s="287"/>
      <c r="J225" s="287"/>
      <c r="K225" s="288"/>
      <c r="L225" s="10"/>
      <c r="M225" s="5"/>
    </row>
    <row r="226" spans="1:13" s="3" customFormat="1" ht="15.75">
      <c r="A226" s="11"/>
      <c r="B226" s="9"/>
      <c r="C226" s="225"/>
      <c r="D226" s="226">
        <v>22</v>
      </c>
      <c r="E226" s="290" t="s">
        <v>342</v>
      </c>
      <c r="F226" s="290"/>
      <c r="G226" s="290"/>
      <c r="H226" s="290"/>
      <c r="I226" s="290"/>
      <c r="J226" s="290"/>
      <c r="K226" s="227">
        <f>SUM(K227:K239)</f>
        <v>0</v>
      </c>
      <c r="L226" s="10"/>
      <c r="M226" s="5"/>
    </row>
    <row r="227" spans="1:13" s="3" customFormat="1" ht="15.75">
      <c r="A227" s="11"/>
      <c r="B227" s="9"/>
      <c r="C227" s="128">
        <v>143</v>
      </c>
      <c r="D227" s="184" t="s">
        <v>329</v>
      </c>
      <c r="E227" s="208"/>
      <c r="F227" s="208"/>
      <c r="G227" s="127" t="s">
        <v>96</v>
      </c>
      <c r="H227" s="183" t="s">
        <v>108</v>
      </c>
      <c r="I227" s="265">
        <v>18</v>
      </c>
      <c r="J227" s="215"/>
      <c r="K227" s="196">
        <f>ROUND(I227*J227,0)</f>
        <v>0</v>
      </c>
      <c r="L227" s="10"/>
      <c r="M227" s="5"/>
    </row>
    <row r="228" spans="1:13" s="3" customFormat="1" ht="28.5">
      <c r="A228" s="11"/>
      <c r="B228" s="9"/>
      <c r="C228" s="128">
        <v>144</v>
      </c>
      <c r="D228" s="184" t="s">
        <v>330</v>
      </c>
      <c r="E228" s="208"/>
      <c r="F228" s="208"/>
      <c r="G228" s="127" t="s">
        <v>97</v>
      </c>
      <c r="H228" s="183" t="s">
        <v>104</v>
      </c>
      <c r="I228" s="265">
        <v>23.625</v>
      </c>
      <c r="J228" s="215"/>
      <c r="K228" s="196">
        <f t="shared" ref="K228:K239" si="14">ROUND(I228*J228,0)</f>
        <v>0</v>
      </c>
      <c r="L228" s="10"/>
      <c r="M228" s="5"/>
    </row>
    <row r="229" spans="1:13" s="3" customFormat="1" ht="15.75">
      <c r="A229" s="11"/>
      <c r="B229" s="9"/>
      <c r="C229" s="128">
        <v>145</v>
      </c>
      <c r="D229" s="184" t="s">
        <v>331</v>
      </c>
      <c r="E229" s="208"/>
      <c r="F229" s="208"/>
      <c r="G229" s="127" t="s">
        <v>343</v>
      </c>
      <c r="H229" s="183" t="s">
        <v>104</v>
      </c>
      <c r="I229" s="265">
        <v>44.099999999999994</v>
      </c>
      <c r="J229" s="215"/>
      <c r="K229" s="196">
        <f t="shared" si="14"/>
        <v>0</v>
      </c>
      <c r="L229" s="10"/>
      <c r="M229" s="5"/>
    </row>
    <row r="230" spans="1:13" s="3" customFormat="1" ht="15.75">
      <c r="A230" s="11"/>
      <c r="B230" s="9"/>
      <c r="C230" s="128">
        <v>146</v>
      </c>
      <c r="D230" s="184" t="s">
        <v>332</v>
      </c>
      <c r="E230" s="208"/>
      <c r="F230" s="208"/>
      <c r="G230" s="127" t="s">
        <v>344</v>
      </c>
      <c r="H230" s="183" t="s">
        <v>104</v>
      </c>
      <c r="I230" s="265">
        <v>7.5</v>
      </c>
      <c r="J230" s="215"/>
      <c r="K230" s="196">
        <f t="shared" si="14"/>
        <v>0</v>
      </c>
      <c r="L230" s="10"/>
      <c r="M230" s="5"/>
    </row>
    <row r="231" spans="1:13" s="3" customFormat="1" ht="28.5">
      <c r="A231" s="11"/>
      <c r="B231" s="9"/>
      <c r="C231" s="128">
        <v>147</v>
      </c>
      <c r="D231" s="184" t="s">
        <v>333</v>
      </c>
      <c r="E231" s="208"/>
      <c r="F231" s="208"/>
      <c r="G231" s="127" t="s">
        <v>159</v>
      </c>
      <c r="H231" s="183" t="s">
        <v>104</v>
      </c>
      <c r="I231" s="265">
        <v>4.5999999999999996</v>
      </c>
      <c r="J231" s="215"/>
      <c r="K231" s="196">
        <f t="shared" si="14"/>
        <v>0</v>
      </c>
      <c r="L231" s="10"/>
      <c r="M231" s="5"/>
    </row>
    <row r="232" spans="1:13" s="3" customFormat="1" ht="28.5">
      <c r="A232" s="11"/>
      <c r="B232" s="9"/>
      <c r="C232" s="128">
        <v>148</v>
      </c>
      <c r="D232" s="184" t="s">
        <v>334</v>
      </c>
      <c r="E232" s="208"/>
      <c r="F232" s="208"/>
      <c r="G232" s="127" t="s">
        <v>345</v>
      </c>
      <c r="H232" s="183" t="s">
        <v>104</v>
      </c>
      <c r="I232" s="265">
        <v>10.25</v>
      </c>
      <c r="J232" s="215"/>
      <c r="K232" s="196">
        <f t="shared" si="14"/>
        <v>0</v>
      </c>
      <c r="L232" s="10"/>
      <c r="M232" s="5"/>
    </row>
    <row r="233" spans="1:13" s="3" customFormat="1" ht="15.75">
      <c r="A233" s="11"/>
      <c r="B233" s="9"/>
      <c r="C233" s="128">
        <v>149</v>
      </c>
      <c r="D233" s="184" t="s">
        <v>335</v>
      </c>
      <c r="E233" s="208"/>
      <c r="F233" s="208"/>
      <c r="G233" s="127" t="s">
        <v>346</v>
      </c>
      <c r="H233" s="183" t="s">
        <v>219</v>
      </c>
      <c r="I233" s="265">
        <v>2</v>
      </c>
      <c r="J233" s="215"/>
      <c r="K233" s="196">
        <f t="shared" si="14"/>
        <v>0</v>
      </c>
      <c r="L233" s="10"/>
      <c r="M233" s="5"/>
    </row>
    <row r="234" spans="1:13" s="3" customFormat="1" ht="15.75">
      <c r="A234" s="11"/>
      <c r="B234" s="9"/>
      <c r="C234" s="128">
        <v>150</v>
      </c>
      <c r="D234" s="184" t="s">
        <v>336</v>
      </c>
      <c r="E234" s="208"/>
      <c r="F234" s="208"/>
      <c r="G234" s="127" t="s">
        <v>347</v>
      </c>
      <c r="H234" s="183" t="s">
        <v>219</v>
      </c>
      <c r="I234" s="265">
        <v>2</v>
      </c>
      <c r="J234" s="215"/>
      <c r="K234" s="196">
        <f t="shared" si="14"/>
        <v>0</v>
      </c>
      <c r="L234" s="10"/>
      <c r="M234" s="5"/>
    </row>
    <row r="235" spans="1:13" s="3" customFormat="1" ht="15.75">
      <c r="A235" s="11"/>
      <c r="B235" s="9"/>
      <c r="C235" s="128">
        <v>151</v>
      </c>
      <c r="D235" s="184" t="s">
        <v>337</v>
      </c>
      <c r="E235" s="208"/>
      <c r="F235" s="208"/>
      <c r="G235" s="127" t="s">
        <v>348</v>
      </c>
      <c r="H235" s="183" t="s">
        <v>219</v>
      </c>
      <c r="I235" s="265">
        <v>4</v>
      </c>
      <c r="J235" s="215"/>
      <c r="K235" s="196">
        <f t="shared" si="14"/>
        <v>0</v>
      </c>
      <c r="L235" s="10"/>
      <c r="M235" s="5"/>
    </row>
    <row r="236" spans="1:13" s="3" customFormat="1" ht="15.75">
      <c r="A236" s="11"/>
      <c r="B236" s="9"/>
      <c r="C236" s="128">
        <v>152</v>
      </c>
      <c r="D236" s="184" t="s">
        <v>338</v>
      </c>
      <c r="E236" s="208"/>
      <c r="F236" s="208"/>
      <c r="G236" s="127" t="s">
        <v>349</v>
      </c>
      <c r="H236" s="183" t="s">
        <v>219</v>
      </c>
      <c r="I236" s="265">
        <v>2</v>
      </c>
      <c r="J236" s="215"/>
      <c r="K236" s="196">
        <f t="shared" si="14"/>
        <v>0</v>
      </c>
      <c r="L236" s="10"/>
      <c r="M236" s="5"/>
    </row>
    <row r="237" spans="1:13" s="3" customFormat="1" ht="28.5">
      <c r="A237" s="11"/>
      <c r="B237" s="9"/>
      <c r="C237" s="128">
        <v>153</v>
      </c>
      <c r="D237" s="184" t="s">
        <v>339</v>
      </c>
      <c r="E237" s="126"/>
      <c r="F237" s="126"/>
      <c r="G237" s="127" t="s">
        <v>162</v>
      </c>
      <c r="H237" s="221" t="s">
        <v>108</v>
      </c>
      <c r="I237" s="222">
        <v>6</v>
      </c>
      <c r="J237" s="223"/>
      <c r="K237" s="196">
        <f t="shared" si="14"/>
        <v>0</v>
      </c>
      <c r="L237" s="10"/>
      <c r="M237" s="5"/>
    </row>
    <row r="238" spans="1:13" s="3" customFormat="1" ht="15.75">
      <c r="A238" s="11"/>
      <c r="B238" s="9"/>
      <c r="C238" s="128">
        <v>154</v>
      </c>
      <c r="D238" s="184" t="s">
        <v>340</v>
      </c>
      <c r="E238" s="126"/>
      <c r="F238" s="126"/>
      <c r="G238" s="127" t="s">
        <v>350</v>
      </c>
      <c r="H238" s="221" t="s">
        <v>219</v>
      </c>
      <c r="I238" s="222">
        <v>2</v>
      </c>
      <c r="J238" s="223"/>
      <c r="K238" s="196">
        <f t="shared" si="14"/>
        <v>0</v>
      </c>
      <c r="L238" s="173"/>
      <c r="M238" s="5"/>
    </row>
    <row r="239" spans="1:13" s="3" customFormat="1" ht="15.75">
      <c r="A239" s="11"/>
      <c r="B239" s="9"/>
      <c r="C239" s="128">
        <v>155</v>
      </c>
      <c r="D239" s="184" t="s">
        <v>341</v>
      </c>
      <c r="E239" s="126"/>
      <c r="F239" s="126"/>
      <c r="G239" s="127" t="s">
        <v>163</v>
      </c>
      <c r="H239" s="221" t="s">
        <v>108</v>
      </c>
      <c r="I239" s="222">
        <v>6.5</v>
      </c>
      <c r="J239" s="223"/>
      <c r="K239" s="196">
        <f t="shared" si="14"/>
        <v>0</v>
      </c>
      <c r="L239" s="10"/>
      <c r="M239" s="5"/>
    </row>
    <row r="240" spans="1:13" s="3" customFormat="1" ht="15.75">
      <c r="A240" s="11"/>
      <c r="B240" s="9"/>
      <c r="C240" s="289"/>
      <c r="D240" s="289"/>
      <c r="E240" s="289"/>
      <c r="F240" s="289"/>
      <c r="G240" s="289"/>
      <c r="H240" s="289"/>
      <c r="I240" s="289"/>
      <c r="J240" s="289"/>
      <c r="K240" s="289"/>
      <c r="L240" s="10"/>
      <c r="M240" s="5"/>
    </row>
    <row r="241" spans="1:13" s="4" customFormat="1" ht="15.75">
      <c r="A241" s="11"/>
      <c r="B241" s="9"/>
      <c r="C241" s="225"/>
      <c r="D241" s="226">
        <v>23</v>
      </c>
      <c r="E241" s="290" t="s">
        <v>167</v>
      </c>
      <c r="F241" s="290"/>
      <c r="G241" s="290"/>
      <c r="H241" s="290"/>
      <c r="I241" s="290"/>
      <c r="J241" s="290"/>
      <c r="K241" s="227">
        <f>SUM(K242:K250)</f>
        <v>0</v>
      </c>
      <c r="L241" s="10"/>
      <c r="M241" s="5"/>
    </row>
    <row r="242" spans="1:13">
      <c r="A242" s="5"/>
      <c r="B242" s="9"/>
      <c r="C242" s="128">
        <v>156</v>
      </c>
      <c r="D242" s="184" t="s">
        <v>351</v>
      </c>
      <c r="E242" s="126"/>
      <c r="F242" s="126"/>
      <c r="G242" s="127" t="s">
        <v>177</v>
      </c>
      <c r="H242" s="175" t="s">
        <v>178</v>
      </c>
      <c r="I242" s="176">
        <v>1</v>
      </c>
      <c r="J242" s="192"/>
      <c r="K242" s="196">
        <f>ROUND(I242*J242,0)</f>
        <v>0</v>
      </c>
      <c r="L242" s="10"/>
      <c r="M242" s="5"/>
    </row>
    <row r="243" spans="1:13">
      <c r="A243" s="5"/>
      <c r="B243" s="9"/>
      <c r="C243" s="128">
        <v>157</v>
      </c>
      <c r="D243" s="184" t="s">
        <v>352</v>
      </c>
      <c r="E243" s="126"/>
      <c r="F243" s="126"/>
      <c r="G243" s="127" t="s">
        <v>179</v>
      </c>
      <c r="H243" s="175" t="s">
        <v>108</v>
      </c>
      <c r="I243" s="176">
        <v>30</v>
      </c>
      <c r="J243" s="192"/>
      <c r="K243" s="196">
        <f t="shared" ref="K243:K250" si="15">ROUND(I243*J243,0)</f>
        <v>0</v>
      </c>
      <c r="L243" s="10"/>
      <c r="M243" s="5"/>
    </row>
    <row r="244" spans="1:13">
      <c r="A244" s="5"/>
      <c r="B244" s="9"/>
      <c r="C244" s="128">
        <v>158</v>
      </c>
      <c r="D244" s="184" t="s">
        <v>353</v>
      </c>
      <c r="E244" s="126"/>
      <c r="F244" s="126"/>
      <c r="G244" s="127" t="s">
        <v>180</v>
      </c>
      <c r="H244" s="175" t="s">
        <v>108</v>
      </c>
      <c r="I244" s="176">
        <v>15</v>
      </c>
      <c r="J244" s="192"/>
      <c r="K244" s="196">
        <f t="shared" si="15"/>
        <v>0</v>
      </c>
      <c r="L244" s="10"/>
      <c r="M244" s="5"/>
    </row>
    <row r="245" spans="1:13" ht="28.5">
      <c r="A245" s="5"/>
      <c r="B245" s="9"/>
      <c r="C245" s="128">
        <v>159</v>
      </c>
      <c r="D245" s="184" t="s">
        <v>354</v>
      </c>
      <c r="E245" s="126"/>
      <c r="F245" s="126"/>
      <c r="G245" s="127" t="s">
        <v>181</v>
      </c>
      <c r="H245" s="175" t="s">
        <v>108</v>
      </c>
      <c r="I245" s="176">
        <v>15</v>
      </c>
      <c r="J245" s="192"/>
      <c r="K245" s="196">
        <f t="shared" si="15"/>
        <v>0</v>
      </c>
      <c r="L245" s="10"/>
      <c r="M245" s="5"/>
    </row>
    <row r="246" spans="1:13">
      <c r="A246" s="5"/>
      <c r="B246" s="9"/>
      <c r="C246" s="128">
        <v>160</v>
      </c>
      <c r="D246" s="184" t="s">
        <v>355</v>
      </c>
      <c r="E246" s="126"/>
      <c r="F246" s="126"/>
      <c r="G246" s="127" t="s">
        <v>182</v>
      </c>
      <c r="H246" s="175" t="s">
        <v>178</v>
      </c>
      <c r="I246" s="176">
        <v>1</v>
      </c>
      <c r="J246" s="192"/>
      <c r="K246" s="196">
        <f t="shared" si="15"/>
        <v>0</v>
      </c>
      <c r="L246" s="10"/>
      <c r="M246" s="5"/>
    </row>
    <row r="247" spans="1:13">
      <c r="A247" s="5"/>
      <c r="B247" s="9"/>
      <c r="C247" s="128">
        <v>161</v>
      </c>
      <c r="D247" s="184" t="s">
        <v>356</v>
      </c>
      <c r="E247" s="126"/>
      <c r="F247" s="126"/>
      <c r="G247" s="127" t="s">
        <v>183</v>
      </c>
      <c r="H247" s="175" t="s">
        <v>178</v>
      </c>
      <c r="I247" s="176">
        <v>4</v>
      </c>
      <c r="J247" s="192"/>
      <c r="K247" s="196">
        <f t="shared" si="15"/>
        <v>0</v>
      </c>
      <c r="L247" s="10"/>
      <c r="M247" s="5"/>
    </row>
    <row r="248" spans="1:13">
      <c r="B248" s="9"/>
      <c r="C248" s="128">
        <v>162</v>
      </c>
      <c r="D248" s="184" t="s">
        <v>357</v>
      </c>
      <c r="E248" s="126"/>
      <c r="F248" s="126"/>
      <c r="G248" s="127" t="s">
        <v>184</v>
      </c>
      <c r="H248" s="175" t="s">
        <v>178</v>
      </c>
      <c r="I248" s="176">
        <v>2</v>
      </c>
      <c r="J248" s="192"/>
      <c r="K248" s="196">
        <f t="shared" si="15"/>
        <v>0</v>
      </c>
      <c r="L248" s="10"/>
      <c r="M248" s="5"/>
    </row>
    <row r="249" spans="1:13">
      <c r="B249" s="9"/>
      <c r="C249" s="128">
        <v>163</v>
      </c>
      <c r="D249" s="184" t="s">
        <v>358</v>
      </c>
      <c r="E249" s="126"/>
      <c r="F249" s="126"/>
      <c r="G249" s="127" t="s">
        <v>185</v>
      </c>
      <c r="H249" s="175" t="s">
        <v>178</v>
      </c>
      <c r="I249" s="176">
        <v>2</v>
      </c>
      <c r="J249" s="192"/>
      <c r="K249" s="196">
        <f t="shared" si="15"/>
        <v>0</v>
      </c>
      <c r="L249" s="10"/>
      <c r="M249" s="5"/>
    </row>
    <row r="250" spans="1:13">
      <c r="B250" s="9"/>
      <c r="C250" s="128">
        <v>164</v>
      </c>
      <c r="D250" s="184" t="s">
        <v>359</v>
      </c>
      <c r="E250" s="126"/>
      <c r="F250" s="126"/>
      <c r="G250" s="127" t="s">
        <v>186</v>
      </c>
      <c r="H250" s="175" t="s">
        <v>178</v>
      </c>
      <c r="I250" s="176">
        <v>15</v>
      </c>
      <c r="J250" s="192"/>
      <c r="K250" s="196">
        <f t="shared" si="15"/>
        <v>0</v>
      </c>
      <c r="L250" s="10"/>
      <c r="M250" s="5"/>
    </row>
    <row r="251" spans="1:13" ht="17.25" thickBot="1">
      <c r="B251" s="9"/>
      <c r="C251" s="293"/>
      <c r="D251" s="293"/>
      <c r="E251" s="293"/>
      <c r="F251" s="293"/>
      <c r="G251" s="293"/>
      <c r="H251" s="293"/>
      <c r="I251" s="293"/>
      <c r="J251" s="293"/>
      <c r="K251" s="293"/>
      <c r="L251" s="10"/>
      <c r="M251" s="5"/>
    </row>
    <row r="252" spans="1:13" ht="17.25" thickBot="1">
      <c r="B252" s="9"/>
      <c r="C252" s="231"/>
      <c r="D252" s="291" t="str">
        <f>C163</f>
        <v>6. BATERÍA SANITARIA</v>
      </c>
      <c r="E252" s="291"/>
      <c r="F252" s="291"/>
      <c r="G252" s="291"/>
      <c r="H252" s="292" t="s">
        <v>375</v>
      </c>
      <c r="I252" s="292"/>
      <c r="J252" s="292"/>
      <c r="K252" s="232">
        <f>SUM(K165,K169,K186,K189,K204,K226,K241)</f>
        <v>0</v>
      </c>
      <c r="L252" s="10"/>
      <c r="M252" s="5"/>
    </row>
    <row r="253" spans="1:13" ht="17.25" thickBot="1">
      <c r="B253" s="9"/>
      <c r="C253" s="285"/>
      <c r="D253" s="285"/>
      <c r="E253" s="285"/>
      <c r="F253" s="285"/>
      <c r="G253" s="285"/>
      <c r="H253" s="285"/>
      <c r="I253" s="285"/>
      <c r="J253" s="285"/>
      <c r="K253" s="285"/>
      <c r="L253" s="10"/>
      <c r="M253" s="5"/>
    </row>
    <row r="254" spans="1:13" ht="17.25" thickBot="1">
      <c r="B254" s="9"/>
      <c r="C254" s="331" t="s">
        <v>13</v>
      </c>
      <c r="D254" s="332"/>
      <c r="E254" s="332"/>
      <c r="F254" s="332"/>
      <c r="G254" s="332"/>
      <c r="H254" s="332"/>
      <c r="I254" s="332"/>
      <c r="J254" s="333"/>
      <c r="K254" s="197">
        <f>SUM(K79,K106,K125,K147,K154,K161,K252)</f>
        <v>0</v>
      </c>
      <c r="L254" s="10"/>
      <c r="M254" s="5"/>
    </row>
    <row r="255" spans="1:13" ht="17.25" thickBot="1">
      <c r="B255" s="9"/>
      <c r="C255" s="129"/>
      <c r="D255" s="129"/>
      <c r="E255" s="129"/>
      <c r="F255" s="129"/>
      <c r="G255" s="129"/>
      <c r="H255" s="129"/>
      <c r="I255" s="275"/>
      <c r="J255" s="129"/>
      <c r="K255" s="198"/>
      <c r="L255" s="10"/>
      <c r="M255" s="5"/>
    </row>
    <row r="256" spans="1:13" ht="18">
      <c r="B256" s="9"/>
      <c r="C256" s="130"/>
      <c r="D256" s="131"/>
      <c r="E256" s="130"/>
      <c r="F256" s="130"/>
      <c r="G256" s="347" t="s">
        <v>360</v>
      </c>
      <c r="H256" s="348"/>
      <c r="I256" s="348"/>
      <c r="J256" s="349"/>
      <c r="K256" s="199">
        <f>K254</f>
        <v>0</v>
      </c>
      <c r="L256" s="10"/>
      <c r="M256" s="5"/>
    </row>
    <row r="257" spans="2:13" ht="17.25" thickBot="1">
      <c r="B257" s="9"/>
      <c r="C257" s="130"/>
      <c r="D257" s="174"/>
      <c r="E257" s="130"/>
      <c r="F257" s="130"/>
      <c r="G257" s="132"/>
      <c r="H257" s="133"/>
      <c r="I257" s="276"/>
      <c r="J257" s="134"/>
      <c r="K257" s="200"/>
      <c r="L257" s="10"/>
      <c r="M257" s="5"/>
    </row>
    <row r="258" spans="2:13" ht="18.75" thickBot="1">
      <c r="B258" s="9"/>
      <c r="C258" s="130"/>
      <c r="D258" s="131"/>
      <c r="E258" s="130"/>
      <c r="F258" s="130"/>
      <c r="G258" s="347" t="s">
        <v>99</v>
      </c>
      <c r="H258" s="348"/>
      <c r="I258" s="348"/>
      <c r="J258" s="349"/>
      <c r="K258" s="197">
        <f>K256</f>
        <v>0</v>
      </c>
      <c r="L258" s="10"/>
      <c r="M258" s="5"/>
    </row>
    <row r="259" spans="2:13" ht="17.25" thickBot="1">
      <c r="B259" s="12"/>
      <c r="C259" s="130"/>
      <c r="D259" s="131"/>
      <c r="E259" s="131"/>
      <c r="F259" s="131"/>
      <c r="G259" s="130"/>
      <c r="H259" s="130"/>
      <c r="I259" s="135"/>
      <c r="J259" s="136"/>
      <c r="K259" s="137"/>
      <c r="L259" s="13"/>
      <c r="M259" s="11"/>
    </row>
    <row r="260" spans="2:13">
      <c r="B260" s="12"/>
      <c r="C260" s="138"/>
      <c r="D260" s="341"/>
      <c r="E260" s="341"/>
      <c r="F260" s="341"/>
      <c r="G260" s="341"/>
      <c r="H260" s="341"/>
      <c r="I260" s="341"/>
      <c r="J260" s="341"/>
      <c r="K260" s="342"/>
      <c r="L260" s="14"/>
      <c r="M260" s="11"/>
    </row>
    <row r="261" spans="2:13">
      <c r="B261" s="12"/>
      <c r="C261" s="366" t="s">
        <v>14</v>
      </c>
      <c r="D261" s="367"/>
      <c r="E261" s="367"/>
      <c r="F261" s="367"/>
      <c r="G261" s="367"/>
      <c r="H261" s="372" t="s">
        <v>15</v>
      </c>
      <c r="I261" s="372"/>
      <c r="J261" s="372"/>
      <c r="K261" s="177" t="s">
        <v>16</v>
      </c>
      <c r="L261" s="15"/>
      <c r="M261" s="11"/>
    </row>
    <row r="262" spans="2:13" ht="39.75" customHeight="1">
      <c r="B262" s="12"/>
      <c r="C262" s="366" t="s">
        <v>17</v>
      </c>
      <c r="D262" s="367"/>
      <c r="E262" s="367"/>
      <c r="F262" s="367"/>
      <c r="G262" s="367"/>
      <c r="H262" s="371" t="s">
        <v>18</v>
      </c>
      <c r="I262" s="371"/>
      <c r="J262" s="178" t="s">
        <v>19</v>
      </c>
      <c r="K262" s="179"/>
      <c r="L262" s="15"/>
      <c r="M262" s="11"/>
    </row>
    <row r="263" spans="2:13">
      <c r="B263" s="12"/>
      <c r="C263" s="366" t="s">
        <v>20</v>
      </c>
      <c r="D263" s="367"/>
      <c r="E263" s="367"/>
      <c r="F263" s="367"/>
      <c r="G263" s="367"/>
      <c r="H263" s="368" t="s">
        <v>373</v>
      </c>
      <c r="I263" s="369"/>
      <c r="J263" s="178" t="s">
        <v>21</v>
      </c>
      <c r="K263" s="179"/>
      <c r="L263" s="15"/>
      <c r="M263" s="11"/>
    </row>
    <row r="264" spans="2:13">
      <c r="B264" s="12"/>
      <c r="C264" s="147"/>
      <c r="D264" s="4"/>
      <c r="E264" s="148"/>
      <c r="F264" s="148"/>
      <c r="G264" s="149"/>
      <c r="H264" s="370" t="s">
        <v>68</v>
      </c>
      <c r="I264" s="371"/>
      <c r="J264" s="178" t="s">
        <v>22</v>
      </c>
      <c r="K264" s="179"/>
      <c r="L264" s="13"/>
      <c r="M264" s="11"/>
    </row>
    <row r="265" spans="2:13">
      <c r="B265" s="9"/>
      <c r="C265" s="150"/>
      <c r="D265" s="151"/>
      <c r="E265" s="151"/>
      <c r="F265" s="151"/>
      <c r="G265" s="152"/>
      <c r="H265" s="371" t="s">
        <v>23</v>
      </c>
      <c r="I265" s="371"/>
      <c r="J265" s="178" t="s">
        <v>24</v>
      </c>
      <c r="K265" s="179">
        <f>+K262+K263+K264</f>
        <v>0</v>
      </c>
      <c r="L265" s="10"/>
      <c r="M265" s="5"/>
    </row>
    <row r="266" spans="2:13" ht="17.25" thickBot="1">
      <c r="B266" s="9"/>
      <c r="C266" s="155"/>
      <c r="D266" s="153"/>
      <c r="E266" s="153"/>
      <c r="F266" s="153"/>
      <c r="G266" s="154"/>
      <c r="H266" s="334"/>
      <c r="I266" s="334"/>
      <c r="J266" s="334"/>
      <c r="K266" s="335"/>
      <c r="L266" s="10"/>
      <c r="M266" s="5"/>
    </row>
    <row r="267" spans="2:13">
      <c r="B267" s="9"/>
      <c r="C267" s="151"/>
      <c r="D267" s="151"/>
      <c r="E267" s="151"/>
      <c r="F267" s="151"/>
      <c r="G267" s="151"/>
      <c r="H267" s="280"/>
      <c r="I267" s="280"/>
      <c r="J267" s="280"/>
      <c r="K267" s="280"/>
      <c r="L267" s="10"/>
      <c r="M267" s="5"/>
    </row>
    <row r="268" spans="2:13">
      <c r="B268" s="9"/>
      <c r="C268" s="151"/>
      <c r="D268" s="151"/>
      <c r="E268" s="151"/>
      <c r="F268" s="151"/>
      <c r="G268" s="151"/>
      <c r="H268" s="280"/>
      <c r="I268" s="280"/>
      <c r="J268" s="280"/>
      <c r="K268" s="280"/>
      <c r="L268" s="10"/>
      <c r="M268" s="5"/>
    </row>
    <row r="269" spans="2:13">
      <c r="B269" s="9"/>
      <c r="C269" s="151"/>
      <c r="D269" s="151"/>
      <c r="E269" s="151"/>
      <c r="F269" s="151"/>
      <c r="G269" s="151"/>
      <c r="H269" s="280"/>
      <c r="I269" s="280"/>
      <c r="J269" s="280"/>
      <c r="K269" s="280"/>
      <c r="L269" s="10"/>
      <c r="M269" s="5"/>
    </row>
    <row r="270" spans="2:13">
      <c r="B270" s="9"/>
      <c r="C270" s="151"/>
      <c r="D270" s="151"/>
      <c r="E270" s="151"/>
      <c r="F270" s="151"/>
      <c r="G270" s="180" t="s">
        <v>374</v>
      </c>
      <c r="H270" s="280"/>
      <c r="I270" s="280"/>
      <c r="J270" s="280"/>
      <c r="K270" s="280"/>
      <c r="L270" s="10"/>
      <c r="M270" s="5"/>
    </row>
    <row r="271" spans="2:13">
      <c r="B271" s="9"/>
      <c r="C271" s="151"/>
      <c r="D271" s="151"/>
      <c r="E271" s="151"/>
      <c r="F271" s="151"/>
      <c r="G271" s="151"/>
      <c r="H271" s="280"/>
      <c r="I271" s="280"/>
      <c r="J271" s="280"/>
      <c r="K271" s="280"/>
      <c r="L271" s="10"/>
      <c r="M271" s="5"/>
    </row>
    <row r="272" spans="2:13" ht="17.25" thickBot="1">
      <c r="B272" s="166"/>
      <c r="C272" s="167"/>
      <c r="D272" s="167"/>
      <c r="E272" s="168"/>
      <c r="F272" s="167"/>
      <c r="G272" s="169"/>
      <c r="H272" s="167"/>
      <c r="I272" s="167"/>
      <c r="J272" s="167"/>
      <c r="K272" s="167"/>
      <c r="L272" s="170"/>
      <c r="M272" s="5"/>
    </row>
    <row r="273" spans="2:13" ht="17.25" thickTop="1">
      <c r="B273" s="5"/>
      <c r="C273" s="5"/>
      <c r="D273" s="5"/>
      <c r="E273" s="6"/>
      <c r="F273" s="5"/>
      <c r="G273" s="5"/>
      <c r="H273" s="5"/>
      <c r="I273" s="5"/>
      <c r="J273" s="5"/>
      <c r="K273" s="5"/>
      <c r="L273" s="5"/>
      <c r="M273" s="5"/>
    </row>
  </sheetData>
  <mergeCells count="102">
    <mergeCell ref="C13:K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 ref="H266:K266"/>
    <mergeCell ref="C262:G262"/>
    <mergeCell ref="C263:G263"/>
    <mergeCell ref="H263:I263"/>
    <mergeCell ref="H264:I264"/>
    <mergeCell ref="H265:I265"/>
    <mergeCell ref="D260:K260"/>
    <mergeCell ref="C261:G261"/>
    <mergeCell ref="H261:J261"/>
    <mergeCell ref="H262:I262"/>
    <mergeCell ref="C35:K35"/>
    <mergeCell ref="E36:J36"/>
    <mergeCell ref="C46:K46"/>
    <mergeCell ref="E47:J47"/>
    <mergeCell ref="C56:K56"/>
    <mergeCell ref="E14:J14"/>
    <mergeCell ref="C20:K20"/>
    <mergeCell ref="E21:J21"/>
    <mergeCell ref="C23:K23"/>
    <mergeCell ref="E24:J24"/>
    <mergeCell ref="C78:K78"/>
    <mergeCell ref="D79:G79"/>
    <mergeCell ref="H79:J79"/>
    <mergeCell ref="C80:K80"/>
    <mergeCell ref="C81:K81"/>
    <mergeCell ref="E57:J57"/>
    <mergeCell ref="C64:K64"/>
    <mergeCell ref="E65:J65"/>
    <mergeCell ref="C67:K67"/>
    <mergeCell ref="E68:J68"/>
    <mergeCell ref="C101:K101"/>
    <mergeCell ref="E102:J102"/>
    <mergeCell ref="C105:K105"/>
    <mergeCell ref="D106:G106"/>
    <mergeCell ref="H106:J106"/>
    <mergeCell ref="E83:J83"/>
    <mergeCell ref="C87:K87"/>
    <mergeCell ref="E88:J88"/>
    <mergeCell ref="C96:K96"/>
    <mergeCell ref="E97:J97"/>
    <mergeCell ref="C120:K120"/>
    <mergeCell ref="E121:J121"/>
    <mergeCell ref="C124:K124"/>
    <mergeCell ref="D125:G125"/>
    <mergeCell ref="H125:J125"/>
    <mergeCell ref="C107:K107"/>
    <mergeCell ref="C108:K108"/>
    <mergeCell ref="E110:J110"/>
    <mergeCell ref="C117:K117"/>
    <mergeCell ref="E118:J118"/>
    <mergeCell ref="C148:K148"/>
    <mergeCell ref="C149:K149"/>
    <mergeCell ref="C153:K153"/>
    <mergeCell ref="D154:G154"/>
    <mergeCell ref="H154:J154"/>
    <mergeCell ref="C126:K126"/>
    <mergeCell ref="C127:K127"/>
    <mergeCell ref="E129:J129"/>
    <mergeCell ref="C146:K146"/>
    <mergeCell ref="D147:G147"/>
    <mergeCell ref="H147:J147"/>
    <mergeCell ref="C163:K163"/>
    <mergeCell ref="E165:J165"/>
    <mergeCell ref="C168:K168"/>
    <mergeCell ref="E169:J169"/>
    <mergeCell ref="E186:J186"/>
    <mergeCell ref="C155:K155"/>
    <mergeCell ref="C156:K156"/>
    <mergeCell ref="E158:J158"/>
    <mergeCell ref="C160:K160"/>
    <mergeCell ref="D161:G161"/>
    <mergeCell ref="H161:J161"/>
    <mergeCell ref="C254:J254"/>
    <mergeCell ref="G256:J256"/>
    <mergeCell ref="G258:J258"/>
    <mergeCell ref="E241:J241"/>
    <mergeCell ref="C251:K251"/>
    <mergeCell ref="D252:G252"/>
    <mergeCell ref="H252:J252"/>
    <mergeCell ref="C253:K253"/>
    <mergeCell ref="C188:K188"/>
    <mergeCell ref="E189:J189"/>
    <mergeCell ref="C203:K203"/>
    <mergeCell ref="E204:J204"/>
    <mergeCell ref="C225:K225"/>
    <mergeCell ref="E226:J226"/>
    <mergeCell ref="C240:K2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F89" sqref="F89"/>
    </sheetView>
  </sheetViews>
  <sheetFormatPr baseColWidth="10" defaultColWidth="11.42578125" defaultRowHeight="12.75"/>
  <cols>
    <col min="1" max="2" width="3.42578125" style="16" customWidth="1"/>
    <col min="3" max="3" width="12.42578125" style="16" customWidth="1"/>
    <col min="4" max="4" width="18" style="16" customWidth="1"/>
    <col min="5" max="11" width="11.42578125" style="16"/>
    <col min="12" max="12" width="17.42578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0"/>
      <c r="C2" s="21"/>
      <c r="D2" s="21"/>
      <c r="E2" s="21"/>
      <c r="F2" s="21"/>
      <c r="G2" s="21"/>
      <c r="H2" s="21"/>
      <c r="I2" s="21"/>
      <c r="J2" s="21"/>
      <c r="K2" s="21"/>
      <c r="L2" s="21"/>
      <c r="M2" s="21"/>
      <c r="N2" s="21"/>
      <c r="O2" s="21"/>
      <c r="P2" s="171"/>
    </row>
    <row r="3" spans="2:16" ht="36.75" customHeight="1">
      <c r="B3" s="22"/>
      <c r="C3" s="492" t="s">
        <v>88</v>
      </c>
      <c r="D3" s="493"/>
      <c r="E3" s="493"/>
      <c r="F3" s="493"/>
      <c r="P3" s="23"/>
    </row>
    <row r="4" spans="2:16">
      <c r="B4" s="22"/>
      <c r="C4" s="145" t="s">
        <v>0</v>
      </c>
      <c r="D4" s="172" t="s">
        <v>90</v>
      </c>
      <c r="E4" s="145" t="s">
        <v>1</v>
      </c>
      <c r="F4" s="146">
        <v>1</v>
      </c>
      <c r="P4" s="23"/>
    </row>
    <row r="5" spans="2:16">
      <c r="B5" s="22"/>
      <c r="C5" s="124"/>
      <c r="D5" s="125"/>
      <c r="E5" s="124"/>
      <c r="F5" s="125"/>
      <c r="P5" s="23"/>
    </row>
    <row r="6" spans="2:16" ht="48" customHeight="1">
      <c r="B6" s="22"/>
      <c r="C6" s="494" t="s">
        <v>81</v>
      </c>
      <c r="D6" s="494"/>
      <c r="E6" s="494"/>
      <c r="F6" s="494"/>
      <c r="G6" s="494"/>
      <c r="H6" s="494"/>
      <c r="I6" s="494"/>
      <c r="J6" s="494"/>
      <c r="K6" s="494"/>
      <c r="L6" s="494"/>
      <c r="M6" s="494"/>
      <c r="N6" s="494"/>
      <c r="O6" s="494"/>
      <c r="P6" s="24"/>
    </row>
    <row r="7" spans="2:16" ht="15" thickBot="1">
      <c r="B7" s="22"/>
      <c r="C7" s="49"/>
      <c r="D7" s="49"/>
      <c r="E7" s="49"/>
      <c r="F7" s="49"/>
      <c r="G7" s="49"/>
      <c r="H7" s="49"/>
      <c r="I7" s="49"/>
      <c r="J7" s="49"/>
      <c r="K7" s="49"/>
      <c r="L7" s="49"/>
      <c r="M7" s="49"/>
      <c r="N7" s="49"/>
      <c r="O7" s="49"/>
      <c r="P7" s="23"/>
    </row>
    <row r="8" spans="2:16" ht="15">
      <c r="B8" s="22"/>
      <c r="C8" s="451"/>
      <c r="D8" s="453"/>
      <c r="E8" s="454"/>
      <c r="F8" s="454"/>
      <c r="G8" s="454"/>
      <c r="H8" s="454"/>
      <c r="I8" s="454"/>
      <c r="J8" s="454"/>
      <c r="K8" s="455"/>
      <c r="L8" s="466"/>
      <c r="M8" s="467"/>
      <c r="N8" s="467"/>
      <c r="O8" s="468"/>
      <c r="P8" s="25"/>
    </row>
    <row r="9" spans="2:16" ht="15">
      <c r="B9" s="22"/>
      <c r="C9" s="452"/>
      <c r="D9" s="456" t="s">
        <v>27</v>
      </c>
      <c r="E9" s="457"/>
      <c r="F9" s="457"/>
      <c r="G9" s="457"/>
      <c r="H9" s="457"/>
      <c r="I9" s="457"/>
      <c r="J9" s="457"/>
      <c r="K9" s="458"/>
      <c r="L9" s="469"/>
      <c r="M9" s="470"/>
      <c r="N9" s="470"/>
      <c r="O9" s="471"/>
      <c r="P9" s="25"/>
    </row>
    <row r="10" spans="2:16" ht="15">
      <c r="B10" s="22"/>
      <c r="C10" s="452"/>
      <c r="D10" s="456"/>
      <c r="E10" s="457"/>
      <c r="F10" s="457"/>
      <c r="G10" s="457"/>
      <c r="H10" s="457"/>
      <c r="I10" s="457"/>
      <c r="J10" s="457"/>
      <c r="K10" s="458"/>
      <c r="L10" s="459" t="s">
        <v>28</v>
      </c>
      <c r="M10" s="472"/>
      <c r="N10" s="473"/>
      <c r="O10" s="474"/>
      <c r="P10" s="25"/>
    </row>
    <row r="11" spans="2:16" ht="15">
      <c r="B11" s="22"/>
      <c r="C11" s="452"/>
      <c r="D11" s="456" t="s">
        <v>29</v>
      </c>
      <c r="E11" s="457"/>
      <c r="F11" s="457"/>
      <c r="G11" s="457"/>
      <c r="H11" s="457"/>
      <c r="I11" s="457"/>
      <c r="J11" s="457"/>
      <c r="K11" s="458"/>
      <c r="L11" s="460"/>
      <c r="M11" s="475"/>
      <c r="N11" s="476"/>
      <c r="O11" s="477"/>
      <c r="P11" s="26"/>
    </row>
    <row r="12" spans="2:16" ht="12.75" customHeight="1">
      <c r="B12" s="22"/>
      <c r="C12" s="452"/>
      <c r="D12" s="495"/>
      <c r="E12" s="496"/>
      <c r="F12" s="496"/>
      <c r="G12" s="496"/>
      <c r="H12" s="496"/>
      <c r="I12" s="496"/>
      <c r="J12" s="496"/>
      <c r="K12" s="497"/>
      <c r="L12" s="459" t="s">
        <v>30</v>
      </c>
      <c r="M12" s="459">
        <v>1</v>
      </c>
      <c r="N12" s="459" t="s">
        <v>31</v>
      </c>
      <c r="O12" s="464">
        <v>1</v>
      </c>
      <c r="P12" s="25"/>
    </row>
    <row r="13" spans="2:16" ht="13.5">
      <c r="B13" s="22"/>
      <c r="C13" s="452"/>
      <c r="D13" s="495"/>
      <c r="E13" s="496"/>
      <c r="F13" s="496"/>
      <c r="G13" s="496"/>
      <c r="H13" s="496"/>
      <c r="I13" s="496"/>
      <c r="J13" s="496"/>
      <c r="K13" s="497"/>
      <c r="L13" s="478"/>
      <c r="M13" s="478"/>
      <c r="N13" s="478"/>
      <c r="O13" s="465"/>
      <c r="P13" s="25"/>
    </row>
    <row r="14" spans="2:16" ht="15">
      <c r="B14" s="22"/>
      <c r="C14" s="452"/>
      <c r="D14" s="456" t="s">
        <v>82</v>
      </c>
      <c r="E14" s="457"/>
      <c r="F14" s="457"/>
      <c r="G14" s="457"/>
      <c r="H14" s="457"/>
      <c r="I14" s="457"/>
      <c r="J14" s="457"/>
      <c r="K14" s="458"/>
      <c r="L14" s="478"/>
      <c r="M14" s="478"/>
      <c r="N14" s="478"/>
      <c r="O14" s="465"/>
      <c r="P14" s="25"/>
    </row>
    <row r="15" spans="2:16" ht="15.75" thickBot="1">
      <c r="B15" s="22"/>
      <c r="C15" s="50"/>
      <c r="D15" s="51"/>
      <c r="E15" s="51"/>
      <c r="F15" s="51"/>
      <c r="G15" s="51"/>
      <c r="H15" s="51"/>
      <c r="I15" s="51"/>
      <c r="J15" s="51"/>
      <c r="K15" s="51"/>
      <c r="L15" s="51"/>
      <c r="M15" s="52"/>
      <c r="N15" s="52"/>
      <c r="O15" s="53"/>
      <c r="P15" s="27"/>
    </row>
    <row r="16" spans="2:16" ht="15">
      <c r="B16" s="22"/>
      <c r="C16" s="54"/>
      <c r="D16" s="160"/>
      <c r="E16" s="160"/>
      <c r="F16" s="160"/>
      <c r="G16" s="160"/>
      <c r="H16" s="160"/>
      <c r="I16" s="160"/>
      <c r="J16" s="160"/>
      <c r="K16" s="160"/>
      <c r="L16" s="55" t="s">
        <v>32</v>
      </c>
      <c r="M16" s="56" t="s">
        <v>33</v>
      </c>
      <c r="N16" s="56" t="s">
        <v>34</v>
      </c>
      <c r="O16" s="57" t="s">
        <v>35</v>
      </c>
      <c r="P16" s="26"/>
    </row>
    <row r="17" spans="2:16" ht="15">
      <c r="B17" s="22"/>
      <c r="C17" s="58"/>
      <c r="D17" s="158"/>
      <c r="E17" s="158"/>
      <c r="F17" s="158"/>
      <c r="G17" s="158"/>
      <c r="H17" s="158"/>
      <c r="I17" s="158"/>
      <c r="J17" s="158"/>
      <c r="K17" s="158"/>
      <c r="L17" s="59"/>
      <c r="M17" s="60"/>
      <c r="N17" s="60"/>
      <c r="O17" s="61"/>
      <c r="P17" s="28"/>
    </row>
    <row r="18" spans="2:16" ht="18" customHeight="1">
      <c r="B18" s="22"/>
      <c r="C18" s="399" t="s">
        <v>36</v>
      </c>
      <c r="D18" s="400"/>
      <c r="E18" s="400"/>
      <c r="F18" s="400"/>
      <c r="G18" s="158"/>
      <c r="H18" s="158"/>
      <c r="I18" s="158" t="s">
        <v>37</v>
      </c>
      <c r="J18" s="49"/>
      <c r="K18" s="158"/>
      <c r="L18" s="59"/>
      <c r="M18" s="49"/>
      <c r="N18" s="49"/>
      <c r="O18" s="62"/>
      <c r="P18" s="28"/>
    </row>
    <row r="19" spans="2:16" ht="15">
      <c r="B19" s="22"/>
      <c r="C19" s="63"/>
      <c r="D19" s="64"/>
      <c r="E19" s="64"/>
      <c r="F19" s="64"/>
      <c r="G19" s="64"/>
      <c r="H19" s="64"/>
      <c r="I19" s="64"/>
      <c r="J19" s="64"/>
      <c r="K19" s="64"/>
      <c r="L19" s="64"/>
      <c r="M19" s="64"/>
      <c r="N19" s="64"/>
      <c r="O19" s="65"/>
      <c r="P19" s="29"/>
    </row>
    <row r="20" spans="2:16" ht="15" thickBot="1">
      <c r="B20" s="22"/>
      <c r="C20" s="66"/>
      <c r="D20" s="67"/>
      <c r="E20" s="67"/>
      <c r="F20" s="67"/>
      <c r="G20" s="67"/>
      <c r="H20" s="67"/>
      <c r="I20" s="67"/>
      <c r="J20" s="67"/>
      <c r="K20" s="67"/>
      <c r="L20" s="67"/>
      <c r="M20" s="67"/>
      <c r="N20" s="67"/>
      <c r="O20" s="68"/>
      <c r="P20" s="23"/>
    </row>
    <row r="21" spans="2:16" ht="15" thickBot="1">
      <c r="B21" s="22"/>
      <c r="C21" s="69"/>
      <c r="D21" s="70"/>
      <c r="E21" s="70"/>
      <c r="F21" s="70"/>
      <c r="G21" s="70"/>
      <c r="H21" s="70"/>
      <c r="I21" s="49"/>
      <c r="J21" s="49"/>
      <c r="K21" s="70"/>
      <c r="L21" s="70"/>
      <c r="M21" s="70"/>
      <c r="N21" s="70"/>
      <c r="O21" s="71"/>
      <c r="P21" s="23"/>
    </row>
    <row r="22" spans="2:16" ht="15">
      <c r="B22" s="22"/>
      <c r="C22" s="481" t="s">
        <v>38</v>
      </c>
      <c r="D22" s="482"/>
      <c r="E22" s="482"/>
      <c r="F22" s="482"/>
      <c r="G22" s="482"/>
      <c r="H22" s="482"/>
      <c r="I22" s="482"/>
      <c r="J22" s="482"/>
      <c r="K22" s="482"/>
      <c r="L22" s="482"/>
      <c r="M22" s="482"/>
      <c r="N22" s="482"/>
      <c r="O22" s="483"/>
      <c r="P22" s="30"/>
    </row>
    <row r="23" spans="2:16" ht="15" thickBot="1">
      <c r="B23" s="22"/>
      <c r="C23" s="72"/>
      <c r="D23" s="49"/>
      <c r="E23" s="49"/>
      <c r="F23" s="49"/>
      <c r="G23" s="49"/>
      <c r="H23" s="49"/>
      <c r="I23" s="49"/>
      <c r="J23" s="49"/>
      <c r="K23" s="49"/>
      <c r="L23" s="49"/>
      <c r="M23" s="49"/>
      <c r="N23" s="49"/>
      <c r="O23" s="73"/>
      <c r="P23" s="23"/>
    </row>
    <row r="24" spans="2:16" ht="15">
      <c r="B24" s="22"/>
      <c r="C24" s="74" t="s">
        <v>39</v>
      </c>
      <c r="D24" s="461" t="s">
        <v>6</v>
      </c>
      <c r="E24" s="462"/>
      <c r="F24" s="462"/>
      <c r="G24" s="462"/>
      <c r="H24" s="462"/>
      <c r="I24" s="462"/>
      <c r="J24" s="462"/>
      <c r="K24" s="462"/>
      <c r="L24" s="463"/>
      <c r="M24" s="479" t="s">
        <v>40</v>
      </c>
      <c r="N24" s="480"/>
      <c r="O24" s="74" t="s">
        <v>8</v>
      </c>
      <c r="P24" s="31"/>
    </row>
    <row r="25" spans="2:16" ht="15" thickBot="1">
      <c r="B25" s="22"/>
      <c r="C25" s="75"/>
      <c r="D25" s="435"/>
      <c r="E25" s="436"/>
      <c r="F25" s="436"/>
      <c r="G25" s="436"/>
      <c r="H25" s="436"/>
      <c r="I25" s="436"/>
      <c r="J25" s="436"/>
      <c r="K25" s="436"/>
      <c r="L25" s="437"/>
      <c r="M25" s="435"/>
      <c r="N25" s="437"/>
      <c r="O25" s="76"/>
      <c r="P25" s="32"/>
    </row>
    <row r="26" spans="2:16">
      <c r="B26" s="22"/>
      <c r="C26" s="438" t="s">
        <v>41</v>
      </c>
      <c r="D26" s="439"/>
      <c r="E26" s="439"/>
      <c r="F26" s="439"/>
      <c r="G26" s="439"/>
      <c r="H26" s="439"/>
      <c r="I26" s="439"/>
      <c r="J26" s="439"/>
      <c r="K26" s="439"/>
      <c r="L26" s="439"/>
      <c r="M26" s="439"/>
      <c r="N26" s="439"/>
      <c r="O26" s="440"/>
      <c r="P26" s="33"/>
    </row>
    <row r="27" spans="2:16">
      <c r="B27" s="22"/>
      <c r="C27" s="441"/>
      <c r="D27" s="442"/>
      <c r="E27" s="442"/>
      <c r="F27" s="442"/>
      <c r="G27" s="442"/>
      <c r="H27" s="442"/>
      <c r="I27" s="442"/>
      <c r="J27" s="442"/>
      <c r="K27" s="442"/>
      <c r="L27" s="442"/>
      <c r="M27" s="442"/>
      <c r="N27" s="442"/>
      <c r="O27" s="443"/>
      <c r="P27" s="33"/>
    </row>
    <row r="28" spans="2:16" ht="13.5" thickBot="1">
      <c r="B28" s="22"/>
      <c r="C28" s="444"/>
      <c r="D28" s="445"/>
      <c r="E28" s="445"/>
      <c r="F28" s="445"/>
      <c r="G28" s="445"/>
      <c r="H28" s="445"/>
      <c r="I28" s="445"/>
      <c r="J28" s="445"/>
      <c r="K28" s="445"/>
      <c r="L28" s="445"/>
      <c r="M28" s="445"/>
      <c r="N28" s="445"/>
      <c r="O28" s="446"/>
      <c r="P28" s="33"/>
    </row>
    <row r="29" spans="2:16" ht="15">
      <c r="B29" s="22"/>
      <c r="C29" s="423" t="s">
        <v>6</v>
      </c>
      <c r="D29" s="490"/>
      <c r="E29" s="490"/>
      <c r="F29" s="490"/>
      <c r="G29" s="491"/>
      <c r="H29" s="429" t="s">
        <v>42</v>
      </c>
      <c r="I29" s="490"/>
      <c r="J29" s="433" t="s">
        <v>43</v>
      </c>
      <c r="K29" s="434"/>
      <c r="L29" s="77" t="s">
        <v>44</v>
      </c>
      <c r="M29" s="429" t="s">
        <v>45</v>
      </c>
      <c r="N29" s="430"/>
      <c r="O29" s="78" t="s">
        <v>46</v>
      </c>
      <c r="P29" s="34"/>
    </row>
    <row r="30" spans="2:16" ht="14.25">
      <c r="B30" s="22"/>
      <c r="C30" s="407"/>
      <c r="D30" s="408"/>
      <c r="E30" s="408"/>
      <c r="F30" s="408"/>
      <c r="G30" s="484"/>
      <c r="H30" s="485"/>
      <c r="I30" s="484"/>
      <c r="J30" s="485"/>
      <c r="K30" s="484"/>
      <c r="L30" s="79"/>
      <c r="M30" s="486"/>
      <c r="N30" s="487"/>
      <c r="O30" s="80"/>
      <c r="P30" s="35"/>
    </row>
    <row r="31" spans="2:16" ht="14.25">
      <c r="B31" s="22"/>
      <c r="C31" s="81"/>
      <c r="D31" s="82"/>
      <c r="E31" s="82"/>
      <c r="F31" s="82"/>
      <c r="G31" s="83"/>
      <c r="H31" s="84"/>
      <c r="I31" s="83"/>
      <c r="J31" s="84"/>
      <c r="K31" s="83"/>
      <c r="L31" s="79"/>
      <c r="M31" s="486"/>
      <c r="N31" s="487"/>
      <c r="O31" s="80"/>
      <c r="P31" s="35"/>
    </row>
    <row r="32" spans="2:16" ht="15" thickBot="1">
      <c r="B32" s="22"/>
      <c r="C32" s="419"/>
      <c r="D32" s="420"/>
      <c r="E32" s="420"/>
      <c r="F32" s="420"/>
      <c r="G32" s="447"/>
      <c r="H32" s="448"/>
      <c r="I32" s="447"/>
      <c r="J32" s="448"/>
      <c r="K32" s="447"/>
      <c r="L32" s="85"/>
      <c r="M32" s="449"/>
      <c r="N32" s="450"/>
      <c r="O32" s="80"/>
      <c r="P32" s="35"/>
    </row>
    <row r="33" spans="2:16" ht="15.75" thickBot="1">
      <c r="B33" s="22"/>
      <c r="C33" s="413" t="s">
        <v>47</v>
      </c>
      <c r="D33" s="414"/>
      <c r="E33" s="414"/>
      <c r="F33" s="414"/>
      <c r="G33" s="414"/>
      <c r="H33" s="414"/>
      <c r="I33" s="414"/>
      <c r="J33" s="414"/>
      <c r="K33" s="414"/>
      <c r="L33" s="414"/>
      <c r="M33" s="414"/>
      <c r="N33" s="415"/>
      <c r="O33" s="86"/>
      <c r="P33" s="36"/>
    </row>
    <row r="34" spans="2:16" ht="13.5" customHeight="1">
      <c r="B34" s="22"/>
      <c r="C34" s="438" t="s">
        <v>48</v>
      </c>
      <c r="D34" s="439"/>
      <c r="E34" s="439"/>
      <c r="F34" s="439"/>
      <c r="G34" s="439"/>
      <c r="H34" s="439"/>
      <c r="I34" s="439"/>
      <c r="J34" s="439"/>
      <c r="K34" s="439"/>
      <c r="L34" s="439"/>
      <c r="M34" s="439"/>
      <c r="N34" s="439"/>
      <c r="O34" s="440"/>
      <c r="P34" s="33"/>
    </row>
    <row r="35" spans="2:16">
      <c r="B35" s="22"/>
      <c r="C35" s="441"/>
      <c r="D35" s="442"/>
      <c r="E35" s="442"/>
      <c r="F35" s="442"/>
      <c r="G35" s="442"/>
      <c r="H35" s="442"/>
      <c r="I35" s="442"/>
      <c r="J35" s="442"/>
      <c r="K35" s="442"/>
      <c r="L35" s="442"/>
      <c r="M35" s="442"/>
      <c r="N35" s="442"/>
      <c r="O35" s="443"/>
      <c r="P35" s="33"/>
    </row>
    <row r="36" spans="2:16" ht="13.5" thickBot="1">
      <c r="B36" s="22"/>
      <c r="C36" s="444"/>
      <c r="D36" s="445"/>
      <c r="E36" s="445"/>
      <c r="F36" s="445"/>
      <c r="G36" s="445"/>
      <c r="H36" s="445"/>
      <c r="I36" s="445"/>
      <c r="J36" s="445"/>
      <c r="K36" s="445"/>
      <c r="L36" s="445"/>
      <c r="M36" s="445"/>
      <c r="N36" s="445"/>
      <c r="O36" s="446"/>
      <c r="P36" s="33"/>
    </row>
    <row r="37" spans="2:16" ht="15">
      <c r="B37" s="22"/>
      <c r="C37" s="423" t="s">
        <v>6</v>
      </c>
      <c r="D37" s="424"/>
      <c r="E37" s="424"/>
      <c r="F37" s="424"/>
      <c r="G37" s="424"/>
      <c r="H37" s="424"/>
      <c r="I37" s="424"/>
      <c r="J37" s="430"/>
      <c r="K37" s="159" t="s">
        <v>40</v>
      </c>
      <c r="L37" s="77" t="s">
        <v>8</v>
      </c>
      <c r="M37" s="429" t="s">
        <v>49</v>
      </c>
      <c r="N37" s="430"/>
      <c r="O37" s="78" t="s">
        <v>46</v>
      </c>
      <c r="P37" s="34"/>
    </row>
    <row r="38" spans="2:16" ht="14.25">
      <c r="B38" s="22"/>
      <c r="C38" s="407"/>
      <c r="D38" s="408"/>
      <c r="E38" s="408"/>
      <c r="F38" s="408"/>
      <c r="G38" s="408"/>
      <c r="H38" s="408"/>
      <c r="I38" s="408"/>
      <c r="J38" s="484"/>
      <c r="K38" s="163"/>
      <c r="L38" s="87"/>
      <c r="M38" s="488"/>
      <c r="N38" s="489"/>
      <c r="O38" s="80"/>
      <c r="P38" s="35"/>
    </row>
    <row r="39" spans="2:16" ht="15" thickBot="1">
      <c r="B39" s="22"/>
      <c r="C39" s="419"/>
      <c r="D39" s="420"/>
      <c r="E39" s="420"/>
      <c r="F39" s="420"/>
      <c r="G39" s="420"/>
      <c r="H39" s="420"/>
      <c r="I39" s="420"/>
      <c r="J39" s="447"/>
      <c r="K39" s="82"/>
      <c r="L39" s="88"/>
      <c r="M39" s="421"/>
      <c r="N39" s="422"/>
      <c r="O39" s="89"/>
      <c r="P39" s="35"/>
    </row>
    <row r="40" spans="2:16" ht="15.75" thickBot="1">
      <c r="B40" s="22"/>
      <c r="C40" s="413" t="s">
        <v>47</v>
      </c>
      <c r="D40" s="414"/>
      <c r="E40" s="414"/>
      <c r="F40" s="414"/>
      <c r="G40" s="414"/>
      <c r="H40" s="414"/>
      <c r="I40" s="414"/>
      <c r="J40" s="414"/>
      <c r="K40" s="414"/>
      <c r="L40" s="414"/>
      <c r="M40" s="414"/>
      <c r="N40" s="415"/>
      <c r="O40" s="90">
        <v>0</v>
      </c>
      <c r="P40" s="35"/>
    </row>
    <row r="41" spans="2:16">
      <c r="B41" s="22"/>
      <c r="C41" s="438" t="s">
        <v>50</v>
      </c>
      <c r="D41" s="439"/>
      <c r="E41" s="439"/>
      <c r="F41" s="439"/>
      <c r="G41" s="439"/>
      <c r="H41" s="439"/>
      <c r="I41" s="439"/>
      <c r="J41" s="439"/>
      <c r="K41" s="439"/>
      <c r="L41" s="439"/>
      <c r="M41" s="439"/>
      <c r="N41" s="439"/>
      <c r="O41" s="440"/>
      <c r="P41" s="33"/>
    </row>
    <row r="42" spans="2:16">
      <c r="B42" s="22"/>
      <c r="C42" s="441"/>
      <c r="D42" s="442"/>
      <c r="E42" s="442"/>
      <c r="F42" s="442"/>
      <c r="G42" s="442"/>
      <c r="H42" s="442"/>
      <c r="I42" s="442"/>
      <c r="J42" s="442"/>
      <c r="K42" s="442"/>
      <c r="L42" s="442"/>
      <c r="M42" s="442"/>
      <c r="N42" s="442"/>
      <c r="O42" s="443"/>
      <c r="P42" s="33"/>
    </row>
    <row r="43" spans="2:16" ht="13.5" thickBot="1">
      <c r="B43" s="22"/>
      <c r="C43" s="444"/>
      <c r="D43" s="445"/>
      <c r="E43" s="445"/>
      <c r="F43" s="445"/>
      <c r="G43" s="445"/>
      <c r="H43" s="445"/>
      <c r="I43" s="445"/>
      <c r="J43" s="445"/>
      <c r="K43" s="445"/>
      <c r="L43" s="445"/>
      <c r="M43" s="445"/>
      <c r="N43" s="445"/>
      <c r="O43" s="446"/>
      <c r="P43" s="33"/>
    </row>
    <row r="44" spans="2:16" ht="17.25">
      <c r="B44" s="22"/>
      <c r="C44" s="423" t="s">
        <v>51</v>
      </c>
      <c r="D44" s="424"/>
      <c r="E44" s="424"/>
      <c r="F44" s="424"/>
      <c r="G44" s="424"/>
      <c r="H44" s="424"/>
      <c r="I44" s="424"/>
      <c r="J44" s="77" t="s">
        <v>52</v>
      </c>
      <c r="K44" s="161" t="s">
        <v>53</v>
      </c>
      <c r="L44" s="91" t="s">
        <v>54</v>
      </c>
      <c r="M44" s="429" t="s">
        <v>55</v>
      </c>
      <c r="N44" s="430"/>
      <c r="O44" s="78" t="s">
        <v>46</v>
      </c>
      <c r="P44" s="34"/>
    </row>
    <row r="45" spans="2:16" ht="14.25">
      <c r="B45" s="22"/>
      <c r="C45" s="407"/>
      <c r="D45" s="408"/>
      <c r="E45" s="408"/>
      <c r="F45" s="408"/>
      <c r="G45" s="408"/>
      <c r="H45" s="408"/>
      <c r="I45" s="408"/>
      <c r="J45" s="92"/>
      <c r="K45" s="93"/>
      <c r="L45" s="92"/>
      <c r="M45" s="427"/>
      <c r="N45" s="428"/>
      <c r="O45" s="80"/>
      <c r="P45" s="35"/>
    </row>
    <row r="46" spans="2:16" ht="15" thickBot="1">
      <c r="B46" s="22"/>
      <c r="C46" s="419"/>
      <c r="D46" s="420"/>
      <c r="E46" s="420"/>
      <c r="F46" s="420"/>
      <c r="G46" s="420"/>
      <c r="H46" s="420"/>
      <c r="I46" s="420"/>
      <c r="J46" s="94"/>
      <c r="K46" s="95"/>
      <c r="L46" s="94"/>
      <c r="M46" s="421"/>
      <c r="N46" s="422"/>
      <c r="O46" s="96"/>
      <c r="P46" s="35"/>
    </row>
    <row r="47" spans="2:16" ht="15.75" thickBot="1">
      <c r="B47" s="22"/>
      <c r="C47" s="413" t="s">
        <v>47</v>
      </c>
      <c r="D47" s="414"/>
      <c r="E47" s="414"/>
      <c r="F47" s="414"/>
      <c r="G47" s="414"/>
      <c r="H47" s="414"/>
      <c r="I47" s="414"/>
      <c r="J47" s="414"/>
      <c r="K47" s="414"/>
      <c r="L47" s="414"/>
      <c r="M47" s="414"/>
      <c r="N47" s="415"/>
      <c r="O47" s="86"/>
      <c r="P47" s="36"/>
    </row>
    <row r="48" spans="2:16">
      <c r="B48" s="22"/>
      <c r="C48" s="438" t="s">
        <v>56</v>
      </c>
      <c r="D48" s="439"/>
      <c r="E48" s="439"/>
      <c r="F48" s="439"/>
      <c r="G48" s="439"/>
      <c r="H48" s="439"/>
      <c r="I48" s="439"/>
      <c r="J48" s="439"/>
      <c r="K48" s="439"/>
      <c r="L48" s="439"/>
      <c r="M48" s="439"/>
      <c r="N48" s="439"/>
      <c r="O48" s="440"/>
      <c r="P48" s="33"/>
    </row>
    <row r="49" spans="2:16">
      <c r="B49" s="22"/>
      <c r="C49" s="441"/>
      <c r="D49" s="442"/>
      <c r="E49" s="442"/>
      <c r="F49" s="442"/>
      <c r="G49" s="442"/>
      <c r="H49" s="442"/>
      <c r="I49" s="442"/>
      <c r="J49" s="442"/>
      <c r="K49" s="442"/>
      <c r="L49" s="442"/>
      <c r="M49" s="442"/>
      <c r="N49" s="442"/>
      <c r="O49" s="443"/>
      <c r="P49" s="33"/>
    </row>
    <row r="50" spans="2:16" ht="13.5" thickBot="1">
      <c r="B50" s="22"/>
      <c r="C50" s="444"/>
      <c r="D50" s="445"/>
      <c r="E50" s="445"/>
      <c r="F50" s="445"/>
      <c r="G50" s="445"/>
      <c r="H50" s="445"/>
      <c r="I50" s="445"/>
      <c r="J50" s="445"/>
      <c r="K50" s="445"/>
      <c r="L50" s="445"/>
      <c r="M50" s="445"/>
      <c r="N50" s="445"/>
      <c r="O50" s="446"/>
      <c r="P50" s="33"/>
    </row>
    <row r="51" spans="2:16" ht="30">
      <c r="B51" s="22"/>
      <c r="C51" s="423" t="s">
        <v>57</v>
      </c>
      <c r="D51" s="424"/>
      <c r="E51" s="424"/>
      <c r="F51" s="424"/>
      <c r="G51" s="424"/>
      <c r="H51" s="424"/>
      <c r="I51" s="424"/>
      <c r="J51" s="77" t="s">
        <v>58</v>
      </c>
      <c r="K51" s="97" t="s">
        <v>59</v>
      </c>
      <c r="L51" s="98" t="s">
        <v>60</v>
      </c>
      <c r="M51" s="425" t="s">
        <v>45</v>
      </c>
      <c r="N51" s="426"/>
      <c r="O51" s="99" t="s">
        <v>46</v>
      </c>
      <c r="P51" s="37"/>
    </row>
    <row r="52" spans="2:16" ht="14.25">
      <c r="B52" s="22"/>
      <c r="C52" s="100"/>
      <c r="D52" s="101"/>
      <c r="E52" s="101"/>
      <c r="F52" s="101"/>
      <c r="G52" s="101"/>
      <c r="H52" s="101"/>
      <c r="I52" s="101"/>
      <c r="J52" s="102"/>
      <c r="K52" s="103"/>
      <c r="L52" s="104"/>
      <c r="M52" s="431"/>
      <c r="N52" s="432"/>
      <c r="O52" s="105"/>
      <c r="P52" s="38"/>
    </row>
    <row r="53" spans="2:16" ht="14.25">
      <c r="B53" s="22"/>
      <c r="C53" s="100"/>
      <c r="D53" s="101"/>
      <c r="E53" s="101"/>
      <c r="F53" s="101"/>
      <c r="G53" s="101"/>
      <c r="H53" s="101"/>
      <c r="I53" s="101"/>
      <c r="J53" s="102"/>
      <c r="K53" s="103"/>
      <c r="L53" s="104"/>
      <c r="M53" s="431"/>
      <c r="N53" s="432"/>
      <c r="O53" s="105"/>
      <c r="P53" s="38"/>
    </row>
    <row r="54" spans="2:16" ht="14.25">
      <c r="B54" s="22"/>
      <c r="C54" s="100"/>
      <c r="D54" s="101"/>
      <c r="E54" s="101"/>
      <c r="F54" s="101"/>
      <c r="G54" s="101"/>
      <c r="H54" s="101"/>
      <c r="I54" s="101"/>
      <c r="J54" s="102"/>
      <c r="K54" s="103"/>
      <c r="L54" s="104"/>
      <c r="M54" s="427"/>
      <c r="N54" s="428"/>
      <c r="O54" s="105"/>
      <c r="P54" s="38"/>
    </row>
    <row r="55" spans="2:16" ht="15" thickBot="1">
      <c r="B55" s="22"/>
      <c r="C55" s="419"/>
      <c r="D55" s="420"/>
      <c r="E55" s="420"/>
      <c r="F55" s="420"/>
      <c r="G55" s="420"/>
      <c r="H55" s="420"/>
      <c r="I55" s="420"/>
      <c r="J55" s="94"/>
      <c r="K55" s="95"/>
      <c r="L55" s="94"/>
      <c r="M55" s="421"/>
      <c r="N55" s="422"/>
      <c r="O55" s="96"/>
      <c r="P55" s="35"/>
    </row>
    <row r="56" spans="2:16" ht="15.75" thickBot="1">
      <c r="B56" s="22"/>
      <c r="C56" s="413" t="s">
        <v>47</v>
      </c>
      <c r="D56" s="414"/>
      <c r="E56" s="414"/>
      <c r="F56" s="414"/>
      <c r="G56" s="414"/>
      <c r="H56" s="414"/>
      <c r="I56" s="414"/>
      <c r="J56" s="414"/>
      <c r="K56" s="414"/>
      <c r="L56" s="414"/>
      <c r="M56" s="414"/>
      <c r="N56" s="415"/>
      <c r="O56" s="90"/>
      <c r="P56" s="35"/>
    </row>
    <row r="57" spans="2:16" ht="15" thickBot="1">
      <c r="B57" s="22"/>
      <c r="C57" s="72"/>
      <c r="D57" s="49"/>
      <c r="E57" s="49"/>
      <c r="F57" s="49"/>
      <c r="G57" s="49"/>
      <c r="H57" s="49"/>
      <c r="I57" s="49"/>
      <c r="J57" s="49"/>
      <c r="K57" s="49"/>
      <c r="L57" s="49"/>
      <c r="M57" s="49"/>
      <c r="N57" s="49"/>
      <c r="O57" s="73"/>
      <c r="P57" s="23"/>
    </row>
    <row r="58" spans="2:16" ht="15.75" thickBot="1">
      <c r="B58" s="22"/>
      <c r="C58" s="416" t="s">
        <v>61</v>
      </c>
      <c r="D58" s="417"/>
      <c r="E58" s="417"/>
      <c r="F58" s="417"/>
      <c r="G58" s="417"/>
      <c r="H58" s="417"/>
      <c r="I58" s="417"/>
      <c r="J58" s="417"/>
      <c r="K58" s="417"/>
      <c r="L58" s="417"/>
      <c r="M58" s="417"/>
      <c r="N58" s="418"/>
      <c r="O58" s="106"/>
      <c r="P58" s="39"/>
    </row>
    <row r="59" spans="2:16">
      <c r="B59" s="22"/>
      <c r="C59" s="438" t="s">
        <v>62</v>
      </c>
      <c r="D59" s="439"/>
      <c r="E59" s="439"/>
      <c r="F59" s="439"/>
      <c r="G59" s="439"/>
      <c r="H59" s="439"/>
      <c r="I59" s="439"/>
      <c r="J59" s="439"/>
      <c r="K59" s="439"/>
      <c r="L59" s="439"/>
      <c r="M59" s="439"/>
      <c r="N59" s="439"/>
      <c r="O59" s="440"/>
      <c r="P59" s="33"/>
    </row>
    <row r="60" spans="2:16">
      <c r="B60" s="22"/>
      <c r="C60" s="441"/>
      <c r="D60" s="442"/>
      <c r="E60" s="442"/>
      <c r="F60" s="442"/>
      <c r="G60" s="442"/>
      <c r="H60" s="442"/>
      <c r="I60" s="442"/>
      <c r="J60" s="442"/>
      <c r="K60" s="442"/>
      <c r="L60" s="442"/>
      <c r="M60" s="442"/>
      <c r="N60" s="442"/>
      <c r="O60" s="443"/>
      <c r="P60" s="33"/>
    </row>
    <row r="61" spans="2:16" ht="13.5" thickBot="1">
      <c r="B61" s="22"/>
      <c r="C61" s="444"/>
      <c r="D61" s="445"/>
      <c r="E61" s="445"/>
      <c r="F61" s="445"/>
      <c r="G61" s="445"/>
      <c r="H61" s="445"/>
      <c r="I61" s="445"/>
      <c r="J61" s="445"/>
      <c r="K61" s="445"/>
      <c r="L61" s="445"/>
      <c r="M61" s="445"/>
      <c r="N61" s="445"/>
      <c r="O61" s="446"/>
      <c r="P61" s="33"/>
    </row>
    <row r="62" spans="2:16" ht="15">
      <c r="B62" s="22"/>
      <c r="C62" s="423" t="s">
        <v>63</v>
      </c>
      <c r="D62" s="424"/>
      <c r="E62" s="424"/>
      <c r="F62" s="424"/>
      <c r="G62" s="424"/>
      <c r="H62" s="424"/>
      <c r="I62" s="424"/>
      <c r="J62" s="161"/>
      <c r="K62" s="162"/>
      <c r="L62" s="98" t="s">
        <v>64</v>
      </c>
      <c r="M62" s="425" t="s">
        <v>65</v>
      </c>
      <c r="N62" s="426"/>
      <c r="O62" s="99"/>
      <c r="P62" s="37"/>
    </row>
    <row r="63" spans="2:16" ht="14.25">
      <c r="B63" s="22"/>
      <c r="C63" s="407" t="s">
        <v>66</v>
      </c>
      <c r="D63" s="408"/>
      <c r="E63" s="408"/>
      <c r="F63" s="408"/>
      <c r="G63" s="408"/>
      <c r="H63" s="408"/>
      <c r="I63" s="408"/>
      <c r="J63" s="107"/>
      <c r="K63" s="108"/>
      <c r="L63" s="109"/>
      <c r="M63" s="409"/>
      <c r="N63" s="410"/>
      <c r="O63" s="110"/>
      <c r="P63" s="40"/>
    </row>
    <row r="64" spans="2:16" ht="14.25">
      <c r="B64" s="22"/>
      <c r="C64" s="81" t="s">
        <v>67</v>
      </c>
      <c r="D64" s="82"/>
      <c r="E64" s="82"/>
      <c r="F64" s="82"/>
      <c r="G64" s="82"/>
      <c r="H64" s="82"/>
      <c r="I64" s="82"/>
      <c r="J64" s="107"/>
      <c r="K64" s="108"/>
      <c r="L64" s="109"/>
      <c r="M64" s="409"/>
      <c r="N64" s="410"/>
      <c r="O64" s="110"/>
      <c r="P64" s="40"/>
    </row>
    <row r="65" spans="2:16" ht="15" thickBot="1">
      <c r="B65" s="22"/>
      <c r="C65" s="66" t="s">
        <v>68</v>
      </c>
      <c r="D65" s="67"/>
      <c r="E65" s="67"/>
      <c r="F65" s="67"/>
      <c r="G65" s="67"/>
      <c r="H65" s="67"/>
      <c r="I65" s="67"/>
      <c r="J65" s="111"/>
      <c r="K65" s="112"/>
      <c r="L65" s="109"/>
      <c r="M65" s="411"/>
      <c r="N65" s="412"/>
      <c r="O65" s="110"/>
      <c r="P65" s="40"/>
    </row>
    <row r="66" spans="2:16" ht="15.75" thickBot="1">
      <c r="B66" s="22"/>
      <c r="C66" s="413" t="s">
        <v>47</v>
      </c>
      <c r="D66" s="414"/>
      <c r="E66" s="414"/>
      <c r="F66" s="414"/>
      <c r="G66" s="414"/>
      <c r="H66" s="414"/>
      <c r="I66" s="414"/>
      <c r="J66" s="414"/>
      <c r="K66" s="414"/>
      <c r="L66" s="414"/>
      <c r="M66" s="414"/>
      <c r="N66" s="415"/>
      <c r="O66" s="113"/>
      <c r="P66" s="41"/>
    </row>
    <row r="67" spans="2:16" ht="15" thickBot="1">
      <c r="B67" s="22"/>
      <c r="C67" s="72"/>
      <c r="D67" s="49"/>
      <c r="E67" s="49"/>
      <c r="F67" s="49"/>
      <c r="G67" s="49"/>
      <c r="H67" s="49"/>
      <c r="I67" s="49"/>
      <c r="J67" s="49"/>
      <c r="K67" s="49"/>
      <c r="L67" s="49"/>
      <c r="M67" s="49"/>
      <c r="N67" s="49"/>
      <c r="O67" s="73"/>
      <c r="P67" s="23"/>
    </row>
    <row r="68" spans="2:16" ht="15.75" thickBot="1">
      <c r="B68" s="22"/>
      <c r="C68" s="416" t="s">
        <v>69</v>
      </c>
      <c r="D68" s="417"/>
      <c r="E68" s="417"/>
      <c r="F68" s="417"/>
      <c r="G68" s="417"/>
      <c r="H68" s="417"/>
      <c r="I68" s="417"/>
      <c r="J68" s="417"/>
      <c r="K68" s="417"/>
      <c r="L68" s="417"/>
      <c r="M68" s="417"/>
      <c r="N68" s="418"/>
      <c r="O68" s="114"/>
      <c r="P68" s="41"/>
    </row>
    <row r="69" spans="2:16" ht="14.25">
      <c r="B69" s="22"/>
      <c r="C69" s="72"/>
      <c r="D69" s="49"/>
      <c r="E69" s="49"/>
      <c r="F69" s="49"/>
      <c r="G69" s="49"/>
      <c r="H69" s="49"/>
      <c r="I69" s="49"/>
      <c r="J69" s="49"/>
      <c r="K69" s="49"/>
      <c r="L69" s="49"/>
      <c r="M69" s="49"/>
      <c r="N69" s="49"/>
      <c r="O69" s="73"/>
      <c r="P69" s="23"/>
    </row>
    <row r="70" spans="2:16" ht="14.25">
      <c r="B70" s="22"/>
      <c r="C70" s="72"/>
      <c r="D70" s="49"/>
      <c r="E70" s="49"/>
      <c r="F70" s="49"/>
      <c r="G70" s="49"/>
      <c r="H70" s="115" t="s">
        <v>70</v>
      </c>
      <c r="I70" s="115"/>
      <c r="J70" s="115"/>
      <c r="K70" s="115"/>
      <c r="L70" s="49"/>
      <c r="M70" s="49"/>
      <c r="N70" s="49"/>
      <c r="O70" s="73"/>
      <c r="P70" s="23"/>
    </row>
    <row r="71" spans="2:16" ht="15">
      <c r="B71" s="22"/>
      <c r="C71" s="72"/>
      <c r="D71" s="49"/>
      <c r="E71" s="49"/>
      <c r="F71" s="49"/>
      <c r="G71" s="49"/>
      <c r="H71" s="115" t="s">
        <v>71</v>
      </c>
      <c r="I71" s="49"/>
      <c r="J71" s="49"/>
      <c r="K71" s="49"/>
      <c r="L71" s="49"/>
      <c r="M71" s="49"/>
      <c r="N71" s="49"/>
      <c r="O71" s="73"/>
      <c r="P71" s="42"/>
    </row>
    <row r="72" spans="2:16" ht="15">
      <c r="B72" s="22"/>
      <c r="C72" s="72"/>
      <c r="D72" s="49"/>
      <c r="E72" s="49"/>
      <c r="F72" s="49"/>
      <c r="G72" s="49"/>
      <c r="H72" s="115" t="s">
        <v>85</v>
      </c>
      <c r="I72" s="49"/>
      <c r="J72" s="49"/>
      <c r="K72" s="49"/>
      <c r="L72" s="49"/>
      <c r="M72" s="49"/>
      <c r="N72" s="49"/>
      <c r="O72" s="73"/>
      <c r="P72" s="42"/>
    </row>
    <row r="73" spans="2:16" ht="14.25">
      <c r="B73" s="22"/>
      <c r="C73" s="58"/>
      <c r="D73" s="116"/>
      <c r="E73" s="116"/>
      <c r="F73" s="116"/>
      <c r="G73" s="116"/>
      <c r="H73" s="115" t="s">
        <v>75</v>
      </c>
      <c r="I73" s="116"/>
      <c r="J73" s="116"/>
      <c r="K73" s="116"/>
      <c r="L73" s="116"/>
      <c r="M73" s="116"/>
      <c r="N73" s="116"/>
      <c r="O73" s="117"/>
      <c r="P73" s="43"/>
    </row>
    <row r="74" spans="2:16" ht="14.25">
      <c r="B74" s="22"/>
      <c r="C74" s="72"/>
      <c r="D74" s="49"/>
      <c r="E74" s="49"/>
      <c r="F74" s="49"/>
      <c r="G74" s="49"/>
      <c r="H74" s="49" t="s">
        <v>72</v>
      </c>
      <c r="I74" s="49"/>
      <c r="J74" s="49"/>
      <c r="K74" s="49"/>
      <c r="L74" s="49"/>
      <c r="M74" s="49"/>
      <c r="N74" s="49"/>
      <c r="O74" s="73"/>
      <c r="P74" s="23"/>
    </row>
    <row r="75" spans="2:16" ht="15">
      <c r="B75" s="22"/>
      <c r="C75" s="118" t="s">
        <v>73</v>
      </c>
      <c r="D75" s="119"/>
      <c r="E75" s="119"/>
      <c r="F75" s="119"/>
      <c r="G75" s="119"/>
      <c r="H75" s="119"/>
      <c r="I75" s="119"/>
      <c r="J75" s="119"/>
      <c r="K75" s="119"/>
      <c r="L75" s="119"/>
      <c r="M75" s="119"/>
      <c r="N75" s="119"/>
      <c r="O75" s="120"/>
      <c r="P75" s="23"/>
    </row>
    <row r="76" spans="2:16" ht="14.25">
      <c r="B76" s="22"/>
      <c r="C76" s="404"/>
      <c r="D76" s="405"/>
      <c r="E76" s="405"/>
      <c r="F76" s="405"/>
      <c r="G76" s="405"/>
      <c r="H76" s="405"/>
      <c r="I76" s="405"/>
      <c r="J76" s="405"/>
      <c r="K76" s="405"/>
      <c r="L76" s="405"/>
      <c r="M76" s="405"/>
      <c r="N76" s="405"/>
      <c r="O76" s="406"/>
      <c r="P76" s="43"/>
    </row>
    <row r="77" spans="2:16" ht="14.25">
      <c r="B77" s="22"/>
      <c r="C77" s="404"/>
      <c r="D77" s="405"/>
      <c r="E77" s="405"/>
      <c r="F77" s="405"/>
      <c r="G77" s="405"/>
      <c r="H77" s="405"/>
      <c r="I77" s="405"/>
      <c r="J77" s="405"/>
      <c r="K77" s="405"/>
      <c r="L77" s="405"/>
      <c r="M77" s="405"/>
      <c r="N77" s="405"/>
      <c r="O77" s="406"/>
      <c r="P77" s="43"/>
    </row>
    <row r="78" spans="2:16" ht="14.25">
      <c r="B78" s="22"/>
      <c r="C78" s="58"/>
      <c r="D78" s="116"/>
      <c r="E78" s="116"/>
      <c r="F78" s="116"/>
      <c r="G78" s="116"/>
      <c r="H78" s="116"/>
      <c r="I78" s="116"/>
      <c r="J78" s="116"/>
      <c r="K78" s="116"/>
      <c r="L78" s="116"/>
      <c r="M78" s="116"/>
      <c r="N78" s="116"/>
      <c r="O78" s="117"/>
      <c r="P78" s="43"/>
    </row>
    <row r="79" spans="2:16" ht="15">
      <c r="B79" s="22"/>
      <c r="C79" s="121" t="s">
        <v>74</v>
      </c>
      <c r="D79" s="116"/>
      <c r="E79" s="116"/>
      <c r="F79" s="116"/>
      <c r="G79" s="116"/>
      <c r="H79" s="116"/>
      <c r="I79" s="116"/>
      <c r="J79" s="116"/>
      <c r="K79" s="116"/>
      <c r="L79" s="116"/>
      <c r="M79" s="116"/>
      <c r="N79" s="116"/>
      <c r="O79" s="117"/>
      <c r="P79" s="43"/>
    </row>
    <row r="80" spans="2:16" ht="12.75" customHeight="1">
      <c r="B80" s="22"/>
      <c r="C80" s="401" t="s">
        <v>83</v>
      </c>
      <c r="D80" s="402"/>
      <c r="E80" s="402"/>
      <c r="F80" s="402"/>
      <c r="G80" s="402"/>
      <c r="H80" s="402"/>
      <c r="I80" s="402"/>
      <c r="J80" s="402"/>
      <c r="K80" s="402"/>
      <c r="L80" s="402"/>
      <c r="M80" s="402"/>
      <c r="N80" s="402"/>
      <c r="O80" s="403"/>
      <c r="P80" s="44"/>
    </row>
    <row r="81" spans="2:16" ht="28.5" customHeight="1">
      <c r="B81" s="22"/>
      <c r="C81" s="401"/>
      <c r="D81" s="402"/>
      <c r="E81" s="402"/>
      <c r="F81" s="402"/>
      <c r="G81" s="402"/>
      <c r="H81" s="402"/>
      <c r="I81" s="402"/>
      <c r="J81" s="402"/>
      <c r="K81" s="402"/>
      <c r="L81" s="402"/>
      <c r="M81" s="402"/>
      <c r="N81" s="402"/>
      <c r="O81" s="403"/>
      <c r="P81" s="44"/>
    </row>
    <row r="82" spans="2:16" ht="13.35" customHeight="1">
      <c r="B82" s="22"/>
      <c r="C82" s="401" t="s">
        <v>84</v>
      </c>
      <c r="D82" s="402"/>
      <c r="E82" s="402"/>
      <c r="F82" s="402"/>
      <c r="G82" s="402"/>
      <c r="H82" s="402"/>
      <c r="I82" s="402"/>
      <c r="J82" s="402"/>
      <c r="K82" s="402"/>
      <c r="L82" s="402"/>
      <c r="M82" s="402"/>
      <c r="N82" s="402"/>
      <c r="O82" s="403"/>
      <c r="P82" s="44"/>
    </row>
    <row r="83" spans="2:16" ht="45" customHeight="1">
      <c r="B83" s="22"/>
      <c r="C83" s="401"/>
      <c r="D83" s="402"/>
      <c r="E83" s="402"/>
      <c r="F83" s="402"/>
      <c r="G83" s="402"/>
      <c r="H83" s="402"/>
      <c r="I83" s="402"/>
      <c r="J83" s="402"/>
      <c r="K83" s="402"/>
      <c r="L83" s="402"/>
      <c r="M83" s="402"/>
      <c r="N83" s="402"/>
      <c r="O83" s="403"/>
      <c r="P83" s="44"/>
    </row>
    <row r="84" spans="2:16" ht="14.25">
      <c r="B84" s="22"/>
      <c r="C84" s="58"/>
      <c r="D84" s="116"/>
      <c r="E84" s="116"/>
      <c r="F84" s="116"/>
      <c r="G84" s="116"/>
      <c r="H84" s="116"/>
      <c r="I84" s="116"/>
      <c r="J84" s="116"/>
      <c r="K84" s="116"/>
      <c r="L84" s="116"/>
      <c r="M84" s="116"/>
      <c r="N84" s="116"/>
      <c r="O84" s="117"/>
      <c r="P84" s="43"/>
    </row>
    <row r="85" spans="2:16" ht="14.25">
      <c r="B85" s="22"/>
      <c r="C85" s="72"/>
      <c r="D85" s="49"/>
      <c r="E85" s="49"/>
      <c r="F85" s="49"/>
      <c r="G85" s="49"/>
      <c r="H85" s="115" t="s">
        <v>70</v>
      </c>
      <c r="I85" s="49"/>
      <c r="J85" s="49"/>
      <c r="K85" s="49"/>
      <c r="L85" s="49"/>
      <c r="M85" s="49"/>
      <c r="N85" s="49"/>
      <c r="O85" s="73"/>
      <c r="P85" s="23"/>
    </row>
    <row r="86" spans="2:16" ht="14.25">
      <c r="B86" s="22"/>
      <c r="C86" s="72"/>
      <c r="D86" s="49"/>
      <c r="E86" s="49"/>
      <c r="F86" s="49"/>
      <c r="G86" s="49"/>
      <c r="H86" s="49" t="s">
        <v>71</v>
      </c>
      <c r="I86" s="82"/>
      <c r="J86" s="82"/>
      <c r="K86" s="82"/>
      <c r="L86" s="49"/>
      <c r="M86" s="49"/>
      <c r="N86" s="49"/>
      <c r="O86" s="73"/>
      <c r="P86" s="23"/>
    </row>
    <row r="87" spans="2:16" ht="14.25">
      <c r="B87" s="22"/>
      <c r="C87" s="72"/>
      <c r="D87" s="49"/>
      <c r="E87" s="49"/>
      <c r="F87" s="49"/>
      <c r="G87" s="49"/>
      <c r="H87" s="49" t="s">
        <v>86</v>
      </c>
      <c r="I87" s="122"/>
      <c r="J87" s="122"/>
      <c r="K87" s="122"/>
      <c r="L87" s="49"/>
      <c r="M87" s="49"/>
      <c r="N87" s="49"/>
      <c r="O87" s="73"/>
      <c r="P87" s="23"/>
    </row>
    <row r="88" spans="2:16" ht="14.25">
      <c r="B88" s="22"/>
      <c r="C88" s="123"/>
      <c r="D88" s="116"/>
      <c r="E88" s="116"/>
      <c r="F88" s="116"/>
      <c r="G88" s="116"/>
      <c r="H88" s="49" t="s">
        <v>76</v>
      </c>
      <c r="I88" s="49"/>
      <c r="J88" s="49"/>
      <c r="K88" s="49"/>
      <c r="L88" s="116"/>
      <c r="M88" s="116"/>
      <c r="N88" s="116"/>
      <c r="O88" s="117"/>
      <c r="P88" s="43"/>
    </row>
    <row r="89" spans="2:16" ht="18.75" customHeight="1" thickBot="1">
      <c r="B89" s="22"/>
      <c r="C89" s="397"/>
      <c r="D89" s="398"/>
      <c r="E89" s="398"/>
      <c r="F89" s="95"/>
      <c r="G89" s="95"/>
      <c r="H89" s="95"/>
      <c r="I89" s="95"/>
      <c r="J89" s="95"/>
      <c r="K89" s="395"/>
      <c r="L89" s="395"/>
      <c r="M89" s="395"/>
      <c r="N89" s="395"/>
      <c r="O89" s="396"/>
      <c r="P89" s="45"/>
    </row>
    <row r="90" spans="2:16" ht="13.5" thickBot="1">
      <c r="B90" s="46"/>
      <c r="C90" s="47"/>
      <c r="D90" s="47"/>
      <c r="E90" s="47"/>
      <c r="F90" s="47"/>
      <c r="G90" s="47"/>
      <c r="H90" s="47"/>
      <c r="I90" s="47"/>
      <c r="J90" s="47"/>
      <c r="K90" s="47"/>
      <c r="L90" s="47"/>
      <c r="M90" s="47"/>
      <c r="N90" s="47"/>
      <c r="O90" s="47"/>
      <c r="P90" s="48"/>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purl.org/dc/terms/"/>
    <ds:schemaRef ds:uri="http://purl.org/dc/elements/1.1/"/>
    <ds:schemaRef ds:uri="9d85dbaf-23eb-4e57-a637-93dcacc8b1a1"/>
    <ds:schemaRef ds:uri="http://schemas.openxmlformats.org/package/2006/metadata/core-properties"/>
    <ds:schemaRef ds:uri="http://purl.org/dc/dcmitype/"/>
    <ds:schemaRef ds:uri="http://schemas.microsoft.com/office/infopath/2007/PartnerControls"/>
    <ds:schemaRef ds:uri="a6cb9e4b-f1d1-4245-83ec-6cad768d538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2021-07-22T21:21:55Z</cp:lastPrinted>
  <dcterms:created xsi:type="dcterms:W3CDTF">2006-06-27T16:47:25Z</dcterms:created>
  <dcterms:modified xsi:type="dcterms:W3CDTF">2024-08-29T19:54:14Z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