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5cfc6a64d1403032/Documents/Escuela Taller/2024/FORTIFICACIONES/ANALISIS DEL SECTOR/AGOSTO/"/>
    </mc:Choice>
  </mc:AlternateContent>
  <xr:revisionPtr revIDLastSave="0" documentId="8_{67B93498-78F5-46E9-ACFD-3307CD0109D6}" xr6:coauthVersionLast="47" xr6:coauthVersionMax="47" xr10:uidLastSave="{00000000-0000-0000-0000-000000000000}"/>
  <bookViews>
    <workbookView xWindow="-110" yWindow="-110" windowWidth="19420" windowHeight="10300" xr2:uid="{0C8D5ED4-B7D1-4D36-8322-3CDC21A21542}"/>
  </bookViews>
  <sheets>
    <sheet name="EM  " sheetId="1" r:id="rId1"/>
    <sheet name="EM   (2)" sheetId="2" state="hidden" r:id="rId2"/>
  </sheets>
  <externalReferences>
    <externalReference r:id="rId3"/>
    <externalReference r:id="rId4"/>
    <externalReference r:id="rId5"/>
    <externalReference r:id="rId6"/>
  </externalReferences>
  <definedNames>
    <definedName name="ABREVIATURA" localSheetId="0">#REF!</definedName>
    <definedName name="ABREVIATURA" localSheetId="1">#REF!</definedName>
    <definedName name="ABREVIATURA">#REF!</definedName>
    <definedName name="ANEXO" localSheetId="0">[1]PRESUPUESTO!#REF!,[1]PRESUPUESTO!#REF!,[1]PRESUPUESTO!#REF!,[1]PRESUPUESTO!#REF!,[1]PRESUPUESTO!#REF!,[1]PRESUPUESTO!#REF!,[1]PRESUPUESTO!#REF!</definedName>
    <definedName name="ANEXO" localSheetId="1">[1]PRESUPUESTO!#REF!,[1]PRESUPUESTO!#REF!,[1]PRESUPUESTO!#REF!,[1]PRESUPUESTO!#REF!,[1]PRESUPUESTO!#REF!,[1]PRESUPUESTO!#REF!,[1]PRESUPUESTO!#REF!</definedName>
    <definedName name="ANEXO">[1]PRESUPUESTO!#REF!,[1]PRESUPUESTO!#REF!,[1]PRESUPUESTO!#REF!,[1]PRESUPUESTO!#REF!,[1]PRESUPUESTO!#REF!,[1]PRESUPUESTO!#REF!,[1]PRESUPUESTO!#REF!</definedName>
    <definedName name="_xlnm.Print_Area" localSheetId="0">#REF!</definedName>
    <definedName name="_xlnm.Print_Area" localSheetId="1">#REF!</definedName>
    <definedName name="_xlnm.Print_Area">#REF!</definedName>
    <definedName name="AUTORIZACIONES" localSheetId="0">#REF!</definedName>
    <definedName name="AUTORIZACIONES" localSheetId="1">#REF!</definedName>
    <definedName name="AUTORIZACIONES">#REF!</definedName>
    <definedName name="CAJAS" localSheetId="0">#REF!</definedName>
    <definedName name="CAJAS" localSheetId="1">#REF!</definedName>
    <definedName name="CAJAS">#REF!</definedName>
    <definedName name="Confirmacion">[2]Listas!$E$2:$E$3</definedName>
    <definedName name="HOSPITALIZACION" localSheetId="0">#REF!</definedName>
    <definedName name="HOSPITALIZACION" localSheetId="1">#REF!</definedName>
    <definedName name="HOSPITALIZACION">#REF!</definedName>
    <definedName name="INDICADOR">[3]!Tabla1[[#All],[TIPOS DE NOVEDADES]]</definedName>
    <definedName name="MI" localSheetId="0">[1]PRESUPUESTO!#REF!,[1]PRESUPUESTO!#REF!,[1]PRESUPUESTO!#REF!,[1]PRESUPUESTO!#REF!,[1]PRESUPUESTO!#REF!,[1]PRESUPUESTO!#REF!,[1]PRESUPUESTO!#REF!</definedName>
    <definedName name="MI" localSheetId="1">[1]PRESUPUESTO!#REF!,[1]PRESUPUESTO!#REF!,[1]PRESUPUESTO!#REF!,[1]PRESUPUESTO!#REF!,[1]PRESUPUESTO!#REF!,[1]PRESUPUESTO!#REF!,[1]PRESUPUESTO!#REF!</definedName>
    <definedName name="MI">[1]PRESUPUESTO!#REF!,[1]PRESUPUESTO!#REF!,[1]PRESUPUESTO!#REF!,[1]PRESUPUESTO!#REF!,[1]PRESUPUESTO!#REF!,[1]PRESUPUESTO!#REF!,[1]PRESUPUESTO!#REF!</definedName>
    <definedName name="ML" localSheetId="0">[1]PRESUPUESTO!#REF!,[1]PRESUPUESTO!#REF!,[1]PRESUPUESTO!#REF!,[1]PRESUPUESTO!#REF!,[1]PRESUPUESTO!#REF!,[1]PRESUPUESTO!#REF!,[1]PRESUPUESTO!#REF!</definedName>
    <definedName name="ML" localSheetId="1">[1]PRESUPUESTO!#REF!,[1]PRESUPUESTO!#REF!,[1]PRESUPUESTO!#REF!,[1]PRESUPUESTO!#REF!,[1]PRESUPUESTO!#REF!,[1]PRESUPUESTO!#REF!,[1]PRESUPUESTO!#REF!</definedName>
    <definedName name="ML">[1]PRESUPUESTO!#REF!,[1]PRESUPUESTO!#REF!,[1]PRESUPUESTO!#REF!,[1]PRESUPUESTO!#REF!,[1]PRESUPUESTO!#REF!,[1]PRESUPUESTO!#REF!,[1]PRESUPUESTO!#REF!</definedName>
    <definedName name="REFERENCIA" localSheetId="0">#REF!</definedName>
    <definedName name="REFERENCIA" localSheetId="1">#REF!</definedName>
    <definedName name="REFERENCIA">#REF!</definedName>
    <definedName name="REVISION" localSheetId="0">#REF!</definedName>
    <definedName name="REVISION" localSheetId="1">#REF!</definedName>
    <definedName name="REVISION">#REF!</definedName>
    <definedName name="SUBA">'[4]SUB APU'!$A$1:$D$65536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815" i="1" l="1"/>
  <c r="K948" i="1"/>
  <c r="K947" i="1"/>
  <c r="K928" i="1"/>
  <c r="K923" i="1"/>
  <c r="K912" i="1"/>
  <c r="K911" i="1"/>
  <c r="K910" i="1"/>
  <c r="K909" i="1"/>
  <c r="K908" i="1"/>
  <c r="K907" i="1"/>
  <c r="K906" i="1"/>
  <c r="K905" i="1"/>
  <c r="K899" i="1"/>
  <c r="K894" i="1"/>
  <c r="K872" i="1" l="1"/>
  <c r="K873" i="1"/>
  <c r="K865" i="1"/>
  <c r="K866" i="1"/>
  <c r="K867" i="1"/>
  <c r="K868" i="1"/>
  <c r="K869" i="1"/>
  <c r="K870" i="1"/>
  <c r="K864" i="1"/>
  <c r="K853" i="1"/>
  <c r="K854" i="1" s="1"/>
  <c r="K847" i="1"/>
  <c r="K852" i="1" s="1"/>
  <c r="K851" i="1"/>
  <c r="K850" i="1"/>
  <c r="K849" i="1"/>
  <c r="K848" i="1"/>
  <c r="K846" i="1"/>
  <c r="K845" i="1"/>
  <c r="K824" i="1"/>
  <c r="K823" i="1"/>
  <c r="K822" i="1"/>
  <c r="K821" i="1"/>
  <c r="K820" i="1"/>
  <c r="K818" i="1"/>
  <c r="K819" i="1"/>
  <c r="K817" i="1"/>
  <c r="J822" i="1"/>
  <c r="J821" i="1"/>
  <c r="J820" i="1"/>
  <c r="J819" i="1"/>
  <c r="J818" i="1"/>
  <c r="K816" i="1"/>
  <c r="J817" i="1"/>
  <c r="J816" i="1"/>
  <c r="K811" i="1"/>
  <c r="K813" i="1"/>
  <c r="J811" i="1"/>
  <c r="K806" i="1"/>
  <c r="K807" i="1"/>
  <c r="J808" i="1"/>
  <c r="J807" i="1"/>
  <c r="J806" i="1"/>
  <c r="K933" i="1"/>
  <c r="K934" i="1" s="1"/>
  <c r="K904" i="1"/>
  <c r="I904" i="1"/>
  <c r="G904" i="1"/>
  <c r="K844" i="1"/>
  <c r="I844" i="1"/>
  <c r="G844" i="1"/>
  <c r="I815" i="1"/>
  <c r="G815" i="1"/>
  <c r="G813" i="1"/>
  <c r="H416" i="1"/>
  <c r="I469" i="1"/>
  <c r="H469" i="1"/>
  <c r="F469" i="1"/>
  <c r="I413" i="1"/>
  <c r="H413" i="1"/>
  <c r="F413" i="1"/>
  <c r="J873" i="1"/>
  <c r="I873" i="1"/>
  <c r="G873" i="1"/>
  <c r="I813" i="1"/>
  <c r="J813" i="1"/>
  <c r="H813" i="1"/>
  <c r="F813" i="1"/>
  <c r="G872" i="1"/>
  <c r="I872" i="1"/>
  <c r="J872" i="1"/>
  <c r="I418" i="1"/>
  <c r="H418" i="1"/>
  <c r="B545" i="1"/>
  <c r="L785" i="1"/>
  <c r="K936" i="1" l="1"/>
  <c r="K935" i="1"/>
  <c r="K937" i="1"/>
  <c r="K940" i="1" s="1"/>
  <c r="K938" i="1"/>
  <c r="K939" i="1"/>
  <c r="H985" i="2"/>
  <c r="J964" i="2"/>
  <c r="K962" i="2"/>
  <c r="J962" i="2"/>
  <c r="I962" i="2"/>
  <c r="G962" i="2"/>
  <c r="J961" i="2"/>
  <c r="K961" i="2" s="1"/>
  <c r="I961" i="2"/>
  <c r="G961" i="2"/>
  <c r="J960" i="2"/>
  <c r="K960" i="2" s="1"/>
  <c r="I960" i="2"/>
  <c r="G960" i="2"/>
  <c r="J959" i="2"/>
  <c r="K959" i="2" s="1"/>
  <c r="I959" i="2"/>
  <c r="G959" i="2"/>
  <c r="J958" i="2"/>
  <c r="K958" i="2" s="1"/>
  <c r="I958" i="2"/>
  <c r="G958" i="2"/>
  <c r="J957" i="2"/>
  <c r="K957" i="2" s="1"/>
  <c r="I957" i="2"/>
  <c r="G957" i="2"/>
  <c r="K956" i="2"/>
  <c r="J956" i="2"/>
  <c r="I956" i="2"/>
  <c r="G956" i="2"/>
  <c r="J955" i="2"/>
  <c r="K955" i="2" s="1"/>
  <c r="I955" i="2"/>
  <c r="G955" i="2"/>
  <c r="J954" i="2"/>
  <c r="K954" i="2" s="1"/>
  <c r="G954" i="2"/>
  <c r="J953" i="2"/>
  <c r="K953" i="2" s="1"/>
  <c r="I953" i="2"/>
  <c r="I963" i="2" s="1"/>
  <c r="G953" i="2"/>
  <c r="G963" i="2" s="1"/>
  <c r="J948" i="2"/>
  <c r="I948" i="2"/>
  <c r="G948" i="2"/>
  <c r="K948" i="2" s="1"/>
  <c r="J947" i="2"/>
  <c r="I947" i="2"/>
  <c r="I949" i="2" s="1"/>
  <c r="I975" i="2" s="1"/>
  <c r="G947" i="2"/>
  <c r="G949" i="2" s="1"/>
  <c r="G975" i="2" s="1"/>
  <c r="J942" i="2"/>
  <c r="F931" i="2"/>
  <c r="F929" i="2"/>
  <c r="D928" i="2"/>
  <c r="F927" i="2"/>
  <c r="H924" i="2"/>
  <c r="I924" i="2" s="1"/>
  <c r="G924" i="2"/>
  <c r="F924" i="2"/>
  <c r="J923" i="2"/>
  <c r="I923" i="2"/>
  <c r="H923" i="2"/>
  <c r="F923" i="2"/>
  <c r="H921" i="2"/>
  <c r="F921" i="2"/>
  <c r="J920" i="2"/>
  <c r="J919" i="2"/>
  <c r="J921" i="2" s="1"/>
  <c r="J913" i="2"/>
  <c r="E912" i="2"/>
  <c r="F903" i="2"/>
  <c r="F900" i="2"/>
  <c r="G900" i="2" s="1"/>
  <c r="F897" i="2"/>
  <c r="F896" i="2"/>
  <c r="I895" i="2"/>
  <c r="H895" i="2"/>
  <c r="G895" i="2"/>
  <c r="F895" i="2"/>
  <c r="J894" i="2"/>
  <c r="H894" i="2"/>
  <c r="I894" i="2" s="1"/>
  <c r="G894" i="2"/>
  <c r="F894" i="2"/>
  <c r="J892" i="2"/>
  <c r="H892" i="2"/>
  <c r="H900" i="2" s="1"/>
  <c r="I900" i="2" s="1"/>
  <c r="F892" i="2"/>
  <c r="F899" i="2" s="1"/>
  <c r="G899" i="2" s="1"/>
  <c r="J891" i="2"/>
  <c r="J895" i="2" s="1"/>
  <c r="K895" i="2" s="1"/>
  <c r="J890" i="2"/>
  <c r="E887" i="2"/>
  <c r="J883" i="2"/>
  <c r="H872" i="2"/>
  <c r="H871" i="2"/>
  <c r="H870" i="2"/>
  <c r="I870" i="2" s="1"/>
  <c r="H866" i="2"/>
  <c r="I866" i="2" s="1"/>
  <c r="H865" i="2"/>
  <c r="I865" i="2" s="1"/>
  <c r="F865" i="2"/>
  <c r="J864" i="2"/>
  <c r="I864" i="2"/>
  <c r="H864" i="2"/>
  <c r="F864" i="2"/>
  <c r="G864" i="2" s="1"/>
  <c r="K864" i="2" s="1"/>
  <c r="J862" i="2"/>
  <c r="H862" i="2"/>
  <c r="H868" i="2" s="1"/>
  <c r="I868" i="2" s="1"/>
  <c r="F862" i="2"/>
  <c r="F870" i="2" s="1"/>
  <c r="J861" i="2"/>
  <c r="I861" i="2"/>
  <c r="G861" i="2"/>
  <c r="J860" i="2"/>
  <c r="I860" i="2"/>
  <c r="G860" i="2"/>
  <c r="E857" i="2"/>
  <c r="J853" i="2"/>
  <c r="H843" i="2"/>
  <c r="H841" i="2"/>
  <c r="D839" i="2"/>
  <c r="H838" i="2"/>
  <c r="H835" i="2"/>
  <c r="I835" i="2" s="1"/>
  <c r="F835" i="2"/>
  <c r="G835" i="2" s="1"/>
  <c r="H834" i="2"/>
  <c r="I834" i="2" s="1"/>
  <c r="F834" i="2"/>
  <c r="G834" i="2" s="1"/>
  <c r="J832" i="2"/>
  <c r="H832" i="2"/>
  <c r="F832" i="2"/>
  <c r="J831" i="2"/>
  <c r="J830" i="2"/>
  <c r="J824" i="2"/>
  <c r="K808" i="2"/>
  <c r="G808" i="2"/>
  <c r="F808" i="2"/>
  <c r="I807" i="2"/>
  <c r="H807" i="2"/>
  <c r="F807" i="2"/>
  <c r="J806" i="2"/>
  <c r="I806" i="2"/>
  <c r="H806" i="2"/>
  <c r="G806" i="2"/>
  <c r="K806" i="2" s="1"/>
  <c r="F806" i="2"/>
  <c r="J804" i="2"/>
  <c r="J808" i="2" s="1"/>
  <c r="H804" i="2"/>
  <c r="F804" i="2"/>
  <c r="F811" i="2" s="1"/>
  <c r="I803" i="2"/>
  <c r="G803" i="2"/>
  <c r="I802" i="2"/>
  <c r="J799" i="2"/>
  <c r="I799" i="2"/>
  <c r="K754" i="2"/>
  <c r="K755" i="2" s="1"/>
  <c r="K756" i="2" s="1"/>
  <c r="K793" i="2" s="1"/>
  <c r="I754" i="2"/>
  <c r="I755" i="2" s="1"/>
  <c r="I756" i="2" s="1"/>
  <c r="I793" i="2" s="1"/>
  <c r="G754" i="2"/>
  <c r="J750" i="2"/>
  <c r="K749" i="2"/>
  <c r="I749" i="2"/>
  <c r="I750" i="2" s="1"/>
  <c r="I751" i="2" s="1"/>
  <c r="G749" i="2"/>
  <c r="G747" i="2"/>
  <c r="G791" i="2" s="1"/>
  <c r="K745" i="2"/>
  <c r="K747" i="2" s="1"/>
  <c r="K791" i="2" s="1"/>
  <c r="I745" i="2"/>
  <c r="I747" i="2" s="1"/>
  <c r="I791" i="2" s="1"/>
  <c r="G745" i="2"/>
  <c r="J741" i="2"/>
  <c r="K741" i="2" s="1"/>
  <c r="K740" i="2"/>
  <c r="I740" i="2"/>
  <c r="I741" i="2" s="1"/>
  <c r="G740" i="2"/>
  <c r="K738" i="2"/>
  <c r="K789" i="2" s="1"/>
  <c r="G738" i="2"/>
  <c r="G789" i="2" s="1"/>
  <c r="K736" i="2"/>
  <c r="I736" i="2"/>
  <c r="I738" i="2" s="1"/>
  <c r="I789" i="2" s="1"/>
  <c r="G736" i="2"/>
  <c r="J732" i="2"/>
  <c r="K730" i="2"/>
  <c r="I730" i="2"/>
  <c r="G730" i="2"/>
  <c r="K729" i="2"/>
  <c r="I729" i="2"/>
  <c r="G729" i="2"/>
  <c r="K728" i="2"/>
  <c r="I728" i="2"/>
  <c r="G728" i="2"/>
  <c r="K727" i="2"/>
  <c r="K731" i="2" s="1"/>
  <c r="I727" i="2"/>
  <c r="G727" i="2"/>
  <c r="G731" i="2" s="1"/>
  <c r="J722" i="2"/>
  <c r="K719" i="2"/>
  <c r="I719" i="2"/>
  <c r="G719" i="2"/>
  <c r="K717" i="2"/>
  <c r="I717" i="2"/>
  <c r="G717" i="2"/>
  <c r="K716" i="2"/>
  <c r="I716" i="2"/>
  <c r="G716" i="2"/>
  <c r="C711" i="2"/>
  <c r="J709" i="2"/>
  <c r="F705" i="2"/>
  <c r="K700" i="2"/>
  <c r="H700" i="2"/>
  <c r="H703" i="2" s="1"/>
  <c r="K699" i="2"/>
  <c r="I699" i="2"/>
  <c r="G699" i="2"/>
  <c r="D699" i="2"/>
  <c r="K698" i="2"/>
  <c r="I698" i="2"/>
  <c r="D698" i="2"/>
  <c r="G698" i="2" s="1"/>
  <c r="K697" i="2"/>
  <c r="I697" i="2"/>
  <c r="G697" i="2"/>
  <c r="D697" i="2"/>
  <c r="K696" i="2"/>
  <c r="I696" i="2"/>
  <c r="G696" i="2"/>
  <c r="K695" i="2"/>
  <c r="I695" i="2"/>
  <c r="G695" i="2"/>
  <c r="K694" i="2"/>
  <c r="I694" i="2"/>
  <c r="G694" i="2"/>
  <c r="K693" i="2"/>
  <c r="I693" i="2"/>
  <c r="G693" i="2"/>
  <c r="J692" i="2"/>
  <c r="K692" i="2" s="1"/>
  <c r="I692" i="2"/>
  <c r="H692" i="2"/>
  <c r="F692" i="2"/>
  <c r="F700" i="2" s="1"/>
  <c r="J691" i="2"/>
  <c r="K691" i="2" s="1"/>
  <c r="H691" i="2"/>
  <c r="I691" i="2" s="1"/>
  <c r="I700" i="2" s="1"/>
  <c r="G691" i="2"/>
  <c r="F691" i="2"/>
  <c r="J689" i="2"/>
  <c r="H689" i="2"/>
  <c r="F689" i="2"/>
  <c r="K688" i="2"/>
  <c r="I688" i="2"/>
  <c r="G688" i="2"/>
  <c r="K687" i="2"/>
  <c r="I687" i="2"/>
  <c r="G687" i="2"/>
  <c r="C683" i="2"/>
  <c r="J681" i="2"/>
  <c r="J678" i="2"/>
  <c r="F676" i="2"/>
  <c r="F672" i="2"/>
  <c r="K671" i="2"/>
  <c r="I671" i="2"/>
  <c r="G671" i="2"/>
  <c r="D671" i="2"/>
  <c r="K670" i="2"/>
  <c r="I670" i="2"/>
  <c r="D670" i="2"/>
  <c r="G670" i="2" s="1"/>
  <c r="K669" i="2"/>
  <c r="I669" i="2"/>
  <c r="G669" i="2"/>
  <c r="D669" i="2"/>
  <c r="K668" i="2"/>
  <c r="I668" i="2"/>
  <c r="G668" i="2"/>
  <c r="K667" i="2"/>
  <c r="I667" i="2"/>
  <c r="G667" i="2"/>
  <c r="K666" i="2"/>
  <c r="I666" i="2"/>
  <c r="G666" i="2"/>
  <c r="K665" i="2"/>
  <c r="I665" i="2"/>
  <c r="G665" i="2"/>
  <c r="J664" i="2"/>
  <c r="K664" i="2" s="1"/>
  <c r="I664" i="2"/>
  <c r="H664" i="2"/>
  <c r="G664" i="2"/>
  <c r="G672" i="2" s="1"/>
  <c r="F664" i="2"/>
  <c r="K663" i="2"/>
  <c r="K672" i="2" s="1"/>
  <c r="J663" i="2"/>
  <c r="J672" i="2" s="1"/>
  <c r="H663" i="2"/>
  <c r="G663" i="2"/>
  <c r="F663" i="2"/>
  <c r="J661" i="2"/>
  <c r="H661" i="2"/>
  <c r="F661" i="2"/>
  <c r="K660" i="2"/>
  <c r="I660" i="2"/>
  <c r="G660" i="2"/>
  <c r="K659" i="2"/>
  <c r="I659" i="2"/>
  <c r="G659" i="2"/>
  <c r="C655" i="2"/>
  <c r="J653" i="2"/>
  <c r="F649" i="2"/>
  <c r="K643" i="2"/>
  <c r="I643" i="2"/>
  <c r="G643" i="2"/>
  <c r="D643" i="2"/>
  <c r="K642" i="2"/>
  <c r="I642" i="2"/>
  <c r="G642" i="2"/>
  <c r="D642" i="2"/>
  <c r="K641" i="2"/>
  <c r="I641" i="2"/>
  <c r="G641" i="2"/>
  <c r="D641" i="2"/>
  <c r="K640" i="2"/>
  <c r="I640" i="2"/>
  <c r="G640" i="2"/>
  <c r="K639" i="2"/>
  <c r="I639" i="2"/>
  <c r="G639" i="2"/>
  <c r="K638" i="2"/>
  <c r="I638" i="2"/>
  <c r="G638" i="2"/>
  <c r="K637" i="2"/>
  <c r="I637" i="2"/>
  <c r="G637" i="2"/>
  <c r="K636" i="2"/>
  <c r="J636" i="2"/>
  <c r="J644" i="2" s="1"/>
  <c r="I636" i="2"/>
  <c r="H636" i="2"/>
  <c r="G636" i="2"/>
  <c r="F636" i="2"/>
  <c r="K635" i="2"/>
  <c r="J635" i="2"/>
  <c r="I635" i="2"/>
  <c r="I644" i="2" s="1"/>
  <c r="H635" i="2"/>
  <c r="H644" i="2" s="1"/>
  <c r="H650" i="2" s="1"/>
  <c r="G635" i="2"/>
  <c r="G644" i="2" s="1"/>
  <c r="G649" i="2" s="1"/>
  <c r="F635" i="2"/>
  <c r="F644" i="2" s="1"/>
  <c r="F650" i="2" s="1"/>
  <c r="J633" i="2"/>
  <c r="H633" i="2"/>
  <c r="F633" i="2"/>
  <c r="K632" i="2"/>
  <c r="I632" i="2"/>
  <c r="G632" i="2"/>
  <c r="K631" i="2"/>
  <c r="I631" i="2"/>
  <c r="G631" i="2"/>
  <c r="C627" i="2"/>
  <c r="J625" i="2"/>
  <c r="K615" i="2"/>
  <c r="I615" i="2"/>
  <c r="G615" i="2"/>
  <c r="D615" i="2"/>
  <c r="K614" i="2"/>
  <c r="I614" i="2"/>
  <c r="G614" i="2"/>
  <c r="D614" i="2"/>
  <c r="K613" i="2"/>
  <c r="I613" i="2"/>
  <c r="G613" i="2"/>
  <c r="D613" i="2"/>
  <c r="K612" i="2"/>
  <c r="I612" i="2"/>
  <c r="G612" i="2"/>
  <c r="K611" i="2"/>
  <c r="I611" i="2"/>
  <c r="G611" i="2"/>
  <c r="K610" i="2"/>
  <c r="I610" i="2"/>
  <c r="G610" i="2"/>
  <c r="K609" i="2"/>
  <c r="I609" i="2"/>
  <c r="G609" i="2"/>
  <c r="J608" i="2"/>
  <c r="K608" i="2" s="1"/>
  <c r="H608" i="2"/>
  <c r="I608" i="2" s="1"/>
  <c r="F608" i="2"/>
  <c r="G608" i="2" s="1"/>
  <c r="J607" i="2"/>
  <c r="K607" i="2" s="1"/>
  <c r="H607" i="2"/>
  <c r="F607" i="2"/>
  <c r="G607" i="2" s="1"/>
  <c r="J605" i="2"/>
  <c r="H605" i="2"/>
  <c r="F605" i="2"/>
  <c r="K604" i="2"/>
  <c r="I604" i="2"/>
  <c r="G604" i="2"/>
  <c r="K603" i="2"/>
  <c r="I603" i="2"/>
  <c r="G603" i="2"/>
  <c r="C599" i="2"/>
  <c r="J597" i="2"/>
  <c r="K591" i="2"/>
  <c r="K587" i="2"/>
  <c r="I587" i="2"/>
  <c r="G587" i="2"/>
  <c r="D587" i="2"/>
  <c r="K586" i="2"/>
  <c r="I586" i="2"/>
  <c r="G586" i="2"/>
  <c r="D586" i="2"/>
  <c r="K585" i="2"/>
  <c r="I585" i="2"/>
  <c r="G585" i="2"/>
  <c r="D585" i="2"/>
  <c r="K584" i="2"/>
  <c r="I584" i="2"/>
  <c r="G584" i="2"/>
  <c r="K583" i="2"/>
  <c r="I583" i="2"/>
  <c r="G583" i="2"/>
  <c r="K582" i="2"/>
  <c r="I582" i="2"/>
  <c r="G582" i="2"/>
  <c r="K581" i="2"/>
  <c r="I581" i="2"/>
  <c r="G581" i="2"/>
  <c r="K580" i="2"/>
  <c r="K588" i="2" s="1"/>
  <c r="J580" i="2"/>
  <c r="I580" i="2"/>
  <c r="H580" i="2"/>
  <c r="F580" i="2"/>
  <c r="G580" i="2" s="1"/>
  <c r="K579" i="2"/>
  <c r="J579" i="2"/>
  <c r="J588" i="2" s="1"/>
  <c r="I579" i="2"/>
  <c r="H579" i="2"/>
  <c r="H588" i="2" s="1"/>
  <c r="G579" i="2"/>
  <c r="F579" i="2"/>
  <c r="F588" i="2" s="1"/>
  <c r="J577" i="2"/>
  <c r="H577" i="2"/>
  <c r="F577" i="2"/>
  <c r="K576" i="2"/>
  <c r="I576" i="2"/>
  <c r="G576" i="2"/>
  <c r="K575" i="2"/>
  <c r="I575" i="2"/>
  <c r="G575" i="2"/>
  <c r="C571" i="2"/>
  <c r="J569" i="2"/>
  <c r="K559" i="2"/>
  <c r="I559" i="2"/>
  <c r="G559" i="2"/>
  <c r="D559" i="2"/>
  <c r="K558" i="2"/>
  <c r="I558" i="2"/>
  <c r="D558" i="2"/>
  <c r="G558" i="2" s="1"/>
  <c r="K557" i="2"/>
  <c r="I557" i="2"/>
  <c r="G557" i="2"/>
  <c r="D557" i="2"/>
  <c r="K556" i="2"/>
  <c r="I556" i="2"/>
  <c r="G556" i="2"/>
  <c r="K555" i="2"/>
  <c r="I555" i="2"/>
  <c r="G555" i="2"/>
  <c r="K554" i="2"/>
  <c r="I554" i="2"/>
  <c r="G554" i="2"/>
  <c r="K553" i="2"/>
  <c r="I553" i="2"/>
  <c r="G553" i="2"/>
  <c r="J552" i="2"/>
  <c r="K552" i="2" s="1"/>
  <c r="H552" i="2"/>
  <c r="I552" i="2" s="1"/>
  <c r="F552" i="2"/>
  <c r="G552" i="2" s="1"/>
  <c r="J551" i="2"/>
  <c r="K551" i="2" s="1"/>
  <c r="K560" i="2" s="1"/>
  <c r="K564" i="2" s="1"/>
  <c r="H551" i="2"/>
  <c r="F551" i="2"/>
  <c r="G551" i="2" s="1"/>
  <c r="J549" i="2"/>
  <c r="H549" i="2"/>
  <c r="F549" i="2"/>
  <c r="K548" i="2"/>
  <c r="I548" i="2"/>
  <c r="G548" i="2"/>
  <c r="K547" i="2"/>
  <c r="I547" i="2"/>
  <c r="G547" i="2"/>
  <c r="C543" i="2"/>
  <c r="J541" i="2"/>
  <c r="K531" i="2"/>
  <c r="I531" i="2"/>
  <c r="G531" i="2"/>
  <c r="D531" i="2"/>
  <c r="K530" i="2"/>
  <c r="I530" i="2"/>
  <c r="G530" i="2"/>
  <c r="D530" i="2"/>
  <c r="K529" i="2"/>
  <c r="I529" i="2"/>
  <c r="G529" i="2"/>
  <c r="D529" i="2"/>
  <c r="K528" i="2"/>
  <c r="J528" i="2"/>
  <c r="K527" i="2"/>
  <c r="I527" i="2"/>
  <c r="G527" i="2"/>
  <c r="K526" i="2"/>
  <c r="I526" i="2"/>
  <c r="G526" i="2"/>
  <c r="K525" i="2"/>
  <c r="K524" i="2"/>
  <c r="J524" i="2"/>
  <c r="H524" i="2"/>
  <c r="I524" i="2" s="1"/>
  <c r="F524" i="2"/>
  <c r="G524" i="2" s="1"/>
  <c r="J523" i="2"/>
  <c r="J532" i="2" s="1"/>
  <c r="H523" i="2"/>
  <c r="H532" i="2" s="1"/>
  <c r="F523" i="2"/>
  <c r="G523" i="2" s="1"/>
  <c r="J521" i="2"/>
  <c r="H521" i="2"/>
  <c r="H528" i="2" s="1"/>
  <c r="I528" i="2" s="1"/>
  <c r="F521" i="2"/>
  <c r="F528" i="2" s="1"/>
  <c r="G528" i="2" s="1"/>
  <c r="K520" i="2"/>
  <c r="I520" i="2"/>
  <c r="G520" i="2"/>
  <c r="K519" i="2"/>
  <c r="I519" i="2"/>
  <c r="G519" i="2"/>
  <c r="C515" i="2"/>
  <c r="J513" i="2"/>
  <c r="K503" i="2"/>
  <c r="I503" i="2"/>
  <c r="G503" i="2"/>
  <c r="D503" i="2"/>
  <c r="K502" i="2"/>
  <c r="I502" i="2"/>
  <c r="D502" i="2"/>
  <c r="G502" i="2" s="1"/>
  <c r="K501" i="2"/>
  <c r="I501" i="2"/>
  <c r="D501" i="2"/>
  <c r="G501" i="2" s="1"/>
  <c r="K500" i="2"/>
  <c r="I500" i="2"/>
  <c r="D500" i="2"/>
  <c r="G500" i="2" s="1"/>
  <c r="K499" i="2"/>
  <c r="I499" i="2"/>
  <c r="G499" i="2"/>
  <c r="K498" i="2"/>
  <c r="I498" i="2"/>
  <c r="G498" i="2"/>
  <c r="K497" i="2"/>
  <c r="I497" i="2"/>
  <c r="G497" i="2"/>
  <c r="J496" i="2"/>
  <c r="H496" i="2"/>
  <c r="I496" i="2" s="1"/>
  <c r="F496" i="2"/>
  <c r="G496" i="2" s="1"/>
  <c r="K492" i="2"/>
  <c r="I492" i="2"/>
  <c r="G492" i="2"/>
  <c r="C487" i="2"/>
  <c r="J485" i="2"/>
  <c r="K475" i="2"/>
  <c r="I475" i="2"/>
  <c r="G475" i="2"/>
  <c r="D475" i="2"/>
  <c r="K473" i="2"/>
  <c r="I473" i="2"/>
  <c r="G473" i="2"/>
  <c r="K471" i="2"/>
  <c r="I471" i="2"/>
  <c r="G471" i="2"/>
  <c r="K470" i="2"/>
  <c r="I470" i="2"/>
  <c r="G470" i="2"/>
  <c r="K469" i="2"/>
  <c r="I469" i="2"/>
  <c r="G469" i="2"/>
  <c r="J468" i="2"/>
  <c r="H468" i="2"/>
  <c r="K468" i="2" s="1"/>
  <c r="F468" i="2"/>
  <c r="G468" i="2" s="1"/>
  <c r="K464" i="2"/>
  <c r="I464" i="2"/>
  <c r="G464" i="2"/>
  <c r="C459" i="2"/>
  <c r="J457" i="2"/>
  <c r="K447" i="2"/>
  <c r="I447" i="2"/>
  <c r="G447" i="2"/>
  <c r="D447" i="2"/>
  <c r="K446" i="2"/>
  <c r="I446" i="2"/>
  <c r="D446" i="2"/>
  <c r="G446" i="2" s="1"/>
  <c r="K445" i="2"/>
  <c r="I445" i="2"/>
  <c r="G445" i="2"/>
  <c r="D445" i="2"/>
  <c r="K444" i="2"/>
  <c r="I444" i="2"/>
  <c r="D444" i="2"/>
  <c r="G444" i="2" s="1"/>
  <c r="K443" i="2"/>
  <c r="I443" i="2"/>
  <c r="G443" i="2"/>
  <c r="K442" i="2"/>
  <c r="I442" i="2"/>
  <c r="G442" i="2"/>
  <c r="K441" i="2"/>
  <c r="I441" i="2"/>
  <c r="G441" i="2"/>
  <c r="J440" i="2"/>
  <c r="K440" i="2" s="1"/>
  <c r="H440" i="2"/>
  <c r="I440" i="2" s="1"/>
  <c r="F440" i="2"/>
  <c r="G440" i="2" s="1"/>
  <c r="K436" i="2"/>
  <c r="I436" i="2"/>
  <c r="G436" i="2"/>
  <c r="C431" i="2"/>
  <c r="J429" i="2"/>
  <c r="K419" i="2"/>
  <c r="I419" i="2"/>
  <c r="D419" i="2"/>
  <c r="G419" i="2" s="1"/>
  <c r="K418" i="2"/>
  <c r="K417" i="2"/>
  <c r="I417" i="2"/>
  <c r="G417" i="2"/>
  <c r="K415" i="2"/>
  <c r="I415" i="2"/>
  <c r="G415" i="2"/>
  <c r="K414" i="2"/>
  <c r="I414" i="2"/>
  <c r="G414" i="2"/>
  <c r="K413" i="2"/>
  <c r="I413" i="2"/>
  <c r="G413" i="2"/>
  <c r="J412" i="2"/>
  <c r="H412" i="2"/>
  <c r="F412" i="2"/>
  <c r="G412" i="2" s="1"/>
  <c r="K408" i="2"/>
  <c r="I408" i="2"/>
  <c r="G408" i="2"/>
  <c r="C403" i="2"/>
  <c r="J401" i="2"/>
  <c r="K391" i="2"/>
  <c r="I391" i="2"/>
  <c r="G391" i="2"/>
  <c r="D391" i="2"/>
  <c r="K390" i="2"/>
  <c r="I390" i="2"/>
  <c r="G390" i="2"/>
  <c r="D390" i="2"/>
  <c r="K389" i="2"/>
  <c r="I389" i="2"/>
  <c r="G389" i="2"/>
  <c r="D389" i="2"/>
  <c r="K388" i="2"/>
  <c r="I388" i="2"/>
  <c r="D388" i="2"/>
  <c r="G388" i="2" s="1"/>
  <c r="K387" i="2"/>
  <c r="I387" i="2"/>
  <c r="G387" i="2"/>
  <c r="K386" i="2"/>
  <c r="I386" i="2"/>
  <c r="G386" i="2"/>
  <c r="K385" i="2"/>
  <c r="I385" i="2"/>
  <c r="G385" i="2"/>
  <c r="J384" i="2"/>
  <c r="K384" i="2" s="1"/>
  <c r="H384" i="2"/>
  <c r="I384" i="2" s="1"/>
  <c r="F384" i="2"/>
  <c r="G384" i="2" s="1"/>
  <c r="K380" i="2"/>
  <c r="I380" i="2"/>
  <c r="G380" i="2"/>
  <c r="C375" i="2"/>
  <c r="J373" i="2"/>
  <c r="K363" i="2"/>
  <c r="I363" i="2"/>
  <c r="D363" i="2"/>
  <c r="G363" i="2" s="1"/>
  <c r="K362" i="2"/>
  <c r="I362" i="2"/>
  <c r="D362" i="2"/>
  <c r="G362" i="2" s="1"/>
  <c r="K361" i="2"/>
  <c r="I361" i="2"/>
  <c r="D361" i="2"/>
  <c r="G361" i="2" s="1"/>
  <c r="K360" i="2"/>
  <c r="I360" i="2"/>
  <c r="D360" i="2"/>
  <c r="G360" i="2" s="1"/>
  <c r="K359" i="2"/>
  <c r="I359" i="2"/>
  <c r="G359" i="2"/>
  <c r="K358" i="2"/>
  <c r="I358" i="2"/>
  <c r="G358" i="2"/>
  <c r="K357" i="2"/>
  <c r="I357" i="2"/>
  <c r="G357" i="2"/>
  <c r="J356" i="2"/>
  <c r="H356" i="2"/>
  <c r="K356" i="2" s="1"/>
  <c r="F356" i="2"/>
  <c r="G356" i="2" s="1"/>
  <c r="K352" i="2"/>
  <c r="I352" i="2"/>
  <c r="G352" i="2"/>
  <c r="C347" i="2"/>
  <c r="J345" i="2"/>
  <c r="K335" i="2"/>
  <c r="I335" i="2"/>
  <c r="G335" i="2"/>
  <c r="D335" i="2"/>
  <c r="K334" i="2"/>
  <c r="I334" i="2"/>
  <c r="G334" i="2"/>
  <c r="D334" i="2"/>
  <c r="K333" i="2"/>
  <c r="I333" i="2"/>
  <c r="G333" i="2"/>
  <c r="D333" i="2"/>
  <c r="K332" i="2"/>
  <c r="I332" i="2"/>
  <c r="G332" i="2"/>
  <c r="D332" i="2"/>
  <c r="K331" i="2"/>
  <c r="I331" i="2"/>
  <c r="G331" i="2"/>
  <c r="K330" i="2"/>
  <c r="I330" i="2"/>
  <c r="G330" i="2"/>
  <c r="K329" i="2"/>
  <c r="I329" i="2"/>
  <c r="G329" i="2"/>
  <c r="K328" i="2"/>
  <c r="J328" i="2"/>
  <c r="H328" i="2"/>
  <c r="I328" i="2" s="1"/>
  <c r="F328" i="2"/>
  <c r="G328" i="2" s="1"/>
  <c r="K324" i="2"/>
  <c r="I324" i="2"/>
  <c r="G324" i="2"/>
  <c r="C319" i="2"/>
  <c r="J317" i="2"/>
  <c r="K307" i="2"/>
  <c r="I307" i="2"/>
  <c r="D307" i="2"/>
  <c r="G307" i="2" s="1"/>
  <c r="K306" i="2"/>
  <c r="I306" i="2"/>
  <c r="D306" i="2"/>
  <c r="G306" i="2" s="1"/>
  <c r="K305" i="2"/>
  <c r="I305" i="2"/>
  <c r="D305" i="2"/>
  <c r="G305" i="2" s="1"/>
  <c r="K304" i="2"/>
  <c r="I304" i="2"/>
  <c r="D304" i="2"/>
  <c r="G304" i="2" s="1"/>
  <c r="K303" i="2"/>
  <c r="I303" i="2"/>
  <c r="G303" i="2"/>
  <c r="K302" i="2"/>
  <c r="I302" i="2"/>
  <c r="G302" i="2"/>
  <c r="K301" i="2"/>
  <c r="I301" i="2"/>
  <c r="G301" i="2"/>
  <c r="J300" i="2"/>
  <c r="K300" i="2" s="1"/>
  <c r="H300" i="2"/>
  <c r="I300" i="2" s="1"/>
  <c r="F300" i="2"/>
  <c r="G300" i="2" s="1"/>
  <c r="K296" i="2"/>
  <c r="I296" i="2"/>
  <c r="G296" i="2"/>
  <c r="C291" i="2"/>
  <c r="J289" i="2"/>
  <c r="K279" i="2"/>
  <c r="I279" i="2"/>
  <c r="D279" i="2"/>
  <c r="G279" i="2" s="1"/>
  <c r="K278" i="2"/>
  <c r="I278" i="2"/>
  <c r="D278" i="2"/>
  <c r="G278" i="2" s="1"/>
  <c r="K277" i="2"/>
  <c r="I277" i="2"/>
  <c r="D277" i="2"/>
  <c r="G277" i="2" s="1"/>
  <c r="K276" i="2"/>
  <c r="I276" i="2"/>
  <c r="D276" i="2"/>
  <c r="G276" i="2" s="1"/>
  <c r="K275" i="2"/>
  <c r="I275" i="2"/>
  <c r="G275" i="2"/>
  <c r="K274" i="2"/>
  <c r="I274" i="2"/>
  <c r="G274" i="2"/>
  <c r="K273" i="2"/>
  <c r="I273" i="2"/>
  <c r="G273" i="2"/>
  <c r="J272" i="2"/>
  <c r="K272" i="2" s="1"/>
  <c r="H272" i="2"/>
  <c r="I272" i="2" s="1"/>
  <c r="F272" i="2"/>
  <c r="G272" i="2" s="1"/>
  <c r="K268" i="2"/>
  <c r="I268" i="2"/>
  <c r="G268" i="2"/>
  <c r="C263" i="2"/>
  <c r="J261" i="2"/>
  <c r="K251" i="2"/>
  <c r="I251" i="2"/>
  <c r="D251" i="2"/>
  <c r="G251" i="2" s="1"/>
  <c r="K250" i="2"/>
  <c r="I250" i="2"/>
  <c r="D250" i="2"/>
  <c r="G250" i="2" s="1"/>
  <c r="K249" i="2"/>
  <c r="I249" i="2"/>
  <c r="D249" i="2"/>
  <c r="G249" i="2" s="1"/>
  <c r="K248" i="2"/>
  <c r="I248" i="2"/>
  <c r="D248" i="2"/>
  <c r="G248" i="2" s="1"/>
  <c r="K247" i="2"/>
  <c r="I247" i="2"/>
  <c r="G247" i="2"/>
  <c r="K246" i="2"/>
  <c r="I246" i="2"/>
  <c r="G246" i="2"/>
  <c r="K245" i="2"/>
  <c r="I245" i="2"/>
  <c r="G245" i="2"/>
  <c r="J244" i="2"/>
  <c r="K244" i="2" s="1"/>
  <c r="H244" i="2"/>
  <c r="I244" i="2" s="1"/>
  <c r="G244" i="2"/>
  <c r="F244" i="2"/>
  <c r="K240" i="2"/>
  <c r="I240" i="2"/>
  <c r="G240" i="2"/>
  <c r="C235" i="2"/>
  <c r="J233" i="2"/>
  <c r="K223" i="2"/>
  <c r="I223" i="2"/>
  <c r="G223" i="2"/>
  <c r="D223" i="2"/>
  <c r="K222" i="2"/>
  <c r="I222" i="2"/>
  <c r="D222" i="2"/>
  <c r="G222" i="2" s="1"/>
  <c r="K221" i="2"/>
  <c r="I221" i="2"/>
  <c r="G221" i="2"/>
  <c r="D221" i="2"/>
  <c r="K220" i="2"/>
  <c r="I220" i="2"/>
  <c r="D220" i="2"/>
  <c r="G220" i="2" s="1"/>
  <c r="K219" i="2"/>
  <c r="I219" i="2"/>
  <c r="G219" i="2"/>
  <c r="K218" i="2"/>
  <c r="I218" i="2"/>
  <c r="G218" i="2"/>
  <c r="K217" i="2"/>
  <c r="I217" i="2"/>
  <c r="G217" i="2"/>
  <c r="J216" i="2"/>
  <c r="H216" i="2"/>
  <c r="K216" i="2" s="1"/>
  <c r="G216" i="2"/>
  <c r="F216" i="2"/>
  <c r="K212" i="2"/>
  <c r="I212" i="2"/>
  <c r="G212" i="2"/>
  <c r="C207" i="2"/>
  <c r="J205" i="2"/>
  <c r="K195" i="2"/>
  <c r="I195" i="2"/>
  <c r="D195" i="2"/>
  <c r="G195" i="2" s="1"/>
  <c r="K194" i="2"/>
  <c r="I194" i="2"/>
  <c r="D194" i="2"/>
  <c r="G194" i="2" s="1"/>
  <c r="K193" i="2"/>
  <c r="I193" i="2"/>
  <c r="D193" i="2"/>
  <c r="G193" i="2" s="1"/>
  <c r="K192" i="2"/>
  <c r="I192" i="2"/>
  <c r="D192" i="2"/>
  <c r="G192" i="2" s="1"/>
  <c r="K191" i="2"/>
  <c r="I191" i="2"/>
  <c r="G191" i="2"/>
  <c r="K190" i="2"/>
  <c r="I190" i="2"/>
  <c r="G190" i="2"/>
  <c r="K189" i="2"/>
  <c r="I189" i="2"/>
  <c r="G189" i="2"/>
  <c r="J188" i="2"/>
  <c r="H188" i="2"/>
  <c r="K188" i="2" s="1"/>
  <c r="F188" i="2"/>
  <c r="G188" i="2" s="1"/>
  <c r="K184" i="2"/>
  <c r="I184" i="2"/>
  <c r="G184" i="2"/>
  <c r="C179" i="2"/>
  <c r="J177" i="2"/>
  <c r="K167" i="2"/>
  <c r="I167" i="2"/>
  <c r="D167" i="2"/>
  <c r="G167" i="2" s="1"/>
  <c r="K166" i="2"/>
  <c r="I166" i="2"/>
  <c r="D166" i="2"/>
  <c r="G166" i="2" s="1"/>
  <c r="K165" i="2"/>
  <c r="I165" i="2"/>
  <c r="D165" i="2"/>
  <c r="G165" i="2" s="1"/>
  <c r="K164" i="2"/>
  <c r="I164" i="2"/>
  <c r="K163" i="2"/>
  <c r="I163" i="2"/>
  <c r="G163" i="2"/>
  <c r="K162" i="2"/>
  <c r="I162" i="2"/>
  <c r="G162" i="2"/>
  <c r="K161" i="2"/>
  <c r="I161" i="2"/>
  <c r="G161" i="2"/>
  <c r="J160" i="2"/>
  <c r="K160" i="2" s="1"/>
  <c r="H160" i="2"/>
  <c r="I160" i="2" s="1"/>
  <c r="F160" i="2"/>
  <c r="G160" i="2" s="1"/>
  <c r="K156" i="2"/>
  <c r="I156" i="2"/>
  <c r="G156" i="2"/>
  <c r="D155" i="2"/>
  <c r="C151" i="2"/>
  <c r="J149" i="2"/>
  <c r="K139" i="2"/>
  <c r="I139" i="2"/>
  <c r="G139" i="2"/>
  <c r="D139" i="2"/>
  <c r="K138" i="2"/>
  <c r="I138" i="2"/>
  <c r="G138" i="2"/>
  <c r="D138" i="2"/>
  <c r="K137" i="2"/>
  <c r="I137" i="2"/>
  <c r="G137" i="2"/>
  <c r="D137" i="2"/>
  <c r="K136" i="2"/>
  <c r="I136" i="2"/>
  <c r="G136" i="2"/>
  <c r="D136" i="2"/>
  <c r="K135" i="2"/>
  <c r="I135" i="2"/>
  <c r="G135" i="2"/>
  <c r="K134" i="2"/>
  <c r="I134" i="2"/>
  <c r="G134" i="2"/>
  <c r="K133" i="2"/>
  <c r="I133" i="2"/>
  <c r="G133" i="2"/>
  <c r="J132" i="2"/>
  <c r="K132" i="2" s="1"/>
  <c r="H132" i="2"/>
  <c r="I132" i="2" s="1"/>
  <c r="F132" i="2"/>
  <c r="G132" i="2" s="1"/>
  <c r="K128" i="2"/>
  <c r="I128" i="2"/>
  <c r="G128" i="2"/>
  <c r="C123" i="2"/>
  <c r="J121" i="2"/>
  <c r="K111" i="2"/>
  <c r="I111" i="2"/>
  <c r="D111" i="2"/>
  <c r="G111" i="2" s="1"/>
  <c r="K110" i="2"/>
  <c r="I110" i="2"/>
  <c r="G110" i="2"/>
  <c r="D110" i="2"/>
  <c r="K109" i="2"/>
  <c r="I109" i="2"/>
  <c r="D109" i="2"/>
  <c r="G109" i="2" s="1"/>
  <c r="K108" i="2"/>
  <c r="I108" i="2"/>
  <c r="G108" i="2"/>
  <c r="K107" i="2"/>
  <c r="I107" i="2"/>
  <c r="G107" i="2"/>
  <c r="K106" i="2"/>
  <c r="I106" i="2"/>
  <c r="G106" i="2"/>
  <c r="K105" i="2"/>
  <c r="I105" i="2"/>
  <c r="G105" i="2"/>
  <c r="J104" i="2"/>
  <c r="K104" i="2" s="1"/>
  <c r="H104" i="2"/>
  <c r="I104" i="2" s="1"/>
  <c r="F104" i="2"/>
  <c r="G104" i="2" s="1"/>
  <c r="J103" i="2"/>
  <c r="K103" i="2" s="1"/>
  <c r="K112" i="2" s="1"/>
  <c r="H103" i="2"/>
  <c r="I103" i="2" s="1"/>
  <c r="I112" i="2" s="1"/>
  <c r="F103" i="2"/>
  <c r="F112" i="2" s="1"/>
  <c r="J101" i="2"/>
  <c r="H101" i="2"/>
  <c r="F101" i="2"/>
  <c r="K100" i="2"/>
  <c r="I100" i="2"/>
  <c r="G100" i="2"/>
  <c r="K99" i="2"/>
  <c r="I99" i="2"/>
  <c r="D99" i="2"/>
  <c r="G99" i="2" s="1"/>
  <c r="C95" i="2"/>
  <c r="J93" i="2"/>
  <c r="K83" i="2"/>
  <c r="I83" i="2"/>
  <c r="D83" i="2"/>
  <c r="G83" i="2" s="1"/>
  <c r="K82" i="2"/>
  <c r="I82" i="2"/>
  <c r="G82" i="2"/>
  <c r="D82" i="2"/>
  <c r="K81" i="2"/>
  <c r="I81" i="2"/>
  <c r="D81" i="2"/>
  <c r="G81" i="2" s="1"/>
  <c r="K80" i="2"/>
  <c r="I80" i="2"/>
  <c r="G80" i="2"/>
  <c r="K79" i="2"/>
  <c r="I79" i="2"/>
  <c r="G79" i="2"/>
  <c r="K78" i="2"/>
  <c r="I78" i="2"/>
  <c r="G78" i="2"/>
  <c r="K77" i="2"/>
  <c r="I77" i="2"/>
  <c r="G77" i="2"/>
  <c r="J76" i="2"/>
  <c r="H76" i="2"/>
  <c r="K76" i="2" s="1"/>
  <c r="F76" i="2"/>
  <c r="I76" i="2" s="1"/>
  <c r="K75" i="2"/>
  <c r="K84" i="2" s="1"/>
  <c r="J75" i="2"/>
  <c r="J84" i="2" s="1"/>
  <c r="J90" i="2" s="1"/>
  <c r="H75" i="2"/>
  <c r="I75" i="2" s="1"/>
  <c r="F75" i="2"/>
  <c r="J73" i="2"/>
  <c r="H73" i="2"/>
  <c r="F73" i="2"/>
  <c r="K72" i="2"/>
  <c r="I72" i="2"/>
  <c r="G72" i="2"/>
  <c r="K71" i="2"/>
  <c r="I71" i="2"/>
  <c r="G71" i="2"/>
  <c r="C67" i="2"/>
  <c r="J65" i="2"/>
  <c r="H56" i="2"/>
  <c r="H62" i="2" s="1"/>
  <c r="K55" i="2"/>
  <c r="I55" i="2"/>
  <c r="G55" i="2"/>
  <c r="D55" i="2"/>
  <c r="K54" i="2"/>
  <c r="I54" i="2"/>
  <c r="G54" i="2"/>
  <c r="D54" i="2"/>
  <c r="K53" i="2"/>
  <c r="I53" i="2"/>
  <c r="G53" i="2"/>
  <c r="D53" i="2"/>
  <c r="K52" i="2"/>
  <c r="I52" i="2"/>
  <c r="G52" i="2"/>
  <c r="D52" i="2"/>
  <c r="K51" i="2"/>
  <c r="I51" i="2"/>
  <c r="G51" i="2"/>
  <c r="K50" i="2"/>
  <c r="I50" i="2"/>
  <c r="G50" i="2"/>
  <c r="K49" i="2"/>
  <c r="I49" i="2"/>
  <c r="G49" i="2"/>
  <c r="J48" i="2"/>
  <c r="H48" i="2"/>
  <c r="K48" i="2" s="1"/>
  <c r="F48" i="2"/>
  <c r="I48" i="2" s="1"/>
  <c r="J47" i="2"/>
  <c r="J56" i="2" s="1"/>
  <c r="H47" i="2"/>
  <c r="I47" i="2" s="1"/>
  <c r="I56" i="2" s="1"/>
  <c r="F47" i="2"/>
  <c r="G47" i="2" s="1"/>
  <c r="J45" i="2"/>
  <c r="H45" i="2"/>
  <c r="F45" i="2"/>
  <c r="K44" i="2"/>
  <c r="I44" i="2"/>
  <c r="G44" i="2"/>
  <c r="K43" i="2"/>
  <c r="I43" i="2"/>
  <c r="G43" i="2"/>
  <c r="C39" i="2"/>
  <c r="J37" i="2"/>
  <c r="J28" i="2"/>
  <c r="J32" i="2" s="1"/>
  <c r="K27" i="2"/>
  <c r="I27" i="2"/>
  <c r="D27" i="2"/>
  <c r="G27" i="2" s="1"/>
  <c r="K26" i="2"/>
  <c r="I26" i="2"/>
  <c r="D26" i="2"/>
  <c r="G26" i="2" s="1"/>
  <c r="K25" i="2"/>
  <c r="I25" i="2"/>
  <c r="D25" i="2"/>
  <c r="G25" i="2" s="1"/>
  <c r="K24" i="2"/>
  <c r="I24" i="2"/>
  <c r="D24" i="2"/>
  <c r="G24" i="2" s="1"/>
  <c r="K23" i="2"/>
  <c r="I23" i="2"/>
  <c r="G23" i="2"/>
  <c r="K22" i="2"/>
  <c r="I22" i="2"/>
  <c r="G22" i="2"/>
  <c r="K21" i="2"/>
  <c r="I21" i="2"/>
  <c r="G21" i="2"/>
  <c r="K20" i="2"/>
  <c r="J20" i="2"/>
  <c r="H20" i="2"/>
  <c r="F20" i="2"/>
  <c r="I20" i="2" s="1"/>
  <c r="K19" i="2"/>
  <c r="K28" i="2" s="1"/>
  <c r="J19" i="2"/>
  <c r="H19" i="2"/>
  <c r="H28" i="2" s="1"/>
  <c r="F19" i="2"/>
  <c r="G19" i="2" s="1"/>
  <c r="J17" i="2"/>
  <c r="H17" i="2"/>
  <c r="F17" i="2"/>
  <c r="K16" i="2"/>
  <c r="I16" i="2"/>
  <c r="G16" i="2"/>
  <c r="K15" i="2"/>
  <c r="I15" i="2"/>
  <c r="G15" i="2"/>
  <c r="F9" i="2"/>
  <c r="F8" i="2"/>
  <c r="F7" i="2"/>
  <c r="F6" i="2"/>
  <c r="F5" i="2"/>
  <c r="F4" i="2"/>
  <c r="J127" i="2" s="1"/>
  <c r="J131" i="2" s="1"/>
  <c r="F3" i="2"/>
  <c r="F2" i="2"/>
  <c r="F1" i="2"/>
  <c r="F560" i="2" l="1"/>
  <c r="F567" i="2" s="1"/>
  <c r="J560" i="2"/>
  <c r="J564" i="2" s="1"/>
  <c r="G560" i="2"/>
  <c r="H560" i="2"/>
  <c r="H565" i="2" s="1"/>
  <c r="F616" i="2"/>
  <c r="F617" i="2" s="1"/>
  <c r="F618" i="2" s="1"/>
  <c r="H616" i="2"/>
  <c r="H622" i="2" s="1"/>
  <c r="I607" i="2"/>
  <c r="J616" i="2"/>
  <c r="J622" i="2" s="1"/>
  <c r="G616" i="2"/>
  <c r="G617" i="2" s="1"/>
  <c r="K616" i="2"/>
  <c r="K618" i="2" s="1"/>
  <c r="G755" i="2"/>
  <c r="G756" i="2" s="1"/>
  <c r="G793" i="2" s="1"/>
  <c r="I731" i="2"/>
  <c r="I732" i="2" s="1"/>
  <c r="I733" i="2" s="1"/>
  <c r="G721" i="2"/>
  <c r="G722" i="2" s="1"/>
  <c r="G723" i="2" s="1"/>
  <c r="I721" i="2"/>
  <c r="I722" i="2" s="1"/>
  <c r="I723" i="2" s="1"/>
  <c r="K721" i="2"/>
  <c r="K722" i="2" s="1"/>
  <c r="K723" i="2" s="1"/>
  <c r="I523" i="2"/>
  <c r="K523" i="2"/>
  <c r="K532" i="2" s="1"/>
  <c r="I356" i="2"/>
  <c r="I188" i="2"/>
  <c r="I84" i="2"/>
  <c r="G76" i="2"/>
  <c r="F84" i="2"/>
  <c r="F28" i="2"/>
  <c r="F34" i="2" s="1"/>
  <c r="J34" i="2"/>
  <c r="I19" i="2"/>
  <c r="K87" i="2"/>
  <c r="K88" i="2"/>
  <c r="K91" i="2" s="1"/>
  <c r="K89" i="2"/>
  <c r="K85" i="2"/>
  <c r="K90" i="2"/>
  <c r="K86" i="2"/>
  <c r="I59" i="2"/>
  <c r="I60" i="2"/>
  <c r="I63" i="2" s="1"/>
  <c r="I61" i="2"/>
  <c r="I57" i="2"/>
  <c r="I62" i="2"/>
  <c r="I58" i="2"/>
  <c r="K115" i="2"/>
  <c r="K116" i="2"/>
  <c r="K119" i="2" s="1"/>
  <c r="K118" i="2"/>
  <c r="K117" i="2"/>
  <c r="K114" i="2"/>
  <c r="K113" i="2"/>
  <c r="K32" i="2"/>
  <c r="K33" i="2"/>
  <c r="K29" i="2"/>
  <c r="K36" i="2" s="1"/>
  <c r="K34" i="2"/>
  <c r="K30" i="2"/>
  <c r="K35" i="2"/>
  <c r="K31" i="2"/>
  <c r="I90" i="2"/>
  <c r="I86" i="2"/>
  <c r="J63" i="2"/>
  <c r="J59" i="2"/>
  <c r="J60" i="2"/>
  <c r="J61" i="2"/>
  <c r="J57" i="2"/>
  <c r="J58" i="2" s="1"/>
  <c r="J62" i="2"/>
  <c r="J140" i="2"/>
  <c r="K131" i="2"/>
  <c r="K140" i="2" s="1"/>
  <c r="F88" i="2"/>
  <c r="F89" i="2"/>
  <c r="F85" i="2"/>
  <c r="F86" i="2" s="1"/>
  <c r="F90" i="2"/>
  <c r="F91" i="2"/>
  <c r="F87" i="2"/>
  <c r="H35" i="2"/>
  <c r="H31" i="2"/>
  <c r="H32" i="2"/>
  <c r="H33" i="2"/>
  <c r="H29" i="2"/>
  <c r="H30" i="2" s="1"/>
  <c r="H34" i="2"/>
  <c r="I28" i="2"/>
  <c r="I118" i="2"/>
  <c r="I114" i="2"/>
  <c r="I115" i="2"/>
  <c r="I117" i="2"/>
  <c r="I116" i="2"/>
  <c r="I119" i="2" s="1"/>
  <c r="I113" i="2"/>
  <c r="F117" i="2"/>
  <c r="F113" i="2"/>
  <c r="F114" i="2" s="1"/>
  <c r="F118" i="2"/>
  <c r="F119" i="2"/>
  <c r="F115" i="2"/>
  <c r="F116" i="2"/>
  <c r="F435" i="2"/>
  <c r="J379" i="2"/>
  <c r="H379" i="2"/>
  <c r="J435" i="2"/>
  <c r="F379" i="2"/>
  <c r="H435" i="2"/>
  <c r="J31" i="2"/>
  <c r="J35" i="2"/>
  <c r="H491" i="2"/>
  <c r="F491" i="2"/>
  <c r="J491" i="2"/>
  <c r="K47" i="2"/>
  <c r="K56" i="2" s="1"/>
  <c r="F56" i="2"/>
  <c r="H57" i="2"/>
  <c r="H58" i="2" s="1"/>
  <c r="H61" i="2"/>
  <c r="H84" i="2"/>
  <c r="J85" i="2"/>
  <c r="J86" i="2" s="1"/>
  <c r="J89" i="2"/>
  <c r="D164" i="2"/>
  <c r="G164" i="2" s="1"/>
  <c r="G155" i="2"/>
  <c r="K412" i="2"/>
  <c r="I412" i="2"/>
  <c r="F127" i="2"/>
  <c r="G48" i="2"/>
  <c r="G56" i="2" s="1"/>
  <c r="H60" i="2"/>
  <c r="J88" i="2"/>
  <c r="G103" i="2"/>
  <c r="G112" i="2" s="1"/>
  <c r="H127" i="2"/>
  <c r="J351" i="2"/>
  <c r="H351" i="2"/>
  <c r="H183" i="2"/>
  <c r="F351" i="2"/>
  <c r="F183" i="2"/>
  <c r="J183" i="2"/>
  <c r="G20" i="2"/>
  <c r="G28" i="2" s="1"/>
  <c r="J29" i="2"/>
  <c r="J30" i="2" s="1"/>
  <c r="J33" i="2"/>
  <c r="G75" i="2"/>
  <c r="G84" i="2" s="1"/>
  <c r="H112" i="2"/>
  <c r="F211" i="2"/>
  <c r="J211" i="2"/>
  <c r="H211" i="2"/>
  <c r="F323" i="2"/>
  <c r="H295" i="2"/>
  <c r="F295" i="2"/>
  <c r="J323" i="2"/>
  <c r="J267" i="2"/>
  <c r="J155" i="2"/>
  <c r="H323" i="2"/>
  <c r="H267" i="2"/>
  <c r="J239" i="2"/>
  <c r="H155" i="2"/>
  <c r="F267" i="2"/>
  <c r="H239" i="2"/>
  <c r="F155" i="2"/>
  <c r="J295" i="2"/>
  <c r="F239" i="2"/>
  <c r="H59" i="2"/>
  <c r="H63" i="2"/>
  <c r="J87" i="2"/>
  <c r="J91" i="2"/>
  <c r="F593" i="2"/>
  <c r="F589" i="2"/>
  <c r="F590" i="2" s="1"/>
  <c r="F594" i="2"/>
  <c r="F595" i="2"/>
  <c r="F591" i="2"/>
  <c r="F592" i="2"/>
  <c r="K127" i="2"/>
  <c r="J129" i="2"/>
  <c r="J112" i="2"/>
  <c r="H463" i="2"/>
  <c r="F463" i="2"/>
  <c r="J463" i="2"/>
  <c r="H407" i="2"/>
  <c r="F407" i="2"/>
  <c r="J407" i="2"/>
  <c r="G750" i="2"/>
  <c r="G751" i="2" s="1"/>
  <c r="G752" i="2"/>
  <c r="G792" i="2" s="1"/>
  <c r="G677" i="2"/>
  <c r="G673" i="2"/>
  <c r="G680" i="2" s="1"/>
  <c r="G678" i="2"/>
  <c r="G675" i="2"/>
  <c r="G674" i="2"/>
  <c r="G676" i="2"/>
  <c r="G679" i="2" s="1"/>
  <c r="I216" i="2"/>
  <c r="H621" i="2"/>
  <c r="H620" i="2"/>
  <c r="H617" i="2"/>
  <c r="H618" i="2" s="1"/>
  <c r="H623" i="2"/>
  <c r="H619" i="2"/>
  <c r="K538" i="2"/>
  <c r="K534" i="2"/>
  <c r="K535" i="2"/>
  <c r="K536" i="2"/>
  <c r="K539" i="2" s="1"/>
  <c r="K537" i="2"/>
  <c r="K533" i="2"/>
  <c r="H567" i="2"/>
  <c r="H563" i="2"/>
  <c r="H564" i="2"/>
  <c r="G622" i="2"/>
  <c r="I645" i="2"/>
  <c r="I650" i="2"/>
  <c r="I648" i="2"/>
  <c r="I651" i="2" s="1"/>
  <c r="I646" i="2"/>
  <c r="I649" i="2"/>
  <c r="I647" i="2"/>
  <c r="G588" i="2"/>
  <c r="I616" i="2"/>
  <c r="H594" i="2"/>
  <c r="H595" i="2"/>
  <c r="H591" i="2"/>
  <c r="H592" i="2"/>
  <c r="H593" i="2"/>
  <c r="H589" i="2"/>
  <c r="H590" i="2" s="1"/>
  <c r="K592" i="2"/>
  <c r="K595" i="2" s="1"/>
  <c r="K593" i="2"/>
  <c r="K589" i="2"/>
  <c r="K594" i="2"/>
  <c r="K590" i="2"/>
  <c r="K596" i="2" s="1"/>
  <c r="J621" i="2"/>
  <c r="J620" i="2"/>
  <c r="J617" i="2"/>
  <c r="J618" i="2" s="1"/>
  <c r="K644" i="2"/>
  <c r="J870" i="2"/>
  <c r="G870" i="2"/>
  <c r="K870" i="2" s="1"/>
  <c r="G904" i="2"/>
  <c r="K894" i="2"/>
  <c r="I468" i="2"/>
  <c r="I588" i="2"/>
  <c r="K620" i="2"/>
  <c r="K623" i="2" s="1"/>
  <c r="K617" i="2"/>
  <c r="K703" i="2"/>
  <c r="K702" i="2"/>
  <c r="K705" i="2"/>
  <c r="K704" i="2"/>
  <c r="K707" i="2" s="1"/>
  <c r="K708" i="2" s="1"/>
  <c r="K706" i="2"/>
  <c r="K701" i="2"/>
  <c r="H929" i="2"/>
  <c r="H926" i="2"/>
  <c r="H932" i="2"/>
  <c r="I932" i="2" s="1"/>
  <c r="I933" i="2" s="1"/>
  <c r="H925" i="2"/>
  <c r="H928" i="2"/>
  <c r="I928" i="2" s="1"/>
  <c r="H931" i="2"/>
  <c r="H930" i="2"/>
  <c r="H927" i="2"/>
  <c r="J595" i="2"/>
  <c r="J591" i="2"/>
  <c r="J592" i="2"/>
  <c r="J593" i="2"/>
  <c r="J589" i="2"/>
  <c r="J590" i="2" s="1"/>
  <c r="J594" i="2"/>
  <c r="H536" i="2"/>
  <c r="H537" i="2"/>
  <c r="H533" i="2"/>
  <c r="H534" i="2" s="1"/>
  <c r="H538" i="2"/>
  <c r="H539" i="2"/>
  <c r="H535" i="2"/>
  <c r="I706" i="2"/>
  <c r="I702" i="2"/>
  <c r="I701" i="2"/>
  <c r="I704" i="2"/>
  <c r="I707" i="2" s="1"/>
  <c r="I705" i="2"/>
  <c r="I703" i="2"/>
  <c r="K496" i="2"/>
  <c r="F566" i="2"/>
  <c r="F564" i="2"/>
  <c r="F565" i="2"/>
  <c r="F561" i="2"/>
  <c r="F562" i="2" s="1"/>
  <c r="G647" i="2"/>
  <c r="G645" i="2"/>
  <c r="G650" i="2"/>
  <c r="G648" i="2"/>
  <c r="G651" i="2" s="1"/>
  <c r="G646" i="2"/>
  <c r="G652" i="2" s="1"/>
  <c r="K675" i="2"/>
  <c r="K677" i="2"/>
  <c r="K674" i="2"/>
  <c r="K676" i="2"/>
  <c r="K679" i="2" s="1"/>
  <c r="K673" i="2"/>
  <c r="K678" i="2"/>
  <c r="J537" i="2"/>
  <c r="J533" i="2"/>
  <c r="J534" i="2" s="1"/>
  <c r="J538" i="2"/>
  <c r="J539" i="2"/>
  <c r="J535" i="2"/>
  <c r="J536" i="2"/>
  <c r="G563" i="2"/>
  <c r="G564" i="2"/>
  <c r="G567" i="2" s="1"/>
  <c r="G565" i="2"/>
  <c r="G561" i="2"/>
  <c r="K565" i="2"/>
  <c r="K561" i="2"/>
  <c r="K566" i="2"/>
  <c r="K562" i="2"/>
  <c r="K567" i="2"/>
  <c r="K563" i="2"/>
  <c r="J649" i="2"/>
  <c r="J645" i="2"/>
  <c r="J646" i="2" s="1"/>
  <c r="J650" i="2"/>
  <c r="J648" i="2"/>
  <c r="J651" i="2"/>
  <c r="J647" i="2"/>
  <c r="F525" i="2"/>
  <c r="F532" i="2" s="1"/>
  <c r="J563" i="2"/>
  <c r="F619" i="2"/>
  <c r="H651" i="2"/>
  <c r="F868" i="2"/>
  <c r="K947" i="2"/>
  <c r="K949" i="2" s="1"/>
  <c r="K975" i="2" s="1"/>
  <c r="I551" i="2"/>
  <c r="I560" i="2" s="1"/>
  <c r="F704" i="2"/>
  <c r="F703" i="2"/>
  <c r="F706" i="2"/>
  <c r="F701" i="2"/>
  <c r="F702" i="2" s="1"/>
  <c r="K732" i="2"/>
  <c r="K733" i="2" s="1"/>
  <c r="K742" i="2"/>
  <c r="K743" i="2" s="1"/>
  <c r="K790" i="2" s="1"/>
  <c r="F843" i="2"/>
  <c r="F837" i="2"/>
  <c r="F841" i="2"/>
  <c r="F838" i="2"/>
  <c r="F844" i="2" s="1"/>
  <c r="F840" i="2"/>
  <c r="F836" i="2"/>
  <c r="F842" i="2"/>
  <c r="J566" i="2"/>
  <c r="F623" i="2"/>
  <c r="G692" i="2"/>
  <c r="G700" i="2" s="1"/>
  <c r="F707" i="2"/>
  <c r="F839" i="2"/>
  <c r="G839" i="2" s="1"/>
  <c r="G844" i="2" s="1"/>
  <c r="I663" i="2"/>
  <c r="I672" i="2" s="1"/>
  <c r="H672" i="2"/>
  <c r="F677" i="2"/>
  <c r="F673" i="2"/>
  <c r="F674" i="2" s="1"/>
  <c r="F678" i="2"/>
  <c r="F679" i="2"/>
  <c r="F675" i="2"/>
  <c r="H707" i="2"/>
  <c r="G732" i="2"/>
  <c r="G733" i="2" s="1"/>
  <c r="J565" i="2"/>
  <c r="F651" i="2"/>
  <c r="F647" i="2"/>
  <c r="F648" i="2"/>
  <c r="F645" i="2"/>
  <c r="F646" i="2" s="1"/>
  <c r="J679" i="2"/>
  <c r="J675" i="2"/>
  <c r="J676" i="2"/>
  <c r="J677" i="2"/>
  <c r="J673" i="2"/>
  <c r="J674" i="2" s="1"/>
  <c r="K834" i="2"/>
  <c r="J865" i="2"/>
  <c r="G865" i="2"/>
  <c r="K865" i="2" s="1"/>
  <c r="H705" i="2"/>
  <c r="H706" i="2"/>
  <c r="H701" i="2"/>
  <c r="H702" i="2" s="1"/>
  <c r="H704" i="2"/>
  <c r="J811" i="2"/>
  <c r="G811" i="2"/>
  <c r="K811" i="2" s="1"/>
  <c r="G807" i="2"/>
  <c r="J807" i="2"/>
  <c r="F871" i="2"/>
  <c r="F867" i="2"/>
  <c r="F872" i="2"/>
  <c r="F866" i="2"/>
  <c r="F869" i="2"/>
  <c r="G964" i="2"/>
  <c r="G965" i="2" s="1"/>
  <c r="K965" i="2" s="1"/>
  <c r="F620" i="2"/>
  <c r="F621" i="2"/>
  <c r="F622" i="2"/>
  <c r="H648" i="2"/>
  <c r="H649" i="2"/>
  <c r="H645" i="2"/>
  <c r="H646" i="2" s="1"/>
  <c r="H647" i="2"/>
  <c r="H811" i="2"/>
  <c r="I811" i="2" s="1"/>
  <c r="H808" i="2"/>
  <c r="K835" i="2"/>
  <c r="F873" i="2"/>
  <c r="I964" i="2"/>
  <c r="I965" i="2" s="1"/>
  <c r="I966" i="2"/>
  <c r="I976" i="2" s="1"/>
  <c r="J700" i="2"/>
  <c r="H873" i="2"/>
  <c r="H896" i="2"/>
  <c r="H903" i="2"/>
  <c r="F930" i="2"/>
  <c r="F928" i="2"/>
  <c r="J924" i="2"/>
  <c r="I742" i="2"/>
  <c r="I743" i="2" s="1"/>
  <c r="I790" i="2" s="1"/>
  <c r="I752" i="2"/>
  <c r="I792" i="2" s="1"/>
  <c r="H842" i="2"/>
  <c r="H839" i="2"/>
  <c r="H844" i="2" s="1"/>
  <c r="H836" i="2"/>
  <c r="H897" i="2"/>
  <c r="K963" i="2"/>
  <c r="K750" i="2"/>
  <c r="K751" i="2" s="1"/>
  <c r="F815" i="2"/>
  <c r="H867" i="2"/>
  <c r="I867" i="2" s="1"/>
  <c r="I874" i="2" s="1"/>
  <c r="F898" i="2"/>
  <c r="F901" i="2"/>
  <c r="F933" i="2"/>
  <c r="G923" i="2"/>
  <c r="F925" i="2"/>
  <c r="F932" i="2"/>
  <c r="G932" i="2" s="1"/>
  <c r="H898" i="2"/>
  <c r="H901" i="2"/>
  <c r="G741" i="2"/>
  <c r="G742" i="2" s="1"/>
  <c r="H837" i="2"/>
  <c r="H840" i="2"/>
  <c r="H869" i="2"/>
  <c r="I869" i="2" s="1"/>
  <c r="H899" i="2"/>
  <c r="F902" i="2"/>
  <c r="F926" i="2"/>
  <c r="F904" i="2"/>
  <c r="H902" i="2"/>
  <c r="H921" i="1"/>
  <c r="F921" i="1"/>
  <c r="E887" i="1"/>
  <c r="J892" i="1"/>
  <c r="H892" i="1"/>
  <c r="F892" i="1"/>
  <c r="E857" i="1"/>
  <c r="H862" i="1"/>
  <c r="F862" i="1"/>
  <c r="H832" i="1"/>
  <c r="F832" i="1"/>
  <c r="J799" i="1"/>
  <c r="I799" i="1"/>
  <c r="J804" i="1"/>
  <c r="H804" i="1"/>
  <c r="F804" i="1"/>
  <c r="J689" i="1"/>
  <c r="H689" i="1"/>
  <c r="F689" i="1"/>
  <c r="J633" i="1"/>
  <c r="H633" i="1"/>
  <c r="F633" i="1"/>
  <c r="J605" i="1"/>
  <c r="H605" i="1"/>
  <c r="F605" i="1"/>
  <c r="J577" i="1"/>
  <c r="H577" i="1"/>
  <c r="F577" i="1"/>
  <c r="J549" i="1"/>
  <c r="H549" i="1"/>
  <c r="F549" i="1"/>
  <c r="J521" i="1"/>
  <c r="H521" i="1"/>
  <c r="F521" i="1"/>
  <c r="J493" i="1"/>
  <c r="H493" i="1"/>
  <c r="F493" i="1"/>
  <c r="H472" i="1"/>
  <c r="I474" i="1"/>
  <c r="K474" i="1"/>
  <c r="H474" i="1"/>
  <c r="J474" i="1"/>
  <c r="F474" i="1"/>
  <c r="F472" i="1"/>
  <c r="J465" i="1"/>
  <c r="J469" i="1" s="1"/>
  <c r="K469" i="1" s="1"/>
  <c r="H465" i="1"/>
  <c r="F465" i="1"/>
  <c r="J437" i="1"/>
  <c r="H437" i="1"/>
  <c r="F437" i="1"/>
  <c r="F416" i="1"/>
  <c r="F418" i="1"/>
  <c r="J409" i="1"/>
  <c r="H409" i="1"/>
  <c r="F409" i="1"/>
  <c r="J381" i="1"/>
  <c r="H381" i="1"/>
  <c r="F381" i="1"/>
  <c r="J353" i="1"/>
  <c r="H353" i="1"/>
  <c r="F353" i="1"/>
  <c r="J325" i="1"/>
  <c r="H325" i="1"/>
  <c r="F325" i="1"/>
  <c r="J297" i="1"/>
  <c r="H297" i="1"/>
  <c r="F297" i="1"/>
  <c r="J269" i="1"/>
  <c r="H269" i="1"/>
  <c r="F269" i="1"/>
  <c r="J241" i="1"/>
  <c r="H241" i="1"/>
  <c r="F241" i="1"/>
  <c r="J213" i="1"/>
  <c r="H213" i="1"/>
  <c r="F213" i="1"/>
  <c r="J185" i="1"/>
  <c r="H185" i="1"/>
  <c r="F185" i="1"/>
  <c r="J157" i="1"/>
  <c r="H157" i="1"/>
  <c r="F157" i="1"/>
  <c r="J129" i="1"/>
  <c r="H129" i="1"/>
  <c r="F129" i="1"/>
  <c r="J101" i="1"/>
  <c r="H101" i="1"/>
  <c r="F101" i="1"/>
  <c r="J73" i="1"/>
  <c r="H73" i="1"/>
  <c r="F73" i="1"/>
  <c r="J45" i="1"/>
  <c r="H45" i="1"/>
  <c r="F45" i="1"/>
  <c r="F17" i="1"/>
  <c r="H17" i="1"/>
  <c r="J17" i="1"/>
  <c r="I784" i="1"/>
  <c r="I782" i="1"/>
  <c r="I780" i="1"/>
  <c r="G784" i="1"/>
  <c r="G782" i="1"/>
  <c r="G780" i="1"/>
  <c r="C711" i="1"/>
  <c r="I699" i="1"/>
  <c r="D699" i="1"/>
  <c r="G699" i="1" s="1"/>
  <c r="I698" i="1"/>
  <c r="G698" i="1"/>
  <c r="D698" i="1"/>
  <c r="I697" i="1"/>
  <c r="D697" i="1"/>
  <c r="G697" i="1" s="1"/>
  <c r="I696" i="1"/>
  <c r="G696" i="1"/>
  <c r="I695" i="1"/>
  <c r="G695" i="1"/>
  <c r="I694" i="1"/>
  <c r="G694" i="1"/>
  <c r="I693" i="1"/>
  <c r="G693" i="1"/>
  <c r="J692" i="1"/>
  <c r="K692" i="1" s="1"/>
  <c r="H692" i="1"/>
  <c r="I692" i="1" s="1"/>
  <c r="F692" i="1"/>
  <c r="G692" i="1" s="1"/>
  <c r="J691" i="1"/>
  <c r="K691" i="1" s="1"/>
  <c r="K700" i="1" s="1"/>
  <c r="H691" i="1"/>
  <c r="I691" i="1" s="1"/>
  <c r="F691" i="1"/>
  <c r="K688" i="1"/>
  <c r="I688" i="1"/>
  <c r="G688" i="1"/>
  <c r="K687" i="1"/>
  <c r="I687" i="1"/>
  <c r="G687" i="1"/>
  <c r="C683" i="1"/>
  <c r="J681" i="1"/>
  <c r="K671" i="1"/>
  <c r="I671" i="1"/>
  <c r="D671" i="1"/>
  <c r="G671" i="1" s="1"/>
  <c r="K670" i="1"/>
  <c r="I670" i="1"/>
  <c r="D670" i="1"/>
  <c r="G670" i="1" s="1"/>
  <c r="K669" i="1"/>
  <c r="I669" i="1"/>
  <c r="D669" i="1"/>
  <c r="G669" i="1" s="1"/>
  <c r="K668" i="1"/>
  <c r="I668" i="1"/>
  <c r="G668" i="1"/>
  <c r="K667" i="1"/>
  <c r="I667" i="1"/>
  <c r="G667" i="1"/>
  <c r="K666" i="1"/>
  <c r="I666" i="1"/>
  <c r="G666" i="1"/>
  <c r="K665" i="1"/>
  <c r="I665" i="1"/>
  <c r="G665" i="1"/>
  <c r="J664" i="1"/>
  <c r="K664" i="1" s="1"/>
  <c r="H664" i="1"/>
  <c r="I664" i="1" s="1"/>
  <c r="F664" i="1"/>
  <c r="G664" i="1" s="1"/>
  <c r="J663" i="1"/>
  <c r="H663" i="1"/>
  <c r="I663" i="1" s="1"/>
  <c r="F663" i="1"/>
  <c r="F672" i="1" s="1"/>
  <c r="J661" i="1"/>
  <c r="H661" i="1"/>
  <c r="F661" i="1"/>
  <c r="K660" i="1"/>
  <c r="I660" i="1"/>
  <c r="G660" i="1"/>
  <c r="K659" i="1"/>
  <c r="I659" i="1"/>
  <c r="G659" i="1"/>
  <c r="C655" i="1"/>
  <c r="I643" i="1"/>
  <c r="D643" i="1"/>
  <c r="G643" i="1" s="1"/>
  <c r="I642" i="1"/>
  <c r="D642" i="1"/>
  <c r="G642" i="1" s="1"/>
  <c r="I641" i="1"/>
  <c r="D641" i="1"/>
  <c r="G641" i="1" s="1"/>
  <c r="I640" i="1"/>
  <c r="G640" i="1"/>
  <c r="I639" i="1"/>
  <c r="G639" i="1"/>
  <c r="I638" i="1"/>
  <c r="G638" i="1"/>
  <c r="I637" i="1"/>
  <c r="G637" i="1"/>
  <c r="J636" i="1"/>
  <c r="K636" i="1" s="1"/>
  <c r="H636" i="1"/>
  <c r="I636" i="1" s="1"/>
  <c r="F636" i="1"/>
  <c r="G636" i="1" s="1"/>
  <c r="J635" i="1"/>
  <c r="K635" i="1" s="1"/>
  <c r="K644" i="1" s="1"/>
  <c r="H635" i="1"/>
  <c r="I635" i="1" s="1"/>
  <c r="F635" i="1"/>
  <c r="K632" i="1"/>
  <c r="I632" i="1"/>
  <c r="G632" i="1"/>
  <c r="K631" i="1"/>
  <c r="I631" i="1"/>
  <c r="G631" i="1"/>
  <c r="C627" i="1"/>
  <c r="I615" i="1"/>
  <c r="D615" i="1"/>
  <c r="G615" i="1" s="1"/>
  <c r="I614" i="1"/>
  <c r="D614" i="1"/>
  <c r="G614" i="1" s="1"/>
  <c r="I613" i="1"/>
  <c r="D613" i="1"/>
  <c r="G613" i="1" s="1"/>
  <c r="I612" i="1"/>
  <c r="G612" i="1"/>
  <c r="I611" i="1"/>
  <c r="G611" i="1"/>
  <c r="I610" i="1"/>
  <c r="G610" i="1"/>
  <c r="I609" i="1"/>
  <c r="G609" i="1"/>
  <c r="J608" i="1"/>
  <c r="K608" i="1" s="1"/>
  <c r="H608" i="1"/>
  <c r="I608" i="1" s="1"/>
  <c r="F608" i="1"/>
  <c r="G608" i="1" s="1"/>
  <c r="J607" i="1"/>
  <c r="J616" i="1" s="1"/>
  <c r="H607" i="1"/>
  <c r="I607" i="1" s="1"/>
  <c r="F607" i="1"/>
  <c r="K604" i="1"/>
  <c r="I604" i="1"/>
  <c r="G604" i="1"/>
  <c r="K603" i="1"/>
  <c r="I603" i="1"/>
  <c r="G603" i="1"/>
  <c r="C599" i="1"/>
  <c r="J588" i="1"/>
  <c r="J594" i="1" s="1"/>
  <c r="I587" i="1"/>
  <c r="D587" i="1"/>
  <c r="G587" i="1" s="1"/>
  <c r="I586" i="1"/>
  <c r="D586" i="1"/>
  <c r="G586" i="1" s="1"/>
  <c r="I585" i="1"/>
  <c r="D585" i="1"/>
  <c r="G585" i="1" s="1"/>
  <c r="I584" i="1"/>
  <c r="G584" i="1"/>
  <c r="I583" i="1"/>
  <c r="G583" i="1"/>
  <c r="I582" i="1"/>
  <c r="G582" i="1"/>
  <c r="I581" i="1"/>
  <c r="G581" i="1"/>
  <c r="K580" i="1"/>
  <c r="J580" i="1"/>
  <c r="H580" i="1"/>
  <c r="I580" i="1" s="1"/>
  <c r="F580" i="1"/>
  <c r="G580" i="1" s="1"/>
  <c r="J579" i="1"/>
  <c r="K579" i="1" s="1"/>
  <c r="H579" i="1"/>
  <c r="H588" i="1" s="1"/>
  <c r="H593" i="1" s="1"/>
  <c r="F579" i="1"/>
  <c r="F588" i="1" s="1"/>
  <c r="K576" i="1"/>
  <c r="I576" i="1"/>
  <c r="G576" i="1"/>
  <c r="K575" i="1"/>
  <c r="I575" i="1"/>
  <c r="G575" i="1"/>
  <c r="C571" i="1"/>
  <c r="I559" i="1"/>
  <c r="D559" i="1"/>
  <c r="G559" i="1" s="1"/>
  <c r="I558" i="1"/>
  <c r="D558" i="1"/>
  <c r="G558" i="1" s="1"/>
  <c r="I557" i="1"/>
  <c r="D557" i="1"/>
  <c r="G557" i="1" s="1"/>
  <c r="I556" i="1"/>
  <c r="G556" i="1"/>
  <c r="I555" i="1"/>
  <c r="G555" i="1"/>
  <c r="I554" i="1"/>
  <c r="G554" i="1"/>
  <c r="I553" i="1"/>
  <c r="G553" i="1"/>
  <c r="J552" i="1"/>
  <c r="K552" i="1" s="1"/>
  <c r="H552" i="1"/>
  <c r="I552" i="1" s="1"/>
  <c r="F552" i="1"/>
  <c r="G552" i="1" s="1"/>
  <c r="J551" i="1"/>
  <c r="H551" i="1"/>
  <c r="I551" i="1" s="1"/>
  <c r="F551" i="1"/>
  <c r="K548" i="1"/>
  <c r="I548" i="1"/>
  <c r="G548" i="1"/>
  <c r="I547" i="1"/>
  <c r="H985" i="1"/>
  <c r="G156" i="1"/>
  <c r="F806" i="1"/>
  <c r="K962" i="1"/>
  <c r="I962" i="1"/>
  <c r="G962" i="1"/>
  <c r="K961" i="1"/>
  <c r="I961" i="1"/>
  <c r="G961" i="1"/>
  <c r="K960" i="1"/>
  <c r="I960" i="1"/>
  <c r="G960" i="1"/>
  <c r="K959" i="1"/>
  <c r="I959" i="1"/>
  <c r="G959" i="1"/>
  <c r="K958" i="1"/>
  <c r="I958" i="1"/>
  <c r="G958" i="1"/>
  <c r="K957" i="1"/>
  <c r="I957" i="1"/>
  <c r="G957" i="1"/>
  <c r="K956" i="1"/>
  <c r="I956" i="1"/>
  <c r="G956" i="1"/>
  <c r="K955" i="1"/>
  <c r="I955" i="1"/>
  <c r="G955" i="1"/>
  <c r="K954" i="1"/>
  <c r="G954" i="1"/>
  <c r="K953" i="1"/>
  <c r="I953" i="1"/>
  <c r="G953" i="1"/>
  <c r="J948" i="1"/>
  <c r="I948" i="1"/>
  <c r="G948" i="1"/>
  <c r="J947" i="1"/>
  <c r="I947" i="1"/>
  <c r="G947" i="1"/>
  <c r="H924" i="1"/>
  <c r="I924" i="1" s="1"/>
  <c r="H932" i="1"/>
  <c r="I932" i="1" s="1"/>
  <c r="F931" i="1"/>
  <c r="E912" i="1"/>
  <c r="D928" i="1"/>
  <c r="F895" i="1"/>
  <c r="G895" i="1" s="1"/>
  <c r="H894" i="1"/>
  <c r="H900" i="1"/>
  <c r="I900" i="1" s="1"/>
  <c r="F898" i="1"/>
  <c r="J891" i="1"/>
  <c r="J890" i="1"/>
  <c r="H865" i="1"/>
  <c r="I865" i="1" s="1"/>
  <c r="F865" i="1"/>
  <c r="H870" i="1"/>
  <c r="I870" i="1" s="1"/>
  <c r="F867" i="1"/>
  <c r="I861" i="1"/>
  <c r="G861" i="1"/>
  <c r="I860" i="1"/>
  <c r="G860" i="1"/>
  <c r="D839" i="1"/>
  <c r="H835" i="1"/>
  <c r="I835" i="1" s="1"/>
  <c r="F835" i="1"/>
  <c r="H834" i="1"/>
  <c r="I834" i="1" s="1"/>
  <c r="F834" i="1"/>
  <c r="G834" i="1" s="1"/>
  <c r="H842" i="1"/>
  <c r="F843" i="1"/>
  <c r="H806" i="1"/>
  <c r="H811" i="1"/>
  <c r="I811" i="1" s="1"/>
  <c r="F808" i="1"/>
  <c r="I803" i="1"/>
  <c r="G803" i="1"/>
  <c r="I802" i="1"/>
  <c r="K71" i="1"/>
  <c r="I71" i="1"/>
  <c r="K43" i="1"/>
  <c r="I43" i="1"/>
  <c r="K754" i="1"/>
  <c r="I754" i="1"/>
  <c r="I755" i="1" s="1"/>
  <c r="G754" i="1"/>
  <c r="K749" i="1"/>
  <c r="I749" i="1"/>
  <c r="G749" i="1"/>
  <c r="G750" i="1" s="1"/>
  <c r="G751" i="1" s="1"/>
  <c r="K745" i="1"/>
  <c r="K747" i="1" s="1"/>
  <c r="K791" i="1" s="1"/>
  <c r="I745" i="1"/>
  <c r="I747" i="1" s="1"/>
  <c r="I791" i="1" s="1"/>
  <c r="G745" i="1"/>
  <c r="G747" i="1" s="1"/>
  <c r="G791" i="1" s="1"/>
  <c r="K740" i="1"/>
  <c r="I740" i="1"/>
  <c r="I741" i="1" s="1"/>
  <c r="I742" i="1" s="1"/>
  <c r="G740" i="1"/>
  <c r="K736" i="1"/>
  <c r="K738" i="1" s="1"/>
  <c r="K789" i="1" s="1"/>
  <c r="I736" i="1"/>
  <c r="I738" i="1" s="1"/>
  <c r="I789" i="1" s="1"/>
  <c r="G736" i="1"/>
  <c r="G738" i="1" s="1"/>
  <c r="G789" i="1" s="1"/>
  <c r="K730" i="1"/>
  <c r="I730" i="1"/>
  <c r="G730" i="1"/>
  <c r="K729" i="1"/>
  <c r="I729" i="1"/>
  <c r="G729" i="1"/>
  <c r="K728" i="1"/>
  <c r="I728" i="1"/>
  <c r="G728" i="1"/>
  <c r="K727" i="1"/>
  <c r="I727" i="1"/>
  <c r="G727" i="1"/>
  <c r="K719" i="1"/>
  <c r="I719" i="1"/>
  <c r="G719" i="1"/>
  <c r="K717" i="1"/>
  <c r="I717" i="1"/>
  <c r="G717" i="1"/>
  <c r="K716" i="1"/>
  <c r="I716" i="1"/>
  <c r="G716" i="1"/>
  <c r="C543" i="1"/>
  <c r="I531" i="1"/>
  <c r="D531" i="1"/>
  <c r="G531" i="1" s="1"/>
  <c r="I530" i="1"/>
  <c r="D530" i="1"/>
  <c r="G530" i="1" s="1"/>
  <c r="I529" i="1"/>
  <c r="D529" i="1"/>
  <c r="G529" i="1" s="1"/>
  <c r="I527" i="1"/>
  <c r="G527" i="1"/>
  <c r="I526" i="1"/>
  <c r="G526" i="1"/>
  <c r="J523" i="1"/>
  <c r="H523" i="1"/>
  <c r="F523" i="1"/>
  <c r="G523" i="1" s="1"/>
  <c r="J528" i="1"/>
  <c r="H528" i="1"/>
  <c r="I528" i="1" s="1"/>
  <c r="F525" i="1"/>
  <c r="K519" i="1"/>
  <c r="I519" i="1"/>
  <c r="G519" i="1"/>
  <c r="C515" i="1"/>
  <c r="I503" i="1"/>
  <c r="D503" i="1"/>
  <c r="G503" i="1" s="1"/>
  <c r="I502" i="1"/>
  <c r="D502" i="1"/>
  <c r="G502" i="1" s="1"/>
  <c r="I501" i="1"/>
  <c r="D501" i="1"/>
  <c r="G501" i="1" s="1"/>
  <c r="I500" i="1"/>
  <c r="D500" i="1"/>
  <c r="G500" i="1" s="1"/>
  <c r="I499" i="1"/>
  <c r="G499" i="1"/>
  <c r="I498" i="1"/>
  <c r="G498" i="1"/>
  <c r="I497" i="1"/>
  <c r="G497" i="1"/>
  <c r="H496" i="1"/>
  <c r="F496" i="1"/>
  <c r="G496" i="1" s="1"/>
  <c r="I492" i="1"/>
  <c r="G492" i="1"/>
  <c r="C487" i="1"/>
  <c r="I475" i="1"/>
  <c r="D475" i="1"/>
  <c r="G475" i="1" s="1"/>
  <c r="G474" i="1"/>
  <c r="I473" i="1"/>
  <c r="G473" i="1"/>
  <c r="I471" i="1"/>
  <c r="G471" i="1"/>
  <c r="I470" i="1"/>
  <c r="G470" i="1"/>
  <c r="G469" i="1"/>
  <c r="H468" i="1"/>
  <c r="I468" i="1" s="1"/>
  <c r="F468" i="1"/>
  <c r="G468" i="1" s="1"/>
  <c r="I464" i="1"/>
  <c r="G464" i="1"/>
  <c r="C459" i="1"/>
  <c r="I447" i="1"/>
  <c r="D447" i="1"/>
  <c r="G447" i="1" s="1"/>
  <c r="I446" i="1"/>
  <c r="D446" i="1"/>
  <c r="G446" i="1" s="1"/>
  <c r="I445" i="1"/>
  <c r="D445" i="1"/>
  <c r="G445" i="1" s="1"/>
  <c r="I444" i="1"/>
  <c r="D444" i="1"/>
  <c r="G444" i="1" s="1"/>
  <c r="I443" i="1"/>
  <c r="G443" i="1"/>
  <c r="I442" i="1"/>
  <c r="G442" i="1"/>
  <c r="I441" i="1"/>
  <c r="G441" i="1"/>
  <c r="C431" i="1"/>
  <c r="I419" i="1"/>
  <c r="D419" i="1"/>
  <c r="G419" i="1" s="1"/>
  <c r="G418" i="1"/>
  <c r="I417" i="1"/>
  <c r="G417" i="1"/>
  <c r="I415" i="1"/>
  <c r="G415" i="1"/>
  <c r="I414" i="1"/>
  <c r="G414" i="1"/>
  <c r="G413" i="1"/>
  <c r="J412" i="1"/>
  <c r="H412" i="1"/>
  <c r="F412" i="1"/>
  <c r="G412" i="1" s="1"/>
  <c r="I408" i="1"/>
  <c r="G408" i="1"/>
  <c r="C403" i="1"/>
  <c r="I391" i="1"/>
  <c r="D391" i="1"/>
  <c r="G391" i="1" s="1"/>
  <c r="I390" i="1"/>
  <c r="D390" i="1"/>
  <c r="G390" i="1" s="1"/>
  <c r="I389" i="1"/>
  <c r="D389" i="1"/>
  <c r="G389" i="1" s="1"/>
  <c r="I388" i="1"/>
  <c r="D388" i="1"/>
  <c r="G388" i="1" s="1"/>
  <c r="I387" i="1"/>
  <c r="G387" i="1"/>
  <c r="I386" i="1"/>
  <c r="G386" i="1"/>
  <c r="I385" i="1"/>
  <c r="G385" i="1"/>
  <c r="C375" i="1"/>
  <c r="I363" i="1"/>
  <c r="D363" i="1"/>
  <c r="G363" i="1" s="1"/>
  <c r="I362" i="1"/>
  <c r="D362" i="1"/>
  <c r="G362" i="1" s="1"/>
  <c r="I361" i="1"/>
  <c r="D361" i="1"/>
  <c r="G361" i="1" s="1"/>
  <c r="I360" i="1"/>
  <c r="D360" i="1"/>
  <c r="G360" i="1" s="1"/>
  <c r="I359" i="1"/>
  <c r="G359" i="1"/>
  <c r="I358" i="1"/>
  <c r="G358" i="1"/>
  <c r="I357" i="1"/>
  <c r="G357" i="1"/>
  <c r="H356" i="1"/>
  <c r="F356" i="1"/>
  <c r="G356" i="1" s="1"/>
  <c r="I352" i="1"/>
  <c r="G352" i="1"/>
  <c r="C347" i="1"/>
  <c r="I335" i="1"/>
  <c r="D335" i="1"/>
  <c r="G335" i="1" s="1"/>
  <c r="I334" i="1"/>
  <c r="D334" i="1"/>
  <c r="G334" i="1" s="1"/>
  <c r="I333" i="1"/>
  <c r="D333" i="1"/>
  <c r="G333" i="1" s="1"/>
  <c r="I332" i="1"/>
  <c r="D332" i="1"/>
  <c r="G332" i="1" s="1"/>
  <c r="I331" i="1"/>
  <c r="G331" i="1"/>
  <c r="I330" i="1"/>
  <c r="G330" i="1"/>
  <c r="I329" i="1"/>
  <c r="G329" i="1"/>
  <c r="C319" i="1"/>
  <c r="I307" i="1"/>
  <c r="D307" i="1"/>
  <c r="G307" i="1" s="1"/>
  <c r="I306" i="1"/>
  <c r="D306" i="1"/>
  <c r="G306" i="1" s="1"/>
  <c r="I305" i="1"/>
  <c r="D305" i="1"/>
  <c r="G305" i="1" s="1"/>
  <c r="I304" i="1"/>
  <c r="D304" i="1"/>
  <c r="G304" i="1" s="1"/>
  <c r="I303" i="1"/>
  <c r="G303" i="1"/>
  <c r="I302" i="1"/>
  <c r="G302" i="1"/>
  <c r="I301" i="1"/>
  <c r="G301" i="1"/>
  <c r="C291" i="1"/>
  <c r="I279" i="1"/>
  <c r="D279" i="1"/>
  <c r="G279" i="1" s="1"/>
  <c r="I278" i="1"/>
  <c r="D278" i="1"/>
  <c r="G278" i="1" s="1"/>
  <c r="I277" i="1"/>
  <c r="D277" i="1"/>
  <c r="G277" i="1" s="1"/>
  <c r="I276" i="1"/>
  <c r="D276" i="1"/>
  <c r="G276" i="1" s="1"/>
  <c r="I275" i="1"/>
  <c r="G275" i="1"/>
  <c r="I274" i="1"/>
  <c r="G274" i="1"/>
  <c r="I273" i="1"/>
  <c r="G273" i="1"/>
  <c r="C263" i="1"/>
  <c r="I251" i="1"/>
  <c r="D251" i="1"/>
  <c r="G251" i="1" s="1"/>
  <c r="I250" i="1"/>
  <c r="D250" i="1"/>
  <c r="G250" i="1" s="1"/>
  <c r="I249" i="1"/>
  <c r="D249" i="1"/>
  <c r="G249" i="1" s="1"/>
  <c r="I248" i="1"/>
  <c r="D248" i="1"/>
  <c r="G248" i="1" s="1"/>
  <c r="I247" i="1"/>
  <c r="G247" i="1"/>
  <c r="I246" i="1"/>
  <c r="G246" i="1"/>
  <c r="I245" i="1"/>
  <c r="G245" i="1"/>
  <c r="C235" i="1"/>
  <c r="I223" i="1"/>
  <c r="D223" i="1"/>
  <c r="G223" i="1" s="1"/>
  <c r="I222" i="1"/>
  <c r="D222" i="1"/>
  <c r="G222" i="1" s="1"/>
  <c r="I221" i="1"/>
  <c r="D221" i="1"/>
  <c r="G221" i="1" s="1"/>
  <c r="I220" i="1"/>
  <c r="D220" i="1"/>
  <c r="G220" i="1" s="1"/>
  <c r="I219" i="1"/>
  <c r="G219" i="1"/>
  <c r="I218" i="1"/>
  <c r="G218" i="1"/>
  <c r="I217" i="1"/>
  <c r="G217" i="1"/>
  <c r="J216" i="1"/>
  <c r="H216" i="1"/>
  <c r="F216" i="1"/>
  <c r="G216" i="1" s="1"/>
  <c r="I212" i="1"/>
  <c r="G212" i="1"/>
  <c r="C207" i="1"/>
  <c r="K195" i="1"/>
  <c r="I195" i="1"/>
  <c r="D195" i="1"/>
  <c r="G195" i="1" s="1"/>
  <c r="K194" i="1"/>
  <c r="I194" i="1"/>
  <c r="D194" i="1"/>
  <c r="G194" i="1" s="1"/>
  <c r="K193" i="1"/>
  <c r="I193" i="1"/>
  <c r="D193" i="1"/>
  <c r="G193" i="1" s="1"/>
  <c r="K192" i="1"/>
  <c r="I192" i="1"/>
  <c r="D192" i="1"/>
  <c r="G192" i="1" s="1"/>
  <c r="K191" i="1"/>
  <c r="I191" i="1"/>
  <c r="G191" i="1"/>
  <c r="K190" i="1"/>
  <c r="I190" i="1"/>
  <c r="G190" i="1"/>
  <c r="K189" i="1"/>
  <c r="I189" i="1"/>
  <c r="G189" i="1"/>
  <c r="J188" i="1"/>
  <c r="H188" i="1"/>
  <c r="F188" i="1"/>
  <c r="G188" i="1" s="1"/>
  <c r="I184" i="1"/>
  <c r="G184" i="1"/>
  <c r="C179" i="1"/>
  <c r="I167" i="1"/>
  <c r="D167" i="1"/>
  <c r="G167" i="1" s="1"/>
  <c r="I166" i="1"/>
  <c r="D166" i="1"/>
  <c r="G166" i="1" s="1"/>
  <c r="I165" i="1"/>
  <c r="D165" i="1"/>
  <c r="G165" i="1" s="1"/>
  <c r="I164" i="1"/>
  <c r="I163" i="1"/>
  <c r="G163" i="1"/>
  <c r="I162" i="1"/>
  <c r="G162" i="1"/>
  <c r="I161" i="1"/>
  <c r="G161" i="1"/>
  <c r="D155" i="1"/>
  <c r="C151" i="1"/>
  <c r="I139" i="1"/>
  <c r="D139" i="1"/>
  <c r="G139" i="1" s="1"/>
  <c r="I138" i="1"/>
  <c r="D138" i="1"/>
  <c r="G138" i="1" s="1"/>
  <c r="I137" i="1"/>
  <c r="D137" i="1"/>
  <c r="G137" i="1" s="1"/>
  <c r="I136" i="1"/>
  <c r="D136" i="1"/>
  <c r="G136" i="1" s="1"/>
  <c r="I135" i="1"/>
  <c r="G135" i="1"/>
  <c r="I134" i="1"/>
  <c r="G134" i="1"/>
  <c r="I133" i="1"/>
  <c r="G133" i="1"/>
  <c r="C123" i="1"/>
  <c r="I111" i="1"/>
  <c r="D111" i="1"/>
  <c r="G111" i="1" s="1"/>
  <c r="I110" i="1"/>
  <c r="D110" i="1"/>
  <c r="G110" i="1" s="1"/>
  <c r="I109" i="1"/>
  <c r="D109" i="1"/>
  <c r="G109" i="1" s="1"/>
  <c r="I108" i="1"/>
  <c r="G108" i="1"/>
  <c r="I107" i="1"/>
  <c r="G107" i="1"/>
  <c r="I106" i="1"/>
  <c r="G106" i="1"/>
  <c r="I105" i="1"/>
  <c r="G105" i="1"/>
  <c r="J103" i="1"/>
  <c r="H103" i="1"/>
  <c r="I103" i="1" s="1"/>
  <c r="F103" i="1"/>
  <c r="D99" i="1"/>
  <c r="K99" i="1" s="1"/>
  <c r="C95" i="1"/>
  <c r="I83" i="1"/>
  <c r="D83" i="1"/>
  <c r="G83" i="1" s="1"/>
  <c r="I82" i="1"/>
  <c r="D82" i="1"/>
  <c r="G82" i="1" s="1"/>
  <c r="I81" i="1"/>
  <c r="D81" i="1"/>
  <c r="G81" i="1" s="1"/>
  <c r="I80" i="1"/>
  <c r="G80" i="1"/>
  <c r="I79" i="1"/>
  <c r="G79" i="1"/>
  <c r="I78" i="1"/>
  <c r="G78" i="1"/>
  <c r="I77" i="1"/>
  <c r="G77" i="1"/>
  <c r="J76" i="1"/>
  <c r="H76" i="1"/>
  <c r="F76" i="1"/>
  <c r="J75" i="1"/>
  <c r="K75" i="1" s="1"/>
  <c r="H75" i="1"/>
  <c r="I75" i="1" s="1"/>
  <c r="F75" i="1"/>
  <c r="I72" i="1"/>
  <c r="G72" i="1"/>
  <c r="G71" i="1"/>
  <c r="C67" i="1"/>
  <c r="I55" i="1"/>
  <c r="D55" i="1"/>
  <c r="G55" i="1" s="1"/>
  <c r="I54" i="1"/>
  <c r="D54" i="1"/>
  <c r="G54" i="1" s="1"/>
  <c r="I53" i="1"/>
  <c r="D53" i="1"/>
  <c r="G53" i="1" s="1"/>
  <c r="I52" i="1"/>
  <c r="D52" i="1"/>
  <c r="G52" i="1" s="1"/>
  <c r="I51" i="1"/>
  <c r="G51" i="1"/>
  <c r="I50" i="1"/>
  <c r="G50" i="1"/>
  <c r="I49" i="1"/>
  <c r="G49" i="1"/>
  <c r="J48" i="1"/>
  <c r="H48" i="1"/>
  <c r="F48" i="1"/>
  <c r="G48" i="1" s="1"/>
  <c r="J47" i="1"/>
  <c r="H47" i="1"/>
  <c r="F47" i="1"/>
  <c r="I44" i="1"/>
  <c r="G44" i="1"/>
  <c r="G43" i="1"/>
  <c r="C39" i="1"/>
  <c r="I27" i="1"/>
  <c r="D27" i="1"/>
  <c r="G27" i="1" s="1"/>
  <c r="I26" i="1"/>
  <c r="D26" i="1"/>
  <c r="G26" i="1" s="1"/>
  <c r="I25" i="1"/>
  <c r="D25" i="1"/>
  <c r="G25" i="1" s="1"/>
  <c r="I24" i="1"/>
  <c r="D24" i="1"/>
  <c r="G24" i="1" s="1"/>
  <c r="I23" i="1"/>
  <c r="G23" i="1"/>
  <c r="I22" i="1"/>
  <c r="G22" i="1"/>
  <c r="I21" i="1"/>
  <c r="G21" i="1"/>
  <c r="J20" i="1"/>
  <c r="H20" i="1"/>
  <c r="F20" i="1"/>
  <c r="J19" i="1"/>
  <c r="H19" i="1"/>
  <c r="F19" i="1"/>
  <c r="I16" i="1"/>
  <c r="G16" i="1"/>
  <c r="K15" i="1"/>
  <c r="I15" i="1"/>
  <c r="G15" i="1"/>
  <c r="F9" i="1"/>
  <c r="F8" i="1"/>
  <c r="F7" i="1"/>
  <c r="F6" i="1"/>
  <c r="F5" i="1"/>
  <c r="F4" i="1"/>
  <c r="F3" i="1"/>
  <c r="F2" i="1"/>
  <c r="F1" i="1"/>
  <c r="F211" i="1" s="1"/>
  <c r="J472" i="1" l="1"/>
  <c r="M472" i="1"/>
  <c r="M473" i="1" s="1"/>
  <c r="J413" i="1"/>
  <c r="K413" i="1" s="1"/>
  <c r="J416" i="1"/>
  <c r="J418" i="1"/>
  <c r="K418" i="1" s="1"/>
  <c r="J561" i="2"/>
  <c r="J562" i="2" s="1"/>
  <c r="F563" i="2"/>
  <c r="J567" i="2"/>
  <c r="H566" i="2"/>
  <c r="H561" i="2"/>
  <c r="H562" i="2" s="1"/>
  <c r="K568" i="2"/>
  <c r="K569" i="2" s="1"/>
  <c r="G566" i="2"/>
  <c r="G562" i="2"/>
  <c r="G568" i="2" s="1"/>
  <c r="J623" i="2"/>
  <c r="G621" i="2"/>
  <c r="G619" i="2"/>
  <c r="J619" i="2"/>
  <c r="G618" i="2"/>
  <c r="G620" i="2"/>
  <c r="G623" i="2" s="1"/>
  <c r="K622" i="2"/>
  <c r="K619" i="2"/>
  <c r="K621" i="2"/>
  <c r="G734" i="2"/>
  <c r="G788" i="2" s="1"/>
  <c r="K734" i="2"/>
  <c r="K788" i="2" s="1"/>
  <c r="I724" i="2"/>
  <c r="I787" i="2" s="1"/>
  <c r="K724" i="2"/>
  <c r="K787" i="2" s="1"/>
  <c r="G724" i="2"/>
  <c r="G787" i="2" s="1"/>
  <c r="K540" i="2"/>
  <c r="I120" i="2"/>
  <c r="I91" i="2"/>
  <c r="I85" i="2"/>
  <c r="I89" i="2"/>
  <c r="I88" i="2"/>
  <c r="I87" i="2"/>
  <c r="K92" i="2"/>
  <c r="K93" i="2" s="1"/>
  <c r="F35" i="2"/>
  <c r="F32" i="2"/>
  <c r="F33" i="2"/>
  <c r="F31" i="2"/>
  <c r="F29" i="2"/>
  <c r="F30" i="2" s="1"/>
  <c r="J598" i="2"/>
  <c r="K598" i="2" s="1"/>
  <c r="K597" i="2"/>
  <c r="K599" i="2" s="1"/>
  <c r="K780" i="2" s="1"/>
  <c r="G705" i="2"/>
  <c r="G706" i="2"/>
  <c r="G701" i="2"/>
  <c r="G708" i="2" s="1"/>
  <c r="G704" i="2"/>
  <c r="G707" i="2"/>
  <c r="G703" i="2"/>
  <c r="G702" i="2"/>
  <c r="G653" i="2"/>
  <c r="G655" i="2" s="1"/>
  <c r="G782" i="2" s="1"/>
  <c r="F654" i="2"/>
  <c r="G654" i="2" s="1"/>
  <c r="K711" i="2"/>
  <c r="K784" i="2" s="1"/>
  <c r="J710" i="2"/>
  <c r="K710" i="2" s="1"/>
  <c r="K709" i="2"/>
  <c r="F682" i="2"/>
  <c r="G682" i="2" s="1"/>
  <c r="G681" i="2"/>
  <c r="G683" i="2" s="1"/>
  <c r="G783" i="2" s="1"/>
  <c r="F539" i="2"/>
  <c r="F535" i="2"/>
  <c r="F536" i="2"/>
  <c r="F537" i="2"/>
  <c r="F533" i="2"/>
  <c r="F534" i="2" s="1"/>
  <c r="F538" i="2"/>
  <c r="J38" i="2"/>
  <c r="K38" i="2" s="1"/>
  <c r="K39" i="2"/>
  <c r="K760" i="2" s="1"/>
  <c r="K37" i="2"/>
  <c r="I879" i="2"/>
  <c r="I876" i="2"/>
  <c r="I875" i="2"/>
  <c r="I878" i="2"/>
  <c r="I880" i="2"/>
  <c r="I877" i="2"/>
  <c r="K680" i="2"/>
  <c r="I937" i="2"/>
  <c r="I934" i="2"/>
  <c r="I935" i="2"/>
  <c r="I941" i="2" s="1"/>
  <c r="I938" i="2"/>
  <c r="I940" i="2"/>
  <c r="I936" i="2"/>
  <c r="I939" i="2"/>
  <c r="I121" i="2"/>
  <c r="H122" i="2"/>
  <c r="I122" i="2" s="1"/>
  <c r="I652" i="2"/>
  <c r="K120" i="2"/>
  <c r="I64" i="2"/>
  <c r="G848" i="2"/>
  <c r="G845" i="2"/>
  <c r="G851" i="2"/>
  <c r="G847" i="2"/>
  <c r="G850" i="2"/>
  <c r="G846" i="2"/>
  <c r="G849" i="2"/>
  <c r="J542" i="2"/>
  <c r="K542" i="2" s="1"/>
  <c r="K543" i="2" s="1"/>
  <c r="K778" i="2" s="1"/>
  <c r="K541" i="2"/>
  <c r="F493" i="2"/>
  <c r="G491" i="2"/>
  <c r="F495" i="2"/>
  <c r="H904" i="2"/>
  <c r="J867" i="2"/>
  <c r="G867" i="2"/>
  <c r="K867" i="2" s="1"/>
  <c r="F131" i="2"/>
  <c r="F129" i="2"/>
  <c r="G127" i="2"/>
  <c r="H874" i="2"/>
  <c r="K752" i="2"/>
  <c r="K792" i="2" s="1"/>
  <c r="I591" i="2"/>
  <c r="I592" i="2"/>
  <c r="I595" i="2" s="1"/>
  <c r="I593" i="2"/>
  <c r="I589" i="2"/>
  <c r="I594" i="2"/>
  <c r="I590" i="2"/>
  <c r="K650" i="2"/>
  <c r="K648" i="2"/>
  <c r="K646" i="2"/>
  <c r="K651" i="2"/>
  <c r="K649" i="2"/>
  <c r="K647" i="2"/>
  <c r="K645" i="2"/>
  <c r="K652" i="2" s="1"/>
  <c r="J467" i="2"/>
  <c r="K463" i="2"/>
  <c r="J465" i="2"/>
  <c r="F243" i="2"/>
  <c r="G239" i="2"/>
  <c r="F241" i="2"/>
  <c r="H327" i="2"/>
  <c r="I323" i="2"/>
  <c r="H325" i="2"/>
  <c r="J215" i="2"/>
  <c r="K211" i="2"/>
  <c r="J213" i="2"/>
  <c r="J353" i="2"/>
  <c r="K351" i="2"/>
  <c r="J355" i="2"/>
  <c r="H89" i="2"/>
  <c r="H85" i="2"/>
  <c r="H86" i="2" s="1"/>
  <c r="H90" i="2"/>
  <c r="H91" i="2"/>
  <c r="H87" i="2"/>
  <c r="H88" i="2"/>
  <c r="K379" i="2"/>
  <c r="J381" i="2"/>
  <c r="J383" i="2"/>
  <c r="I31" i="2"/>
  <c r="I32" i="2"/>
  <c r="I35" i="2" s="1"/>
  <c r="I33" i="2"/>
  <c r="I29" i="2"/>
  <c r="I34" i="2"/>
  <c r="I30" i="2"/>
  <c r="K144" i="2"/>
  <c r="K147" i="2" s="1"/>
  <c r="K145" i="2"/>
  <c r="K141" i="2"/>
  <c r="K143" i="2"/>
  <c r="K142" i="2"/>
  <c r="K146" i="2"/>
  <c r="I379" i="2"/>
  <c r="H381" i="2"/>
  <c r="H383" i="2"/>
  <c r="I839" i="2"/>
  <c r="I844" i="2" s="1"/>
  <c r="H678" i="2"/>
  <c r="H679" i="2"/>
  <c r="H675" i="2"/>
  <c r="H676" i="2"/>
  <c r="H677" i="2"/>
  <c r="H673" i="2"/>
  <c r="H674" i="2" s="1"/>
  <c r="F467" i="2"/>
  <c r="G463" i="2"/>
  <c r="F465" i="2"/>
  <c r="J299" i="2"/>
  <c r="K295" i="2"/>
  <c r="J297" i="2"/>
  <c r="J157" i="2"/>
  <c r="J159" i="2"/>
  <c r="K155" i="2"/>
  <c r="F215" i="2"/>
  <c r="G211" i="2"/>
  <c r="F213" i="2"/>
  <c r="H131" i="2"/>
  <c r="I127" i="2"/>
  <c r="H129" i="2"/>
  <c r="F439" i="2"/>
  <c r="F437" i="2"/>
  <c r="G435" i="2"/>
  <c r="I899" i="2"/>
  <c r="I904" i="2" s="1"/>
  <c r="J899" i="2"/>
  <c r="G594" i="2"/>
  <c r="G590" i="2"/>
  <c r="G595" i="2"/>
  <c r="G591" i="2"/>
  <c r="G592" i="2"/>
  <c r="G596" i="2"/>
  <c r="G593" i="2"/>
  <c r="G589" i="2"/>
  <c r="F409" i="2"/>
  <c r="G407" i="2"/>
  <c r="F411" i="2"/>
  <c r="I708" i="2"/>
  <c r="H215" i="2"/>
  <c r="H213" i="2"/>
  <c r="I211" i="2"/>
  <c r="I491" i="2"/>
  <c r="H493" i="2"/>
  <c r="H495" i="2"/>
  <c r="K923" i="2"/>
  <c r="K964" i="2"/>
  <c r="K966" i="2" s="1"/>
  <c r="K976" i="2" s="1"/>
  <c r="G743" i="2"/>
  <c r="G790" i="2" s="1"/>
  <c r="J706" i="2"/>
  <c r="J704" i="2"/>
  <c r="J707" i="2"/>
  <c r="J703" i="2"/>
  <c r="J705" i="2"/>
  <c r="J701" i="2"/>
  <c r="J702" i="2" s="1"/>
  <c r="G966" i="2"/>
  <c r="G976" i="2" s="1"/>
  <c r="I678" i="2"/>
  <c r="I674" i="2"/>
  <c r="I675" i="2"/>
  <c r="I677" i="2"/>
  <c r="I679" i="2"/>
  <c r="I676" i="2"/>
  <c r="I673" i="2"/>
  <c r="I680" i="2" s="1"/>
  <c r="I564" i="2"/>
  <c r="I567" i="2" s="1"/>
  <c r="I565" i="2"/>
  <c r="I561" i="2"/>
  <c r="I566" i="2"/>
  <c r="I562" i="2"/>
  <c r="I563" i="2"/>
  <c r="H465" i="2"/>
  <c r="H467" i="2"/>
  <c r="I463" i="2"/>
  <c r="F159" i="2"/>
  <c r="F157" i="2"/>
  <c r="J269" i="2"/>
  <c r="J271" i="2"/>
  <c r="K267" i="2"/>
  <c r="G34" i="2"/>
  <c r="G30" i="2"/>
  <c r="G31" i="2"/>
  <c r="G32" i="2"/>
  <c r="G35" i="2" s="1"/>
  <c r="G33" i="2"/>
  <c r="G29" i="2"/>
  <c r="G36" i="2" s="1"/>
  <c r="G117" i="2"/>
  <c r="G113" i="2"/>
  <c r="G118" i="2"/>
  <c r="G114" i="2"/>
  <c r="G115" i="2"/>
  <c r="G116" i="2"/>
  <c r="K239" i="2"/>
  <c r="J241" i="2"/>
  <c r="J243" i="2"/>
  <c r="I267" i="2"/>
  <c r="H269" i="2"/>
  <c r="H271" i="2"/>
  <c r="J147" i="2"/>
  <c r="J143" i="2"/>
  <c r="J144" i="2"/>
  <c r="J145" i="2"/>
  <c r="J141" i="2"/>
  <c r="J142" i="2" s="1"/>
  <c r="J146" i="2"/>
  <c r="K807" i="2"/>
  <c r="G815" i="2"/>
  <c r="I525" i="2"/>
  <c r="I532" i="2" s="1"/>
  <c r="G525" i="2"/>
  <c r="G532" i="2" s="1"/>
  <c r="J119" i="2"/>
  <c r="J115" i="2"/>
  <c r="J117" i="2"/>
  <c r="J113" i="2"/>
  <c r="J114" i="2" s="1"/>
  <c r="J118" i="2"/>
  <c r="J116" i="2"/>
  <c r="H243" i="2"/>
  <c r="I239" i="2"/>
  <c r="H241" i="2"/>
  <c r="J327" i="2"/>
  <c r="K323" i="2"/>
  <c r="J325" i="2"/>
  <c r="J187" i="2"/>
  <c r="K183" i="2"/>
  <c r="J185" i="2"/>
  <c r="F61" i="2"/>
  <c r="F57" i="2"/>
  <c r="F58" i="2" s="1"/>
  <c r="F62" i="2"/>
  <c r="F63" i="2"/>
  <c r="F59" i="2"/>
  <c r="F60" i="2"/>
  <c r="J439" i="2"/>
  <c r="K435" i="2"/>
  <c r="J437" i="2"/>
  <c r="F819" i="2"/>
  <c r="F822" i="2"/>
  <c r="F820" i="2"/>
  <c r="F818" i="2"/>
  <c r="F816" i="2"/>
  <c r="F821" i="2"/>
  <c r="J928" i="2"/>
  <c r="G928" i="2"/>
  <c r="K928" i="2" s="1"/>
  <c r="J869" i="2"/>
  <c r="G869" i="2"/>
  <c r="K869" i="2" s="1"/>
  <c r="I618" i="2"/>
  <c r="I621" i="2"/>
  <c r="I619" i="2"/>
  <c r="I622" i="2"/>
  <c r="I620" i="2"/>
  <c r="I623" i="2" s="1"/>
  <c r="I617" i="2"/>
  <c r="F271" i="2"/>
  <c r="F269" i="2"/>
  <c r="G267" i="2"/>
  <c r="F299" i="2"/>
  <c r="G295" i="2"/>
  <c r="F297" i="2"/>
  <c r="H118" i="2"/>
  <c r="H119" i="2"/>
  <c r="H116" i="2"/>
  <c r="H113" i="2"/>
  <c r="H114" i="2" s="1"/>
  <c r="H115" i="2"/>
  <c r="H117" i="2"/>
  <c r="F185" i="2"/>
  <c r="G183" i="2"/>
  <c r="F187" i="2"/>
  <c r="K60" i="2"/>
  <c r="K63" i="2" s="1"/>
  <c r="K61" i="2"/>
  <c r="K57" i="2"/>
  <c r="K62" i="2"/>
  <c r="K58" i="2"/>
  <c r="K59" i="2"/>
  <c r="H439" i="2"/>
  <c r="I435" i="2"/>
  <c r="H437" i="2"/>
  <c r="F327" i="2"/>
  <c r="G323" i="2"/>
  <c r="F325" i="2"/>
  <c r="H185" i="2"/>
  <c r="H187" i="2"/>
  <c r="I183" i="2"/>
  <c r="I808" i="2"/>
  <c r="I815" i="2" s="1"/>
  <c r="H815" i="2"/>
  <c r="J815" i="2" s="1"/>
  <c r="I407" i="2"/>
  <c r="H409" i="2"/>
  <c r="H416" i="2" s="1"/>
  <c r="I416" i="2" s="1"/>
  <c r="H411" i="2"/>
  <c r="H355" i="2"/>
  <c r="I351" i="2"/>
  <c r="H353" i="2"/>
  <c r="G866" i="2"/>
  <c r="J866" i="2"/>
  <c r="F874" i="2"/>
  <c r="I734" i="2"/>
  <c r="I788" i="2" s="1"/>
  <c r="K839" i="2"/>
  <c r="G868" i="2"/>
  <c r="K868" i="2" s="1"/>
  <c r="J868" i="2"/>
  <c r="H933" i="2"/>
  <c r="J933" i="2" s="1"/>
  <c r="G908" i="2"/>
  <c r="G911" i="2" s="1"/>
  <c r="G905" i="2"/>
  <c r="K904" i="2"/>
  <c r="G910" i="2"/>
  <c r="G907" i="2"/>
  <c r="G906" i="2"/>
  <c r="G909" i="2"/>
  <c r="J409" i="2"/>
  <c r="J416" i="2" s="1"/>
  <c r="K416" i="2" s="1"/>
  <c r="J411" i="2"/>
  <c r="K407" i="2"/>
  <c r="H157" i="2"/>
  <c r="H159" i="2"/>
  <c r="H297" i="2"/>
  <c r="H299" i="2"/>
  <c r="I295" i="2"/>
  <c r="G89" i="2"/>
  <c r="G85" i="2"/>
  <c r="G90" i="2"/>
  <c r="G86" i="2"/>
  <c r="G87" i="2"/>
  <c r="G88" i="2"/>
  <c r="G91" i="2" s="1"/>
  <c r="F355" i="2"/>
  <c r="F353" i="2"/>
  <c r="G351" i="2"/>
  <c r="G62" i="2"/>
  <c r="G58" i="2"/>
  <c r="G59" i="2"/>
  <c r="G60" i="2"/>
  <c r="G63" i="2" s="1"/>
  <c r="G61" i="2"/>
  <c r="G57" i="2"/>
  <c r="I155" i="2"/>
  <c r="J493" i="2"/>
  <c r="J495" i="2"/>
  <c r="K491" i="2"/>
  <c r="F383" i="2"/>
  <c r="F381" i="2"/>
  <c r="G379" i="2"/>
  <c r="J672" i="1"/>
  <c r="J622" i="1"/>
  <c r="J621" i="1"/>
  <c r="J617" i="1"/>
  <c r="J618" i="1" s="1"/>
  <c r="K607" i="1"/>
  <c r="K616" i="1" s="1"/>
  <c r="K621" i="1" s="1"/>
  <c r="K588" i="1"/>
  <c r="K591" i="1" s="1"/>
  <c r="I588" i="1"/>
  <c r="I594" i="1" s="1"/>
  <c r="F616" i="1"/>
  <c r="F617" i="1" s="1"/>
  <c r="F618" i="1" s="1"/>
  <c r="J589" i="1"/>
  <c r="J590" i="1" s="1"/>
  <c r="I579" i="1"/>
  <c r="J593" i="1"/>
  <c r="H616" i="1"/>
  <c r="H621" i="1" s="1"/>
  <c r="H700" i="1"/>
  <c r="H705" i="1" s="1"/>
  <c r="F700" i="1"/>
  <c r="F701" i="1" s="1"/>
  <c r="F702" i="1" s="1"/>
  <c r="J700" i="1"/>
  <c r="J703" i="1" s="1"/>
  <c r="J678" i="1"/>
  <c r="J677" i="1"/>
  <c r="J673" i="1"/>
  <c r="J674" i="1" s="1"/>
  <c r="K663" i="1"/>
  <c r="K672" i="1" s="1"/>
  <c r="K675" i="1" s="1"/>
  <c r="H672" i="1"/>
  <c r="H677" i="1" s="1"/>
  <c r="H644" i="1"/>
  <c r="H649" i="1" s="1"/>
  <c r="J644" i="1"/>
  <c r="J647" i="1" s="1"/>
  <c r="F644" i="1"/>
  <c r="F645" i="1" s="1"/>
  <c r="F646" i="1" s="1"/>
  <c r="K704" i="1"/>
  <c r="K707" i="1" s="1"/>
  <c r="K702" i="1"/>
  <c r="K703" i="1"/>
  <c r="K705" i="1"/>
  <c r="K701" i="1"/>
  <c r="K706" i="1"/>
  <c r="F704" i="1"/>
  <c r="F706" i="1"/>
  <c r="F705" i="1"/>
  <c r="I700" i="1"/>
  <c r="H707" i="1"/>
  <c r="H706" i="1"/>
  <c r="J707" i="1"/>
  <c r="G691" i="1"/>
  <c r="G700" i="1" s="1"/>
  <c r="H701" i="1"/>
  <c r="H702" i="1" s="1"/>
  <c r="K673" i="1"/>
  <c r="K678" i="1"/>
  <c r="K674" i="1"/>
  <c r="F676" i="1"/>
  <c r="F677" i="1"/>
  <c r="F673" i="1"/>
  <c r="F674" i="1" s="1"/>
  <c r="F678" i="1"/>
  <c r="F679" i="1"/>
  <c r="F675" i="1"/>
  <c r="I672" i="1"/>
  <c r="J679" i="1"/>
  <c r="J676" i="1"/>
  <c r="G663" i="1"/>
  <c r="G672" i="1" s="1"/>
  <c r="J675" i="1"/>
  <c r="H673" i="1"/>
  <c r="H674" i="1" s="1"/>
  <c r="K648" i="1"/>
  <c r="K651" i="1" s="1"/>
  <c r="K649" i="1"/>
  <c r="K650" i="1"/>
  <c r="K647" i="1"/>
  <c r="K645" i="1"/>
  <c r="K646" i="1"/>
  <c r="F648" i="1"/>
  <c r="F647" i="1"/>
  <c r="I644" i="1"/>
  <c r="H651" i="1"/>
  <c r="H648" i="1"/>
  <c r="H647" i="1"/>
  <c r="G635" i="1"/>
  <c r="G644" i="1" s="1"/>
  <c r="H645" i="1"/>
  <c r="H646" i="1" s="1"/>
  <c r="F619" i="1"/>
  <c r="F621" i="1"/>
  <c r="I616" i="1"/>
  <c r="J620" i="1"/>
  <c r="H623" i="1"/>
  <c r="G607" i="1"/>
  <c r="G616" i="1" s="1"/>
  <c r="J619" i="1"/>
  <c r="H622" i="1"/>
  <c r="J623" i="1"/>
  <c r="H620" i="1"/>
  <c r="I592" i="1"/>
  <c r="I595" i="1" s="1"/>
  <c r="F592" i="1"/>
  <c r="F594" i="1"/>
  <c r="F595" i="1"/>
  <c r="F591" i="1"/>
  <c r="F593" i="1"/>
  <c r="F589" i="1"/>
  <c r="F590" i="1" s="1"/>
  <c r="J592" i="1"/>
  <c r="G579" i="1"/>
  <c r="G588" i="1" s="1"/>
  <c r="J591" i="1"/>
  <c r="H594" i="1"/>
  <c r="J595" i="1"/>
  <c r="H592" i="1"/>
  <c r="H591" i="1"/>
  <c r="H595" i="1"/>
  <c r="H589" i="1"/>
  <c r="H590" i="1" s="1"/>
  <c r="J560" i="1"/>
  <c r="J561" i="1" s="1"/>
  <c r="J562" i="1" s="1"/>
  <c r="J566" i="1"/>
  <c r="J565" i="1"/>
  <c r="K551" i="1"/>
  <c r="K560" i="1" s="1"/>
  <c r="K563" i="1" s="1"/>
  <c r="H560" i="1"/>
  <c r="H565" i="1" s="1"/>
  <c r="F560" i="1"/>
  <c r="F567" i="1" s="1"/>
  <c r="I560" i="1"/>
  <c r="G547" i="1"/>
  <c r="K547" i="1"/>
  <c r="G551" i="1"/>
  <c r="G560" i="1" s="1"/>
  <c r="G949" i="1"/>
  <c r="G975" i="1" s="1"/>
  <c r="H808" i="1"/>
  <c r="I808" i="1" s="1"/>
  <c r="K808" i="1"/>
  <c r="K815" i="1" s="1"/>
  <c r="F928" i="1"/>
  <c r="F929" i="1"/>
  <c r="G963" i="1"/>
  <c r="G964" i="1" s="1"/>
  <c r="G965" i="1" s="1"/>
  <c r="F930" i="1"/>
  <c r="H930" i="1"/>
  <c r="G808" i="1"/>
  <c r="I949" i="1"/>
  <c r="I975" i="1" s="1"/>
  <c r="I963" i="1"/>
  <c r="I964" i="1" s="1"/>
  <c r="F932" i="1"/>
  <c r="G932" i="1" s="1"/>
  <c r="H898" i="1"/>
  <c r="F899" i="1"/>
  <c r="G899" i="1" s="1"/>
  <c r="F925" i="1"/>
  <c r="F839" i="1"/>
  <c r="G839" i="1" s="1"/>
  <c r="F901" i="1"/>
  <c r="H925" i="1"/>
  <c r="H843" i="1"/>
  <c r="H867" i="1"/>
  <c r="I867" i="1" s="1"/>
  <c r="H901" i="1"/>
  <c r="H926" i="1"/>
  <c r="F528" i="1"/>
  <c r="G528" i="1" s="1"/>
  <c r="F902" i="1"/>
  <c r="F927" i="1"/>
  <c r="G928" i="1"/>
  <c r="I806" i="1"/>
  <c r="G867" i="1"/>
  <c r="I894" i="1"/>
  <c r="G865" i="1"/>
  <c r="K963" i="1"/>
  <c r="H839" i="1"/>
  <c r="I839" i="1" s="1"/>
  <c r="F871" i="1"/>
  <c r="F923" i="1"/>
  <c r="F807" i="1"/>
  <c r="H869" i="1"/>
  <c r="I869" i="1" s="1"/>
  <c r="I874" i="1" s="1"/>
  <c r="H871" i="1"/>
  <c r="H895" i="1"/>
  <c r="I895" i="1" s="1"/>
  <c r="H902" i="1"/>
  <c r="F926" i="1"/>
  <c r="H929" i="1"/>
  <c r="F872" i="1"/>
  <c r="H899" i="1"/>
  <c r="I899" i="1" s="1"/>
  <c r="F903" i="1"/>
  <c r="H923" i="1"/>
  <c r="H807" i="1"/>
  <c r="I807" i="1" s="1"/>
  <c r="F811" i="1"/>
  <c r="F836" i="1"/>
  <c r="F840" i="1"/>
  <c r="F864" i="1"/>
  <c r="F866" i="1"/>
  <c r="H872" i="1"/>
  <c r="H903" i="1"/>
  <c r="H836" i="1"/>
  <c r="H840" i="1"/>
  <c r="F868" i="1"/>
  <c r="F873" i="1"/>
  <c r="H927" i="1"/>
  <c r="G835" i="1"/>
  <c r="F837" i="1"/>
  <c r="F841" i="1"/>
  <c r="H864" i="1"/>
  <c r="H866" i="1"/>
  <c r="I866" i="1" s="1"/>
  <c r="H873" i="1"/>
  <c r="F894" i="1"/>
  <c r="F896" i="1"/>
  <c r="H931" i="1"/>
  <c r="H837" i="1"/>
  <c r="H841" i="1"/>
  <c r="H868" i="1"/>
  <c r="I868" i="1" s="1"/>
  <c r="F870" i="1"/>
  <c r="H896" i="1"/>
  <c r="F900" i="1"/>
  <c r="G900" i="1" s="1"/>
  <c r="F924" i="1"/>
  <c r="F838" i="1"/>
  <c r="F842" i="1"/>
  <c r="F897" i="1"/>
  <c r="H838" i="1"/>
  <c r="H897" i="1"/>
  <c r="H928" i="1"/>
  <c r="F869" i="1"/>
  <c r="I356" i="1"/>
  <c r="F84" i="1"/>
  <c r="F87" i="1" s="1"/>
  <c r="J272" i="1"/>
  <c r="K272" i="1" s="1"/>
  <c r="I20" i="1"/>
  <c r="J56" i="1"/>
  <c r="J60" i="1" s="1"/>
  <c r="I731" i="1"/>
  <c r="I732" i="1" s="1"/>
  <c r="I733" i="1" s="1"/>
  <c r="J160" i="1"/>
  <c r="K160" i="1" s="1"/>
  <c r="K84" i="1"/>
  <c r="H104" i="1"/>
  <c r="I104" i="1" s="1"/>
  <c r="I112" i="1" s="1"/>
  <c r="I216" i="1"/>
  <c r="G525" i="1"/>
  <c r="I525" i="1"/>
  <c r="I76" i="1"/>
  <c r="I84" i="1" s="1"/>
  <c r="F28" i="1"/>
  <c r="F34" i="1" s="1"/>
  <c r="G76" i="1"/>
  <c r="I743" i="1"/>
  <c r="I790" i="1" s="1"/>
  <c r="G19" i="1"/>
  <c r="K741" i="1"/>
  <c r="K742" i="1" s="1"/>
  <c r="K743" i="1" s="1"/>
  <c r="K790" i="1" s="1"/>
  <c r="H28" i="1"/>
  <c r="H34" i="1" s="1"/>
  <c r="K188" i="1"/>
  <c r="J28" i="1"/>
  <c r="J31" i="1" s="1"/>
  <c r="F56" i="1"/>
  <c r="F59" i="1" s="1"/>
  <c r="H132" i="1"/>
  <c r="I132" i="1" s="1"/>
  <c r="I188" i="1"/>
  <c r="I756" i="1"/>
  <c r="I793" i="1" s="1"/>
  <c r="G20" i="1"/>
  <c r="H244" i="1"/>
  <c r="I244" i="1" s="1"/>
  <c r="G75" i="1"/>
  <c r="F183" i="1"/>
  <c r="H211" i="1"/>
  <c r="H215" i="1" s="1"/>
  <c r="H224" i="1" s="1"/>
  <c r="I496" i="1"/>
  <c r="K731" i="1"/>
  <c r="K732" i="1" s="1"/>
  <c r="I48" i="1"/>
  <c r="I412" i="1"/>
  <c r="G721" i="1"/>
  <c r="G722" i="1" s="1"/>
  <c r="G723" i="1" s="1"/>
  <c r="I721" i="1"/>
  <c r="I722" i="1" s="1"/>
  <c r="I723" i="1" s="1"/>
  <c r="K268" i="1"/>
  <c r="H56" i="1"/>
  <c r="I47" i="1"/>
  <c r="J104" i="1"/>
  <c r="K104" i="1" s="1"/>
  <c r="K100" i="1"/>
  <c r="J84" i="1"/>
  <c r="G211" i="1"/>
  <c r="F215" i="1"/>
  <c r="J187" i="1"/>
  <c r="K183" i="1"/>
  <c r="J243" i="1"/>
  <c r="K239" i="1"/>
  <c r="K127" i="1"/>
  <c r="H127" i="1"/>
  <c r="F127" i="1"/>
  <c r="H407" i="1"/>
  <c r="F407" i="1"/>
  <c r="H463" i="1"/>
  <c r="F463" i="1"/>
  <c r="F379" i="1"/>
  <c r="F435" i="1"/>
  <c r="H379" i="1"/>
  <c r="K103" i="1"/>
  <c r="F155" i="1"/>
  <c r="G155" i="1" s="1"/>
  <c r="D164" i="1"/>
  <c r="G164" i="1" s="1"/>
  <c r="H183" i="1"/>
  <c r="F267" i="1"/>
  <c r="H491" i="1"/>
  <c r="F491" i="1"/>
  <c r="K47" i="1"/>
  <c r="H84" i="1"/>
  <c r="H155" i="1"/>
  <c r="F239" i="1"/>
  <c r="H267" i="1"/>
  <c r="G752" i="1"/>
  <c r="G792" i="1" s="1"/>
  <c r="K721" i="1"/>
  <c r="I750" i="1"/>
  <c r="I751" i="1" s="1"/>
  <c r="H239" i="1"/>
  <c r="K267" i="1"/>
  <c r="I19" i="1"/>
  <c r="G99" i="1"/>
  <c r="I99" i="1"/>
  <c r="H435" i="1"/>
  <c r="G755" i="1"/>
  <c r="G756" i="1" s="1"/>
  <c r="G793" i="1" s="1"/>
  <c r="H351" i="1"/>
  <c r="F351" i="1"/>
  <c r="K19" i="1"/>
  <c r="G103" i="1"/>
  <c r="H295" i="1"/>
  <c r="H323" i="1"/>
  <c r="F323" i="1"/>
  <c r="G47" i="1"/>
  <c r="G56" i="1" s="1"/>
  <c r="F295" i="1"/>
  <c r="G731" i="1"/>
  <c r="I523" i="1"/>
  <c r="K750" i="1"/>
  <c r="K751" i="1" s="1"/>
  <c r="K755" i="1"/>
  <c r="K756" i="1" s="1"/>
  <c r="K793" i="1" s="1"/>
  <c r="K523" i="1"/>
  <c r="G741" i="1"/>
  <c r="G742" i="1" s="1"/>
  <c r="K622" i="1" l="1"/>
  <c r="K620" i="1"/>
  <c r="K623" i="1" s="1"/>
  <c r="K617" i="1"/>
  <c r="K594" i="1"/>
  <c r="K592" i="1"/>
  <c r="K595" i="1" s="1"/>
  <c r="K589" i="1"/>
  <c r="K590" i="1"/>
  <c r="J570" i="2"/>
  <c r="K570" i="2" s="1"/>
  <c r="K571" i="2" s="1"/>
  <c r="K779" i="2" s="1"/>
  <c r="K618" i="1"/>
  <c r="K619" i="1"/>
  <c r="K565" i="1"/>
  <c r="F570" i="2"/>
  <c r="G570" i="2" s="1"/>
  <c r="G569" i="2"/>
  <c r="G571" i="2"/>
  <c r="G779" i="2" s="1"/>
  <c r="I568" i="2"/>
  <c r="I569" i="2" s="1"/>
  <c r="G624" i="2"/>
  <c r="F626" i="2" s="1"/>
  <c r="G626" i="2" s="1"/>
  <c r="K624" i="2"/>
  <c r="J626" i="2" s="1"/>
  <c r="K626" i="2" s="1"/>
  <c r="G794" i="2"/>
  <c r="G625" i="2"/>
  <c r="G627" i="2" s="1"/>
  <c r="G781" i="2" s="1"/>
  <c r="I624" i="2"/>
  <c r="H626" i="2" s="1"/>
  <c r="I626" i="2" s="1"/>
  <c r="K625" i="2"/>
  <c r="K627" i="2" s="1"/>
  <c r="K781" i="2" s="1"/>
  <c r="K794" i="2"/>
  <c r="I794" i="2"/>
  <c r="K148" i="2"/>
  <c r="I123" i="2"/>
  <c r="I763" i="2" s="1"/>
  <c r="G92" i="2"/>
  <c r="J94" i="2"/>
  <c r="K94" i="2" s="1"/>
  <c r="K95" i="2" s="1"/>
  <c r="K762" i="2" s="1"/>
  <c r="I92" i="2"/>
  <c r="G64" i="2"/>
  <c r="G65" i="2" s="1"/>
  <c r="K64" i="2"/>
  <c r="K65" i="2" s="1"/>
  <c r="K67" i="2" s="1"/>
  <c r="K761" i="2" s="1"/>
  <c r="I681" i="2"/>
  <c r="I683" i="2" s="1"/>
  <c r="I783" i="2" s="1"/>
  <c r="H682" i="2"/>
  <c r="I682" i="2" s="1"/>
  <c r="F94" i="2"/>
  <c r="G94" i="2" s="1"/>
  <c r="G93" i="2"/>
  <c r="G37" i="2"/>
  <c r="G39" i="2" s="1"/>
  <c r="G760" i="2" s="1"/>
  <c r="F38" i="2"/>
  <c r="G38" i="2" s="1"/>
  <c r="I596" i="2"/>
  <c r="J66" i="2"/>
  <c r="K66" i="2" s="1"/>
  <c r="I942" i="2"/>
  <c r="I943" i="2" s="1"/>
  <c r="H943" i="2"/>
  <c r="F710" i="2"/>
  <c r="G710" i="2" s="1"/>
  <c r="G709" i="2"/>
  <c r="G711" i="2" s="1"/>
  <c r="G784" i="2" s="1"/>
  <c r="I36" i="2"/>
  <c r="J150" i="2"/>
  <c r="K150" i="2" s="1"/>
  <c r="K149" i="2"/>
  <c r="K151" i="2" s="1"/>
  <c r="K764" i="2" s="1"/>
  <c r="J654" i="2"/>
  <c r="K654" i="2" s="1"/>
  <c r="K653" i="2"/>
  <c r="K655" i="2" s="1"/>
  <c r="K782" i="2" s="1"/>
  <c r="I299" i="2"/>
  <c r="I308" i="2" s="1"/>
  <c r="H308" i="2"/>
  <c r="I439" i="2"/>
  <c r="I448" i="2" s="1"/>
  <c r="H448" i="2"/>
  <c r="K187" i="2"/>
  <c r="K196" i="2" s="1"/>
  <c r="J196" i="2"/>
  <c r="H280" i="2"/>
  <c r="I271" i="2"/>
  <c r="I280" i="2" s="1"/>
  <c r="G119" i="2"/>
  <c r="G120" i="2" s="1"/>
  <c r="J280" i="2"/>
  <c r="K271" i="2"/>
  <c r="K280" i="2" s="1"/>
  <c r="I215" i="2"/>
  <c r="I224" i="2" s="1"/>
  <c r="H224" i="2"/>
  <c r="G467" i="2"/>
  <c r="I845" i="2"/>
  <c r="I852" i="2" s="1"/>
  <c r="I850" i="2"/>
  <c r="I848" i="2"/>
  <c r="I851" i="2"/>
  <c r="I847" i="2"/>
  <c r="I849" i="2"/>
  <c r="I846" i="2"/>
  <c r="G243" i="2"/>
  <c r="G252" i="2" s="1"/>
  <c r="F252" i="2"/>
  <c r="G131" i="2"/>
  <c r="G140" i="2" s="1"/>
  <c r="F140" i="2"/>
  <c r="K844" i="2"/>
  <c r="I881" i="2"/>
  <c r="I882" i="2" s="1"/>
  <c r="K851" i="2"/>
  <c r="F196" i="2"/>
  <c r="G187" i="2"/>
  <c r="G196" i="2" s="1"/>
  <c r="H710" i="2"/>
  <c r="I710" i="2" s="1"/>
  <c r="I709" i="2"/>
  <c r="I711" i="2" s="1"/>
  <c r="I784" i="2" s="1"/>
  <c r="G439" i="2"/>
  <c r="G448" i="2" s="1"/>
  <c r="F448" i="2"/>
  <c r="K159" i="2"/>
  <c r="K168" i="2" s="1"/>
  <c r="J168" i="2"/>
  <c r="H392" i="2"/>
  <c r="I383" i="2"/>
  <c r="I392" i="2" s="1"/>
  <c r="M472" i="2"/>
  <c r="M473" i="2" s="1"/>
  <c r="J472" i="2"/>
  <c r="K472" i="2" s="1"/>
  <c r="G852" i="2"/>
  <c r="I821" i="2"/>
  <c r="I817" i="2"/>
  <c r="I816" i="2"/>
  <c r="I823" i="2" s="1"/>
  <c r="I819" i="2"/>
  <c r="I822" i="2"/>
  <c r="I820" i="2"/>
  <c r="I818" i="2"/>
  <c r="H364" i="2"/>
  <c r="I355" i="2"/>
  <c r="I364" i="2" s="1"/>
  <c r="G933" i="2"/>
  <c r="G411" i="2"/>
  <c r="J224" i="2"/>
  <c r="K215" i="2"/>
  <c r="K224" i="2" s="1"/>
  <c r="K908" i="2"/>
  <c r="I187" i="2"/>
  <c r="I196" i="2" s="1"/>
  <c r="H196" i="2"/>
  <c r="I411" i="2"/>
  <c r="H420" i="2"/>
  <c r="J336" i="2"/>
  <c r="K327" i="2"/>
  <c r="K336" i="2" s="1"/>
  <c r="F168" i="2"/>
  <c r="G159" i="2"/>
  <c r="G168" i="2" s="1"/>
  <c r="H504" i="2"/>
  <c r="I495" i="2"/>
  <c r="I504" i="2" s="1"/>
  <c r="K467" i="2"/>
  <c r="K849" i="2"/>
  <c r="K848" i="2"/>
  <c r="J504" i="2"/>
  <c r="K495" i="2"/>
  <c r="K504" i="2" s="1"/>
  <c r="G299" i="2"/>
  <c r="G308" i="2" s="1"/>
  <c r="F308" i="2"/>
  <c r="J252" i="2"/>
  <c r="K243" i="2"/>
  <c r="K252" i="2" s="1"/>
  <c r="F418" i="2"/>
  <c r="F416" i="2"/>
  <c r="G416" i="2" s="1"/>
  <c r="H140" i="2"/>
  <c r="I131" i="2"/>
  <c r="I140" i="2" s="1"/>
  <c r="J392" i="2"/>
  <c r="K383" i="2"/>
  <c r="K392" i="2" s="1"/>
  <c r="F504" i="2"/>
  <c r="G495" i="2"/>
  <c r="G504" i="2" s="1"/>
  <c r="K846" i="2"/>
  <c r="I65" i="2"/>
  <c r="H66" i="2"/>
  <c r="I66" i="2" s="1"/>
  <c r="I67" i="2"/>
  <c r="I761" i="2" s="1"/>
  <c r="G597" i="2"/>
  <c r="F598" i="2"/>
  <c r="G598" i="2" s="1"/>
  <c r="G599" i="2" s="1"/>
  <c r="G780" i="2" s="1"/>
  <c r="H168" i="2"/>
  <c r="I159" i="2"/>
  <c r="I168" i="2" s="1"/>
  <c r="K411" i="2"/>
  <c r="K420" i="2" s="1"/>
  <c r="J420" i="2"/>
  <c r="G327" i="2"/>
  <c r="G336" i="2" s="1"/>
  <c r="F336" i="2"/>
  <c r="J821" i="2"/>
  <c r="J448" i="2"/>
  <c r="K439" i="2"/>
  <c r="K448" i="2" s="1"/>
  <c r="G536" i="2"/>
  <c r="G537" i="2"/>
  <c r="G533" i="2"/>
  <c r="G538" i="2"/>
  <c r="G534" i="2"/>
  <c r="G535" i="2"/>
  <c r="G539" i="2"/>
  <c r="I467" i="2"/>
  <c r="K899" i="2"/>
  <c r="J904" i="2"/>
  <c r="J308" i="2"/>
  <c r="K299" i="2"/>
  <c r="K308" i="2" s="1"/>
  <c r="J364" i="2"/>
  <c r="K355" i="2"/>
  <c r="K364" i="2" s="1"/>
  <c r="H336" i="2"/>
  <c r="I327" i="2"/>
  <c r="I336" i="2" s="1"/>
  <c r="K850" i="2"/>
  <c r="J122" i="2"/>
  <c r="K122" i="2" s="1"/>
  <c r="K121" i="2"/>
  <c r="J682" i="2"/>
  <c r="K682" i="2" s="1"/>
  <c r="K683" i="2" s="1"/>
  <c r="K783" i="2" s="1"/>
  <c r="K681" i="2"/>
  <c r="G383" i="2"/>
  <c r="G392" i="2" s="1"/>
  <c r="F392" i="2"/>
  <c r="K866" i="2"/>
  <c r="G874" i="2"/>
  <c r="F280" i="2"/>
  <c r="G271" i="2"/>
  <c r="G280" i="2" s="1"/>
  <c r="G820" i="2"/>
  <c r="K820" i="2" s="1"/>
  <c r="G816" i="2"/>
  <c r="K816" i="2" s="1"/>
  <c r="G818" i="2"/>
  <c r="K818" i="2" s="1"/>
  <c r="G821" i="2"/>
  <c r="K821" i="2" s="1"/>
  <c r="K815" i="2"/>
  <c r="G817" i="2"/>
  <c r="G819" i="2"/>
  <c r="K819" i="2" s="1"/>
  <c r="G215" i="2"/>
  <c r="G224" i="2" s="1"/>
  <c r="F224" i="2"/>
  <c r="G912" i="2"/>
  <c r="F364" i="2"/>
  <c r="G355" i="2"/>
  <c r="G364" i="2" s="1"/>
  <c r="H820" i="2"/>
  <c r="J820" i="2" s="1"/>
  <c r="H816" i="2"/>
  <c r="H817" i="2" s="1"/>
  <c r="H818" i="2"/>
  <c r="J818" i="2" s="1"/>
  <c r="H821" i="2"/>
  <c r="H819" i="2"/>
  <c r="J819" i="2" s="1"/>
  <c r="H822" i="2"/>
  <c r="J822" i="2" s="1"/>
  <c r="F817" i="2"/>
  <c r="H252" i="2"/>
  <c r="I243" i="2"/>
  <c r="I252" i="2" s="1"/>
  <c r="I537" i="2"/>
  <c r="I533" i="2"/>
  <c r="I540" i="2" s="1"/>
  <c r="I538" i="2"/>
  <c r="I534" i="2"/>
  <c r="I535" i="2"/>
  <c r="I536" i="2"/>
  <c r="I539" i="2" s="1"/>
  <c r="H474" i="2"/>
  <c r="I474" i="2" s="1"/>
  <c r="H472" i="2"/>
  <c r="I472" i="2" s="1"/>
  <c r="I908" i="2"/>
  <c r="I911" i="2" s="1"/>
  <c r="K911" i="2" s="1"/>
  <c r="I905" i="2"/>
  <c r="K905" i="2" s="1"/>
  <c r="I910" i="2"/>
  <c r="K910" i="2" s="1"/>
  <c r="I907" i="2"/>
  <c r="K907" i="2" s="1"/>
  <c r="I909" i="2"/>
  <c r="K909" i="2" s="1"/>
  <c r="I906" i="2"/>
  <c r="K906" i="2" s="1"/>
  <c r="F474" i="2"/>
  <c r="F472" i="2"/>
  <c r="G472" i="2" s="1"/>
  <c r="K847" i="2"/>
  <c r="I653" i="2"/>
  <c r="H654" i="2"/>
  <c r="I654" i="2" s="1"/>
  <c r="I655" i="2"/>
  <c r="I782" i="2" s="1"/>
  <c r="H679" i="1"/>
  <c r="K676" i="1"/>
  <c r="K679" i="1" s="1"/>
  <c r="F623" i="1"/>
  <c r="I589" i="1"/>
  <c r="F620" i="1"/>
  <c r="J564" i="1"/>
  <c r="I593" i="1"/>
  <c r="I596" i="1" s="1"/>
  <c r="K593" i="1"/>
  <c r="J567" i="1"/>
  <c r="J563" i="1"/>
  <c r="I590" i="1"/>
  <c r="H617" i="1"/>
  <c r="H618" i="1" s="1"/>
  <c r="F622" i="1"/>
  <c r="H650" i="1"/>
  <c r="F651" i="1"/>
  <c r="H675" i="1"/>
  <c r="H703" i="1"/>
  <c r="F707" i="1"/>
  <c r="J648" i="1"/>
  <c r="I591" i="1"/>
  <c r="J651" i="1"/>
  <c r="F703" i="1"/>
  <c r="H619" i="1"/>
  <c r="F649" i="1"/>
  <c r="H676" i="1"/>
  <c r="K677" i="1"/>
  <c r="H704" i="1"/>
  <c r="J706" i="1"/>
  <c r="J705" i="1"/>
  <c r="J701" i="1"/>
  <c r="J702" i="1" s="1"/>
  <c r="J704" i="1"/>
  <c r="K708" i="1"/>
  <c r="J710" i="1" s="1"/>
  <c r="K710" i="1" s="1"/>
  <c r="H678" i="1"/>
  <c r="K652" i="1"/>
  <c r="J654" i="1" s="1"/>
  <c r="K654" i="1" s="1"/>
  <c r="F650" i="1"/>
  <c r="J650" i="1"/>
  <c r="J649" i="1"/>
  <c r="J645" i="1"/>
  <c r="J646" i="1" s="1"/>
  <c r="G706" i="1"/>
  <c r="G705" i="1"/>
  <c r="G701" i="1"/>
  <c r="G702" i="1"/>
  <c r="G703" i="1"/>
  <c r="G704" i="1"/>
  <c r="G707" i="1" s="1"/>
  <c r="I703" i="1"/>
  <c r="I704" i="1"/>
  <c r="I707" i="1" s="1"/>
  <c r="I705" i="1"/>
  <c r="I706" i="1"/>
  <c r="I702" i="1"/>
  <c r="I701" i="1"/>
  <c r="K680" i="1"/>
  <c r="I676" i="1"/>
  <c r="I679" i="1" s="1"/>
  <c r="I678" i="1"/>
  <c r="I674" i="1"/>
  <c r="I675" i="1"/>
  <c r="I677" i="1"/>
  <c r="I673" i="1"/>
  <c r="G679" i="1"/>
  <c r="G677" i="1"/>
  <c r="G673" i="1"/>
  <c r="G678" i="1"/>
  <c r="G674" i="1"/>
  <c r="G675" i="1"/>
  <c r="G676" i="1"/>
  <c r="I647" i="1"/>
  <c r="I645" i="1"/>
  <c r="I650" i="1"/>
  <c r="I646" i="1"/>
  <c r="I648" i="1"/>
  <c r="I651" i="1" s="1"/>
  <c r="I649" i="1"/>
  <c r="G650" i="1"/>
  <c r="G646" i="1"/>
  <c r="G647" i="1"/>
  <c r="G648" i="1"/>
  <c r="G651" i="1" s="1"/>
  <c r="G649" i="1"/>
  <c r="G645" i="1"/>
  <c r="I621" i="1"/>
  <c r="I617" i="1"/>
  <c r="I622" i="1"/>
  <c r="I618" i="1"/>
  <c r="I619" i="1"/>
  <c r="I620" i="1"/>
  <c r="I623" i="1" s="1"/>
  <c r="G619" i="1"/>
  <c r="G621" i="1"/>
  <c r="G617" i="1"/>
  <c r="G622" i="1"/>
  <c r="G618" i="1"/>
  <c r="G620" i="1"/>
  <c r="G623" i="1" s="1"/>
  <c r="G593" i="1"/>
  <c r="G589" i="1"/>
  <c r="G596" i="1" s="1"/>
  <c r="G591" i="1"/>
  <c r="G594" i="1"/>
  <c r="G590" i="1"/>
  <c r="G592" i="1"/>
  <c r="G595" i="1" s="1"/>
  <c r="H561" i="1"/>
  <c r="H562" i="1" s="1"/>
  <c r="H567" i="1"/>
  <c r="H564" i="1"/>
  <c r="H563" i="1"/>
  <c r="H566" i="1"/>
  <c r="F566" i="1"/>
  <c r="F561" i="1"/>
  <c r="F562" i="1" s="1"/>
  <c r="K562" i="1"/>
  <c r="K566" i="1"/>
  <c r="F564" i="1"/>
  <c r="K561" i="1"/>
  <c r="F563" i="1"/>
  <c r="K564" i="1"/>
  <c r="K567" i="1" s="1"/>
  <c r="F565" i="1"/>
  <c r="I561" i="1"/>
  <c r="I566" i="1"/>
  <c r="I562" i="1"/>
  <c r="I563" i="1"/>
  <c r="I564" i="1"/>
  <c r="I567" i="1" s="1"/>
  <c r="I565" i="1"/>
  <c r="G563" i="1"/>
  <c r="G564" i="1"/>
  <c r="G567" i="1" s="1"/>
  <c r="G565" i="1"/>
  <c r="G561" i="1"/>
  <c r="G566" i="1"/>
  <c r="G562" i="1"/>
  <c r="K949" i="1"/>
  <c r="K975" i="1" s="1"/>
  <c r="F88" i="1"/>
  <c r="F63" i="1"/>
  <c r="F89" i="1"/>
  <c r="K28" i="1"/>
  <c r="K30" i="1" s="1"/>
  <c r="I965" i="1"/>
  <c r="I966" i="1" s="1"/>
  <c r="I976" i="1" s="1"/>
  <c r="F90" i="1"/>
  <c r="F91" i="1"/>
  <c r="F85" i="1"/>
  <c r="F86" i="1" s="1"/>
  <c r="F35" i="1"/>
  <c r="I211" i="1"/>
  <c r="G869" i="1"/>
  <c r="H29" i="1"/>
  <c r="H30" i="1" s="1"/>
  <c r="I240" i="1"/>
  <c r="H31" i="1"/>
  <c r="G811" i="1"/>
  <c r="H33" i="1"/>
  <c r="H35" i="1"/>
  <c r="H32" i="1"/>
  <c r="I28" i="1"/>
  <c r="I30" i="1" s="1"/>
  <c r="J57" i="1"/>
  <c r="J58" i="1" s="1"/>
  <c r="F33" i="1"/>
  <c r="J59" i="1"/>
  <c r="J62" i="1"/>
  <c r="J61" i="1"/>
  <c r="F61" i="1"/>
  <c r="J63" i="1"/>
  <c r="F844" i="1"/>
  <c r="F31" i="1"/>
  <c r="F32" i="1"/>
  <c r="G84" i="1"/>
  <c r="G89" i="1" s="1"/>
  <c r="H844" i="1"/>
  <c r="F29" i="1"/>
  <c r="F30" i="1" s="1"/>
  <c r="K156" i="1"/>
  <c r="G183" i="1"/>
  <c r="F187" i="1"/>
  <c r="F196" i="1" s="1"/>
  <c r="H874" i="1"/>
  <c r="I864" i="1"/>
  <c r="I876" i="1" s="1"/>
  <c r="G866" i="1"/>
  <c r="G870" i="1"/>
  <c r="I928" i="1"/>
  <c r="F874" i="1"/>
  <c r="G864" i="1"/>
  <c r="K964" i="1"/>
  <c r="K965" i="1" s="1"/>
  <c r="G868" i="1"/>
  <c r="H815" i="1"/>
  <c r="I923" i="1"/>
  <c r="H933" i="1"/>
  <c r="G966" i="1"/>
  <c r="G976" i="1" s="1"/>
  <c r="G807" i="1"/>
  <c r="G894" i="1"/>
  <c r="F904" i="1"/>
  <c r="F933" i="1"/>
  <c r="G923" i="1"/>
  <c r="F815" i="1"/>
  <c r="G806" i="1"/>
  <c r="H904" i="1"/>
  <c r="G846" i="1"/>
  <c r="G924" i="1"/>
  <c r="I906" i="1"/>
  <c r="I100" i="1"/>
  <c r="H112" i="1"/>
  <c r="H119" i="1" s="1"/>
  <c r="I215" i="1"/>
  <c r="I224" i="1" s="1"/>
  <c r="I229" i="1" s="1"/>
  <c r="G28" i="1"/>
  <c r="G34" i="1" s="1"/>
  <c r="K87" i="1"/>
  <c r="K85" i="1"/>
  <c r="K90" i="1"/>
  <c r="K89" i="1"/>
  <c r="K88" i="1"/>
  <c r="K91" i="1" s="1"/>
  <c r="K86" i="1"/>
  <c r="J299" i="1"/>
  <c r="K299" i="1" s="1"/>
  <c r="F60" i="1"/>
  <c r="K295" i="1"/>
  <c r="F62" i="1"/>
  <c r="I734" i="1"/>
  <c r="I788" i="1" s="1"/>
  <c r="K56" i="1"/>
  <c r="K59" i="1" s="1"/>
  <c r="F57" i="1"/>
  <c r="F58" i="1" s="1"/>
  <c r="K733" i="1"/>
  <c r="K734" i="1" s="1"/>
  <c r="K788" i="1" s="1"/>
  <c r="I86" i="1"/>
  <c r="I85" i="1"/>
  <c r="I89" i="1"/>
  <c r="I88" i="1"/>
  <c r="I91" i="1" s="1"/>
  <c r="I87" i="1"/>
  <c r="I90" i="1"/>
  <c r="J33" i="1"/>
  <c r="J29" i="1"/>
  <c r="J30" i="1" s="1"/>
  <c r="I724" i="1"/>
  <c r="I787" i="1" s="1"/>
  <c r="J35" i="1"/>
  <c r="J132" i="1"/>
  <c r="K132" i="1" s="1"/>
  <c r="K128" i="1"/>
  <c r="I128" i="1"/>
  <c r="J32" i="1"/>
  <c r="K112" i="1"/>
  <c r="K117" i="1" s="1"/>
  <c r="J34" i="1"/>
  <c r="I56" i="1"/>
  <c r="I61" i="1" s="1"/>
  <c r="F160" i="1"/>
  <c r="G160" i="1" s="1"/>
  <c r="H300" i="1"/>
  <c r="I300" i="1" s="1"/>
  <c r="I296" i="1"/>
  <c r="H159" i="1"/>
  <c r="G61" i="1"/>
  <c r="G59" i="1"/>
  <c r="G57" i="1"/>
  <c r="G62" i="1"/>
  <c r="G60" i="1"/>
  <c r="G63" i="1" s="1"/>
  <c r="G58" i="1"/>
  <c r="H355" i="1"/>
  <c r="I351" i="1"/>
  <c r="I752" i="1"/>
  <c r="I792" i="1" s="1"/>
  <c r="J440" i="1"/>
  <c r="K440" i="1" s="1"/>
  <c r="K436" i="1"/>
  <c r="H91" i="1"/>
  <c r="H89" i="1"/>
  <c r="H87" i="1"/>
  <c r="H85" i="1"/>
  <c r="H86" i="1" s="1"/>
  <c r="H90" i="1"/>
  <c r="H88" i="1"/>
  <c r="K491" i="1"/>
  <c r="J495" i="1"/>
  <c r="F439" i="1"/>
  <c r="G435" i="1"/>
  <c r="J90" i="1"/>
  <c r="J88" i="1"/>
  <c r="J91" i="1"/>
  <c r="J89" i="1"/>
  <c r="J87" i="1"/>
  <c r="J85" i="1"/>
  <c r="J86" i="1" s="1"/>
  <c r="G323" i="1"/>
  <c r="F327" i="1"/>
  <c r="J355" i="1"/>
  <c r="K351" i="1"/>
  <c r="G380" i="1"/>
  <c r="F384" i="1"/>
  <c r="G384" i="1" s="1"/>
  <c r="F271" i="1"/>
  <c r="G267" i="1"/>
  <c r="K435" i="1"/>
  <c r="J439" i="1"/>
  <c r="J196" i="1"/>
  <c r="K187" i="1"/>
  <c r="K196" i="1" s="1"/>
  <c r="H327" i="1"/>
  <c r="I323" i="1"/>
  <c r="K722" i="1"/>
  <c r="K723" i="1" s="1"/>
  <c r="K520" i="1"/>
  <c r="J524" i="1"/>
  <c r="J244" i="1"/>
  <c r="K244" i="1" s="1"/>
  <c r="K240" i="1"/>
  <c r="F383" i="1"/>
  <c r="G379" i="1"/>
  <c r="J112" i="1"/>
  <c r="K323" i="1"/>
  <c r="J327" i="1"/>
  <c r="J300" i="1"/>
  <c r="K300" i="1" s="1"/>
  <c r="K296" i="1"/>
  <c r="K211" i="1"/>
  <c r="J215" i="1"/>
  <c r="F131" i="1"/>
  <c r="G127" i="1"/>
  <c r="I491" i="1"/>
  <c r="H495" i="1"/>
  <c r="I295" i="1"/>
  <c r="H299" i="1"/>
  <c r="H439" i="1"/>
  <c r="I435" i="1"/>
  <c r="K752" i="1"/>
  <c r="K792" i="1" s="1"/>
  <c r="I155" i="1"/>
  <c r="H384" i="1"/>
  <c r="I384" i="1" s="1"/>
  <c r="I380" i="1"/>
  <c r="H187" i="1"/>
  <c r="I183" i="1"/>
  <c r="H131" i="1"/>
  <c r="I127" i="1"/>
  <c r="J383" i="1"/>
  <c r="K379" i="1"/>
  <c r="I268" i="1"/>
  <c r="H272" i="1"/>
  <c r="I272" i="1" s="1"/>
  <c r="G743" i="1"/>
  <c r="G790" i="1" s="1"/>
  <c r="F440" i="1"/>
  <c r="G440" i="1" s="1"/>
  <c r="G436" i="1"/>
  <c r="K380" i="1"/>
  <c r="J384" i="1"/>
  <c r="K384" i="1" s="1"/>
  <c r="G724" i="1"/>
  <c r="G787" i="1" s="1"/>
  <c r="F300" i="1"/>
  <c r="G300" i="1" s="1"/>
  <c r="G296" i="1"/>
  <c r="J131" i="1"/>
  <c r="F104" i="1"/>
  <c r="G100" i="1"/>
  <c r="G240" i="1"/>
  <c r="F244" i="1"/>
  <c r="G244" i="1" s="1"/>
  <c r="H328" i="1"/>
  <c r="I328" i="1" s="1"/>
  <c r="I324" i="1"/>
  <c r="F328" i="1"/>
  <c r="G328" i="1" s="1"/>
  <c r="G324" i="1"/>
  <c r="F159" i="1"/>
  <c r="K416" i="1"/>
  <c r="J411" i="1"/>
  <c r="K407" i="1"/>
  <c r="F224" i="1"/>
  <c r="G215" i="1"/>
  <c r="G224" i="1" s="1"/>
  <c r="J159" i="1"/>
  <c r="I156" i="1"/>
  <c r="H160" i="1"/>
  <c r="I160" i="1" s="1"/>
  <c r="J467" i="1"/>
  <c r="K463" i="1"/>
  <c r="K472" i="1"/>
  <c r="F524" i="1"/>
  <c r="G520" i="1"/>
  <c r="F467" i="1"/>
  <c r="G463" i="1"/>
  <c r="G472" i="1"/>
  <c r="F355" i="1"/>
  <c r="G351" i="1"/>
  <c r="G128" i="1"/>
  <c r="F132" i="1"/>
  <c r="G132" i="1" s="1"/>
  <c r="H440" i="1"/>
  <c r="I440" i="1" s="1"/>
  <c r="I436" i="1"/>
  <c r="I463" i="1"/>
  <c r="I472" i="1"/>
  <c r="H467" i="1"/>
  <c r="H63" i="1"/>
  <c r="H61" i="1"/>
  <c r="H59" i="1"/>
  <c r="H57" i="1"/>
  <c r="H58" i="1" s="1"/>
  <c r="H62" i="1"/>
  <c r="H60" i="1"/>
  <c r="G732" i="1"/>
  <c r="G733" i="1" s="1"/>
  <c r="J271" i="1"/>
  <c r="J328" i="1"/>
  <c r="K328" i="1" s="1"/>
  <c r="K324" i="1"/>
  <c r="H271" i="1"/>
  <c r="I267" i="1"/>
  <c r="F411" i="1"/>
  <c r="G407" i="1"/>
  <c r="G416" i="1"/>
  <c r="K243" i="1"/>
  <c r="K155" i="1"/>
  <c r="F299" i="1"/>
  <c r="G295" i="1"/>
  <c r="F272" i="1"/>
  <c r="G272" i="1" s="1"/>
  <c r="G268" i="1"/>
  <c r="H243" i="1"/>
  <c r="I239" i="1"/>
  <c r="H524" i="1"/>
  <c r="I520" i="1"/>
  <c r="F243" i="1"/>
  <c r="G239" i="1"/>
  <c r="G491" i="1"/>
  <c r="F495" i="1"/>
  <c r="H383" i="1"/>
  <c r="I379" i="1"/>
  <c r="H411" i="1"/>
  <c r="I407" i="1"/>
  <c r="I416" i="1"/>
  <c r="I117" i="1"/>
  <c r="I115" i="1"/>
  <c r="I113" i="1"/>
  <c r="I118" i="1"/>
  <c r="I116" i="1"/>
  <c r="I119" i="1" s="1"/>
  <c r="I114" i="1"/>
  <c r="H231" i="1"/>
  <c r="H229" i="1"/>
  <c r="H227" i="1"/>
  <c r="H225" i="1"/>
  <c r="H226" i="1" s="1"/>
  <c r="H230" i="1"/>
  <c r="H228" i="1"/>
  <c r="K709" i="1" l="1"/>
  <c r="K711" i="1" s="1"/>
  <c r="K784" i="1" s="1"/>
  <c r="K624" i="1"/>
  <c r="K625" i="1" s="1"/>
  <c r="K596" i="1"/>
  <c r="K597" i="1" s="1"/>
  <c r="K874" i="1"/>
  <c r="G874" i="1"/>
  <c r="H570" i="2"/>
  <c r="I570" i="2" s="1"/>
  <c r="I571" i="2" s="1"/>
  <c r="I779" i="2" s="1"/>
  <c r="I625" i="2"/>
  <c r="I627" i="2"/>
  <c r="I781" i="2" s="1"/>
  <c r="G540" i="2"/>
  <c r="K123" i="2"/>
  <c r="K763" i="2" s="1"/>
  <c r="I93" i="2"/>
  <c r="I95" i="2" s="1"/>
  <c r="I762" i="2" s="1"/>
  <c r="H94" i="2"/>
  <c r="I94" i="2" s="1"/>
  <c r="G95" i="2"/>
  <c r="G762" i="2" s="1"/>
  <c r="F66" i="2"/>
  <c r="G66" i="2" s="1"/>
  <c r="G67" i="2" s="1"/>
  <c r="G761" i="2" s="1"/>
  <c r="F542" i="2"/>
  <c r="G542" i="2" s="1"/>
  <c r="G541" i="2"/>
  <c r="G543" i="2" s="1"/>
  <c r="G778" i="2" s="1"/>
  <c r="I824" i="2"/>
  <c r="I825" i="2" s="1"/>
  <c r="H825" i="2"/>
  <c r="I885" i="2"/>
  <c r="I972" i="2" s="1"/>
  <c r="H884" i="2"/>
  <c r="I883" i="2"/>
  <c r="I884" i="2" s="1"/>
  <c r="F122" i="2"/>
  <c r="G122" i="2" s="1"/>
  <c r="G123" i="2"/>
  <c r="G763" i="2" s="1"/>
  <c r="G121" i="2"/>
  <c r="H542" i="2"/>
  <c r="I542" i="2" s="1"/>
  <c r="I541" i="2"/>
  <c r="I543" i="2" s="1"/>
  <c r="I778" i="2" s="1"/>
  <c r="H854" i="2"/>
  <c r="I853" i="2"/>
  <c r="I854" i="2" s="1"/>
  <c r="I367" i="2"/>
  <c r="I368" i="2"/>
  <c r="I371" i="2" s="1"/>
  <c r="I369" i="2"/>
  <c r="I365" i="2"/>
  <c r="I370" i="2"/>
  <c r="I366" i="2"/>
  <c r="I284" i="2"/>
  <c r="I287" i="2" s="1"/>
  <c r="I285" i="2"/>
  <c r="I281" i="2"/>
  <c r="I286" i="2"/>
  <c r="I282" i="2"/>
  <c r="I283" i="2"/>
  <c r="I912" i="2"/>
  <c r="H259" i="2"/>
  <c r="H255" i="2"/>
  <c r="H256" i="2"/>
  <c r="H253" i="2"/>
  <c r="H254" i="2" s="1"/>
  <c r="H258" i="2"/>
  <c r="H257" i="2"/>
  <c r="G822" i="2"/>
  <c r="K822" i="2" s="1"/>
  <c r="G283" i="2"/>
  <c r="G284" i="2"/>
  <c r="G287" i="2" s="1"/>
  <c r="G285" i="2"/>
  <c r="G281" i="2"/>
  <c r="G286" i="2"/>
  <c r="G282" i="2"/>
  <c r="J371" i="2"/>
  <c r="J367" i="2"/>
  <c r="J368" i="2"/>
  <c r="J369" i="2"/>
  <c r="J365" i="2"/>
  <c r="J366" i="2" s="1"/>
  <c r="J370" i="2"/>
  <c r="J454" i="2"/>
  <c r="J451" i="2"/>
  <c r="J452" i="2"/>
  <c r="J449" i="2"/>
  <c r="J450" i="2" s="1"/>
  <c r="J455" i="2"/>
  <c r="J453" i="2"/>
  <c r="G507" i="2"/>
  <c r="G508" i="2"/>
  <c r="G511" i="2" s="1"/>
  <c r="G509" i="2"/>
  <c r="G505" i="2"/>
  <c r="G510" i="2"/>
  <c r="G506" i="2"/>
  <c r="K256" i="2"/>
  <c r="K259" i="2" s="1"/>
  <c r="K257" i="2"/>
  <c r="K253" i="2"/>
  <c r="K258" i="2"/>
  <c r="K254" i="2"/>
  <c r="K255" i="2"/>
  <c r="K343" i="2"/>
  <c r="K339" i="2"/>
  <c r="K340" i="2"/>
  <c r="K341" i="2"/>
  <c r="K337" i="2"/>
  <c r="K342" i="2"/>
  <c r="K338" i="2"/>
  <c r="K845" i="2"/>
  <c r="H370" i="2"/>
  <c r="H371" i="2"/>
  <c r="H367" i="2"/>
  <c r="H368" i="2"/>
  <c r="H369" i="2"/>
  <c r="H365" i="2"/>
  <c r="H366" i="2" s="1"/>
  <c r="F453" i="2"/>
  <c r="F449" i="2"/>
  <c r="F450" i="2" s="1"/>
  <c r="F455" i="2"/>
  <c r="F451" i="2"/>
  <c r="F454" i="2"/>
  <c r="F452" i="2"/>
  <c r="H285" i="2"/>
  <c r="H281" i="2"/>
  <c r="H282" i="2" s="1"/>
  <c r="H286" i="2"/>
  <c r="H287" i="2"/>
  <c r="H283" i="2"/>
  <c r="H284" i="2"/>
  <c r="I597" i="2"/>
  <c r="H598" i="2"/>
  <c r="I598" i="2" s="1"/>
  <c r="I599" i="2"/>
  <c r="I780" i="2" s="1"/>
  <c r="I255" i="2"/>
  <c r="I256" i="2"/>
  <c r="I259" i="2" s="1"/>
  <c r="I257" i="2"/>
  <c r="I253" i="2"/>
  <c r="I258" i="2"/>
  <c r="I254" i="2"/>
  <c r="K368" i="2"/>
  <c r="K371" i="2" s="1"/>
  <c r="K369" i="2"/>
  <c r="K365" i="2"/>
  <c r="K370" i="2"/>
  <c r="K366" i="2"/>
  <c r="K367" i="2"/>
  <c r="G418" i="2"/>
  <c r="G420" i="2" s="1"/>
  <c r="I418" i="2"/>
  <c r="I420" i="2" s="1"/>
  <c r="G258" i="2"/>
  <c r="G254" i="2"/>
  <c r="G259" i="2"/>
  <c r="G255" i="2"/>
  <c r="G256" i="2"/>
  <c r="G257" i="2"/>
  <c r="G253" i="2"/>
  <c r="G260" i="2" s="1"/>
  <c r="I313" i="2"/>
  <c r="I309" i="2"/>
  <c r="I314" i="2"/>
  <c r="I310" i="2"/>
  <c r="I311" i="2"/>
  <c r="I312" i="2"/>
  <c r="I315" i="2" s="1"/>
  <c r="J817" i="2"/>
  <c r="K817" i="2"/>
  <c r="F284" i="2"/>
  <c r="F285" i="2"/>
  <c r="F287" i="2"/>
  <c r="F283" i="2"/>
  <c r="F286" i="2"/>
  <c r="F281" i="2"/>
  <c r="F282" i="2" s="1"/>
  <c r="K314" i="2"/>
  <c r="K310" i="2"/>
  <c r="K315" i="2"/>
  <c r="K311" i="2"/>
  <c r="K312" i="2"/>
  <c r="K309" i="2"/>
  <c r="K313" i="2"/>
  <c r="F510" i="2"/>
  <c r="F511" i="2"/>
  <c r="F507" i="2"/>
  <c r="F508" i="2"/>
  <c r="F509" i="2"/>
  <c r="F505" i="2"/>
  <c r="F506" i="2" s="1"/>
  <c r="J256" i="2"/>
  <c r="J257" i="2"/>
  <c r="J253" i="2"/>
  <c r="J254" i="2" s="1"/>
  <c r="J258" i="2"/>
  <c r="J255" i="2"/>
  <c r="J259" i="2"/>
  <c r="J340" i="2"/>
  <c r="J341" i="2"/>
  <c r="J337" i="2"/>
  <c r="J338" i="2" s="1"/>
  <c r="J343" i="2"/>
  <c r="J339" i="2"/>
  <c r="J342" i="2"/>
  <c r="K227" i="2"/>
  <c r="K228" i="2"/>
  <c r="K231" i="2" s="1"/>
  <c r="K229" i="2"/>
  <c r="K225" i="2"/>
  <c r="K230" i="2"/>
  <c r="K226" i="2"/>
  <c r="G853" i="2"/>
  <c r="D853" i="2"/>
  <c r="F854" i="2"/>
  <c r="K852" i="2"/>
  <c r="G453" i="2"/>
  <c r="G449" i="2"/>
  <c r="G450" i="2"/>
  <c r="G451" i="2"/>
  <c r="G454" i="2"/>
  <c r="G452" i="2"/>
  <c r="G455" i="2" s="1"/>
  <c r="F476" i="2"/>
  <c r="J202" i="2"/>
  <c r="J203" i="2"/>
  <c r="J199" i="2"/>
  <c r="J197" i="2"/>
  <c r="J198" i="2" s="1"/>
  <c r="J201" i="2"/>
  <c r="J200" i="2"/>
  <c r="J816" i="2"/>
  <c r="G370" i="2"/>
  <c r="G366" i="2"/>
  <c r="G371" i="2"/>
  <c r="G367" i="2"/>
  <c r="G368" i="2"/>
  <c r="G369" i="2"/>
  <c r="G365" i="2"/>
  <c r="G372" i="2" s="1"/>
  <c r="G879" i="2"/>
  <c r="K879" i="2" s="1"/>
  <c r="G875" i="2"/>
  <c r="K875" i="2" s="1"/>
  <c r="G878" i="2"/>
  <c r="K878" i="2" s="1"/>
  <c r="K874" i="2"/>
  <c r="G881" i="2"/>
  <c r="K881" i="2" s="1"/>
  <c r="G877" i="2"/>
  <c r="K877" i="2" s="1"/>
  <c r="G880" i="2"/>
  <c r="K880" i="2" s="1"/>
  <c r="G876" i="2"/>
  <c r="K876" i="2" s="1"/>
  <c r="J315" i="2"/>
  <c r="J311" i="2"/>
  <c r="J312" i="2"/>
  <c r="J313" i="2"/>
  <c r="J309" i="2"/>
  <c r="J310" i="2" s="1"/>
  <c r="J314" i="2"/>
  <c r="F342" i="2"/>
  <c r="F343" i="2"/>
  <c r="F339" i="2"/>
  <c r="F341" i="2"/>
  <c r="F337" i="2"/>
  <c r="F338" i="2" s="1"/>
  <c r="F340" i="2"/>
  <c r="K397" i="2"/>
  <c r="K393" i="2"/>
  <c r="K398" i="2"/>
  <c r="K394" i="2"/>
  <c r="K399" i="2"/>
  <c r="K395" i="2"/>
  <c r="K400" i="2" s="1"/>
  <c r="K396" i="2"/>
  <c r="F313" i="2"/>
  <c r="F309" i="2"/>
  <c r="F310" i="2" s="1"/>
  <c r="F314" i="2"/>
  <c r="F312" i="2"/>
  <c r="F311" i="2"/>
  <c r="F315" i="2"/>
  <c r="H425" i="2"/>
  <c r="H421" i="2"/>
  <c r="H422" i="2" s="1"/>
  <c r="H426" i="2"/>
  <c r="H427" i="2"/>
  <c r="H423" i="2"/>
  <c r="H424" i="2"/>
  <c r="J231" i="2"/>
  <c r="J227" i="2"/>
  <c r="J228" i="2"/>
  <c r="J225" i="2"/>
  <c r="J226" i="2" s="1"/>
  <c r="J230" i="2"/>
  <c r="J229" i="2"/>
  <c r="H230" i="2"/>
  <c r="H231" i="2"/>
  <c r="H227" i="2"/>
  <c r="H225" i="2"/>
  <c r="H226" i="2" s="1"/>
  <c r="H229" i="2"/>
  <c r="H228" i="2"/>
  <c r="K202" i="2"/>
  <c r="K198" i="2"/>
  <c r="K199" i="2"/>
  <c r="K200" i="2"/>
  <c r="K203" i="2" s="1"/>
  <c r="K201" i="2"/>
  <c r="K197" i="2"/>
  <c r="G823" i="2"/>
  <c r="K173" i="2"/>
  <c r="K169" i="2"/>
  <c r="K174" i="2"/>
  <c r="K170" i="2"/>
  <c r="K171" i="2"/>
  <c r="K172" i="2"/>
  <c r="K175" i="2" s="1"/>
  <c r="F369" i="2"/>
  <c r="F365" i="2"/>
  <c r="F366" i="2" s="1"/>
  <c r="F370" i="2"/>
  <c r="F371" i="2"/>
  <c r="F367" i="2"/>
  <c r="F368" i="2"/>
  <c r="J911" i="2"/>
  <c r="J909" i="2"/>
  <c r="J907" i="2"/>
  <c r="J905" i="2"/>
  <c r="J906" i="2" s="1"/>
  <c r="J910" i="2"/>
  <c r="J908" i="2"/>
  <c r="G341" i="2"/>
  <c r="G337" i="2"/>
  <c r="G342" i="2"/>
  <c r="G338" i="2"/>
  <c r="G339" i="2"/>
  <c r="G340" i="2"/>
  <c r="G343" i="2" s="1"/>
  <c r="J396" i="2"/>
  <c r="J397" i="2"/>
  <c r="J393" i="2"/>
  <c r="J394" i="2" s="1"/>
  <c r="J398" i="2"/>
  <c r="J399" i="2"/>
  <c r="J395" i="2"/>
  <c r="G312" i="2"/>
  <c r="G313" i="2"/>
  <c r="G309" i="2"/>
  <c r="G314" i="2"/>
  <c r="G310" i="2"/>
  <c r="G315" i="2"/>
  <c r="G311" i="2"/>
  <c r="I230" i="2"/>
  <c r="I226" i="2"/>
  <c r="I227" i="2"/>
  <c r="I228" i="2"/>
  <c r="I231" i="2" s="1"/>
  <c r="I229" i="2"/>
  <c r="I225" i="2"/>
  <c r="H172" i="2"/>
  <c r="H173" i="2"/>
  <c r="H169" i="2"/>
  <c r="H170" i="2" s="1"/>
  <c r="H171" i="2"/>
  <c r="H175" i="2"/>
  <c r="H174" i="2"/>
  <c r="I37" i="2"/>
  <c r="H38" i="2"/>
  <c r="I38" i="2" s="1"/>
  <c r="I39" i="2" s="1"/>
  <c r="I760" i="2" s="1"/>
  <c r="J474" i="2"/>
  <c r="G474" i="2"/>
  <c r="G476" i="2" s="1"/>
  <c r="G913" i="2"/>
  <c r="G914" i="2" s="1"/>
  <c r="K912" i="2"/>
  <c r="F914" i="2"/>
  <c r="F398" i="2"/>
  <c r="F399" i="2"/>
  <c r="F395" i="2"/>
  <c r="F396" i="2"/>
  <c r="F397" i="2"/>
  <c r="F393" i="2"/>
  <c r="F394" i="2" s="1"/>
  <c r="J426" i="2"/>
  <c r="J427" i="2"/>
  <c r="J423" i="2"/>
  <c r="J424" i="2"/>
  <c r="J421" i="2"/>
  <c r="J422" i="2" s="1"/>
  <c r="J425" i="2"/>
  <c r="I143" i="2"/>
  <c r="I144" i="2"/>
  <c r="I147" i="2" s="1"/>
  <c r="I145" i="2"/>
  <c r="I142" i="2"/>
  <c r="I141" i="2"/>
  <c r="I146" i="2"/>
  <c r="I508" i="2"/>
  <c r="I511" i="2" s="1"/>
  <c r="I509" i="2"/>
  <c r="I505" i="2"/>
  <c r="I510" i="2"/>
  <c r="I506" i="2"/>
  <c r="I507" i="2"/>
  <c r="F420" i="2"/>
  <c r="I396" i="2"/>
  <c r="I399" i="2" s="1"/>
  <c r="I397" i="2"/>
  <c r="I393" i="2"/>
  <c r="I398" i="2"/>
  <c r="I394" i="2"/>
  <c r="I395" i="2"/>
  <c r="F145" i="2"/>
  <c r="F141" i="2"/>
  <c r="F142" i="2" s="1"/>
  <c r="F146" i="2"/>
  <c r="F147" i="2"/>
  <c r="F143" i="2"/>
  <c r="F144" i="2"/>
  <c r="K285" i="2"/>
  <c r="K281" i="2"/>
  <c r="K286" i="2"/>
  <c r="K282" i="2"/>
  <c r="K283" i="2"/>
  <c r="K284" i="2"/>
  <c r="K287" i="2" s="1"/>
  <c r="H453" i="2"/>
  <c r="H455" i="2"/>
  <c r="H451" i="2"/>
  <c r="H454" i="2"/>
  <c r="H452" i="2"/>
  <c r="H449" i="2"/>
  <c r="H450" i="2" s="1"/>
  <c r="I944" i="2"/>
  <c r="I974" i="2" s="1"/>
  <c r="K453" i="2"/>
  <c r="K454" i="2"/>
  <c r="K451" i="2"/>
  <c r="K452" i="2"/>
  <c r="K455" i="2" s="1"/>
  <c r="K449" i="2"/>
  <c r="K450" i="2"/>
  <c r="F200" i="2"/>
  <c r="F201" i="2"/>
  <c r="F197" i="2"/>
  <c r="F198" i="2" s="1"/>
  <c r="F203" i="2"/>
  <c r="F202" i="2"/>
  <c r="F199" i="2"/>
  <c r="F229" i="2"/>
  <c r="F225" i="2"/>
  <c r="F226" i="2" s="1"/>
  <c r="F230" i="2"/>
  <c r="F228" i="2"/>
  <c r="F227" i="2"/>
  <c r="F231" i="2"/>
  <c r="G395" i="2"/>
  <c r="G396" i="2"/>
  <c r="G399" i="2" s="1"/>
  <c r="G397" i="2"/>
  <c r="G393" i="2"/>
  <c r="G398" i="2"/>
  <c r="G394" i="2"/>
  <c r="I342" i="2"/>
  <c r="I338" i="2"/>
  <c r="I339" i="2"/>
  <c r="I340" i="2"/>
  <c r="I343" i="2" s="1"/>
  <c r="I337" i="2"/>
  <c r="I341" i="2"/>
  <c r="I476" i="2"/>
  <c r="K426" i="2"/>
  <c r="K422" i="2"/>
  <c r="K423" i="2"/>
  <c r="K424" i="2"/>
  <c r="K427" i="2" s="1"/>
  <c r="K425" i="2"/>
  <c r="K421" i="2"/>
  <c r="H146" i="2"/>
  <c r="H147" i="2"/>
  <c r="H143" i="2"/>
  <c r="H144" i="2"/>
  <c r="H145" i="2"/>
  <c r="H141" i="2"/>
  <c r="H142" i="2" s="1"/>
  <c r="K509" i="2"/>
  <c r="K510" i="2"/>
  <c r="K506" i="2"/>
  <c r="K507" i="2"/>
  <c r="K508" i="2"/>
  <c r="K511" i="2" s="1"/>
  <c r="K505" i="2"/>
  <c r="H511" i="2"/>
  <c r="H507" i="2"/>
  <c r="H508" i="2"/>
  <c r="H509" i="2"/>
  <c r="H505" i="2"/>
  <c r="H506" i="2" s="1"/>
  <c r="H510" i="2"/>
  <c r="H201" i="2"/>
  <c r="H197" i="2"/>
  <c r="H198" i="2" s="1"/>
  <c r="H202" i="2"/>
  <c r="H203" i="2"/>
  <c r="H200" i="2"/>
  <c r="H199" i="2"/>
  <c r="G940" i="2"/>
  <c r="K940" i="2" s="1"/>
  <c r="G937" i="2"/>
  <c r="K937" i="2" s="1"/>
  <c r="G939" i="2"/>
  <c r="K939" i="2" s="1"/>
  <c r="G935" i="2"/>
  <c r="K935" i="2" s="1"/>
  <c r="G938" i="2"/>
  <c r="K938" i="2" s="1"/>
  <c r="G934" i="2"/>
  <c r="K934" i="2" s="1"/>
  <c r="K933" i="2"/>
  <c r="G936" i="2"/>
  <c r="K936" i="2" s="1"/>
  <c r="H399" i="2"/>
  <c r="H395" i="2"/>
  <c r="H396" i="2"/>
  <c r="H397" i="2"/>
  <c r="H393" i="2"/>
  <c r="H394" i="2" s="1"/>
  <c r="H398" i="2"/>
  <c r="G146" i="2"/>
  <c r="G142" i="2"/>
  <c r="G143" i="2"/>
  <c r="G145" i="2"/>
  <c r="G144" i="2"/>
  <c r="G147" i="2" s="1"/>
  <c r="G141" i="2"/>
  <c r="J286" i="2"/>
  <c r="J287" i="2"/>
  <c r="J283" i="2"/>
  <c r="J285" i="2"/>
  <c r="J284" i="2"/>
  <c r="J281" i="2"/>
  <c r="J282" i="2" s="1"/>
  <c r="I453" i="2"/>
  <c r="I455" i="2"/>
  <c r="I450" i="2"/>
  <c r="I451" i="2"/>
  <c r="I454" i="2"/>
  <c r="I452" i="2"/>
  <c r="I449" i="2"/>
  <c r="F175" i="2"/>
  <c r="F171" i="2"/>
  <c r="F172" i="2"/>
  <c r="F169" i="2"/>
  <c r="F170" i="2" s="1"/>
  <c r="F174" i="2"/>
  <c r="F173" i="2"/>
  <c r="G229" i="2"/>
  <c r="G225" i="2"/>
  <c r="G230" i="2"/>
  <c r="G226" i="2"/>
  <c r="G227" i="2"/>
  <c r="G228" i="2"/>
  <c r="G231" i="2" s="1"/>
  <c r="H343" i="2"/>
  <c r="H339" i="2"/>
  <c r="H340" i="2"/>
  <c r="H341" i="2"/>
  <c r="H337" i="2"/>
  <c r="H338" i="2" s="1"/>
  <c r="H342" i="2"/>
  <c r="H476" i="2"/>
  <c r="I172" i="2"/>
  <c r="I175" i="2" s="1"/>
  <c r="I173" i="2"/>
  <c r="I169" i="2"/>
  <c r="I174" i="2"/>
  <c r="I170" i="2"/>
  <c r="I171" i="2"/>
  <c r="J508" i="2"/>
  <c r="J509" i="2"/>
  <c r="J505" i="2"/>
  <c r="J506" i="2" s="1"/>
  <c r="J510" i="2"/>
  <c r="J511" i="2"/>
  <c r="J507" i="2"/>
  <c r="G171" i="2"/>
  <c r="G172" i="2"/>
  <c r="G175" i="2" s="1"/>
  <c r="G173" i="2"/>
  <c r="G169" i="2"/>
  <c r="G174" i="2"/>
  <c r="G170" i="2"/>
  <c r="I201" i="2"/>
  <c r="I197" i="2"/>
  <c r="I202" i="2"/>
  <c r="I198" i="2"/>
  <c r="I199" i="2"/>
  <c r="I200" i="2"/>
  <c r="I203" i="2" s="1"/>
  <c r="J173" i="2"/>
  <c r="J169" i="2"/>
  <c r="J170" i="2" s="1"/>
  <c r="J174" i="2"/>
  <c r="J172" i="2"/>
  <c r="J171" i="2"/>
  <c r="J175" i="2"/>
  <c r="G200" i="2"/>
  <c r="G203" i="2" s="1"/>
  <c r="G201" i="2"/>
  <c r="G197" i="2"/>
  <c r="G202" i="2"/>
  <c r="G198" i="2"/>
  <c r="G199" i="2"/>
  <c r="F258" i="2"/>
  <c r="F259" i="2"/>
  <c r="F255" i="2"/>
  <c r="F253" i="2"/>
  <c r="F254" i="2" s="1"/>
  <c r="F257" i="2"/>
  <c r="F256" i="2"/>
  <c r="H314" i="2"/>
  <c r="H315" i="2"/>
  <c r="H311" i="2"/>
  <c r="H313" i="2"/>
  <c r="H309" i="2"/>
  <c r="H310" i="2" s="1"/>
  <c r="H312" i="2"/>
  <c r="I849" i="1"/>
  <c r="I846" i="1"/>
  <c r="G680" i="1"/>
  <c r="G681" i="1" s="1"/>
  <c r="I680" i="1"/>
  <c r="I681" i="1" s="1"/>
  <c r="K653" i="1"/>
  <c r="K655" i="1" s="1"/>
  <c r="K782" i="1" s="1"/>
  <c r="I652" i="1"/>
  <c r="I653" i="1" s="1"/>
  <c r="G708" i="1"/>
  <c r="I708" i="1"/>
  <c r="J682" i="1"/>
  <c r="K682" i="1" s="1"/>
  <c r="K681" i="1"/>
  <c r="G652" i="1"/>
  <c r="I624" i="1"/>
  <c r="G624" i="1"/>
  <c r="G597" i="1"/>
  <c r="F598" i="1"/>
  <c r="G598" i="1" s="1"/>
  <c r="G599" i="1" s="1"/>
  <c r="H598" i="1"/>
  <c r="I598" i="1" s="1"/>
  <c r="I597" i="1"/>
  <c r="I599" i="1" s="1"/>
  <c r="K568" i="1"/>
  <c r="K569" i="1" s="1"/>
  <c r="G568" i="1"/>
  <c r="F570" i="1" s="1"/>
  <c r="G570" i="1" s="1"/>
  <c r="I568" i="1"/>
  <c r="I569" i="1" s="1"/>
  <c r="H570" i="1"/>
  <c r="I570" i="1" s="1"/>
  <c r="G187" i="1"/>
  <c r="G196" i="1" s="1"/>
  <c r="G197" i="1" s="1"/>
  <c r="K31" i="1"/>
  <c r="I226" i="1"/>
  <c r="K32" i="1"/>
  <c r="K35" i="1" s="1"/>
  <c r="G30" i="1"/>
  <c r="G32" i="1"/>
  <c r="G35" i="1" s="1"/>
  <c r="K34" i="1"/>
  <c r="I845" i="1"/>
  <c r="K58" i="1"/>
  <c r="K29" i="1"/>
  <c r="G33" i="1"/>
  <c r="K115" i="1"/>
  <c r="G90" i="1"/>
  <c r="I29" i="1"/>
  <c r="K61" i="1"/>
  <c r="I32" i="1"/>
  <c r="I35" i="1" s="1"/>
  <c r="K33" i="1"/>
  <c r="I34" i="1"/>
  <c r="K60" i="1"/>
  <c r="K63" i="1" s="1"/>
  <c r="I31" i="1"/>
  <c r="I848" i="1"/>
  <c r="I851" i="1" s="1"/>
  <c r="I847" i="1"/>
  <c r="K966" i="1"/>
  <c r="K976" i="1" s="1"/>
  <c r="I850" i="1"/>
  <c r="K62" i="1"/>
  <c r="K57" i="1"/>
  <c r="G29" i="1"/>
  <c r="I33" i="1"/>
  <c r="G31" i="1"/>
  <c r="G85" i="1"/>
  <c r="G86" i="1"/>
  <c r="G87" i="1"/>
  <c r="H116" i="1"/>
  <c r="G88" i="1"/>
  <c r="G91" i="1" s="1"/>
  <c r="H118" i="1"/>
  <c r="K113" i="1"/>
  <c r="K114" i="1"/>
  <c r="K116" i="1"/>
  <c r="K119" i="1" s="1"/>
  <c r="K118" i="1"/>
  <c r="J904" i="1"/>
  <c r="J910" i="1" s="1"/>
  <c r="I58" i="1"/>
  <c r="I60" i="1"/>
  <c r="I63" i="1" s="1"/>
  <c r="I62" i="1"/>
  <c r="I57" i="1"/>
  <c r="I59" i="1"/>
  <c r="K724" i="1"/>
  <c r="K787" i="1" s="1"/>
  <c r="K794" i="1" s="1"/>
  <c r="J933" i="1"/>
  <c r="I228" i="1"/>
  <c r="I231" i="1" s="1"/>
  <c r="I230" i="1"/>
  <c r="H113" i="1"/>
  <c r="H114" i="1" s="1"/>
  <c r="I225" i="1"/>
  <c r="H115" i="1"/>
  <c r="I227" i="1"/>
  <c r="H117" i="1"/>
  <c r="I933" i="1"/>
  <c r="I878" i="1"/>
  <c r="I881" i="1" s="1"/>
  <c r="I877" i="1"/>
  <c r="I880" i="1"/>
  <c r="I879" i="1"/>
  <c r="I875" i="1"/>
  <c r="F821" i="1"/>
  <c r="F819" i="1"/>
  <c r="F822" i="1"/>
  <c r="F820" i="1"/>
  <c r="F818" i="1"/>
  <c r="F816" i="1"/>
  <c r="I820" i="1"/>
  <c r="I818" i="1"/>
  <c r="I816" i="1"/>
  <c r="I821" i="1"/>
  <c r="I819" i="1"/>
  <c r="I822" i="1" s="1"/>
  <c r="I817" i="1"/>
  <c r="I908" i="1"/>
  <c r="I911" i="1" s="1"/>
  <c r="I910" i="1"/>
  <c r="I907" i="1"/>
  <c r="I905" i="1"/>
  <c r="I909" i="1"/>
  <c r="G906" i="1"/>
  <c r="H821" i="1"/>
  <c r="H819" i="1"/>
  <c r="H822" i="1"/>
  <c r="H820" i="1"/>
  <c r="H818" i="1"/>
  <c r="H816" i="1"/>
  <c r="H817" i="1" s="1"/>
  <c r="G876" i="1"/>
  <c r="G850" i="1"/>
  <c r="G847" i="1"/>
  <c r="G849" i="1"/>
  <c r="G845" i="1"/>
  <c r="G848" i="1"/>
  <c r="G933" i="1"/>
  <c r="G935" i="1" s="1"/>
  <c r="I794" i="1"/>
  <c r="K92" i="1"/>
  <c r="J94" i="1" s="1"/>
  <c r="K94" i="1" s="1"/>
  <c r="I92" i="1"/>
  <c r="K252" i="1"/>
  <c r="K255" i="1" s="1"/>
  <c r="J252" i="1"/>
  <c r="J253" i="1" s="1"/>
  <c r="J254" i="1" s="1"/>
  <c r="I120" i="1"/>
  <c r="H122" i="1" s="1"/>
  <c r="I122" i="1" s="1"/>
  <c r="G64" i="1"/>
  <c r="H252" i="1"/>
  <c r="I243" i="1"/>
  <c r="I252" i="1" s="1"/>
  <c r="G524" i="1"/>
  <c r="G532" i="1" s="1"/>
  <c r="F532" i="1"/>
  <c r="F230" i="1"/>
  <c r="F228" i="1"/>
  <c r="F231" i="1"/>
  <c r="F229" i="1"/>
  <c r="F227" i="1"/>
  <c r="F225" i="1"/>
  <c r="F226" i="1" s="1"/>
  <c r="K308" i="1"/>
  <c r="J364" i="1"/>
  <c r="K355" i="1"/>
  <c r="K364" i="1" s="1"/>
  <c r="F448" i="1"/>
  <c r="G439" i="1"/>
  <c r="G448" i="1" s="1"/>
  <c r="H392" i="1"/>
  <c r="I383" i="1"/>
  <c r="I392" i="1" s="1"/>
  <c r="G104" i="1"/>
  <c r="G112" i="1" s="1"/>
  <c r="F112" i="1"/>
  <c r="J308" i="1"/>
  <c r="F336" i="1"/>
  <c r="G327" i="1"/>
  <c r="G336" i="1" s="1"/>
  <c r="F504" i="1"/>
  <c r="G495" i="1"/>
  <c r="G504" i="1" s="1"/>
  <c r="G299" i="1"/>
  <c r="G308" i="1" s="1"/>
  <c r="F308" i="1"/>
  <c r="J420" i="1"/>
  <c r="K411" i="1"/>
  <c r="K420" i="1" s="1"/>
  <c r="H448" i="1"/>
  <c r="I439" i="1"/>
  <c r="I448" i="1" s="1"/>
  <c r="J336" i="1"/>
  <c r="K327" i="1"/>
  <c r="K336" i="1" s="1"/>
  <c r="K524" i="1"/>
  <c r="K532" i="1" s="1"/>
  <c r="J532" i="1"/>
  <c r="J504" i="1"/>
  <c r="K495" i="1"/>
  <c r="K504" i="1" s="1"/>
  <c r="H140" i="1"/>
  <c r="I131" i="1"/>
  <c r="I140" i="1" s="1"/>
  <c r="H280" i="1"/>
  <c r="I271" i="1"/>
  <c r="I280" i="1" s="1"/>
  <c r="H308" i="1"/>
  <c r="I299" i="1"/>
  <c r="I308" i="1" s="1"/>
  <c r="F420" i="1"/>
  <c r="G411" i="1"/>
  <c r="G420" i="1" s="1"/>
  <c r="J392" i="1"/>
  <c r="K383" i="1"/>
  <c r="K392" i="1" s="1"/>
  <c r="H168" i="1"/>
  <c r="I159" i="1"/>
  <c r="I168" i="1" s="1"/>
  <c r="K467" i="1"/>
  <c r="K476" i="1" s="1"/>
  <c r="J476" i="1"/>
  <c r="K131" i="1"/>
  <c r="K140" i="1" s="1"/>
  <c r="J140" i="1"/>
  <c r="H364" i="1"/>
  <c r="I355" i="1"/>
  <c r="I364" i="1" s="1"/>
  <c r="H476" i="1"/>
  <c r="I467" i="1"/>
  <c r="I476" i="1" s="1"/>
  <c r="F168" i="1"/>
  <c r="G159" i="1"/>
  <c r="G168" i="1" s="1"/>
  <c r="H196" i="1"/>
  <c r="I187" i="1"/>
  <c r="I196" i="1" s="1"/>
  <c r="H504" i="1"/>
  <c r="I495" i="1"/>
  <c r="I504" i="1" s="1"/>
  <c r="J119" i="1"/>
  <c r="J117" i="1"/>
  <c r="J115" i="1"/>
  <c r="J113" i="1"/>
  <c r="J114" i="1" s="1"/>
  <c r="J118" i="1"/>
  <c r="J116" i="1"/>
  <c r="J448" i="1"/>
  <c r="K439" i="1"/>
  <c r="K448" i="1" s="1"/>
  <c r="F252" i="1"/>
  <c r="G243" i="1"/>
  <c r="G252" i="1" s="1"/>
  <c r="J280" i="1"/>
  <c r="K271" i="1"/>
  <c r="K280" i="1" s="1"/>
  <c r="J168" i="1"/>
  <c r="K159" i="1"/>
  <c r="K168" i="1" s="1"/>
  <c r="F392" i="1"/>
  <c r="G383" i="1"/>
  <c r="G392" i="1" s="1"/>
  <c r="H336" i="1"/>
  <c r="I327" i="1"/>
  <c r="I336" i="1" s="1"/>
  <c r="K202" i="1"/>
  <c r="K200" i="1"/>
  <c r="K203" i="1" s="1"/>
  <c r="K198" i="1"/>
  <c r="K201" i="1"/>
  <c r="K199" i="1"/>
  <c r="K197" i="1"/>
  <c r="J224" i="1"/>
  <c r="K215" i="1"/>
  <c r="K224" i="1" s="1"/>
  <c r="H420" i="1"/>
  <c r="I411" i="1"/>
  <c r="I420" i="1" s="1"/>
  <c r="G734" i="1"/>
  <c r="G788" i="1" s="1"/>
  <c r="G794" i="1" s="1"/>
  <c r="G467" i="1"/>
  <c r="G476" i="1" s="1"/>
  <c r="F476" i="1"/>
  <c r="F203" i="1"/>
  <c r="F201" i="1"/>
  <c r="F199" i="1"/>
  <c r="F197" i="1"/>
  <c r="F198" i="1" s="1"/>
  <c r="F202" i="1"/>
  <c r="F200" i="1"/>
  <c r="J202" i="1"/>
  <c r="J200" i="1"/>
  <c r="J203" i="1"/>
  <c r="J201" i="1"/>
  <c r="J199" i="1"/>
  <c r="J197" i="1"/>
  <c r="J198" i="1" s="1"/>
  <c r="F280" i="1"/>
  <c r="G271" i="1"/>
  <c r="G280" i="1" s="1"/>
  <c r="I524" i="1"/>
  <c r="I532" i="1" s="1"/>
  <c r="H532" i="1"/>
  <c r="F364" i="1"/>
  <c r="G355" i="1"/>
  <c r="G364" i="1" s="1"/>
  <c r="G229" i="1"/>
  <c r="G227" i="1"/>
  <c r="G225" i="1"/>
  <c r="G230" i="1"/>
  <c r="G228" i="1"/>
  <c r="G231" i="1" s="1"/>
  <c r="G226" i="1"/>
  <c r="F140" i="1"/>
  <c r="G131" i="1"/>
  <c r="G140" i="1" s="1"/>
  <c r="K876" i="1" l="1"/>
  <c r="K880" i="1"/>
  <c r="K879" i="1"/>
  <c r="K878" i="1"/>
  <c r="K881" i="1" s="1"/>
  <c r="K877" i="1"/>
  <c r="K875" i="1"/>
  <c r="J626" i="1"/>
  <c r="K626" i="1" s="1"/>
  <c r="K627" i="1" s="1"/>
  <c r="K781" i="1" s="1"/>
  <c r="J598" i="1"/>
  <c r="K598" i="1" s="1"/>
  <c r="K599" i="1" s="1"/>
  <c r="K780" i="1" s="1"/>
  <c r="I512" i="2"/>
  <c r="G512" i="2"/>
  <c r="F514" i="2" s="1"/>
  <c r="G514" i="2" s="1"/>
  <c r="G456" i="2"/>
  <c r="G457" i="2" s="1"/>
  <c r="I456" i="2"/>
  <c r="K456" i="2"/>
  <c r="J458" i="2" s="1"/>
  <c r="K458" i="2" s="1"/>
  <c r="K428" i="2"/>
  <c r="J430" i="2" s="1"/>
  <c r="K430" i="2" s="1"/>
  <c r="I400" i="2"/>
  <c r="G400" i="2"/>
  <c r="F402" i="2" s="1"/>
  <c r="G402" i="2" s="1"/>
  <c r="G344" i="2"/>
  <c r="I344" i="2"/>
  <c r="K344" i="2"/>
  <c r="K345" i="2" s="1"/>
  <c r="K347" i="2" s="1"/>
  <c r="K771" i="2" s="1"/>
  <c r="G316" i="2"/>
  <c r="F318" i="2" s="1"/>
  <c r="G318" i="2" s="1"/>
  <c r="K316" i="2"/>
  <c r="I316" i="2"/>
  <c r="H318" i="2" s="1"/>
  <c r="I318" i="2" s="1"/>
  <c r="I288" i="2"/>
  <c r="I260" i="2"/>
  <c r="H262" i="2" s="1"/>
  <c r="I262" i="2" s="1"/>
  <c r="I263" i="2" s="1"/>
  <c r="I768" i="2" s="1"/>
  <c r="K232" i="2"/>
  <c r="G232" i="2"/>
  <c r="K204" i="2"/>
  <c r="G204" i="2"/>
  <c r="F206" i="2" s="1"/>
  <c r="G206" i="2" s="1"/>
  <c r="I176" i="2"/>
  <c r="I148" i="2"/>
  <c r="I149" i="2"/>
  <c r="H150" i="2"/>
  <c r="I150" i="2" s="1"/>
  <c r="I151" i="2"/>
  <c r="I764" i="2" s="1"/>
  <c r="K512" i="2"/>
  <c r="I401" i="2"/>
  <c r="H402" i="2"/>
  <c r="I402" i="2" s="1"/>
  <c r="I403" i="2" s="1"/>
  <c r="I773" i="2" s="1"/>
  <c r="G479" i="2"/>
  <c r="G480" i="2"/>
  <c r="G483" i="2" s="1"/>
  <c r="G477" i="2"/>
  <c r="G482" i="2"/>
  <c r="G481" i="2"/>
  <c r="G478" i="2"/>
  <c r="I317" i="2"/>
  <c r="H290" i="2"/>
  <c r="I290" i="2" s="1"/>
  <c r="I289" i="2"/>
  <c r="I291" i="2" s="1"/>
  <c r="I769" i="2" s="1"/>
  <c r="I513" i="2"/>
  <c r="I515" i="2" s="1"/>
  <c r="I777" i="2" s="1"/>
  <c r="H514" i="2"/>
  <c r="I514" i="2" s="1"/>
  <c r="J346" i="2"/>
  <c r="K346" i="2" s="1"/>
  <c r="H178" i="2"/>
  <c r="I178" i="2" s="1"/>
  <c r="I177" i="2"/>
  <c r="I179" i="2" s="1"/>
  <c r="I765" i="2" s="1"/>
  <c r="I232" i="2"/>
  <c r="G373" i="2"/>
  <c r="F374" i="2"/>
  <c r="G374" i="2" s="1"/>
  <c r="I425" i="2"/>
  <c r="I421" i="2"/>
  <c r="I426" i="2"/>
  <c r="I422" i="2"/>
  <c r="I423" i="2"/>
  <c r="I424" i="2"/>
  <c r="I427" i="2" s="1"/>
  <c r="I204" i="2"/>
  <c r="F234" i="2"/>
  <c r="G234" i="2" s="1"/>
  <c r="G233" i="2"/>
  <c r="G235" i="2" s="1"/>
  <c r="G767" i="2" s="1"/>
  <c r="H458" i="2"/>
  <c r="I458" i="2" s="1"/>
  <c r="I457" i="2"/>
  <c r="I459" i="2" s="1"/>
  <c r="I775" i="2" s="1"/>
  <c r="F346" i="2"/>
  <c r="G346" i="2" s="1"/>
  <c r="G345" i="2"/>
  <c r="G347" i="2"/>
  <c r="G771" i="2" s="1"/>
  <c r="K176" i="2"/>
  <c r="I345" i="2"/>
  <c r="I347" i="2" s="1"/>
  <c r="I771" i="2" s="1"/>
  <c r="H346" i="2"/>
  <c r="I346" i="2" s="1"/>
  <c r="G401" i="2"/>
  <c r="K457" i="2"/>
  <c r="K459" i="2" s="1"/>
  <c r="K775" i="2" s="1"/>
  <c r="J206" i="2"/>
  <c r="K206" i="2" s="1"/>
  <c r="K205" i="2"/>
  <c r="K207" i="2" s="1"/>
  <c r="K766" i="2" s="1"/>
  <c r="I261" i="2"/>
  <c r="G513" i="2"/>
  <c r="G205" i="2"/>
  <c r="G176" i="2"/>
  <c r="K288" i="2"/>
  <c r="K372" i="2"/>
  <c r="G148" i="2"/>
  <c r="J234" i="2"/>
  <c r="K234" i="2" s="1"/>
  <c r="K233" i="2"/>
  <c r="K235" i="2" s="1"/>
  <c r="K767" i="2" s="1"/>
  <c r="K319" i="2"/>
  <c r="K770" i="2" s="1"/>
  <c r="J318" i="2"/>
  <c r="K318" i="2" s="1"/>
  <c r="K317" i="2"/>
  <c r="K260" i="2"/>
  <c r="J402" i="2"/>
  <c r="K402" i="2" s="1"/>
  <c r="K401" i="2"/>
  <c r="K403" i="2" s="1"/>
  <c r="K773" i="2" s="1"/>
  <c r="F424" i="2"/>
  <c r="F425" i="2"/>
  <c r="F421" i="2"/>
  <c r="F422" i="2" s="1"/>
  <c r="F426" i="2"/>
  <c r="F427" i="2"/>
  <c r="F423" i="2"/>
  <c r="G915" i="2"/>
  <c r="G973" i="2" s="1"/>
  <c r="F825" i="2"/>
  <c r="G824" i="2"/>
  <c r="K823" i="2"/>
  <c r="G288" i="2"/>
  <c r="I372" i="2"/>
  <c r="F482" i="2"/>
  <c r="F483" i="2"/>
  <c r="F479" i="2"/>
  <c r="F480" i="2"/>
  <c r="F481" i="2"/>
  <c r="F477" i="2"/>
  <c r="F478" i="2" s="1"/>
  <c r="G261" i="2"/>
  <c r="G263" i="2" s="1"/>
  <c r="G768" i="2" s="1"/>
  <c r="F262" i="2"/>
  <c r="G262" i="2" s="1"/>
  <c r="H483" i="2"/>
  <c r="H479" i="2"/>
  <c r="H480" i="2"/>
  <c r="H481" i="2"/>
  <c r="H477" i="2"/>
  <c r="H478" i="2" s="1"/>
  <c r="H482" i="2"/>
  <c r="K474" i="2"/>
  <c r="K476" i="2" s="1"/>
  <c r="J476" i="2"/>
  <c r="I826" i="2"/>
  <c r="I970" i="2" s="1"/>
  <c r="I913" i="2"/>
  <c r="I914" i="2" s="1"/>
  <c r="H914" i="2"/>
  <c r="K941" i="2"/>
  <c r="G424" i="2"/>
  <c r="G427" i="2" s="1"/>
  <c r="G425" i="2"/>
  <c r="G421" i="2"/>
  <c r="G426" i="2"/>
  <c r="G422" i="2"/>
  <c r="G423" i="2"/>
  <c r="G854" i="2"/>
  <c r="K853" i="2"/>
  <c r="G941" i="2"/>
  <c r="I855" i="2"/>
  <c r="I971" i="2" s="1"/>
  <c r="K914" i="2"/>
  <c r="I480" i="2"/>
  <c r="I483" i="2" s="1"/>
  <c r="I481" i="2"/>
  <c r="I477" i="2"/>
  <c r="I482" i="2"/>
  <c r="I479" i="2"/>
  <c r="I478" i="2"/>
  <c r="K913" i="2"/>
  <c r="K915" i="2" s="1"/>
  <c r="K973" i="2" s="1"/>
  <c r="G882" i="2"/>
  <c r="F682" i="1"/>
  <c r="G682" i="1" s="1"/>
  <c r="I939" i="1"/>
  <c r="I935" i="1"/>
  <c r="H682" i="1"/>
  <c r="I682" i="1" s="1"/>
  <c r="I683" i="1" s="1"/>
  <c r="I783" i="1" s="1"/>
  <c r="K683" i="1"/>
  <c r="K783" i="1" s="1"/>
  <c r="G683" i="1"/>
  <c r="G783" i="1" s="1"/>
  <c r="H654" i="1"/>
  <c r="I654" i="1" s="1"/>
  <c r="I655" i="1" s="1"/>
  <c r="I709" i="1"/>
  <c r="H710" i="1"/>
  <c r="I710" i="1" s="1"/>
  <c r="I711" i="1" s="1"/>
  <c r="G709" i="1"/>
  <c r="F710" i="1"/>
  <c r="G710" i="1" s="1"/>
  <c r="G711" i="1"/>
  <c r="G653" i="1"/>
  <c r="F654" i="1"/>
  <c r="G654" i="1" s="1"/>
  <c r="G625" i="1"/>
  <c r="F626" i="1"/>
  <c r="G626" i="1" s="1"/>
  <c r="I625" i="1"/>
  <c r="H626" i="1"/>
  <c r="I626" i="1" s="1"/>
  <c r="G569" i="1"/>
  <c r="G571" i="1"/>
  <c r="G779" i="1" s="1"/>
  <c r="J570" i="1"/>
  <c r="K570" i="1" s="1"/>
  <c r="K571" i="1" s="1"/>
  <c r="K779" i="1" s="1"/>
  <c r="I571" i="1"/>
  <c r="I779" i="1" s="1"/>
  <c r="G201" i="1"/>
  <c r="G199" i="1"/>
  <c r="G200" i="1"/>
  <c r="G203" i="1" s="1"/>
  <c r="G202" i="1"/>
  <c r="J905" i="1"/>
  <c r="J906" i="1" s="1"/>
  <c r="G198" i="1"/>
  <c r="J909" i="1"/>
  <c r="J907" i="1"/>
  <c r="K64" i="1"/>
  <c r="J66" i="1" s="1"/>
  <c r="K66" i="1" s="1"/>
  <c r="G36" i="1"/>
  <c r="G37" i="1" s="1"/>
  <c r="J908" i="1"/>
  <c r="J911" i="1" s="1"/>
  <c r="K36" i="1"/>
  <c r="J38" i="1" s="1"/>
  <c r="K38" i="1" s="1"/>
  <c r="I36" i="1"/>
  <c r="I37" i="1" s="1"/>
  <c r="I937" i="1"/>
  <c r="I940" i="1" s="1"/>
  <c r="I934" i="1"/>
  <c r="G92" i="1"/>
  <c r="F94" i="1" s="1"/>
  <c r="G94" i="1" s="1"/>
  <c r="I938" i="1"/>
  <c r="I852" i="1"/>
  <c r="I853" i="1" s="1"/>
  <c r="I854" i="1" s="1"/>
  <c r="I64" i="1"/>
  <c r="H66" i="1" s="1"/>
  <c r="I66" i="1" s="1"/>
  <c r="K120" i="1"/>
  <c r="K121" i="1" s="1"/>
  <c r="I936" i="1"/>
  <c r="I232" i="1"/>
  <c r="H234" i="1" s="1"/>
  <c r="I234" i="1" s="1"/>
  <c r="I121" i="1"/>
  <c r="I123" i="1" s="1"/>
  <c r="I763" i="1" s="1"/>
  <c r="J255" i="1"/>
  <c r="J257" i="1"/>
  <c r="J259" i="1"/>
  <c r="J258" i="1"/>
  <c r="I912" i="1"/>
  <c r="H914" i="1" s="1"/>
  <c r="I823" i="1"/>
  <c r="G878" i="1"/>
  <c r="G875" i="1"/>
  <c r="G877" i="1"/>
  <c r="G879" i="1"/>
  <c r="G880" i="1"/>
  <c r="G819" i="1"/>
  <c r="G817" i="1"/>
  <c r="G821" i="1"/>
  <c r="G820" i="1"/>
  <c r="G818" i="1"/>
  <c r="G816" i="1"/>
  <c r="G939" i="1"/>
  <c r="G938" i="1"/>
  <c r="G934" i="1"/>
  <c r="G936" i="1"/>
  <c r="G937" i="1"/>
  <c r="F817" i="1"/>
  <c r="I882" i="1"/>
  <c r="G910" i="1"/>
  <c r="G907" i="1"/>
  <c r="G905" i="1"/>
  <c r="G908" i="1"/>
  <c r="G909" i="1"/>
  <c r="G851" i="1"/>
  <c r="K257" i="1"/>
  <c r="J256" i="1"/>
  <c r="K254" i="1"/>
  <c r="K256" i="1"/>
  <c r="K259" i="1" s="1"/>
  <c r="K258" i="1"/>
  <c r="K93" i="1"/>
  <c r="K95" i="1" s="1"/>
  <c r="K762" i="1" s="1"/>
  <c r="K204" i="1"/>
  <c r="J206" i="1" s="1"/>
  <c r="K206" i="1" s="1"/>
  <c r="K253" i="1"/>
  <c r="H94" i="1"/>
  <c r="I94" i="1" s="1"/>
  <c r="I93" i="1"/>
  <c r="G232" i="1"/>
  <c r="G286" i="1"/>
  <c r="G284" i="1"/>
  <c r="G287" i="1" s="1"/>
  <c r="G282" i="1"/>
  <c r="G285" i="1"/>
  <c r="G283" i="1"/>
  <c r="G281" i="1"/>
  <c r="H314" i="1"/>
  <c r="H312" i="1"/>
  <c r="H315" i="1"/>
  <c r="H313" i="1"/>
  <c r="H311" i="1"/>
  <c r="H309" i="1"/>
  <c r="H310" i="1" s="1"/>
  <c r="F454" i="1"/>
  <c r="F452" i="1"/>
  <c r="F455" i="1"/>
  <c r="F453" i="1"/>
  <c r="F451" i="1"/>
  <c r="F449" i="1"/>
  <c r="F450" i="1" s="1"/>
  <c r="F287" i="1"/>
  <c r="F283" i="1"/>
  <c r="F286" i="1"/>
  <c r="F284" i="1"/>
  <c r="F281" i="1"/>
  <c r="F282" i="1" s="1"/>
  <c r="F285" i="1"/>
  <c r="G258" i="1"/>
  <c r="G256" i="1"/>
  <c r="G259" i="1" s="1"/>
  <c r="G254" i="1"/>
  <c r="G257" i="1"/>
  <c r="G255" i="1"/>
  <c r="G253" i="1"/>
  <c r="I202" i="1"/>
  <c r="I200" i="1"/>
  <c r="I203" i="1" s="1"/>
  <c r="I198" i="1"/>
  <c r="I201" i="1"/>
  <c r="I199" i="1"/>
  <c r="I197" i="1"/>
  <c r="K481" i="1"/>
  <c r="K479" i="1"/>
  <c r="K477" i="1"/>
  <c r="K482" i="1"/>
  <c r="K480" i="1"/>
  <c r="K483" i="1" s="1"/>
  <c r="K478" i="1"/>
  <c r="H146" i="1"/>
  <c r="H144" i="1"/>
  <c r="H147" i="1"/>
  <c r="H145" i="1"/>
  <c r="H143" i="1"/>
  <c r="H141" i="1"/>
  <c r="H142" i="1" s="1"/>
  <c r="G313" i="1"/>
  <c r="G311" i="1"/>
  <c r="G309" i="1"/>
  <c r="G314" i="1"/>
  <c r="G312" i="1"/>
  <c r="G315" i="1" s="1"/>
  <c r="G310" i="1"/>
  <c r="I341" i="1"/>
  <c r="I339" i="1"/>
  <c r="I337" i="1"/>
  <c r="I340" i="1"/>
  <c r="I343" i="1" s="1"/>
  <c r="I338" i="1"/>
  <c r="I342" i="1"/>
  <c r="G509" i="1"/>
  <c r="G507" i="1"/>
  <c r="G505" i="1"/>
  <c r="G510" i="1"/>
  <c r="G508" i="1"/>
  <c r="G511" i="1" s="1"/>
  <c r="G506" i="1"/>
  <c r="F258" i="1"/>
  <c r="F256" i="1"/>
  <c r="F259" i="1"/>
  <c r="F257" i="1"/>
  <c r="F255" i="1"/>
  <c r="F253" i="1"/>
  <c r="F254" i="1" s="1"/>
  <c r="K510" i="1"/>
  <c r="K508" i="1"/>
  <c r="K511" i="1" s="1"/>
  <c r="K506" i="1"/>
  <c r="K509" i="1"/>
  <c r="K507" i="1"/>
  <c r="K505" i="1"/>
  <c r="F510" i="1"/>
  <c r="F508" i="1"/>
  <c r="F511" i="1"/>
  <c r="F509" i="1"/>
  <c r="F507" i="1"/>
  <c r="F505" i="1"/>
  <c r="F506" i="1" s="1"/>
  <c r="G174" i="1"/>
  <c r="G172" i="1"/>
  <c r="G175" i="1" s="1"/>
  <c r="G170" i="1"/>
  <c r="G173" i="1"/>
  <c r="G171" i="1"/>
  <c r="G169" i="1"/>
  <c r="G342" i="1"/>
  <c r="G340" i="1"/>
  <c r="G343" i="1" s="1"/>
  <c r="G338" i="1"/>
  <c r="G341" i="1"/>
  <c r="G339" i="1"/>
  <c r="G337" i="1"/>
  <c r="J231" i="1"/>
  <c r="J229" i="1"/>
  <c r="J227" i="1"/>
  <c r="J225" i="1"/>
  <c r="J226" i="1" s="1"/>
  <c r="J230" i="1"/>
  <c r="J228" i="1"/>
  <c r="F399" i="1"/>
  <c r="F397" i="1"/>
  <c r="F395" i="1"/>
  <c r="F393" i="1"/>
  <c r="F394" i="1" s="1"/>
  <c r="F398" i="1"/>
  <c r="F396" i="1"/>
  <c r="F174" i="1"/>
  <c r="F172" i="1"/>
  <c r="F175" i="1"/>
  <c r="F173" i="1"/>
  <c r="F171" i="1"/>
  <c r="F169" i="1"/>
  <c r="F170" i="1" s="1"/>
  <c r="J398" i="1"/>
  <c r="J396" i="1"/>
  <c r="J399" i="1"/>
  <c r="J397" i="1"/>
  <c r="J395" i="1"/>
  <c r="J393" i="1"/>
  <c r="J394" i="1" s="1"/>
  <c r="K538" i="1"/>
  <c r="K536" i="1"/>
  <c r="K539" i="1" s="1"/>
  <c r="K534" i="1"/>
  <c r="K537" i="1"/>
  <c r="K535" i="1"/>
  <c r="K533" i="1"/>
  <c r="F342" i="1"/>
  <c r="F340" i="1"/>
  <c r="F343" i="1"/>
  <c r="F341" i="1"/>
  <c r="F339" i="1"/>
  <c r="F337" i="1"/>
  <c r="F338" i="1" s="1"/>
  <c r="I258" i="1"/>
  <c r="I256" i="1"/>
  <c r="I259" i="1" s="1"/>
  <c r="I254" i="1"/>
  <c r="I257" i="1"/>
  <c r="I255" i="1"/>
  <c r="I253" i="1"/>
  <c r="I425" i="1"/>
  <c r="I423" i="1"/>
  <c r="I421" i="1"/>
  <c r="I426" i="1"/>
  <c r="I424" i="1"/>
  <c r="I427" i="1" s="1"/>
  <c r="I422" i="1"/>
  <c r="H202" i="1"/>
  <c r="H200" i="1"/>
  <c r="H203" i="1"/>
  <c r="H201" i="1"/>
  <c r="H199" i="1"/>
  <c r="H197" i="1"/>
  <c r="H198" i="1" s="1"/>
  <c r="H342" i="1"/>
  <c r="H340" i="1"/>
  <c r="H343" i="1"/>
  <c r="H341" i="1"/>
  <c r="H339" i="1"/>
  <c r="H337" i="1"/>
  <c r="H338" i="1" s="1"/>
  <c r="H174" i="1"/>
  <c r="H172" i="1"/>
  <c r="H175" i="1"/>
  <c r="H173" i="1"/>
  <c r="H171" i="1"/>
  <c r="H169" i="1"/>
  <c r="H170" i="1" s="1"/>
  <c r="G397" i="1"/>
  <c r="G395" i="1"/>
  <c r="G393" i="1"/>
  <c r="G398" i="1"/>
  <c r="G396" i="1"/>
  <c r="G399" i="1" s="1"/>
  <c r="G394" i="1"/>
  <c r="K397" i="1"/>
  <c r="K395" i="1"/>
  <c r="K393" i="1"/>
  <c r="K398" i="1"/>
  <c r="K396" i="1"/>
  <c r="K394" i="1"/>
  <c r="K174" i="1"/>
  <c r="K172" i="1"/>
  <c r="K175" i="1" s="1"/>
  <c r="K170" i="1"/>
  <c r="K173" i="1"/>
  <c r="K171" i="1"/>
  <c r="K169" i="1"/>
  <c r="I482" i="1"/>
  <c r="I480" i="1"/>
  <c r="I483" i="1" s="1"/>
  <c r="I478" i="1"/>
  <c r="I481" i="1"/>
  <c r="I479" i="1"/>
  <c r="I477" i="1"/>
  <c r="G426" i="1"/>
  <c r="G424" i="1"/>
  <c r="G427" i="1" s="1"/>
  <c r="G422" i="1"/>
  <c r="G425" i="1"/>
  <c r="G423" i="1"/>
  <c r="G421" i="1"/>
  <c r="K342" i="1"/>
  <c r="K340" i="1"/>
  <c r="K343" i="1" s="1"/>
  <c r="K338" i="1"/>
  <c r="K341" i="1"/>
  <c r="K339" i="1"/>
  <c r="K337" i="1"/>
  <c r="J315" i="1"/>
  <c r="J313" i="1"/>
  <c r="J311" i="1"/>
  <c r="J309" i="1"/>
  <c r="J310" i="1" s="1"/>
  <c r="J314" i="1"/>
  <c r="J312" i="1"/>
  <c r="I398" i="1"/>
  <c r="I396" i="1"/>
  <c r="I399" i="1" s="1"/>
  <c r="I394" i="1"/>
  <c r="I397" i="1"/>
  <c r="I395" i="1"/>
  <c r="I393" i="1"/>
  <c r="H258" i="1"/>
  <c r="H256" i="1"/>
  <c r="H259" i="1"/>
  <c r="H257" i="1"/>
  <c r="H255" i="1"/>
  <c r="H253" i="1"/>
  <c r="H254" i="1" s="1"/>
  <c r="I174" i="1"/>
  <c r="I172" i="1"/>
  <c r="I175" i="1" s="1"/>
  <c r="I170" i="1"/>
  <c r="I173" i="1"/>
  <c r="I171" i="1"/>
  <c r="I169" i="1"/>
  <c r="H427" i="1"/>
  <c r="H425" i="1"/>
  <c r="H423" i="1"/>
  <c r="H421" i="1"/>
  <c r="H422" i="1" s="1"/>
  <c r="H426" i="1"/>
  <c r="H424" i="1"/>
  <c r="K453" i="1"/>
  <c r="K451" i="1"/>
  <c r="K449" i="1"/>
  <c r="K454" i="1"/>
  <c r="K452" i="1"/>
  <c r="K455" i="1" s="1"/>
  <c r="K450" i="1"/>
  <c r="J510" i="1"/>
  <c r="J508" i="1"/>
  <c r="J511" i="1"/>
  <c r="J509" i="1"/>
  <c r="J507" i="1"/>
  <c r="J505" i="1"/>
  <c r="J506" i="1" s="1"/>
  <c r="K229" i="1"/>
  <c r="K227" i="1"/>
  <c r="K225" i="1"/>
  <c r="K230" i="1"/>
  <c r="K228" i="1"/>
  <c r="K231" i="1" s="1"/>
  <c r="K226" i="1"/>
  <c r="J454" i="1"/>
  <c r="J452" i="1"/>
  <c r="J451" i="1"/>
  <c r="J449" i="1"/>
  <c r="J450" i="1" s="1"/>
  <c r="J453" i="1"/>
  <c r="J455" i="1"/>
  <c r="J538" i="1"/>
  <c r="J536" i="1"/>
  <c r="J539" i="1"/>
  <c r="J537" i="1"/>
  <c r="J535" i="1"/>
  <c r="J533" i="1"/>
  <c r="J534" i="1" s="1"/>
  <c r="H539" i="1"/>
  <c r="H537" i="1"/>
  <c r="H535" i="1"/>
  <c r="H533" i="1"/>
  <c r="H534" i="1" s="1"/>
  <c r="H538" i="1"/>
  <c r="H536" i="1"/>
  <c r="J174" i="1"/>
  <c r="J172" i="1"/>
  <c r="J175" i="1"/>
  <c r="J173" i="1"/>
  <c r="J171" i="1"/>
  <c r="J169" i="1"/>
  <c r="J170" i="1" s="1"/>
  <c r="H482" i="1"/>
  <c r="H480" i="1"/>
  <c r="H483" i="1"/>
  <c r="H481" i="1"/>
  <c r="H479" i="1"/>
  <c r="H477" i="1"/>
  <c r="H478" i="1" s="1"/>
  <c r="F427" i="1"/>
  <c r="F425" i="1"/>
  <c r="F423" i="1"/>
  <c r="F421" i="1"/>
  <c r="F422" i="1" s="1"/>
  <c r="F426" i="1"/>
  <c r="F424" i="1"/>
  <c r="J343" i="1"/>
  <c r="J341" i="1"/>
  <c r="J339" i="1"/>
  <c r="J337" i="1"/>
  <c r="J338" i="1" s="1"/>
  <c r="J342" i="1"/>
  <c r="J340" i="1"/>
  <c r="H399" i="1"/>
  <c r="H397" i="1"/>
  <c r="H395" i="1"/>
  <c r="H393" i="1"/>
  <c r="H394" i="1" s="1"/>
  <c r="H398" i="1"/>
  <c r="H396" i="1"/>
  <c r="F538" i="1"/>
  <c r="F536" i="1"/>
  <c r="F539" i="1"/>
  <c r="F537" i="1"/>
  <c r="F535" i="1"/>
  <c r="F533" i="1"/>
  <c r="F534" i="1" s="1"/>
  <c r="F66" i="1"/>
  <c r="G66" i="1" s="1"/>
  <c r="G65" i="1"/>
  <c r="I537" i="1"/>
  <c r="I535" i="1"/>
  <c r="I533" i="1"/>
  <c r="I538" i="1"/>
  <c r="I536" i="1"/>
  <c r="I539" i="1" s="1"/>
  <c r="I534" i="1"/>
  <c r="I370" i="1"/>
  <c r="I368" i="1"/>
  <c r="I371" i="1" s="1"/>
  <c r="I366" i="1"/>
  <c r="I369" i="1"/>
  <c r="I367" i="1"/>
  <c r="I365" i="1"/>
  <c r="I313" i="1"/>
  <c r="I311" i="1"/>
  <c r="I309" i="1"/>
  <c r="I314" i="1"/>
  <c r="I312" i="1"/>
  <c r="I315" i="1" s="1"/>
  <c r="I310" i="1"/>
  <c r="I453" i="1"/>
  <c r="I451" i="1"/>
  <c r="I449" i="1"/>
  <c r="I454" i="1"/>
  <c r="I452" i="1"/>
  <c r="I455" i="1" s="1"/>
  <c r="I450" i="1"/>
  <c r="G454" i="1"/>
  <c r="G452" i="1"/>
  <c r="G455" i="1" s="1"/>
  <c r="G450" i="1"/>
  <c r="G453" i="1"/>
  <c r="G451" i="1"/>
  <c r="G449" i="1"/>
  <c r="G537" i="1"/>
  <c r="G535" i="1"/>
  <c r="G533" i="1"/>
  <c r="G538" i="1"/>
  <c r="G536" i="1"/>
  <c r="G539" i="1" s="1"/>
  <c r="G534" i="1"/>
  <c r="H371" i="1"/>
  <c r="H369" i="1"/>
  <c r="H367" i="1"/>
  <c r="H365" i="1"/>
  <c r="H366" i="1" s="1"/>
  <c r="H368" i="1"/>
  <c r="H370" i="1"/>
  <c r="J147" i="1"/>
  <c r="J145" i="1"/>
  <c r="J143" i="1"/>
  <c r="J141" i="1"/>
  <c r="J142" i="1" s="1"/>
  <c r="J146" i="1"/>
  <c r="J144" i="1"/>
  <c r="K426" i="1"/>
  <c r="K424" i="1"/>
  <c r="K422" i="1"/>
  <c r="K425" i="1"/>
  <c r="K423" i="1"/>
  <c r="K421" i="1"/>
  <c r="F118" i="1"/>
  <c r="F116" i="1"/>
  <c r="F119" i="1"/>
  <c r="F117" i="1"/>
  <c r="F115" i="1"/>
  <c r="F113" i="1"/>
  <c r="F114" i="1" s="1"/>
  <c r="G146" i="1"/>
  <c r="G144" i="1"/>
  <c r="G147" i="1" s="1"/>
  <c r="G142" i="1"/>
  <c r="G145" i="1"/>
  <c r="G143" i="1"/>
  <c r="G141" i="1"/>
  <c r="F483" i="1"/>
  <c r="F481" i="1"/>
  <c r="F479" i="1"/>
  <c r="F477" i="1"/>
  <c r="F478" i="1" s="1"/>
  <c r="F482" i="1"/>
  <c r="F480" i="1"/>
  <c r="K286" i="1"/>
  <c r="K284" i="1"/>
  <c r="K287" i="1" s="1"/>
  <c r="K282" i="1"/>
  <c r="K285" i="1"/>
  <c r="K283" i="1"/>
  <c r="K281" i="1"/>
  <c r="I509" i="1"/>
  <c r="I507" i="1"/>
  <c r="I505" i="1"/>
  <c r="I510" i="1"/>
  <c r="I508" i="1"/>
  <c r="I511" i="1" s="1"/>
  <c r="I506" i="1"/>
  <c r="K145" i="1"/>
  <c r="K143" i="1"/>
  <c r="K141" i="1"/>
  <c r="K146" i="1"/>
  <c r="K144" i="1"/>
  <c r="K147" i="1" s="1"/>
  <c r="K142" i="1"/>
  <c r="H287" i="1"/>
  <c r="H286" i="1"/>
  <c r="H284" i="1"/>
  <c r="H285" i="1"/>
  <c r="H283" i="1"/>
  <c r="H281" i="1"/>
  <c r="H282" i="1" s="1"/>
  <c r="J427" i="1"/>
  <c r="J425" i="1"/>
  <c r="J423" i="1"/>
  <c r="J421" i="1"/>
  <c r="J422" i="1" s="1"/>
  <c r="J426" i="1"/>
  <c r="J424" i="1"/>
  <c r="G118" i="1"/>
  <c r="G116" i="1"/>
  <c r="G119" i="1" s="1"/>
  <c r="G114" i="1"/>
  <c r="G117" i="1"/>
  <c r="G115" i="1"/>
  <c r="G113" i="1"/>
  <c r="J370" i="1"/>
  <c r="J368" i="1"/>
  <c r="J371" i="1"/>
  <c r="J369" i="1"/>
  <c r="J367" i="1"/>
  <c r="J365" i="1"/>
  <c r="J366" i="1" s="1"/>
  <c r="G370" i="1"/>
  <c r="G368" i="1"/>
  <c r="G371" i="1" s="1"/>
  <c r="G366" i="1"/>
  <c r="G369" i="1"/>
  <c r="G367" i="1"/>
  <c r="G365" i="1"/>
  <c r="H455" i="1"/>
  <c r="H453" i="1"/>
  <c r="H451" i="1"/>
  <c r="H449" i="1"/>
  <c r="H450" i="1" s="1"/>
  <c r="H454" i="1"/>
  <c r="H452" i="1"/>
  <c r="F370" i="1"/>
  <c r="F368" i="1"/>
  <c r="F369" i="1"/>
  <c r="F367" i="1"/>
  <c r="F365" i="1"/>
  <c r="F366" i="1" s="1"/>
  <c r="F371" i="1"/>
  <c r="I286" i="1"/>
  <c r="I284" i="1"/>
  <c r="I287" i="1" s="1"/>
  <c r="I282" i="1"/>
  <c r="I285" i="1"/>
  <c r="I283" i="1"/>
  <c r="I281" i="1"/>
  <c r="K370" i="1"/>
  <c r="K368" i="1"/>
  <c r="K371" i="1" s="1"/>
  <c r="K366" i="1"/>
  <c r="K369" i="1"/>
  <c r="K367" i="1"/>
  <c r="K365" i="1"/>
  <c r="F146" i="1"/>
  <c r="F144" i="1"/>
  <c r="F147" i="1"/>
  <c r="F145" i="1"/>
  <c r="F143" i="1"/>
  <c r="F141" i="1"/>
  <c r="F142" i="1" s="1"/>
  <c r="G482" i="1"/>
  <c r="G480" i="1"/>
  <c r="G483" i="1" s="1"/>
  <c r="G478" i="1"/>
  <c r="G481" i="1"/>
  <c r="G479" i="1"/>
  <c r="G477" i="1"/>
  <c r="J286" i="1"/>
  <c r="J284" i="1"/>
  <c r="J285" i="1"/>
  <c r="J283" i="1"/>
  <c r="J281" i="1"/>
  <c r="J282" i="1" s="1"/>
  <c r="J287" i="1"/>
  <c r="H511" i="1"/>
  <c r="H509" i="1"/>
  <c r="H507" i="1"/>
  <c r="H505" i="1"/>
  <c r="H506" i="1" s="1"/>
  <c r="H510" i="1"/>
  <c r="H508" i="1"/>
  <c r="J483" i="1"/>
  <c r="J481" i="1"/>
  <c r="J479" i="1"/>
  <c r="J477" i="1"/>
  <c r="J478" i="1" s="1"/>
  <c r="J482" i="1"/>
  <c r="J480" i="1"/>
  <c r="I146" i="1"/>
  <c r="I144" i="1"/>
  <c r="I147" i="1" s="1"/>
  <c r="I142" i="1"/>
  <c r="I145" i="1"/>
  <c r="I143" i="1"/>
  <c r="I141" i="1"/>
  <c r="F315" i="1"/>
  <c r="F313" i="1"/>
  <c r="F311" i="1"/>
  <c r="F309" i="1"/>
  <c r="F310" i="1" s="1"/>
  <c r="F314" i="1"/>
  <c r="F312" i="1"/>
  <c r="K313" i="1"/>
  <c r="K311" i="1"/>
  <c r="K309" i="1"/>
  <c r="K314" i="1"/>
  <c r="K312" i="1"/>
  <c r="K315" i="1" s="1"/>
  <c r="K310" i="1"/>
  <c r="K882" i="1" l="1"/>
  <c r="K429" i="2"/>
  <c r="G428" i="2"/>
  <c r="G429" i="2" s="1"/>
  <c r="G515" i="2"/>
  <c r="G777" i="2" s="1"/>
  <c r="G484" i="2"/>
  <c r="F486" i="2" s="1"/>
  <c r="G486" i="2" s="1"/>
  <c r="I484" i="2"/>
  <c r="I485" i="2" s="1"/>
  <c r="I487" i="2" s="1"/>
  <c r="I776" i="2" s="1"/>
  <c r="F458" i="2"/>
  <c r="G458" i="2" s="1"/>
  <c r="G459" i="2" s="1"/>
  <c r="G775" i="2" s="1"/>
  <c r="K431" i="2"/>
  <c r="K774" i="2" s="1"/>
  <c r="G403" i="2"/>
  <c r="G773" i="2" s="1"/>
  <c r="G375" i="2"/>
  <c r="G772" i="2" s="1"/>
  <c r="G317" i="2"/>
  <c r="G319" i="2" s="1"/>
  <c r="G770" i="2" s="1"/>
  <c r="I319" i="2"/>
  <c r="I770" i="2" s="1"/>
  <c r="G207" i="2"/>
  <c r="G766" i="2" s="1"/>
  <c r="H486" i="2"/>
  <c r="I486" i="2" s="1"/>
  <c r="G485" i="2"/>
  <c r="F430" i="2"/>
  <c r="G430" i="2" s="1"/>
  <c r="I428" i="2"/>
  <c r="I233" i="2"/>
  <c r="H234" i="2"/>
  <c r="I234" i="2" s="1"/>
  <c r="I235" i="2" s="1"/>
  <c r="I767" i="2" s="1"/>
  <c r="K373" i="2"/>
  <c r="J374" i="2"/>
  <c r="K374" i="2" s="1"/>
  <c r="F884" i="2"/>
  <c r="G883" i="2"/>
  <c r="G884" i="2" s="1"/>
  <c r="K884" i="2" s="1"/>
  <c r="G885" i="2"/>
  <c r="G972" i="2" s="1"/>
  <c r="K882" i="2"/>
  <c r="K942" i="2"/>
  <c r="K944" i="2" s="1"/>
  <c r="K974" i="2" s="1"/>
  <c r="G289" i="2"/>
  <c r="F290" i="2"/>
  <c r="G290" i="2" s="1"/>
  <c r="G291" i="2"/>
  <c r="G769" i="2" s="1"/>
  <c r="J262" i="2"/>
  <c r="K262" i="2" s="1"/>
  <c r="K261" i="2"/>
  <c r="H206" i="2"/>
  <c r="I206" i="2" s="1"/>
  <c r="I205" i="2"/>
  <c r="J514" i="2"/>
  <c r="K514" i="2" s="1"/>
  <c r="K513" i="2"/>
  <c r="K515" i="2" s="1"/>
  <c r="K777" i="2" s="1"/>
  <c r="K854" i="2"/>
  <c r="K855" i="2" s="1"/>
  <c r="K971" i="2" s="1"/>
  <c r="G855" i="2"/>
  <c r="G971" i="2" s="1"/>
  <c r="I373" i="2"/>
  <c r="H374" i="2"/>
  <c r="I374" i="2" s="1"/>
  <c r="I915" i="2"/>
  <c r="I973" i="2" s="1"/>
  <c r="I977" i="2" s="1"/>
  <c r="I978" i="2" s="1"/>
  <c r="I981" i="2" s="1"/>
  <c r="G825" i="2"/>
  <c r="G826" i="2" s="1"/>
  <c r="G970" i="2" s="1"/>
  <c r="K824" i="2"/>
  <c r="K825" i="2" s="1"/>
  <c r="J290" i="2"/>
  <c r="K290" i="2" s="1"/>
  <c r="K289" i="2"/>
  <c r="K291" i="2" s="1"/>
  <c r="K769" i="2" s="1"/>
  <c r="G177" i="2"/>
  <c r="F178" i="2"/>
  <c r="G178" i="2" s="1"/>
  <c r="G179" i="2"/>
  <c r="G765" i="2" s="1"/>
  <c r="K481" i="2"/>
  <c r="K477" i="2"/>
  <c r="K482" i="2"/>
  <c r="K478" i="2"/>
  <c r="K480" i="2"/>
  <c r="K483" i="2" s="1"/>
  <c r="K479" i="2"/>
  <c r="G149" i="2"/>
  <c r="F150" i="2"/>
  <c r="G150" i="2" s="1"/>
  <c r="G944" i="2"/>
  <c r="G974" i="2" s="1"/>
  <c r="G942" i="2"/>
  <c r="G943" i="2" s="1"/>
  <c r="K943" i="2" s="1"/>
  <c r="F943" i="2"/>
  <c r="J480" i="2"/>
  <c r="J481" i="2"/>
  <c r="J477" i="2"/>
  <c r="J478" i="2" s="1"/>
  <c r="J482" i="2"/>
  <c r="J483" i="2"/>
  <c r="J479" i="2"/>
  <c r="J178" i="2"/>
  <c r="K178" i="2" s="1"/>
  <c r="K177" i="2"/>
  <c r="G627" i="1"/>
  <c r="G781" i="1" s="1"/>
  <c r="I627" i="1"/>
  <c r="I781" i="1" s="1"/>
  <c r="G655" i="1"/>
  <c r="G204" i="1"/>
  <c r="G205" i="1" s="1"/>
  <c r="I233" i="1"/>
  <c r="I235" i="1" s="1"/>
  <c r="I767" i="1" s="1"/>
  <c r="K65" i="1"/>
  <c r="K67" i="1" s="1"/>
  <c r="K761" i="1" s="1"/>
  <c r="F38" i="1"/>
  <c r="G38" i="1" s="1"/>
  <c r="G39" i="1" s="1"/>
  <c r="G760" i="1" s="1"/>
  <c r="H38" i="1"/>
  <c r="I38" i="1" s="1"/>
  <c r="I39" i="1" s="1"/>
  <c r="I760" i="1" s="1"/>
  <c r="K37" i="1"/>
  <c r="K39" i="1" s="1"/>
  <c r="K760" i="1" s="1"/>
  <c r="G93" i="1"/>
  <c r="G95" i="1" s="1"/>
  <c r="G762" i="1" s="1"/>
  <c r="H854" i="1"/>
  <c r="J122" i="1"/>
  <c r="K122" i="1" s="1"/>
  <c r="K123" i="1" s="1"/>
  <c r="K763" i="1" s="1"/>
  <c r="I913" i="1"/>
  <c r="I914" i="1" s="1"/>
  <c r="I855" i="1"/>
  <c r="I971" i="1" s="1"/>
  <c r="I941" i="1"/>
  <c r="I942" i="1" s="1"/>
  <c r="I943" i="1" s="1"/>
  <c r="I65" i="1"/>
  <c r="I67" i="1" s="1"/>
  <c r="I761" i="1" s="1"/>
  <c r="I95" i="1"/>
  <c r="I762" i="1" s="1"/>
  <c r="G940" i="1"/>
  <c r="G911" i="1"/>
  <c r="G881" i="1"/>
  <c r="G852" i="1"/>
  <c r="G822" i="1"/>
  <c r="H884" i="1"/>
  <c r="I883" i="1"/>
  <c r="I884" i="1" s="1"/>
  <c r="H825" i="1"/>
  <c r="I824" i="1"/>
  <c r="I825" i="1" s="1"/>
  <c r="G67" i="1"/>
  <c r="G761" i="1" s="1"/>
  <c r="I344" i="1"/>
  <c r="I345" i="1" s="1"/>
  <c r="K205" i="1"/>
  <c r="K207" i="1" s="1"/>
  <c r="K766" i="1" s="1"/>
  <c r="K232" i="1"/>
  <c r="J234" i="1" s="1"/>
  <c r="K234" i="1" s="1"/>
  <c r="G344" i="1"/>
  <c r="F346" i="1" s="1"/>
  <c r="G346" i="1" s="1"/>
  <c r="K260" i="1"/>
  <c r="I288" i="1"/>
  <c r="G484" i="1"/>
  <c r="F486" i="1" s="1"/>
  <c r="G486" i="1" s="1"/>
  <c r="K148" i="1"/>
  <c r="J150" i="1" s="1"/>
  <c r="K150" i="1" s="1"/>
  <c r="G372" i="1"/>
  <c r="F374" i="1" s="1"/>
  <c r="G374" i="1" s="1"/>
  <c r="G428" i="1"/>
  <c r="G429" i="1" s="1"/>
  <c r="K176" i="1"/>
  <c r="K177" i="1" s="1"/>
  <c r="G400" i="1"/>
  <c r="F402" i="1" s="1"/>
  <c r="G402" i="1" s="1"/>
  <c r="I176" i="1"/>
  <c r="I177" i="1" s="1"/>
  <c r="I400" i="1"/>
  <c r="H402" i="1" s="1"/>
  <c r="I402" i="1" s="1"/>
  <c r="I372" i="1"/>
  <c r="I373" i="1" s="1"/>
  <c r="K344" i="1"/>
  <c r="J346" i="1" s="1"/>
  <c r="K346" i="1" s="1"/>
  <c r="I428" i="1"/>
  <c r="I429" i="1" s="1"/>
  <c r="K456" i="1"/>
  <c r="K457" i="1" s="1"/>
  <c r="I512" i="1"/>
  <c r="H514" i="1" s="1"/>
  <c r="I514" i="1" s="1"/>
  <c r="I484" i="1"/>
  <c r="I485" i="1" s="1"/>
  <c r="K484" i="1"/>
  <c r="K485" i="1" s="1"/>
  <c r="G540" i="1"/>
  <c r="G541" i="1" s="1"/>
  <c r="K316" i="1"/>
  <c r="J318" i="1" s="1"/>
  <c r="K318" i="1" s="1"/>
  <c r="I148" i="1"/>
  <c r="H150" i="1" s="1"/>
  <c r="I150" i="1" s="1"/>
  <c r="I456" i="1"/>
  <c r="I457" i="1" s="1"/>
  <c r="I204" i="1"/>
  <c r="I205" i="1" s="1"/>
  <c r="I260" i="1"/>
  <c r="H262" i="1" s="1"/>
  <c r="I262" i="1" s="1"/>
  <c r="I540" i="1"/>
  <c r="H542" i="1" s="1"/>
  <c r="I542" i="1" s="1"/>
  <c r="K372" i="1"/>
  <c r="J374" i="1" s="1"/>
  <c r="K374" i="1" s="1"/>
  <c r="G176" i="1"/>
  <c r="F178" i="1" s="1"/>
  <c r="G178" i="1" s="1"/>
  <c r="K512" i="1"/>
  <c r="J514" i="1" s="1"/>
  <c r="K514" i="1" s="1"/>
  <c r="G120" i="1"/>
  <c r="F122" i="1" s="1"/>
  <c r="G122" i="1" s="1"/>
  <c r="G316" i="1"/>
  <c r="F318" i="1" s="1"/>
  <c r="G318" i="1" s="1"/>
  <c r="G260" i="1"/>
  <c r="G261" i="1" s="1"/>
  <c r="K540" i="1"/>
  <c r="K288" i="1"/>
  <c r="G148" i="1"/>
  <c r="G456" i="1"/>
  <c r="I316" i="1"/>
  <c r="G288" i="1"/>
  <c r="G512" i="1"/>
  <c r="K427" i="1"/>
  <c r="K428" i="1" s="1"/>
  <c r="K399" i="1"/>
  <c r="K400" i="1" s="1"/>
  <c r="F234" i="1"/>
  <c r="G234" i="1" s="1"/>
  <c r="G233" i="1"/>
  <c r="G431" i="2" l="1"/>
  <c r="G774" i="2" s="1"/>
  <c r="G487" i="2"/>
  <c r="G776" i="2" s="1"/>
  <c r="G785" i="2" s="1"/>
  <c r="G796" i="2" s="1"/>
  <c r="K375" i="2"/>
  <c r="K772" i="2" s="1"/>
  <c r="I375" i="2"/>
  <c r="I772" i="2" s="1"/>
  <c r="K263" i="2"/>
  <c r="K768" i="2" s="1"/>
  <c r="I207" i="2"/>
  <c r="I766" i="2" s="1"/>
  <c r="K179" i="2"/>
  <c r="K765" i="2" s="1"/>
  <c r="G151" i="2"/>
  <c r="G764" i="2" s="1"/>
  <c r="K484" i="2"/>
  <c r="K883" i="2"/>
  <c r="K885" i="2"/>
  <c r="K972" i="2" s="1"/>
  <c r="H430" i="2"/>
  <c r="I430" i="2" s="1"/>
  <c r="I429" i="2"/>
  <c r="I431" i="2" s="1"/>
  <c r="I774" i="2" s="1"/>
  <c r="I785" i="2" s="1"/>
  <c r="I796" i="2" s="1"/>
  <c r="G977" i="2"/>
  <c r="G978" i="2" s="1"/>
  <c r="G981" i="2" s="1"/>
  <c r="K826" i="2"/>
  <c r="K970" i="2" s="1"/>
  <c r="K977" i="2" s="1"/>
  <c r="K978" i="2" s="1"/>
  <c r="K981" i="2" s="1"/>
  <c r="F206" i="1"/>
  <c r="G206" i="1" s="1"/>
  <c r="G207" i="1" s="1"/>
  <c r="G766" i="1" s="1"/>
  <c r="H206" i="1"/>
  <c r="I206" i="1" s="1"/>
  <c r="I207" i="1" s="1"/>
  <c r="I766" i="1" s="1"/>
  <c r="G345" i="1"/>
  <c r="G347" i="1" s="1"/>
  <c r="G771" i="1" s="1"/>
  <c r="I915" i="1"/>
  <c r="I973" i="1" s="1"/>
  <c r="H943" i="1"/>
  <c r="I401" i="1"/>
  <c r="I403" i="1" s="1"/>
  <c r="I773" i="1" s="1"/>
  <c r="K345" i="1"/>
  <c r="K347" i="1" s="1"/>
  <c r="K771" i="1" s="1"/>
  <c r="H178" i="1"/>
  <c r="I178" i="1" s="1"/>
  <c r="I179" i="1" s="1"/>
  <c r="I765" i="1" s="1"/>
  <c r="H346" i="1"/>
  <c r="I346" i="1" s="1"/>
  <c r="I347" i="1" s="1"/>
  <c r="I771" i="1" s="1"/>
  <c r="G317" i="1"/>
  <c r="G319" i="1" s="1"/>
  <c r="G770" i="1" s="1"/>
  <c r="H458" i="1"/>
  <c r="I458" i="1" s="1"/>
  <c r="I459" i="1" s="1"/>
  <c r="I775" i="1" s="1"/>
  <c r="K233" i="1"/>
  <c r="K235" i="1" s="1"/>
  <c r="K767" i="1" s="1"/>
  <c r="F430" i="1"/>
  <c r="G430" i="1" s="1"/>
  <c r="G431" i="1" s="1"/>
  <c r="G774" i="1" s="1"/>
  <c r="J486" i="1"/>
  <c r="K486" i="1" s="1"/>
  <c r="K487" i="1" s="1"/>
  <c r="K776" i="1" s="1"/>
  <c r="G373" i="1"/>
  <c r="G375" i="1" s="1"/>
  <c r="G772" i="1" s="1"/>
  <c r="H486" i="1"/>
  <c r="I486" i="1" s="1"/>
  <c r="I487" i="1" s="1"/>
  <c r="I776" i="1" s="1"/>
  <c r="I826" i="1"/>
  <c r="I970" i="1" s="1"/>
  <c r="I885" i="1"/>
  <c r="I972" i="1" s="1"/>
  <c r="K941" i="1"/>
  <c r="G941" i="1"/>
  <c r="I944" i="1"/>
  <c r="I974" i="1" s="1"/>
  <c r="G882" i="1"/>
  <c r="G823" i="1"/>
  <c r="F854" i="1"/>
  <c r="G853" i="1"/>
  <c r="D853" i="1"/>
  <c r="G912" i="1"/>
  <c r="G485" i="1"/>
  <c r="G487" i="1" s="1"/>
  <c r="G776" i="1" s="1"/>
  <c r="I513" i="1"/>
  <c r="I515" i="1" s="1"/>
  <c r="I777" i="1" s="1"/>
  <c r="K513" i="1"/>
  <c r="K515" i="1" s="1"/>
  <c r="K777" i="1" s="1"/>
  <c r="J458" i="1"/>
  <c r="K458" i="1" s="1"/>
  <c r="K459" i="1" s="1"/>
  <c r="K775" i="1" s="1"/>
  <c r="I261" i="1"/>
  <c r="I263" i="1" s="1"/>
  <c r="I768" i="1" s="1"/>
  <c r="I541" i="1"/>
  <c r="I543" i="1" s="1"/>
  <c r="I778" i="1" s="1"/>
  <c r="I289" i="1"/>
  <c r="H290" i="1"/>
  <c r="I290" i="1" s="1"/>
  <c r="I149" i="1"/>
  <c r="I151" i="1" s="1"/>
  <c r="I764" i="1" s="1"/>
  <c r="G121" i="1"/>
  <c r="G123" i="1" s="1"/>
  <c r="G763" i="1" s="1"/>
  <c r="G401" i="1"/>
  <c r="G403" i="1" s="1"/>
  <c r="G773" i="1" s="1"/>
  <c r="F542" i="1"/>
  <c r="G542" i="1" s="1"/>
  <c r="G543" i="1" s="1"/>
  <c r="G778" i="1" s="1"/>
  <c r="F262" i="1"/>
  <c r="G262" i="1" s="1"/>
  <c r="G263" i="1" s="1"/>
  <c r="G768" i="1" s="1"/>
  <c r="J262" i="1"/>
  <c r="K262" i="1" s="1"/>
  <c r="K261" i="1"/>
  <c r="K373" i="1"/>
  <c r="K375" i="1" s="1"/>
  <c r="K772" i="1" s="1"/>
  <c r="H430" i="1"/>
  <c r="I430" i="1" s="1"/>
  <c r="I431" i="1" s="1"/>
  <c r="I774" i="1" s="1"/>
  <c r="G177" i="1"/>
  <c r="G179" i="1" s="1"/>
  <c r="G765" i="1" s="1"/>
  <c r="K317" i="1"/>
  <c r="K319" i="1" s="1"/>
  <c r="K770" i="1" s="1"/>
  <c r="K149" i="1"/>
  <c r="K151" i="1" s="1"/>
  <c r="K764" i="1" s="1"/>
  <c r="J178" i="1"/>
  <c r="K178" i="1" s="1"/>
  <c r="K179" i="1" s="1"/>
  <c r="K765" i="1" s="1"/>
  <c r="H374" i="1"/>
  <c r="I374" i="1" s="1"/>
  <c r="I375" i="1" s="1"/>
  <c r="I772" i="1" s="1"/>
  <c r="G235" i="1"/>
  <c r="G767" i="1" s="1"/>
  <c r="J430" i="1"/>
  <c r="K430" i="1" s="1"/>
  <c r="K429" i="1"/>
  <c r="G149" i="1"/>
  <c r="F150" i="1"/>
  <c r="G150" i="1" s="1"/>
  <c r="J290" i="1"/>
  <c r="K290" i="1" s="1"/>
  <c r="K289" i="1"/>
  <c r="F514" i="1"/>
  <c r="G514" i="1" s="1"/>
  <c r="G513" i="1"/>
  <c r="F290" i="1"/>
  <c r="G290" i="1" s="1"/>
  <c r="G289" i="1"/>
  <c r="H318" i="1"/>
  <c r="I318" i="1" s="1"/>
  <c r="I317" i="1"/>
  <c r="J402" i="1"/>
  <c r="K402" i="1" s="1"/>
  <c r="K401" i="1"/>
  <c r="F458" i="1"/>
  <c r="G458" i="1" s="1"/>
  <c r="G457" i="1"/>
  <c r="J542" i="1"/>
  <c r="K542" i="1" s="1"/>
  <c r="K541" i="1"/>
  <c r="I985" i="2" l="1"/>
  <c r="I980" i="2"/>
  <c r="I982" i="2" s="1"/>
  <c r="J486" i="2"/>
  <c r="K486" i="2" s="1"/>
  <c r="K485" i="2"/>
  <c r="K487" i="2" s="1"/>
  <c r="K776" i="2" s="1"/>
  <c r="K785" i="2" s="1"/>
  <c r="K796" i="2"/>
  <c r="K980" i="2" s="1"/>
  <c r="K982" i="2" s="1"/>
  <c r="G985" i="2"/>
  <c r="G980" i="2"/>
  <c r="G982" i="2" s="1"/>
  <c r="K263" i="1"/>
  <c r="K768" i="1" s="1"/>
  <c r="I319" i="1"/>
  <c r="I770" i="1" s="1"/>
  <c r="G151" i="1"/>
  <c r="G764" i="1" s="1"/>
  <c r="G459" i="1"/>
  <c r="G775" i="1" s="1"/>
  <c r="K543" i="1"/>
  <c r="K778" i="1" s="1"/>
  <c r="K291" i="1"/>
  <c r="K769" i="1" s="1"/>
  <c r="I291" i="1"/>
  <c r="I769" i="1" s="1"/>
  <c r="K403" i="1"/>
  <c r="K773" i="1" s="1"/>
  <c r="F825" i="1"/>
  <c r="G824" i="1"/>
  <c r="F943" i="1"/>
  <c r="G942" i="1"/>
  <c r="G943" i="1" s="1"/>
  <c r="G913" i="1"/>
  <c r="G914" i="1" s="1"/>
  <c r="F914" i="1"/>
  <c r="K942" i="1"/>
  <c r="K943" i="1" s="1"/>
  <c r="G854" i="1"/>
  <c r="G883" i="1"/>
  <c r="G884" i="1" s="1"/>
  <c r="F884" i="1"/>
  <c r="I977" i="1"/>
  <c r="I978" i="1" s="1"/>
  <c r="I981" i="1" s="1"/>
  <c r="G515" i="1"/>
  <c r="G777" i="1" s="1"/>
  <c r="G291" i="1"/>
  <c r="G769" i="1" s="1"/>
  <c r="K431" i="1"/>
  <c r="K774" i="1" s="1"/>
  <c r="K985" i="2" l="1"/>
  <c r="G785" i="1"/>
  <c r="G796" i="1" s="1"/>
  <c r="I785" i="1"/>
  <c r="I796" i="1" s="1"/>
  <c r="I985" i="1" s="1"/>
  <c r="K785" i="1"/>
  <c r="G855" i="1"/>
  <c r="G971" i="1" s="1"/>
  <c r="K855" i="1"/>
  <c r="K971" i="1" s="1"/>
  <c r="G944" i="1"/>
  <c r="G974" i="1" s="1"/>
  <c r="G915" i="1"/>
  <c r="G973" i="1" s="1"/>
  <c r="K944" i="1"/>
  <c r="K974" i="1" s="1"/>
  <c r="K913" i="1"/>
  <c r="K883" i="1"/>
  <c r="G825" i="1"/>
  <c r="G826" i="1" s="1"/>
  <c r="G970" i="1" s="1"/>
  <c r="K825" i="1"/>
  <c r="G885" i="1"/>
  <c r="G972" i="1" s="1"/>
  <c r="K914" i="1" l="1"/>
  <c r="K915" i="1" s="1"/>
  <c r="K973" i="1" s="1"/>
  <c r="K884" i="1"/>
  <c r="K885" i="1" s="1"/>
  <c r="K972" i="1" s="1"/>
  <c r="I980" i="1"/>
  <c r="I982" i="1" s="1"/>
  <c r="K796" i="1"/>
  <c r="K980" i="1" s="1"/>
  <c r="G980" i="1"/>
  <c r="G977" i="1"/>
  <c r="G978" i="1" s="1"/>
  <c r="G981" i="1" s="1"/>
  <c r="K826" i="1"/>
  <c r="K970" i="1" s="1"/>
  <c r="K977" i="1" l="1"/>
  <c r="K978" i="1" s="1"/>
  <c r="K981" i="1" s="1"/>
  <c r="K982" i="1" s="1"/>
  <c r="G982" i="1"/>
  <c r="G985" i="1"/>
  <c r="K985" i="1" s="1"/>
</calcChain>
</file>

<file path=xl/sharedStrings.xml><?xml version="1.0" encoding="utf-8"?>
<sst xmlns="http://schemas.openxmlformats.org/spreadsheetml/2006/main" count="2351" uniqueCount="174">
  <si>
    <t xml:space="preserve">MAESTRO </t>
  </si>
  <si>
    <t>CONTRAMAESTRO</t>
  </si>
  <si>
    <t>OFICIAL</t>
  </si>
  <si>
    <t>AYUDANTE</t>
  </si>
  <si>
    <t>TECNICO</t>
  </si>
  <si>
    <t>AUXILIAR</t>
  </si>
  <si>
    <t>SISO</t>
  </si>
  <si>
    <t>AUXILIAR ALMACEN</t>
  </si>
  <si>
    <t>AUXILIO DE TRANSPORTE</t>
  </si>
  <si>
    <t>MAESTROS ALBAÑILERIA</t>
  </si>
  <si>
    <t>SERVICOB</t>
  </si>
  <si>
    <t>TEMPORAL ACTIVA SAS</t>
  </si>
  <si>
    <t>CONCEPTO</t>
  </si>
  <si>
    <t>CANTIDAD</t>
  </si>
  <si>
    <t>%</t>
  </si>
  <si>
    <t>VALOR UNITARIO</t>
  </si>
  <si>
    <t>VALOR PARCIAL</t>
  </si>
  <si>
    <t>Salario básico</t>
  </si>
  <si>
    <t>Auxilio de Transporte</t>
  </si>
  <si>
    <t>Vr. Hora</t>
  </si>
  <si>
    <t xml:space="preserve">Total días </t>
  </si>
  <si>
    <t>Salario Básico proporcional dias trabajados x empleado</t>
  </si>
  <si>
    <t>Auxilio de transporte proporcional</t>
  </si>
  <si>
    <t>Horas Extras Diurnas</t>
  </si>
  <si>
    <t>Horas Extras Nocturnas</t>
  </si>
  <si>
    <t>Recargo por horas Nocturnas</t>
  </si>
  <si>
    <t>Recargo por horas dominicales o festivas Diurnas</t>
  </si>
  <si>
    <t>Recargo por horas dominicales o festivas Nocturna</t>
  </si>
  <si>
    <t>Horas Extra Diurna dominicales o festivas</t>
  </si>
  <si>
    <t>Horas Extra Nocturna dominicales o festivas</t>
  </si>
  <si>
    <t>VALOR DEVENGADO</t>
  </si>
  <si>
    <t>Cesantias</t>
  </si>
  <si>
    <t>Intereses Cesantías</t>
  </si>
  <si>
    <t>Prima de servicio</t>
  </si>
  <si>
    <t>Vacaciones</t>
  </si>
  <si>
    <t>AFP</t>
  </si>
  <si>
    <t>ARL</t>
  </si>
  <si>
    <t>Caja de Compensación</t>
  </si>
  <si>
    <t>Subtotal Costos Directos</t>
  </si>
  <si>
    <t>Administración</t>
  </si>
  <si>
    <t>IVA sobre Administración</t>
  </si>
  <si>
    <t>CONTRAMAESTRO ALBAÑILERIA</t>
  </si>
  <si>
    <t>OFICIALES ALBAÑILERIA</t>
  </si>
  <si>
    <t>AYUDANTES ALBAÑILERIA</t>
  </si>
  <si>
    <t>OFICIALES JARDINEROS</t>
  </si>
  <si>
    <t xml:space="preserve">CONTRAMAESTROS JARINEROS </t>
  </si>
  <si>
    <t>MAESTRO CARPINTERIA</t>
  </si>
  <si>
    <t>OFICIALES CARPINTERIA</t>
  </si>
  <si>
    <t>OFICIALES PINTORES</t>
  </si>
  <si>
    <t>OFICIALES SOLDADORES</t>
  </si>
  <si>
    <t>OFICIALES ALBAÑIL</t>
  </si>
  <si>
    <t>CONTRAMAESTROS ESTRUCTURAS LIVIANAS</t>
  </si>
  <si>
    <t>AUXILIAR ELECTRICISTA</t>
  </si>
  <si>
    <t>TECNICO ELECTRICISTA</t>
  </si>
  <si>
    <t>AUXILIAR PLOMERO</t>
  </si>
  <si>
    <t>TECNICO PLOMERO</t>
  </si>
  <si>
    <t>COORDINADOR DETRABAJO EN ALTURA</t>
  </si>
  <si>
    <t>AYUDANTE ALMACENISTA</t>
  </si>
  <si>
    <t xml:space="preserve">#DOTACIONES </t>
  </si>
  <si>
    <t>UNIFORMES</t>
  </si>
  <si>
    <t>Cantidad</t>
  </si>
  <si>
    <t>Gorra con faldon, tipo CHAVO</t>
  </si>
  <si>
    <t>JEAN - LOGO ESTAMPADO</t>
  </si>
  <si>
    <t>CAMIBUZO. LOGOS - ESTAMPADO MANGA CORTA</t>
  </si>
  <si>
    <t>CAMISA</t>
  </si>
  <si>
    <t xml:space="preserve">PANTALON </t>
  </si>
  <si>
    <t xml:space="preserve">ZAPATOS </t>
  </si>
  <si>
    <t>SOMBRERO</t>
  </si>
  <si>
    <t>examenes curso de altura</t>
  </si>
  <si>
    <t>Examen medico preocupacional, Optometría, Audiometría, Glicemia, Perfil Lipidico</t>
  </si>
  <si>
    <t>IVA</t>
  </si>
  <si>
    <t>TOTAL EXAMENES CURSO ALTURA</t>
  </si>
  <si>
    <t>CURSO EN ALTURA</t>
  </si>
  <si>
    <t>CUROS</t>
  </si>
  <si>
    <t>AIU</t>
  </si>
  <si>
    <t>TOTAL CURSO EN ALTURA</t>
  </si>
  <si>
    <t>examenes curso en espacios confinadas</t>
  </si>
  <si>
    <t>Examen medico preocupacional, espacios confinados</t>
  </si>
  <si>
    <t>TOTAL EXAMENES CURSO EN ESPACIOS CONFINADAS</t>
  </si>
  <si>
    <t>CURSO EN ESPACIOS CONFINADAS</t>
  </si>
  <si>
    <t>TOTAL CURSO PARA TRABAJO EN ESPACIOS CONFINADAS</t>
  </si>
  <si>
    <t>Cantidad Examenes</t>
  </si>
  <si>
    <t>Exámen de ingreso y egreso</t>
  </si>
  <si>
    <t>Subtotal examenes ocupacionales</t>
  </si>
  <si>
    <t xml:space="preserve">MAESTRO ALBAÑILERIA </t>
  </si>
  <si>
    <t>CONTRAMAESTRE DE ALBAÑILERIA</t>
  </si>
  <si>
    <t>OFICIALES  DE ALBAÑILERIA</t>
  </si>
  <si>
    <t>AYUDANTES DE ALBAÑILERIA</t>
  </si>
  <si>
    <t>OFICIALES DE JARDINERIA</t>
  </si>
  <si>
    <t>CONTRAMAESTRO DE JARDINERIA</t>
  </si>
  <si>
    <t>MAESTRO DE CARPINTERIA</t>
  </si>
  <si>
    <t>OFICIALES DE CARPINTERIA</t>
  </si>
  <si>
    <t>OFICIALES DE PINTURA</t>
  </si>
  <si>
    <t>OFICIALES DE SOLDADURA</t>
  </si>
  <si>
    <t>OFICIAL DE ALBAÑILERIA CI</t>
  </si>
  <si>
    <t>CONTRAMAESTRO DE ESTRUCTURAS LIVIANAS CI</t>
  </si>
  <si>
    <t>AUXILIAR ELECTRICITA</t>
  </si>
  <si>
    <t xml:space="preserve">COORDINADOR DE TRABAJOS EN ALTURA </t>
  </si>
  <si>
    <t>AYUDANTE DE ALMACEN</t>
  </si>
  <si>
    <t>SUBTOTAL</t>
  </si>
  <si>
    <t>DOTACIÓN 1</t>
  </si>
  <si>
    <t>EXAMENES OCUPACIONALES PARA CURSO DE TRABAJO EN  ALTURA</t>
  </si>
  <si>
    <t>CURSO PARA TRABAJO EN ALTURA</t>
  </si>
  <si>
    <t>EXAMENES OCUPACIONALES CURSO PARA TRABAJO EN ESPACIOS CONFINADOS</t>
  </si>
  <si>
    <t>CURSO PARA TRABAJO EN ESPACIOS CONFINADOS</t>
  </si>
  <si>
    <t>EXAMENES DE INGRESO Y EGRESO</t>
  </si>
  <si>
    <t>TOTAL OBRAS</t>
  </si>
  <si>
    <t xml:space="preserve">ESTUDIO DE MERCADO - SUMINISTRO DE PERSONAL </t>
  </si>
  <si>
    <t>Sombrero</t>
  </si>
  <si>
    <t>PERSONAL REQUERIDO PARA LA DIR. ADMON</t>
  </si>
  <si>
    <t xml:space="preserve">1.  Auxiliares Operativos Castillo San Felipe de Barajas y San Fernando de Bocachica </t>
  </si>
  <si>
    <t>DESCRIPCIÓN</t>
  </si>
  <si>
    <t>Salario Básico proporcional dias trabajados</t>
  </si>
  <si>
    <t>Recargo por horas nocturnas</t>
  </si>
  <si>
    <t>Recargo por horas dominicales o festivas nocturnas</t>
  </si>
  <si>
    <t>Horas extras diurnas dominicales o festivas</t>
  </si>
  <si>
    <t>Horas extras nocturna dominicales o festivas</t>
  </si>
  <si>
    <t>IVA sobre 10% Costos Directos</t>
  </si>
  <si>
    <t>Subtotal Auxiliares Castillo</t>
  </si>
  <si>
    <t>2.  Auxiliares Operativos Castillo San Felipe - Domingo Entrada Gratis</t>
  </si>
  <si>
    <t>Horas extras diurnas</t>
  </si>
  <si>
    <t>Horas extras nocturnas</t>
  </si>
  <si>
    <t>Recargo por horas dominicales o festivas diurnas</t>
  </si>
  <si>
    <t>Recrago por horas noctiurnas festivas</t>
  </si>
  <si>
    <t>Horas extras nocturnas dominicales o festivas</t>
  </si>
  <si>
    <t>Subtotal Auxiliares Castillo Domingo Libre</t>
  </si>
  <si>
    <t xml:space="preserve">3. Auxiliares operativos Baños Fortificaciones Centro Histórico </t>
  </si>
  <si>
    <t>Recargo por horas nocturnas festivas</t>
  </si>
  <si>
    <t>Horas extras dirunas dominicales o festivas</t>
  </si>
  <si>
    <t>Subtotal Auxiliares Baños</t>
  </si>
  <si>
    <t xml:space="preserve">SUPERVISOR CASTILLO SAN FELIPE </t>
  </si>
  <si>
    <t>Horas extras diurnas dominicaloes o festivas</t>
  </si>
  <si>
    <t xml:space="preserve">SUPERVISOR BAÑOS </t>
  </si>
  <si>
    <t>Recrago por horas nocturas</t>
  </si>
  <si>
    <t>Recargo por horas nocturnas o festivas</t>
  </si>
  <si>
    <t xml:space="preserve">IVA sobre administracion </t>
  </si>
  <si>
    <t xml:space="preserve"> Exámenes Ocupacionales</t>
  </si>
  <si>
    <t>Exámen de ingreso y egreso (auxliares dia de entrada gratis</t>
  </si>
  <si>
    <t>Subtotal Exámenes</t>
  </si>
  <si>
    <t>Dotación Personal</t>
  </si>
  <si>
    <t>Aux. Castillo SF y Fuerte San Fernando</t>
  </si>
  <si>
    <t># personas</t>
  </si>
  <si>
    <t>cantidad/persona</t>
  </si>
  <si>
    <t>Camisa Hombre (Aux y Coordinador Fortificaciones)</t>
  </si>
  <si>
    <t>Blusa Mujer (Aux Fortificaciones)</t>
  </si>
  <si>
    <t>Pantalon Hombre (Aux y Coord. de Fortificaciones)</t>
  </si>
  <si>
    <t>Pantalon Mujer (Aux de Fortificaciones)</t>
  </si>
  <si>
    <t>Zapatos Aux. y Coord.  de Fortificaciones</t>
  </si>
  <si>
    <t>Camiseta Polo Blanca con logo</t>
  </si>
  <si>
    <t>Camiseta tipo polo color blanco</t>
  </si>
  <si>
    <t>Pantalon tipo cargo color blanco</t>
  </si>
  <si>
    <t>Zapatos</t>
  </si>
  <si>
    <t>Subtotal Dotación</t>
  </si>
  <si>
    <t>RESUMEN DIR. ADMON.</t>
  </si>
  <si>
    <t>Auxiliares Operativos Castillo San Felipe de Barajas y San Fernando de Bocachica (11)</t>
  </si>
  <si>
    <t>Auxiliares Operativos Castillo San Felipe - Domingo Libre (5)</t>
  </si>
  <si>
    <t>Auxiliares operativos Baños Fortificaciones Centro Histórico (11)</t>
  </si>
  <si>
    <t>SUPERVISOR CASTILLO SAN FELIPE (1)</t>
  </si>
  <si>
    <t>SUPERVISOR BAÑOS (1)</t>
  </si>
  <si>
    <t>DOTACION PERSONAL</t>
  </si>
  <si>
    <t>TOTAL DIR. ADMON</t>
  </si>
  <si>
    <t>Personal requerido para dirección de obras</t>
  </si>
  <si>
    <t>Personal requerido para dirección administrativa</t>
  </si>
  <si>
    <t>TOTAL</t>
  </si>
  <si>
    <t>PERSONAL REQUERIDO PARA LA DIRECCIÓN DE OBRAS</t>
  </si>
  <si>
    <t>RESUMEN DIRECCIÓN DE OBRAS</t>
  </si>
  <si>
    <t>PROMEDIO</t>
  </si>
  <si>
    <t>TOTAL PPTO</t>
  </si>
  <si>
    <t>OFICIALES PINTORES CASA BENKOS BIOHO</t>
  </si>
  <si>
    <t>OFICIALES CARPINTEROS CASA BENKOS BIOHO</t>
  </si>
  <si>
    <t>OFICIALES ALBAÑILES CASA BENKOS BIOHO</t>
  </si>
  <si>
    <t>OFICIALES JARDINEROS CASA BENKOS BIOHO</t>
  </si>
  <si>
    <t>OFICIALES ALBAÑILES (TEJEROS E IMPERMEABILIZADORES) CASA BENKOS BIOHO</t>
  </si>
  <si>
    <t>OFICIALES SOLDADORES CASA BENKOS BIOHO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</si>
</sst>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8" formatCode="&quot;$&quot;\ #,##0.00;[Red]\-&quot;$&quot;\ #,##0.00"/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164" formatCode="&quot;$&quot;\ #,##0"/>
    <numFmt numFmtId="165" formatCode="&quot;$&quot;\ #,##0.00"/>
    <numFmt numFmtId="166" formatCode="_-&quot;$&quot;\ * #,##0_-;\-&quot;$&quot;\ * #,##0_-;_-&quot;$&quot;\ * &quot;-&quot;???_-;_-@_-"/>
    <numFmt numFmtId="167" formatCode="0.000%"/>
    <numFmt numFmtId="168" formatCode="_-&quot;$&quot;\ * #,##0_-;\-&quot;$&quot;\ * #,##0_-;_-&quot;$&quot;\ * &quot;-&quot;??_-;_-@_-"/>
    <numFmt numFmtId="169" formatCode="_-* #,##0_-;\-* #,##0_-;_-* &quot;-&quot;_-;_-@"/>
    <numFmt numFmtId="170" formatCode="_-&quot;$&quot;\ * #,##0_-;\-&quot;$&quot;\ * #,##0_-;_-&quot;$&quot;\ * &quot;-&quot;???_-;_-@"/>
    <numFmt numFmtId="171" formatCode="_-&quot;$&quot;\ * #,##0_-;\-&quot;$&quot;\ * #,##0_-;_-&quot;$&quot;\ * &quot;-&quot;??_-;_-@"/>
    <numFmt numFmtId="172" formatCode="_-&quot;$&quot;\ * #,##0_-;\-&quot;$&quot;\ * #,##0_-;_-&quot;$&quot;\ * &quot;-&quot;_-;_-@"/>
    <numFmt numFmtId="173" formatCode="_-&quot;$&quot;\ * #,##0.0_-;\-&quot;$&quot;\ * #,##0.0_-;_-&quot;$&quot;\ * &quot;-&quot;_-;_-@"/>
    <numFmt numFmtId="174" formatCode="_-&quot;$&quot;\ * #,##0.00_-;\-&quot;$&quot;\ * #,##0.00_-;_-&quot;$&quot;\ * &quot;-&quot;_-;_-@"/>
    <numFmt numFmtId="175" formatCode="_-&quot;$&quot;\ * #,##0.00_-;\-&quot;$&quot;\ * #,##0.00_-;_-&quot;$&quot;\ * &quot;-&quot;???_-;_-@"/>
  </numFmts>
  <fonts count="2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b/>
      <sz val="11"/>
      <name val="Aptos Narrow"/>
      <family val="2"/>
      <scheme val="minor"/>
    </font>
    <font>
      <b/>
      <sz val="10"/>
      <name val="Aptos Narrow"/>
      <family val="2"/>
      <scheme val="minor"/>
    </font>
    <font>
      <b/>
      <sz val="9"/>
      <name val="Aptos Narrow"/>
      <family val="2"/>
      <scheme val="minor"/>
    </font>
    <font>
      <sz val="11"/>
      <name val="Aptos Narrow"/>
      <family val="2"/>
      <scheme val="minor"/>
    </font>
    <font>
      <sz val="9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sz val="11"/>
      <name val="Calibri"/>
      <family val="2"/>
    </font>
    <font>
      <sz val="10"/>
      <color theme="1"/>
      <name val="Calibri"/>
      <family val="2"/>
    </font>
    <font>
      <b/>
      <sz val="10"/>
      <color theme="1"/>
      <name val="Calibri"/>
      <family val="2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b/>
      <sz val="12"/>
      <color theme="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2"/>
      <color theme="1"/>
      <name val="Calibri"/>
      <family val="2"/>
    </font>
    <font>
      <b/>
      <sz val="11"/>
      <name val="Calibri"/>
      <family val="2"/>
    </font>
    <font>
      <b/>
      <sz val="14"/>
      <color theme="1"/>
      <name val="Calibri"/>
      <family val="2"/>
    </font>
    <font>
      <b/>
      <sz val="10"/>
      <color theme="1"/>
      <name val="Aptos Narrow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DEEAF6"/>
        <bgColor rgb="FFDEEAF6"/>
      </patternFill>
    </fill>
    <fill>
      <patternFill patternType="solid">
        <fgColor rgb="FFD0CECE"/>
        <bgColor rgb="FFD0CECE"/>
      </patternFill>
    </fill>
    <fill>
      <patternFill patternType="solid">
        <fgColor theme="0"/>
        <bgColor theme="0"/>
      </patternFill>
    </fill>
    <fill>
      <patternFill patternType="solid">
        <fgColor rgb="FFE2EFD9"/>
        <bgColor rgb="FFE2EFD9"/>
      </patternFill>
    </fill>
    <fill>
      <patternFill patternType="solid">
        <fgColor rgb="FFFFFFFF"/>
        <bgColor rgb="FFFFFFFF"/>
      </patternFill>
    </fill>
    <fill>
      <patternFill patternType="solid">
        <fgColor rgb="FFE7E6E6"/>
        <bgColor rgb="FFE7E6E6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7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medium">
        <color rgb="FF000000"/>
      </right>
      <top style="medium">
        <color rgb="FF000000"/>
      </top>
      <bottom/>
      <diagonal/>
    </border>
    <border>
      <left style="thin">
        <color indexed="64"/>
      </left>
      <right style="medium">
        <color rgb="FF000000"/>
      </right>
      <top/>
      <bottom/>
      <diagonal/>
    </border>
    <border>
      <left style="thin">
        <color indexed="64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443">
    <xf numFmtId="0" fontId="0" fillId="0" borderId="0" xfId="0"/>
    <xf numFmtId="0" fontId="2" fillId="0" borderId="1" xfId="0" applyFont="1" applyBorder="1"/>
    <xf numFmtId="10" fontId="2" fillId="0" borderId="1" xfId="0" applyNumberFormat="1" applyFont="1" applyBorder="1"/>
    <xf numFmtId="164" fontId="2" fillId="0" borderId="1" xfId="0" applyNumberFormat="1" applyFont="1" applyBorder="1"/>
    <xf numFmtId="165" fontId="2" fillId="0" borderId="1" xfId="0" applyNumberFormat="1" applyFont="1" applyBorder="1"/>
    <xf numFmtId="165" fontId="2" fillId="0" borderId="0" xfId="0" applyNumberFormat="1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0" fontId="5" fillId="0" borderId="0" xfId="0" applyFont="1" applyAlignment="1">
      <alignment horizontal="center"/>
    </xf>
    <xf numFmtId="42" fontId="5" fillId="0" borderId="0" xfId="0" applyNumberFormat="1" applyFont="1"/>
    <xf numFmtId="41" fontId="6" fillId="0" borderId="0" xfId="2" applyFont="1" applyFill="1" applyBorder="1" applyAlignment="1">
      <alignment horizontal="center" vertical="center"/>
    </xf>
    <xf numFmtId="166" fontId="5" fillId="0" borderId="0" xfId="0" applyNumberFormat="1" applyFont="1"/>
    <xf numFmtId="17" fontId="7" fillId="0" borderId="6" xfId="0" applyNumberFormat="1" applyFont="1" applyBorder="1" applyAlignment="1">
      <alignment horizontal="right"/>
    </xf>
    <xf numFmtId="1" fontId="8" fillId="0" borderId="6" xfId="2" applyNumberFormat="1" applyFont="1" applyFill="1" applyBorder="1" applyAlignment="1">
      <alignment horizontal="center" vertical="center"/>
    </xf>
    <xf numFmtId="164" fontId="3" fillId="0" borderId="6" xfId="3" applyNumberFormat="1" applyFont="1" applyFill="1" applyBorder="1"/>
    <xf numFmtId="166" fontId="5" fillId="0" borderId="6" xfId="0" applyNumberFormat="1" applyFont="1" applyBorder="1"/>
    <xf numFmtId="17" fontId="9" fillId="0" borderId="6" xfId="0" applyNumberFormat="1" applyFont="1" applyBorder="1" applyAlignment="1">
      <alignment horizontal="right"/>
    </xf>
    <xf numFmtId="0" fontId="0" fillId="0" borderId="6" xfId="0" applyBorder="1"/>
    <xf numFmtId="166" fontId="8" fillId="0" borderId="6" xfId="0" applyNumberFormat="1" applyFont="1" applyBorder="1"/>
    <xf numFmtId="166" fontId="8" fillId="0" borderId="0" xfId="0" applyNumberFormat="1" applyFont="1"/>
    <xf numFmtId="2" fontId="8" fillId="0" borderId="6" xfId="2" applyNumberFormat="1" applyFont="1" applyFill="1" applyBorder="1" applyAlignment="1">
      <alignment horizontal="center" vertical="center"/>
    </xf>
    <xf numFmtId="164" fontId="1" fillId="0" borderId="6" xfId="3" applyNumberFormat="1" applyFont="1" applyFill="1" applyBorder="1"/>
    <xf numFmtId="41" fontId="5" fillId="0" borderId="6" xfId="2" applyFont="1" applyFill="1" applyBorder="1" applyAlignment="1">
      <alignment horizontal="center"/>
    </xf>
    <xf numFmtId="10" fontId="8" fillId="0" borderId="6" xfId="2" applyNumberFormat="1" applyFont="1" applyFill="1" applyBorder="1" applyAlignment="1">
      <alignment horizontal="center"/>
    </xf>
    <xf numFmtId="9" fontId="8" fillId="0" borderId="6" xfId="2" applyNumberFormat="1" applyFont="1" applyFill="1" applyBorder="1" applyAlignment="1">
      <alignment horizontal="center"/>
    </xf>
    <xf numFmtId="167" fontId="8" fillId="0" borderId="6" xfId="2" applyNumberFormat="1" applyFont="1" applyFill="1" applyBorder="1" applyAlignment="1">
      <alignment horizontal="center"/>
    </xf>
    <xf numFmtId="17" fontId="5" fillId="0" borderId="6" xfId="0" applyNumberFormat="1" applyFont="1" applyBorder="1" applyAlignment="1">
      <alignment horizontal="right"/>
    </xf>
    <xf numFmtId="17" fontId="5" fillId="0" borderId="6" xfId="0" applyNumberFormat="1" applyFont="1" applyBorder="1" applyAlignment="1">
      <alignment horizontal="center"/>
    </xf>
    <xf numFmtId="164" fontId="5" fillId="0" borderId="6" xfId="0" applyNumberFormat="1" applyFont="1" applyBorder="1" applyAlignment="1">
      <alignment horizontal="right"/>
    </xf>
    <xf numFmtId="168" fontId="5" fillId="0" borderId="6" xfId="0" applyNumberFormat="1" applyFont="1" applyBorder="1"/>
    <xf numFmtId="168" fontId="5" fillId="0" borderId="0" xfId="0" applyNumberFormat="1" applyFont="1"/>
    <xf numFmtId="0" fontId="8" fillId="0" borderId="6" xfId="0" applyFont="1" applyBorder="1"/>
    <xf numFmtId="0" fontId="8" fillId="0" borderId="6" xfId="0" applyFont="1" applyBorder="1" applyAlignment="1">
      <alignment horizontal="center"/>
    </xf>
    <xf numFmtId="10" fontId="5" fillId="0" borderId="6" xfId="0" applyNumberFormat="1" applyFont="1" applyBorder="1"/>
    <xf numFmtId="42" fontId="8" fillId="0" borderId="6" xfId="0" applyNumberFormat="1" applyFont="1" applyBorder="1"/>
    <xf numFmtId="42" fontId="8" fillId="0" borderId="0" xfId="0" applyNumberFormat="1" applyFont="1"/>
    <xf numFmtId="0" fontId="8" fillId="0" borderId="7" xfId="0" applyFont="1" applyBorder="1"/>
    <xf numFmtId="9" fontId="8" fillId="0" borderId="7" xfId="0" applyNumberFormat="1" applyFont="1" applyBorder="1" applyAlignment="1">
      <alignment horizontal="center"/>
    </xf>
    <xf numFmtId="164" fontId="8" fillId="0" borderId="7" xfId="3" applyNumberFormat="1" applyFont="1" applyFill="1" applyBorder="1"/>
    <xf numFmtId="42" fontId="8" fillId="0" borderId="7" xfId="0" applyNumberFormat="1" applyFont="1" applyBorder="1"/>
    <xf numFmtId="0" fontId="5" fillId="0" borderId="7" xfId="0" applyFont="1" applyBorder="1" applyAlignment="1">
      <alignment horizontal="right"/>
    </xf>
    <xf numFmtId="0" fontId="5" fillId="0" borderId="7" xfId="0" applyFont="1" applyBorder="1" applyAlignment="1">
      <alignment horizontal="center"/>
    </xf>
    <xf numFmtId="164" fontId="5" fillId="0" borderId="8" xfId="0" applyNumberFormat="1" applyFont="1" applyBorder="1"/>
    <xf numFmtId="42" fontId="5" fillId="0" borderId="9" xfId="0" applyNumberFormat="1" applyFont="1" applyBorder="1"/>
    <xf numFmtId="164" fontId="5" fillId="0" borderId="10" xfId="0" applyNumberFormat="1" applyFont="1" applyBorder="1"/>
    <xf numFmtId="42" fontId="5" fillId="0" borderId="10" xfId="0" applyNumberFormat="1" applyFont="1" applyBorder="1"/>
    <xf numFmtId="0" fontId="10" fillId="0" borderId="0" xfId="0" applyFont="1"/>
    <xf numFmtId="0" fontId="0" fillId="0" borderId="10" xfId="0" applyBorder="1"/>
    <xf numFmtId="44" fontId="0" fillId="0" borderId="0" xfId="0" applyNumberFormat="1"/>
    <xf numFmtId="42" fontId="0" fillId="0" borderId="0" xfId="0" applyNumberFormat="1"/>
    <xf numFmtId="0" fontId="5" fillId="0" borderId="12" xfId="0" applyFont="1" applyBorder="1" applyAlignment="1">
      <alignment horizontal="center"/>
    </xf>
    <xf numFmtId="0" fontId="3" fillId="0" borderId="5" xfId="0" applyFont="1" applyBorder="1" applyAlignment="1">
      <alignment horizontal="left" wrapText="1"/>
    </xf>
    <xf numFmtId="42" fontId="5" fillId="0" borderId="15" xfId="0" applyNumberFormat="1" applyFont="1" applyBorder="1" applyAlignment="1">
      <alignment horizontal="center"/>
    </xf>
    <xf numFmtId="42" fontId="5" fillId="0" borderId="0" xfId="0" applyNumberFormat="1" applyFont="1" applyAlignment="1">
      <alignment horizontal="center"/>
    </xf>
    <xf numFmtId="0" fontId="0" fillId="0" borderId="6" xfId="0" applyBorder="1" applyAlignment="1">
      <alignment horizontal="left" wrapText="1"/>
    </xf>
    <xf numFmtId="42" fontId="0" fillId="0" borderId="0" xfId="3" applyFont="1" applyFill="1" applyBorder="1"/>
    <xf numFmtId="42" fontId="0" fillId="0" borderId="16" xfId="3" applyFont="1" applyFill="1" applyBorder="1"/>
    <xf numFmtId="10" fontId="5" fillId="0" borderId="0" xfId="0" applyNumberFormat="1" applyFont="1" applyAlignment="1">
      <alignment horizontal="right"/>
    </xf>
    <xf numFmtId="9" fontId="5" fillId="0" borderId="0" xfId="0" applyNumberFormat="1" applyFont="1" applyAlignment="1">
      <alignment horizontal="right"/>
    </xf>
    <xf numFmtId="0" fontId="8" fillId="0" borderId="8" xfId="0" applyFont="1" applyBorder="1"/>
    <xf numFmtId="9" fontId="5" fillId="0" borderId="10" xfId="0" applyNumberFormat="1" applyFont="1" applyBorder="1" applyAlignment="1">
      <alignment horizontal="right"/>
    </xf>
    <xf numFmtId="0" fontId="5" fillId="0" borderId="10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42" fontId="5" fillId="0" borderId="18" xfId="0" applyNumberFormat="1" applyFont="1" applyBorder="1" applyAlignment="1">
      <alignment horizontal="center"/>
    </xf>
    <xf numFmtId="42" fontId="5" fillId="0" borderId="19" xfId="0" applyNumberFormat="1" applyFont="1" applyBorder="1" applyAlignment="1">
      <alignment horizontal="center"/>
    </xf>
    <xf numFmtId="164" fontId="8" fillId="0" borderId="19" xfId="0" applyNumberFormat="1" applyFont="1" applyBorder="1"/>
    <xf numFmtId="0" fontId="5" fillId="0" borderId="18" xfId="0" applyFont="1" applyBorder="1" applyAlignment="1">
      <alignment horizontal="center"/>
    </xf>
    <xf numFmtId="10" fontId="5" fillId="0" borderId="18" xfId="0" applyNumberFormat="1" applyFont="1" applyBorder="1" applyAlignment="1">
      <alignment horizontal="right"/>
    </xf>
    <xf numFmtId="9" fontId="5" fillId="0" borderId="18" xfId="0" applyNumberFormat="1" applyFont="1" applyBorder="1" applyAlignment="1">
      <alignment horizontal="right"/>
    </xf>
    <xf numFmtId="0" fontId="5" fillId="0" borderId="8" xfId="0" applyFont="1" applyBorder="1" applyAlignment="1">
      <alignment horizontal="center"/>
    </xf>
    <xf numFmtId="164" fontId="5" fillId="0" borderId="20" xfId="0" applyNumberFormat="1" applyFont="1" applyBorder="1"/>
    <xf numFmtId="0" fontId="8" fillId="0" borderId="18" xfId="0" applyFont="1" applyBorder="1" applyAlignment="1">
      <alignment horizontal="left"/>
    </xf>
    <xf numFmtId="0" fontId="8" fillId="0" borderId="0" xfId="0" applyFont="1" applyAlignment="1">
      <alignment horizontal="right"/>
    </xf>
    <xf numFmtId="0" fontId="8" fillId="0" borderId="0" xfId="0" applyFont="1" applyAlignment="1">
      <alignment horizontal="center"/>
    </xf>
    <xf numFmtId="42" fontId="8" fillId="0" borderId="15" xfId="0" applyNumberFormat="1" applyFont="1" applyBorder="1"/>
    <xf numFmtId="9" fontId="8" fillId="0" borderId="0" xfId="0" applyNumberFormat="1" applyFont="1" applyAlignment="1">
      <alignment horizontal="right"/>
    </xf>
    <xf numFmtId="0" fontId="5" fillId="0" borderId="8" xfId="0" applyFont="1" applyBorder="1" applyAlignment="1">
      <alignment horizontal="left"/>
    </xf>
    <xf numFmtId="0" fontId="5" fillId="0" borderId="10" xfId="0" applyFont="1" applyBorder="1" applyAlignment="1">
      <alignment horizontal="right"/>
    </xf>
    <xf numFmtId="0" fontId="5" fillId="0" borderId="11" xfId="0" applyFont="1" applyBorder="1" applyAlignment="1">
      <alignment horizontal="right"/>
    </xf>
    <xf numFmtId="164" fontId="5" fillId="0" borderId="12" xfId="0" applyNumberFormat="1" applyFont="1" applyBorder="1" applyAlignment="1">
      <alignment horizontal="center"/>
    </xf>
    <xf numFmtId="42" fontId="5" fillId="0" borderId="21" xfId="0" applyNumberFormat="1" applyFont="1" applyBorder="1" applyAlignment="1">
      <alignment horizontal="center"/>
    </xf>
    <xf numFmtId="17" fontId="8" fillId="0" borderId="5" xfId="0" applyNumberFormat="1" applyFont="1" applyBorder="1" applyAlignment="1">
      <alignment horizontal="right"/>
    </xf>
    <xf numFmtId="1" fontId="5" fillId="0" borderId="0" xfId="0" applyNumberFormat="1" applyFont="1" applyAlignment="1">
      <alignment horizontal="center"/>
    </xf>
    <xf numFmtId="164" fontId="5" fillId="0" borderId="0" xfId="0" applyNumberFormat="1" applyFont="1"/>
    <xf numFmtId="42" fontId="5" fillId="0" borderId="15" xfId="0" applyNumberFormat="1" applyFont="1" applyBorder="1"/>
    <xf numFmtId="0" fontId="8" fillId="0" borderId="7" xfId="0" applyFont="1" applyBorder="1" applyAlignment="1">
      <alignment horizontal="right"/>
    </xf>
    <xf numFmtId="0" fontId="5" fillId="0" borderId="0" xfId="0" applyFont="1" applyAlignment="1">
      <alignment horizontal="left"/>
    </xf>
    <xf numFmtId="42" fontId="5" fillId="0" borderId="17" xfId="0" applyNumberFormat="1" applyFont="1" applyBorder="1"/>
    <xf numFmtId="42" fontId="0" fillId="0" borderId="1" xfId="0" applyNumberFormat="1" applyBorder="1"/>
    <xf numFmtId="42" fontId="3" fillId="0" borderId="0" xfId="0" applyNumberFormat="1" applyFont="1"/>
    <xf numFmtId="164" fontId="0" fillId="0" borderId="1" xfId="0" applyNumberFormat="1" applyBorder="1"/>
    <xf numFmtId="164" fontId="0" fillId="0" borderId="0" xfId="0" applyNumberFormat="1"/>
    <xf numFmtId="44" fontId="0" fillId="0" borderId="1" xfId="0" applyNumberFormat="1" applyBorder="1"/>
    <xf numFmtId="164" fontId="3" fillId="0" borderId="0" xfId="0" applyNumberFormat="1" applyFont="1"/>
    <xf numFmtId="0" fontId="3" fillId="0" borderId="0" xfId="0" applyFont="1" applyAlignment="1">
      <alignment horizontal="left"/>
    </xf>
    <xf numFmtId="42" fontId="11" fillId="0" borderId="3" xfId="0" applyNumberFormat="1" applyFont="1" applyBorder="1"/>
    <xf numFmtId="42" fontId="11" fillId="0" borderId="0" xfId="0" applyNumberFormat="1" applyFont="1"/>
    <xf numFmtId="42" fontId="11" fillId="0" borderId="4" xfId="0" applyNumberFormat="1" applyFont="1" applyBorder="1"/>
    <xf numFmtId="0" fontId="14" fillId="6" borderId="28" xfId="0" applyFont="1" applyFill="1" applyBorder="1" applyAlignment="1">
      <alignment horizontal="center" vertical="center"/>
    </xf>
    <xf numFmtId="0" fontId="17" fillId="0" borderId="0" xfId="0" applyFont="1"/>
    <xf numFmtId="0" fontId="18" fillId="0" borderId="0" xfId="0" applyFont="1"/>
    <xf numFmtId="17" fontId="16" fillId="7" borderId="30" xfId="0" applyNumberFormat="1" applyFont="1" applyFill="1" applyBorder="1" applyAlignment="1">
      <alignment horizontal="right"/>
    </xf>
    <xf numFmtId="0" fontId="13" fillId="7" borderId="0" xfId="0" applyFont="1" applyFill="1" applyAlignment="1">
      <alignment wrapText="1"/>
    </xf>
    <xf numFmtId="0" fontId="19" fillId="0" borderId="0" xfId="0" applyFont="1" applyAlignment="1">
      <alignment horizontal="center"/>
    </xf>
    <xf numFmtId="0" fontId="20" fillId="0" borderId="0" xfId="0" applyFont="1" applyAlignment="1">
      <alignment horizontal="center" wrapText="1"/>
    </xf>
    <xf numFmtId="0" fontId="17" fillId="0" borderId="0" xfId="0" applyFont="1" applyAlignment="1">
      <alignment horizontal="left"/>
    </xf>
    <xf numFmtId="0" fontId="17" fillId="0" borderId="5" xfId="0" applyFont="1" applyBorder="1" applyAlignment="1">
      <alignment horizontal="left"/>
    </xf>
    <xf numFmtId="0" fontId="18" fillId="0" borderId="42" xfId="0" applyFont="1" applyBorder="1"/>
    <xf numFmtId="0" fontId="14" fillId="6" borderId="31" xfId="0" applyFont="1" applyFill="1" applyBorder="1" applyAlignment="1">
      <alignment horizontal="center" vertical="center"/>
    </xf>
    <xf numFmtId="0" fontId="14" fillId="6" borderId="43" xfId="0" applyFont="1" applyFill="1" applyBorder="1" applyAlignment="1">
      <alignment horizontal="center" vertical="center"/>
    </xf>
    <xf numFmtId="1" fontId="14" fillId="6" borderId="44" xfId="0" applyNumberFormat="1" applyFont="1" applyFill="1" applyBorder="1" applyAlignment="1">
      <alignment horizontal="center" vertical="center"/>
    </xf>
    <xf numFmtId="0" fontId="14" fillId="6" borderId="45" xfId="0" applyFont="1" applyFill="1" applyBorder="1" applyAlignment="1">
      <alignment horizontal="center" vertical="center" wrapText="1"/>
    </xf>
    <xf numFmtId="169" fontId="14" fillId="6" borderId="27" xfId="0" applyNumberFormat="1" applyFont="1" applyFill="1" applyBorder="1" applyAlignment="1">
      <alignment horizontal="center" vertical="center"/>
    </xf>
    <xf numFmtId="0" fontId="14" fillId="6" borderId="46" xfId="0" applyFont="1" applyFill="1" applyBorder="1" applyAlignment="1">
      <alignment horizontal="center" vertical="center" wrapText="1"/>
    </xf>
    <xf numFmtId="17" fontId="15" fillId="6" borderId="29" xfId="0" applyNumberFormat="1" applyFont="1" applyFill="1" applyBorder="1" applyAlignment="1">
      <alignment horizontal="right"/>
    </xf>
    <xf numFmtId="1" fontId="19" fillId="6" borderId="46" xfId="0" applyNumberFormat="1" applyFont="1" applyFill="1" applyBorder="1" applyAlignment="1">
      <alignment horizontal="center" vertical="center"/>
    </xf>
    <xf numFmtId="0" fontId="19" fillId="6" borderId="42" xfId="0" applyFont="1" applyFill="1" applyBorder="1" applyAlignment="1">
      <alignment horizontal="center"/>
    </xf>
    <xf numFmtId="172" fontId="19" fillId="6" borderId="46" xfId="0" applyNumberFormat="1" applyFont="1" applyFill="1" applyBorder="1"/>
    <xf numFmtId="170" fontId="19" fillId="6" borderId="47" xfId="0" applyNumberFormat="1" applyFont="1" applyFill="1" applyBorder="1"/>
    <xf numFmtId="170" fontId="19" fillId="6" borderId="34" xfId="0" applyNumberFormat="1" applyFont="1" applyFill="1" applyBorder="1"/>
    <xf numFmtId="172" fontId="19" fillId="6" borderId="5" xfId="0" applyNumberFormat="1" applyFont="1" applyFill="1" applyBorder="1"/>
    <xf numFmtId="17" fontId="15" fillId="6" borderId="30" xfId="0" applyNumberFormat="1" applyFont="1" applyFill="1" applyBorder="1" applyAlignment="1">
      <alignment horizontal="right"/>
    </xf>
    <xf numFmtId="1" fontId="19" fillId="6" borderId="48" xfId="0" applyNumberFormat="1" applyFont="1" applyFill="1" applyBorder="1" applyAlignment="1">
      <alignment horizontal="center" vertical="center"/>
    </xf>
    <xf numFmtId="0" fontId="19" fillId="6" borderId="42" xfId="0" applyFont="1" applyFill="1" applyBorder="1"/>
    <xf numFmtId="172" fontId="19" fillId="6" borderId="48" xfId="0" applyNumberFormat="1" applyFont="1" applyFill="1" applyBorder="1"/>
    <xf numFmtId="170" fontId="19" fillId="6" borderId="42" xfId="0" applyNumberFormat="1" applyFont="1" applyFill="1" applyBorder="1"/>
    <xf numFmtId="170" fontId="19" fillId="6" borderId="0" xfId="0" applyNumberFormat="1" applyFont="1" applyFill="1"/>
    <xf numFmtId="172" fontId="19" fillId="6" borderId="6" xfId="0" applyNumberFormat="1" applyFont="1" applyFill="1" applyBorder="1"/>
    <xf numFmtId="1" fontId="19" fillId="6" borderId="43" xfId="0" applyNumberFormat="1" applyFont="1" applyFill="1" applyBorder="1" applyAlignment="1">
      <alignment horizontal="center" vertical="center"/>
    </xf>
    <xf numFmtId="172" fontId="19" fillId="6" borderId="43" xfId="0" applyNumberFormat="1" applyFont="1" applyFill="1" applyBorder="1"/>
    <xf numFmtId="170" fontId="19" fillId="6" borderId="44" xfId="0" applyNumberFormat="1" applyFont="1" applyFill="1" applyBorder="1"/>
    <xf numFmtId="170" fontId="19" fillId="6" borderId="24" xfId="0" applyNumberFormat="1" applyFont="1" applyFill="1" applyBorder="1"/>
    <xf numFmtId="172" fontId="19" fillId="6" borderId="7" xfId="0" applyNumberFormat="1" applyFont="1" applyFill="1" applyBorder="1"/>
    <xf numFmtId="17" fontId="16" fillId="0" borderId="29" xfId="0" applyNumberFormat="1" applyFont="1" applyBorder="1" applyAlignment="1">
      <alignment horizontal="right"/>
    </xf>
    <xf numFmtId="1" fontId="18" fillId="0" borderId="46" xfId="0" applyNumberFormat="1" applyFont="1" applyBorder="1" applyAlignment="1">
      <alignment horizontal="center" vertical="center"/>
    </xf>
    <xf numFmtId="0" fontId="18" fillId="0" borderId="47" xfId="0" applyFont="1" applyBorder="1"/>
    <xf numFmtId="172" fontId="19" fillId="0" borderId="39" xfId="0" applyNumberFormat="1" applyFont="1" applyBorder="1"/>
    <xf numFmtId="170" fontId="18" fillId="0" borderId="49" xfId="0" applyNumberFormat="1" applyFont="1" applyBorder="1"/>
    <xf numFmtId="17" fontId="16" fillId="0" borderId="30" xfId="0" applyNumberFormat="1" applyFont="1" applyBorder="1" applyAlignment="1">
      <alignment horizontal="right"/>
    </xf>
    <xf numFmtId="1" fontId="18" fillId="0" borderId="48" xfId="0" applyNumberFormat="1" applyFont="1" applyBorder="1" applyAlignment="1">
      <alignment horizontal="center" vertical="center"/>
    </xf>
    <xf numFmtId="172" fontId="19" fillId="0" borderId="40" xfId="0" applyNumberFormat="1" applyFont="1" applyBorder="1"/>
    <xf numFmtId="170" fontId="18" fillId="0" borderId="50" xfId="0" applyNumberFormat="1" applyFont="1" applyBorder="1"/>
    <xf numFmtId="0" fontId="16" fillId="0" borderId="30" xfId="0" applyFont="1" applyBorder="1" applyAlignment="1">
      <alignment horizontal="right"/>
    </xf>
    <xf numFmtId="1" fontId="19" fillId="0" borderId="48" xfId="0" applyNumberFormat="1" applyFont="1" applyBorder="1" applyAlignment="1">
      <alignment horizontal="center" vertical="center"/>
    </xf>
    <xf numFmtId="2" fontId="18" fillId="0" borderId="42" xfId="0" applyNumberFormat="1" applyFont="1" applyBorder="1" applyAlignment="1">
      <alignment horizontal="center" vertical="center"/>
    </xf>
    <xf numFmtId="172" fontId="18" fillId="0" borderId="40" xfId="0" applyNumberFormat="1" applyFont="1" applyBorder="1"/>
    <xf numFmtId="170" fontId="18" fillId="9" borderId="50" xfId="0" applyNumberFormat="1" applyFont="1" applyFill="1" applyBorder="1"/>
    <xf numFmtId="0" fontId="15" fillId="0" borderId="30" xfId="0" applyFont="1" applyBorder="1" applyAlignment="1">
      <alignment horizontal="right"/>
    </xf>
    <xf numFmtId="170" fontId="19" fillId="0" borderId="0" xfId="0" applyNumberFormat="1" applyFont="1"/>
    <xf numFmtId="170" fontId="19" fillId="0" borderId="50" xfId="0" applyNumberFormat="1" applyFont="1" applyBorder="1"/>
    <xf numFmtId="17" fontId="15" fillId="0" borderId="30" xfId="0" applyNumberFormat="1" applyFont="1" applyBorder="1" applyAlignment="1">
      <alignment horizontal="right"/>
    </xf>
    <xf numFmtId="0" fontId="15" fillId="0" borderId="48" xfId="0" applyFont="1" applyBorder="1" applyAlignment="1">
      <alignment horizontal="right"/>
    </xf>
    <xf numFmtId="169" fontId="19" fillId="0" borderId="42" xfId="0" applyNumberFormat="1" applyFont="1" applyBorder="1" applyAlignment="1">
      <alignment horizontal="center"/>
    </xf>
    <xf numFmtId="10" fontId="18" fillId="0" borderId="42" xfId="0" applyNumberFormat="1" applyFont="1" applyBorder="1" applyAlignment="1">
      <alignment horizontal="center"/>
    </xf>
    <xf numFmtId="9" fontId="18" fillId="0" borderId="42" xfId="0" applyNumberFormat="1" applyFont="1" applyBorder="1" applyAlignment="1">
      <alignment horizontal="center"/>
    </xf>
    <xf numFmtId="172" fontId="18" fillId="9" borderId="40" xfId="0" applyNumberFormat="1" applyFont="1" applyFill="1" applyBorder="1"/>
    <xf numFmtId="167" fontId="18" fillId="0" borderId="42" xfId="0" applyNumberFormat="1" applyFont="1" applyBorder="1" applyAlignment="1">
      <alignment horizontal="center"/>
    </xf>
    <xf numFmtId="170" fontId="18" fillId="0" borderId="0" xfId="0" applyNumberFormat="1" applyFont="1"/>
    <xf numFmtId="1" fontId="18" fillId="7" borderId="48" xfId="0" applyNumberFormat="1" applyFont="1" applyFill="1" applyBorder="1" applyAlignment="1">
      <alignment horizontal="center" vertical="center"/>
    </xf>
    <xf numFmtId="10" fontId="18" fillId="7" borderId="42" xfId="0" applyNumberFormat="1" applyFont="1" applyFill="1" applyBorder="1" applyAlignment="1">
      <alignment horizontal="center"/>
    </xf>
    <xf numFmtId="172" fontId="18" fillId="7" borderId="40" xfId="0" applyNumberFormat="1" applyFont="1" applyFill="1" applyBorder="1"/>
    <xf numFmtId="170" fontId="18" fillId="7" borderId="50" xfId="0" applyNumberFormat="1" applyFont="1" applyFill="1" applyBorder="1"/>
    <xf numFmtId="0" fontId="18" fillId="7" borderId="0" xfId="0" applyFont="1" applyFill="1"/>
    <xf numFmtId="17" fontId="19" fillId="0" borderId="30" xfId="0" applyNumberFormat="1" applyFont="1" applyBorder="1" applyAlignment="1">
      <alignment horizontal="right"/>
    </xf>
    <xf numFmtId="17" fontId="19" fillId="0" borderId="48" xfId="0" applyNumberFormat="1" applyFont="1" applyBorder="1" applyAlignment="1">
      <alignment horizontal="right"/>
    </xf>
    <xf numFmtId="10" fontId="19" fillId="0" borderId="42" xfId="0" applyNumberFormat="1" applyFont="1" applyBorder="1" applyAlignment="1">
      <alignment horizontal="center"/>
    </xf>
    <xf numFmtId="17" fontId="19" fillId="0" borderId="40" xfId="0" applyNumberFormat="1" applyFont="1" applyBorder="1" applyAlignment="1">
      <alignment horizontal="right"/>
    </xf>
    <xf numFmtId="171" fontId="19" fillId="0" borderId="50" xfId="0" applyNumberFormat="1" applyFont="1" applyBorder="1"/>
    <xf numFmtId="0" fontId="18" fillId="0" borderId="30" xfId="0" applyFont="1" applyBorder="1"/>
    <xf numFmtId="9" fontId="19" fillId="0" borderId="42" xfId="0" applyNumberFormat="1" applyFont="1" applyBorder="1" applyAlignment="1">
      <alignment horizontal="center"/>
    </xf>
    <xf numFmtId="10" fontId="19" fillId="0" borderId="40" xfId="0" applyNumberFormat="1" applyFont="1" applyBorder="1" applyAlignment="1">
      <alignment horizontal="right"/>
    </xf>
    <xf numFmtId="171" fontId="19" fillId="0" borderId="51" xfId="0" applyNumberFormat="1" applyFont="1" applyBorder="1"/>
    <xf numFmtId="171" fontId="19" fillId="0" borderId="0" xfId="0" applyNumberFormat="1" applyFont="1"/>
    <xf numFmtId="0" fontId="19" fillId="0" borderId="0" xfId="0" applyFont="1" applyAlignment="1">
      <alignment horizontal="right"/>
    </xf>
    <xf numFmtId="0" fontId="19" fillId="10" borderId="28" xfId="0" applyFont="1" applyFill="1" applyBorder="1" applyAlignment="1">
      <alignment horizontal="right"/>
    </xf>
    <xf numFmtId="0" fontId="19" fillId="10" borderId="45" xfId="0" applyFont="1" applyFill="1" applyBorder="1" applyAlignment="1">
      <alignment horizontal="right"/>
    </xf>
    <xf numFmtId="0" fontId="19" fillId="10" borderId="27" xfId="0" applyFont="1" applyFill="1" applyBorder="1" applyAlignment="1">
      <alignment horizontal="center"/>
    </xf>
    <xf numFmtId="0" fontId="19" fillId="10" borderId="25" xfId="0" applyFont="1" applyFill="1" applyBorder="1"/>
    <xf numFmtId="172" fontId="19" fillId="6" borderId="52" xfId="0" applyNumberFormat="1" applyFont="1" applyFill="1" applyBorder="1"/>
    <xf numFmtId="0" fontId="19" fillId="0" borderId="0" xfId="0" applyFont="1"/>
    <xf numFmtId="172" fontId="19" fillId="0" borderId="0" xfId="0" applyNumberFormat="1" applyFont="1"/>
    <xf numFmtId="172" fontId="19" fillId="0" borderId="42" xfId="0" applyNumberFormat="1" applyFont="1" applyBorder="1"/>
    <xf numFmtId="0" fontId="14" fillId="6" borderId="45" xfId="0" applyFont="1" applyFill="1" applyBorder="1" applyAlignment="1">
      <alignment horizontal="center" vertical="center"/>
    </xf>
    <xf numFmtId="1" fontId="14" fillId="6" borderId="27" xfId="0" applyNumberFormat="1" applyFont="1" applyFill="1" applyBorder="1" applyAlignment="1">
      <alignment horizontal="center" vertical="center"/>
    </xf>
    <xf numFmtId="17" fontId="15" fillId="0" borderId="48" xfId="0" applyNumberFormat="1" applyFont="1" applyBorder="1" applyAlignment="1">
      <alignment horizontal="right"/>
    </xf>
    <xf numFmtId="171" fontId="19" fillId="0" borderId="42" xfId="0" applyNumberFormat="1" applyFont="1" applyBorder="1"/>
    <xf numFmtId="0" fontId="19" fillId="7" borderId="0" xfId="0" applyFont="1" applyFill="1" applyAlignment="1">
      <alignment horizontal="right"/>
    </xf>
    <xf numFmtId="0" fontId="19" fillId="7" borderId="0" xfId="0" applyFont="1" applyFill="1" applyAlignment="1">
      <alignment horizontal="center"/>
    </xf>
    <xf numFmtId="0" fontId="19" fillId="7" borderId="0" xfId="0" applyFont="1" applyFill="1"/>
    <xf numFmtId="172" fontId="19" fillId="7" borderId="0" xfId="0" applyNumberFormat="1" applyFont="1" applyFill="1"/>
    <xf numFmtId="164" fontId="19" fillId="7" borderId="0" xfId="0" applyNumberFormat="1" applyFont="1" applyFill="1"/>
    <xf numFmtId="0" fontId="17" fillId="0" borderId="0" xfId="0" applyFont="1" applyAlignment="1">
      <alignment vertical="center"/>
    </xf>
    <xf numFmtId="0" fontId="19" fillId="6" borderId="47" xfId="0" applyFont="1" applyFill="1" applyBorder="1" applyAlignment="1">
      <alignment horizontal="center"/>
    </xf>
    <xf numFmtId="17" fontId="15" fillId="6" borderId="30" xfId="0" applyNumberFormat="1" applyFont="1" applyFill="1" applyBorder="1" applyAlignment="1">
      <alignment horizontal="right" vertical="center"/>
    </xf>
    <xf numFmtId="0" fontId="19" fillId="6" borderId="42" xfId="0" applyFont="1" applyFill="1" applyBorder="1" applyAlignment="1">
      <alignment vertical="center"/>
    </xf>
    <xf numFmtId="172" fontId="19" fillId="6" borderId="48" xfId="0" applyNumberFormat="1" applyFont="1" applyFill="1" applyBorder="1" applyAlignment="1">
      <alignment vertical="center"/>
    </xf>
    <xf numFmtId="17" fontId="15" fillId="6" borderId="31" xfId="0" applyNumberFormat="1" applyFont="1" applyFill="1" applyBorder="1" applyAlignment="1">
      <alignment horizontal="right"/>
    </xf>
    <xf numFmtId="0" fontId="19" fillId="6" borderId="44" xfId="0" applyFont="1" applyFill="1" applyBorder="1"/>
    <xf numFmtId="172" fontId="18" fillId="0" borderId="49" xfId="0" applyNumberFormat="1" applyFont="1" applyBorder="1"/>
    <xf numFmtId="172" fontId="18" fillId="0" borderId="50" xfId="0" applyNumberFormat="1" applyFont="1" applyBorder="1"/>
    <xf numFmtId="0" fontId="18" fillId="0" borderId="30" xfId="0" applyFont="1" applyBorder="1" applyAlignment="1">
      <alignment horizontal="right"/>
    </xf>
    <xf numFmtId="17" fontId="19" fillId="0" borderId="42" xfId="0" applyNumberFormat="1" applyFont="1" applyBorder="1" applyAlignment="1">
      <alignment horizontal="center"/>
    </xf>
    <xf numFmtId="0" fontId="19" fillId="10" borderId="45" xfId="0" applyFont="1" applyFill="1" applyBorder="1"/>
    <xf numFmtId="172" fontId="19" fillId="6" borderId="27" xfId="0" applyNumberFormat="1" applyFont="1" applyFill="1" applyBorder="1"/>
    <xf numFmtId="172" fontId="19" fillId="7" borderId="42" xfId="0" applyNumberFormat="1" applyFont="1" applyFill="1" applyBorder="1"/>
    <xf numFmtId="164" fontId="19" fillId="0" borderId="42" xfId="0" applyNumberFormat="1" applyFont="1" applyBorder="1"/>
    <xf numFmtId="172" fontId="19" fillId="0" borderId="46" xfId="0" applyNumberFormat="1" applyFont="1" applyBorder="1"/>
    <xf numFmtId="170" fontId="18" fillId="0" borderId="47" xfId="0" applyNumberFormat="1" applyFont="1" applyBorder="1"/>
    <xf numFmtId="174" fontId="19" fillId="0" borderId="46" xfId="0" applyNumberFormat="1" applyFont="1" applyBorder="1"/>
    <xf numFmtId="170" fontId="18" fillId="0" borderId="34" xfId="0" applyNumberFormat="1" applyFont="1" applyBorder="1"/>
    <xf numFmtId="172" fontId="19" fillId="0" borderId="48" xfId="0" applyNumberFormat="1" applyFont="1" applyBorder="1"/>
    <xf numFmtId="170" fontId="18" fillId="0" borderId="42" xfId="0" applyNumberFormat="1" applyFont="1" applyBorder="1"/>
    <xf numFmtId="174" fontId="18" fillId="0" borderId="48" xfId="0" applyNumberFormat="1" applyFont="1" applyBorder="1"/>
    <xf numFmtId="170" fontId="19" fillId="0" borderId="42" xfId="0" applyNumberFormat="1" applyFont="1" applyBorder="1"/>
    <xf numFmtId="175" fontId="19" fillId="0" borderId="42" xfId="0" applyNumberFormat="1" applyFont="1" applyBorder="1"/>
    <xf numFmtId="172" fontId="18" fillId="0" borderId="48" xfId="0" applyNumberFormat="1" applyFont="1" applyBorder="1"/>
    <xf numFmtId="172" fontId="18" fillId="7" borderId="48" xfId="0" applyNumberFormat="1" applyFont="1" applyFill="1" applyBorder="1"/>
    <xf numFmtId="170" fontId="18" fillId="7" borderId="42" xfId="0" applyNumberFormat="1" applyFont="1" applyFill="1" applyBorder="1"/>
    <xf numFmtId="170" fontId="18" fillId="7" borderId="0" xfId="0" applyNumberFormat="1" applyFont="1" applyFill="1"/>
    <xf numFmtId="10" fontId="19" fillId="0" borderId="48" xfId="0" applyNumberFormat="1" applyFont="1" applyBorder="1" applyAlignment="1">
      <alignment horizontal="right"/>
    </xf>
    <xf numFmtId="0" fontId="19" fillId="10" borderId="32" xfId="0" applyFont="1" applyFill="1" applyBorder="1"/>
    <xf numFmtId="172" fontId="19" fillId="6" borderId="33" xfId="0" applyNumberFormat="1" applyFont="1" applyFill="1" applyBorder="1"/>
    <xf numFmtId="164" fontId="19" fillId="0" borderId="34" xfId="0" applyNumberFormat="1" applyFont="1" applyBorder="1"/>
    <xf numFmtId="0" fontId="18" fillId="0" borderId="34" xfId="0" applyFont="1" applyBorder="1"/>
    <xf numFmtId="164" fontId="19" fillId="0" borderId="47" xfId="0" applyNumberFormat="1" applyFont="1" applyBorder="1"/>
    <xf numFmtId="164" fontId="18" fillId="0" borderId="0" xfId="0" applyNumberFormat="1" applyFont="1"/>
    <xf numFmtId="0" fontId="17" fillId="0" borderId="0" xfId="0" applyFont="1" applyAlignment="1">
      <alignment horizontal="left" wrapText="1"/>
    </xf>
    <xf numFmtId="17" fontId="18" fillId="0" borderId="39" xfId="0" applyNumberFormat="1" applyFont="1" applyBorder="1" applyAlignment="1">
      <alignment horizontal="left"/>
    </xf>
    <xf numFmtId="1" fontId="18" fillId="0" borderId="54" xfId="0" applyNumberFormat="1" applyFont="1" applyBorder="1" applyAlignment="1">
      <alignment horizontal="center" vertical="center"/>
    </xf>
    <xf numFmtId="0" fontId="20" fillId="0" borderId="55" xfId="0" applyFont="1" applyBorder="1" applyAlignment="1">
      <alignment horizontal="center" wrapText="1"/>
    </xf>
    <xf numFmtId="172" fontId="20" fillId="0" borderId="55" xfId="0" applyNumberFormat="1" applyFont="1" applyBorder="1" applyAlignment="1">
      <alignment horizontal="right" wrapText="1"/>
    </xf>
    <xf numFmtId="172" fontId="20" fillId="0" borderId="55" xfId="0" applyNumberFormat="1" applyFont="1" applyBorder="1" applyAlignment="1">
      <alignment horizontal="left" wrapText="1"/>
    </xf>
    <xf numFmtId="172" fontId="20" fillId="0" borderId="56" xfId="0" applyNumberFormat="1" applyFont="1" applyBorder="1" applyAlignment="1">
      <alignment horizontal="left" wrapText="1"/>
    </xf>
    <xf numFmtId="0" fontId="16" fillId="0" borderId="29" xfId="0" applyFont="1" applyBorder="1" applyAlignment="1">
      <alignment vertical="center" wrapText="1"/>
    </xf>
    <xf numFmtId="0" fontId="20" fillId="0" borderId="31" xfId="0" applyFont="1" applyBorder="1" applyAlignment="1">
      <alignment horizontal="center" wrapText="1"/>
    </xf>
    <xf numFmtId="172" fontId="20" fillId="0" borderId="30" xfId="0" applyNumberFormat="1" applyFont="1" applyBorder="1" applyAlignment="1">
      <alignment horizontal="right" wrapText="1"/>
    </xf>
    <xf numFmtId="172" fontId="20" fillId="0" borderId="30" xfId="0" applyNumberFormat="1" applyFont="1" applyBorder="1" applyAlignment="1">
      <alignment horizontal="left" wrapText="1"/>
    </xf>
    <xf numFmtId="172" fontId="20" fillId="0" borderId="31" xfId="0" applyNumberFormat="1" applyFont="1" applyBorder="1" applyAlignment="1">
      <alignment horizontal="left" wrapText="1"/>
    </xf>
    <xf numFmtId="172" fontId="20" fillId="0" borderId="40" xfId="0" applyNumberFormat="1" applyFont="1" applyBorder="1" applyAlignment="1">
      <alignment horizontal="left" wrapText="1"/>
    </xf>
    <xf numFmtId="0" fontId="19" fillId="10" borderId="25" xfId="0" applyFont="1" applyFill="1" applyBorder="1" applyAlignment="1">
      <alignment horizontal="right"/>
    </xf>
    <xf numFmtId="0" fontId="18" fillId="10" borderId="45" xfId="0" applyFont="1" applyFill="1" applyBorder="1"/>
    <xf numFmtId="0" fontId="18" fillId="10" borderId="26" xfId="0" applyFont="1" applyFill="1" applyBorder="1"/>
    <xf numFmtId="0" fontId="18" fillId="6" borderId="45" xfId="0" applyFont="1" applyFill="1" applyBorder="1"/>
    <xf numFmtId="0" fontId="18" fillId="6" borderId="43" xfId="0" applyFont="1" applyFill="1" applyBorder="1"/>
    <xf numFmtId="172" fontId="19" fillId="6" borderId="44" xfId="0" applyNumberFormat="1" applyFont="1" applyFill="1" applyBorder="1"/>
    <xf numFmtId="0" fontId="17" fillId="7" borderId="0" xfId="0" applyFont="1" applyFill="1" applyAlignment="1">
      <alignment wrapText="1"/>
    </xf>
    <xf numFmtId="0" fontId="17" fillId="6" borderId="39" xfId="0" applyFont="1" applyFill="1" applyBorder="1" applyAlignment="1">
      <alignment vertical="center"/>
    </xf>
    <xf numFmtId="0" fontId="18" fillId="0" borderId="29" xfId="0" applyFont="1" applyBorder="1" applyAlignment="1">
      <alignment horizontal="left" wrapText="1"/>
    </xf>
    <xf numFmtId="0" fontId="20" fillId="0" borderId="30" xfId="0" applyFont="1" applyBorder="1" applyAlignment="1">
      <alignment horizontal="center" wrapText="1"/>
    </xf>
    <xf numFmtId="171" fontId="18" fillId="0" borderId="29" xfId="0" applyNumberFormat="1" applyFont="1" applyBorder="1" applyAlignment="1">
      <alignment horizontal="right" vertical="center" wrapText="1"/>
    </xf>
    <xf numFmtId="172" fontId="18" fillId="0" borderId="30" xfId="0" applyNumberFormat="1" applyFont="1" applyBorder="1"/>
    <xf numFmtId="0" fontId="18" fillId="0" borderId="30" xfId="0" applyFont="1" applyBorder="1" applyAlignment="1">
      <alignment horizontal="left" wrapText="1"/>
    </xf>
    <xf numFmtId="171" fontId="18" fillId="0" borderId="30" xfId="0" applyNumberFormat="1" applyFont="1" applyBorder="1" applyAlignment="1">
      <alignment horizontal="right" vertical="center"/>
    </xf>
    <xf numFmtId="0" fontId="18" fillId="0" borderId="30" xfId="0" applyFont="1" applyBorder="1" applyAlignment="1">
      <alignment horizontal="left"/>
    </xf>
    <xf numFmtId="0" fontId="20" fillId="0" borderId="30" xfId="0" applyFont="1" applyBorder="1" applyAlignment="1">
      <alignment horizontal="left" wrapText="1"/>
    </xf>
    <xf numFmtId="172" fontId="19" fillId="0" borderId="30" xfId="0" applyNumberFormat="1" applyFont="1" applyBorder="1" applyAlignment="1">
      <alignment horizontal="left" wrapText="1"/>
    </xf>
    <xf numFmtId="0" fontId="18" fillId="0" borderId="31" xfId="0" applyFont="1" applyBorder="1"/>
    <xf numFmtId="9" fontId="18" fillId="0" borderId="31" xfId="0" applyNumberFormat="1" applyFont="1" applyBorder="1"/>
    <xf numFmtId="172" fontId="18" fillId="0" borderId="31" xfId="0" applyNumberFormat="1" applyFont="1" applyBorder="1"/>
    <xf numFmtId="0" fontId="19" fillId="10" borderId="32" xfId="0" applyFont="1" applyFill="1" applyBorder="1" applyAlignment="1">
      <alignment horizontal="right"/>
    </xf>
    <xf numFmtId="0" fontId="18" fillId="10" borderId="28" xfId="0" applyFont="1" applyFill="1" applyBorder="1"/>
    <xf numFmtId="164" fontId="13" fillId="7" borderId="39" xfId="0" applyNumberFormat="1" applyFont="1" applyFill="1" applyBorder="1" applyAlignment="1">
      <alignment wrapText="1"/>
    </xf>
    <xf numFmtId="173" fontId="13" fillId="7" borderId="36" xfId="0" applyNumberFormat="1" applyFont="1" applyFill="1" applyBorder="1"/>
    <xf numFmtId="164" fontId="13" fillId="7" borderId="40" xfId="0" applyNumberFormat="1" applyFont="1" applyFill="1" applyBorder="1" applyAlignment="1">
      <alignment wrapText="1"/>
    </xf>
    <xf numFmtId="173" fontId="13" fillId="7" borderId="37" xfId="0" applyNumberFormat="1" applyFont="1" applyFill="1" applyBorder="1"/>
    <xf numFmtId="173" fontId="13" fillId="7" borderId="58" xfId="0" applyNumberFormat="1" applyFont="1" applyFill="1" applyBorder="1"/>
    <xf numFmtId="164" fontId="13" fillId="7" borderId="32" xfId="0" applyNumberFormat="1" applyFont="1" applyFill="1" applyBorder="1" applyAlignment="1">
      <alignment wrapText="1"/>
    </xf>
    <xf numFmtId="173" fontId="13" fillId="7" borderId="38" xfId="0" applyNumberFormat="1" applyFont="1" applyFill="1" applyBorder="1"/>
    <xf numFmtId="0" fontId="13" fillId="7" borderId="24" xfId="0" applyFont="1" applyFill="1" applyBorder="1" applyAlignment="1">
      <alignment wrapText="1"/>
    </xf>
    <xf numFmtId="0" fontId="13" fillId="7" borderId="34" xfId="0" applyFont="1" applyFill="1" applyBorder="1" applyAlignment="1">
      <alignment wrapText="1"/>
    </xf>
    <xf numFmtId="0" fontId="18" fillId="0" borderId="25" xfId="0" applyFont="1" applyBorder="1"/>
    <xf numFmtId="0" fontId="18" fillId="0" borderId="26" xfId="0" applyFont="1" applyBorder="1"/>
    <xf numFmtId="173" fontId="18" fillId="0" borderId="28" xfId="0" applyNumberFormat="1" applyFont="1" applyBorder="1"/>
    <xf numFmtId="0" fontId="22" fillId="8" borderId="25" xfId="0" applyFont="1" applyFill="1" applyBorder="1"/>
    <xf numFmtId="0" fontId="22" fillId="8" borderId="26" xfId="0" applyFont="1" applyFill="1" applyBorder="1"/>
    <xf numFmtId="172" fontId="0" fillId="0" borderId="0" xfId="0" applyNumberFormat="1"/>
    <xf numFmtId="0" fontId="18" fillId="5" borderId="59" xfId="0" applyFont="1" applyFill="1" applyBorder="1"/>
    <xf numFmtId="0" fontId="18" fillId="5" borderId="60" xfId="0" applyFont="1" applyFill="1" applyBorder="1"/>
    <xf numFmtId="0" fontId="18" fillId="5" borderId="61" xfId="0" applyFont="1" applyFill="1" applyBorder="1"/>
    <xf numFmtId="164" fontId="18" fillId="0" borderId="62" xfId="0" applyNumberFormat="1" applyFont="1" applyBorder="1"/>
    <xf numFmtId="0" fontId="18" fillId="8" borderId="40" xfId="0" applyFont="1" applyFill="1" applyBorder="1"/>
    <xf numFmtId="0" fontId="18" fillId="8" borderId="0" xfId="0" applyFont="1" applyFill="1"/>
    <xf numFmtId="164" fontId="18" fillId="0" borderId="35" xfId="0" applyNumberFormat="1" applyFont="1" applyBorder="1"/>
    <xf numFmtId="164" fontId="17" fillId="11" borderId="28" xfId="0" applyNumberFormat="1" applyFont="1" applyFill="1" applyBorder="1"/>
    <xf numFmtId="0" fontId="6" fillId="12" borderId="4" xfId="0" applyFont="1" applyFill="1" applyBorder="1" applyAlignment="1">
      <alignment horizontal="center" vertical="center"/>
    </xf>
    <xf numFmtId="1" fontId="6" fillId="12" borderId="4" xfId="2" applyNumberFormat="1" applyFont="1" applyFill="1" applyBorder="1" applyAlignment="1">
      <alignment horizontal="center" vertical="center"/>
    </xf>
    <xf numFmtId="164" fontId="6" fillId="12" borderId="4" xfId="0" applyNumberFormat="1" applyFont="1" applyFill="1" applyBorder="1" applyAlignment="1">
      <alignment horizontal="center" vertical="center" wrapText="1"/>
    </xf>
    <xf numFmtId="41" fontId="6" fillId="12" borderId="4" xfId="2" applyFont="1" applyFill="1" applyBorder="1" applyAlignment="1">
      <alignment horizontal="center" vertical="center"/>
    </xf>
    <xf numFmtId="17" fontId="7" fillId="12" borderId="5" xfId="0" applyNumberFormat="1" applyFont="1" applyFill="1" applyBorder="1" applyAlignment="1">
      <alignment horizontal="right"/>
    </xf>
    <xf numFmtId="1" fontId="8" fillId="12" borderId="5" xfId="2" applyNumberFormat="1" applyFont="1" applyFill="1" applyBorder="1" applyAlignment="1">
      <alignment horizontal="center" vertical="center"/>
    </xf>
    <xf numFmtId="0" fontId="3" fillId="12" borderId="5" xfId="0" applyFont="1" applyFill="1" applyBorder="1" applyAlignment="1">
      <alignment horizontal="center"/>
    </xf>
    <xf numFmtId="164" fontId="3" fillId="12" borderId="5" xfId="3" applyNumberFormat="1" applyFont="1" applyFill="1" applyBorder="1"/>
    <xf numFmtId="166" fontId="5" fillId="12" borderId="5" xfId="0" applyNumberFormat="1" applyFont="1" applyFill="1" applyBorder="1"/>
    <xf numFmtId="17" fontId="7" fillId="12" borderId="6" xfId="0" applyNumberFormat="1" applyFont="1" applyFill="1" applyBorder="1" applyAlignment="1">
      <alignment horizontal="right"/>
    </xf>
    <xf numFmtId="1" fontId="8" fillId="12" borderId="6" xfId="2" applyNumberFormat="1" applyFont="1" applyFill="1" applyBorder="1" applyAlignment="1">
      <alignment horizontal="center" vertical="center"/>
    </xf>
    <xf numFmtId="0" fontId="3" fillId="12" borderId="6" xfId="0" applyFont="1" applyFill="1" applyBorder="1"/>
    <xf numFmtId="164" fontId="3" fillId="12" borderId="6" xfId="3" applyNumberFormat="1" applyFont="1" applyFill="1" applyBorder="1"/>
    <xf numFmtId="166" fontId="5" fillId="12" borderId="6" xfId="0" applyNumberFormat="1" applyFont="1" applyFill="1" applyBorder="1"/>
    <xf numFmtId="17" fontId="7" fillId="12" borderId="7" xfId="0" applyNumberFormat="1" applyFont="1" applyFill="1" applyBorder="1" applyAlignment="1">
      <alignment horizontal="right"/>
    </xf>
    <xf numFmtId="1" fontId="8" fillId="12" borderId="7" xfId="2" applyNumberFormat="1" applyFont="1" applyFill="1" applyBorder="1" applyAlignment="1">
      <alignment horizontal="center" vertical="center"/>
    </xf>
    <xf numFmtId="0" fontId="3" fillId="12" borderId="7" xfId="0" applyFont="1" applyFill="1" applyBorder="1"/>
    <xf numFmtId="164" fontId="3" fillId="12" borderId="7" xfId="3" applyNumberFormat="1" applyFont="1" applyFill="1" applyBorder="1"/>
    <xf numFmtId="166" fontId="5" fillId="12" borderId="7" xfId="0" applyNumberFormat="1" applyFont="1" applyFill="1" applyBorder="1"/>
    <xf numFmtId="42" fontId="0" fillId="0" borderId="64" xfId="3" applyFont="1" applyFill="1" applyBorder="1"/>
    <xf numFmtId="42" fontId="0" fillId="0" borderId="0" xfId="3" applyFont="1" applyFill="1" applyBorder="1" applyAlignment="1"/>
    <xf numFmtId="42" fontId="5" fillId="0" borderId="12" xfId="0" applyNumberFormat="1" applyFont="1" applyBorder="1"/>
    <xf numFmtId="164" fontId="5" fillId="0" borderId="12" xfId="0" applyNumberFormat="1" applyFont="1" applyBorder="1"/>
    <xf numFmtId="0" fontId="5" fillId="12" borderId="7" xfId="0" applyFont="1" applyFill="1" applyBorder="1" applyAlignment="1">
      <alignment horizontal="right"/>
    </xf>
    <xf numFmtId="0" fontId="5" fillId="12" borderId="7" xfId="0" applyFont="1" applyFill="1" applyBorder="1" applyAlignment="1">
      <alignment horizontal="center"/>
    </xf>
    <xf numFmtId="164" fontId="5" fillId="12" borderId="8" xfId="0" applyNumberFormat="1" applyFont="1" applyFill="1" applyBorder="1"/>
    <xf numFmtId="42" fontId="5" fillId="12" borderId="9" xfId="0" applyNumberFormat="1" applyFont="1" applyFill="1" applyBorder="1"/>
    <xf numFmtId="0" fontId="8" fillId="12" borderId="8" xfId="0" applyFont="1" applyFill="1" applyBorder="1"/>
    <xf numFmtId="9" fontId="5" fillId="12" borderId="10" xfId="0" applyNumberFormat="1" applyFont="1" applyFill="1" applyBorder="1" applyAlignment="1">
      <alignment horizontal="right"/>
    </xf>
    <xf numFmtId="0" fontId="5" fillId="12" borderId="10" xfId="0" applyFont="1" applyFill="1" applyBorder="1" applyAlignment="1">
      <alignment horizontal="center"/>
    </xf>
    <xf numFmtId="0" fontId="5" fillId="12" borderId="13" xfId="0" applyFont="1" applyFill="1" applyBorder="1" applyAlignment="1">
      <alignment horizontal="center"/>
    </xf>
    <xf numFmtId="164" fontId="5" fillId="12" borderId="20" xfId="0" applyNumberFormat="1" applyFont="1" applyFill="1" applyBorder="1"/>
    <xf numFmtId="0" fontId="5" fillId="12" borderId="11" xfId="0" applyFont="1" applyFill="1" applyBorder="1" applyAlignment="1">
      <alignment horizontal="center"/>
    </xf>
    <xf numFmtId="0" fontId="5" fillId="12" borderId="11" xfId="0" applyFont="1" applyFill="1" applyBorder="1"/>
    <xf numFmtId="0" fontId="5" fillId="12" borderId="12" xfId="0" applyFont="1" applyFill="1" applyBorder="1"/>
    <xf numFmtId="0" fontId="5" fillId="12" borderId="13" xfId="0" applyFont="1" applyFill="1" applyBorder="1"/>
    <xf numFmtId="164" fontId="5" fillId="0" borderId="18" xfId="0" applyNumberFormat="1" applyFont="1" applyBorder="1" applyAlignment="1">
      <alignment horizontal="center"/>
    </xf>
    <xf numFmtId="42" fontId="0" fillId="0" borderId="18" xfId="3" applyFont="1" applyFill="1" applyBorder="1"/>
    <xf numFmtId="0" fontId="5" fillId="0" borderId="11" xfId="0" applyFont="1" applyBorder="1"/>
    <xf numFmtId="0" fontId="5" fillId="0" borderId="12" xfId="0" applyFont="1" applyBorder="1"/>
    <xf numFmtId="0" fontId="5" fillId="0" borderId="13" xfId="0" applyFont="1" applyBorder="1"/>
    <xf numFmtId="164" fontId="8" fillId="0" borderId="18" xfId="0" applyNumberFormat="1" applyFont="1" applyBorder="1"/>
    <xf numFmtId="10" fontId="8" fillId="0" borderId="18" xfId="0" applyNumberFormat="1" applyFont="1" applyBorder="1"/>
    <xf numFmtId="164" fontId="5" fillId="0" borderId="11" xfId="0" applyNumberFormat="1" applyFont="1" applyBorder="1" applyAlignment="1">
      <alignment horizontal="center"/>
    </xf>
    <xf numFmtId="164" fontId="5" fillId="0" borderId="18" xfId="0" applyNumberFormat="1" applyFont="1" applyBorder="1"/>
    <xf numFmtId="0" fontId="5" fillId="12" borderId="8" xfId="0" applyFont="1" applyFill="1" applyBorder="1" applyAlignment="1">
      <alignment horizontal="center"/>
    </xf>
    <xf numFmtId="0" fontId="5" fillId="0" borderId="19" xfId="0" applyFont="1" applyBorder="1" applyAlignment="1">
      <alignment horizontal="center"/>
    </xf>
    <xf numFmtId="171" fontId="18" fillId="0" borderId="42" xfId="0" applyNumberFormat="1" applyFont="1" applyBorder="1"/>
    <xf numFmtId="0" fontId="18" fillId="0" borderId="43" xfId="0" applyFont="1" applyBorder="1"/>
    <xf numFmtId="0" fontId="18" fillId="0" borderId="32" xfId="0" applyFont="1" applyBorder="1"/>
    <xf numFmtId="170" fontId="19" fillId="0" borderId="51" xfId="0" applyNumberFormat="1" applyFont="1" applyBorder="1"/>
    <xf numFmtId="172" fontId="18" fillId="0" borderId="11" xfId="0" applyNumberFormat="1" applyFont="1" applyBorder="1"/>
    <xf numFmtId="170" fontId="18" fillId="0" borderId="21" xfId="0" applyNumberFormat="1" applyFont="1" applyBorder="1"/>
    <xf numFmtId="172" fontId="18" fillId="0" borderId="18" xfId="0" applyNumberFormat="1" applyFont="1" applyBorder="1"/>
    <xf numFmtId="170" fontId="18" fillId="0" borderId="15" xfId="0" applyNumberFormat="1" applyFont="1" applyBorder="1"/>
    <xf numFmtId="172" fontId="19" fillId="0" borderId="18" xfId="0" applyNumberFormat="1" applyFont="1" applyBorder="1"/>
    <xf numFmtId="170" fontId="19" fillId="0" borderId="15" xfId="0" applyNumberFormat="1" applyFont="1" applyBorder="1"/>
    <xf numFmtId="17" fontId="19" fillId="0" borderId="18" xfId="0" applyNumberFormat="1" applyFont="1" applyBorder="1" applyAlignment="1">
      <alignment horizontal="right"/>
    </xf>
    <xf numFmtId="171" fontId="19" fillId="0" borderId="15" xfId="0" applyNumberFormat="1" applyFont="1" applyBorder="1"/>
    <xf numFmtId="10" fontId="19" fillId="0" borderId="18" xfId="0" applyNumberFormat="1" applyFont="1" applyBorder="1" applyAlignment="1">
      <alignment horizontal="right"/>
    </xf>
    <xf numFmtId="0" fontId="18" fillId="0" borderId="53" xfId="0" applyFont="1" applyBorder="1"/>
    <xf numFmtId="171" fontId="19" fillId="0" borderId="20" xfId="0" applyNumberFormat="1" applyFont="1" applyBorder="1"/>
    <xf numFmtId="172" fontId="18" fillId="0" borderId="2" xfId="0" applyNumberFormat="1" applyFont="1" applyBorder="1"/>
    <xf numFmtId="170" fontId="18" fillId="0" borderId="57" xfId="0" applyNumberFormat="1" applyFont="1" applyBorder="1"/>
    <xf numFmtId="172" fontId="18" fillId="0" borderId="8" xfId="0" applyNumberFormat="1" applyFont="1" applyBorder="1"/>
    <xf numFmtId="170" fontId="18" fillId="0" borderId="9" xfId="0" applyNumberFormat="1" applyFont="1" applyBorder="1"/>
    <xf numFmtId="172" fontId="19" fillId="0" borderId="30" xfId="0" applyNumberFormat="1" applyFont="1" applyBorder="1"/>
    <xf numFmtId="0" fontId="13" fillId="0" borderId="0" xfId="0" applyFont="1"/>
    <xf numFmtId="172" fontId="13" fillId="0" borderId="36" xfId="0" applyNumberFormat="1" applyFont="1" applyBorder="1"/>
    <xf numFmtId="172" fontId="13" fillId="0" borderId="37" xfId="0" applyNumberFormat="1" applyFont="1" applyBorder="1"/>
    <xf numFmtId="172" fontId="13" fillId="0" borderId="58" xfId="0" applyNumberFormat="1" applyFont="1" applyBorder="1"/>
    <xf numFmtId="0" fontId="13" fillId="0" borderId="24" xfId="0" applyFont="1" applyBorder="1"/>
    <xf numFmtId="172" fontId="13" fillId="0" borderId="38" xfId="0" applyNumberFormat="1" applyFont="1" applyBorder="1"/>
    <xf numFmtId="0" fontId="13" fillId="0" borderId="34" xfId="0" applyFont="1" applyBorder="1"/>
    <xf numFmtId="174" fontId="18" fillId="0" borderId="29" xfId="0" applyNumberFormat="1" applyFont="1" applyBorder="1"/>
    <xf numFmtId="164" fontId="22" fillId="8" borderId="4" xfId="0" applyNumberFormat="1" applyFont="1" applyFill="1" applyBorder="1"/>
    <xf numFmtId="172" fontId="18" fillId="0" borderId="29" xfId="0" applyNumberFormat="1" applyFont="1" applyBorder="1"/>
    <xf numFmtId="44" fontId="0" fillId="0" borderId="0" xfId="1" applyFont="1" applyFill="1"/>
    <xf numFmtId="42" fontId="0" fillId="0" borderId="63" xfId="3" applyFont="1" applyFill="1" applyBorder="1" applyAlignment="1"/>
    <xf numFmtId="8" fontId="0" fillId="0" borderId="0" xfId="0" applyNumberFormat="1"/>
    <xf numFmtId="42" fontId="0" fillId="0" borderId="14" xfId="0" applyNumberFormat="1" applyBorder="1"/>
    <xf numFmtId="42" fontId="0" fillId="0" borderId="12" xfId="0" applyNumberFormat="1" applyBorder="1"/>
    <xf numFmtId="42" fontId="0" fillId="0" borderId="67" xfId="0" applyNumberFormat="1" applyBorder="1"/>
    <xf numFmtId="42" fontId="3" fillId="0" borderId="69" xfId="0" applyNumberFormat="1" applyFont="1" applyBorder="1"/>
    <xf numFmtId="42" fontId="3" fillId="0" borderId="10" xfId="0" applyNumberFormat="1" applyFont="1" applyBorder="1"/>
    <xf numFmtId="42" fontId="3" fillId="0" borderId="70" xfId="0" applyNumberFormat="1" applyFont="1" applyBorder="1"/>
    <xf numFmtId="164" fontId="0" fillId="0" borderId="14" xfId="0" applyNumberFormat="1" applyBorder="1"/>
    <xf numFmtId="164" fontId="0" fillId="0" borderId="12" xfId="0" applyNumberFormat="1" applyBorder="1"/>
    <xf numFmtId="164" fontId="0" fillId="0" borderId="66" xfId="0" applyNumberFormat="1" applyBorder="1"/>
    <xf numFmtId="164" fontId="0" fillId="0" borderId="67" xfId="0" applyNumberFormat="1" applyBorder="1"/>
    <xf numFmtId="44" fontId="0" fillId="0" borderId="67" xfId="0" applyNumberFormat="1" applyBorder="1"/>
    <xf numFmtId="164" fontId="3" fillId="0" borderId="69" xfId="0" applyNumberFormat="1" applyFont="1" applyBorder="1"/>
    <xf numFmtId="164" fontId="3" fillId="0" borderId="10" xfId="0" applyNumberFormat="1" applyFont="1" applyBorder="1"/>
    <xf numFmtId="164" fontId="3" fillId="0" borderId="70" xfId="0" applyNumberFormat="1" applyFont="1" applyBorder="1"/>
    <xf numFmtId="0" fontId="2" fillId="0" borderId="0" xfId="0" applyFont="1"/>
    <xf numFmtId="10" fontId="2" fillId="0" borderId="0" xfId="0" applyNumberFormat="1" applyFont="1"/>
    <xf numFmtId="164" fontId="2" fillId="0" borderId="0" xfId="0" applyNumberFormat="1" applyFont="1"/>
    <xf numFmtId="0" fontId="23" fillId="0" borderId="2" xfId="0" applyFont="1" applyBorder="1"/>
    <xf numFmtId="0" fontId="23" fillId="0" borderId="41" xfId="0" applyFont="1" applyBorder="1"/>
    <xf numFmtId="42" fontId="5" fillId="0" borderId="71" xfId="0" applyNumberFormat="1" applyFont="1" applyBorder="1"/>
    <xf numFmtId="42" fontId="0" fillId="0" borderId="72" xfId="0" applyNumberFormat="1" applyBorder="1"/>
    <xf numFmtId="42" fontId="0" fillId="0" borderId="73" xfId="0" applyNumberFormat="1" applyBorder="1"/>
    <xf numFmtId="42" fontId="18" fillId="5" borderId="60" xfId="0" applyNumberFormat="1" applyFont="1" applyFill="1" applyBorder="1"/>
    <xf numFmtId="164" fontId="18" fillId="8" borderId="0" xfId="0" applyNumberFormat="1" applyFont="1" applyFill="1"/>
    <xf numFmtId="42" fontId="18" fillId="0" borderId="26" xfId="0" applyNumberFormat="1" applyFont="1" applyBorder="1"/>
    <xf numFmtId="168" fontId="18" fillId="5" borderId="60" xfId="0" applyNumberFormat="1" applyFont="1" applyFill="1" applyBorder="1"/>
    <xf numFmtId="168" fontId="18" fillId="8" borderId="0" xfId="0" applyNumberFormat="1" applyFont="1" applyFill="1"/>
    <xf numFmtId="168" fontId="18" fillId="0" borderId="26" xfId="0" applyNumberFormat="1" applyFont="1" applyBorder="1"/>
    <xf numFmtId="0" fontId="17" fillId="0" borderId="27" xfId="0" applyFont="1" applyBorder="1"/>
    <xf numFmtId="0" fontId="5" fillId="12" borderId="0" xfId="0" applyFont="1" applyFill="1" applyAlignment="1">
      <alignment horizontal="right"/>
    </xf>
    <xf numFmtId="0" fontId="5" fillId="12" borderId="0" xfId="0" applyFont="1" applyFill="1" applyAlignment="1">
      <alignment horizontal="center"/>
    </xf>
    <xf numFmtId="164" fontId="5" fillId="12" borderId="0" xfId="0" applyNumberFormat="1" applyFont="1" applyFill="1"/>
    <xf numFmtId="42" fontId="5" fillId="12" borderId="0" xfId="0" applyNumberFormat="1" applyFont="1" applyFill="1"/>
    <xf numFmtId="42" fontId="0" fillId="0" borderId="74" xfId="0" applyNumberFormat="1" applyBorder="1"/>
    <xf numFmtId="42" fontId="0" fillId="0" borderId="75" xfId="0" applyNumberFormat="1" applyBorder="1"/>
    <xf numFmtId="44" fontId="19" fillId="6" borderId="46" xfId="0" applyNumberFormat="1" applyFont="1" applyFill="1" applyBorder="1" applyAlignment="1">
      <alignment horizontal="right" vertical="center"/>
    </xf>
    <xf numFmtId="165" fontId="19" fillId="6" borderId="46" xfId="0" applyNumberFormat="1" applyFont="1" applyFill="1" applyBorder="1" applyAlignment="1">
      <alignment horizontal="right" vertical="center"/>
    </xf>
    <xf numFmtId="1" fontId="0" fillId="0" borderId="0" xfId="0" applyNumberFormat="1"/>
    <xf numFmtId="0" fontId="19" fillId="0" borderId="48" xfId="0" applyFont="1" applyBorder="1" applyAlignment="1">
      <alignment horizontal="center"/>
    </xf>
    <xf numFmtId="42" fontId="5" fillId="4" borderId="2" xfId="0" applyNumberFormat="1" applyFont="1" applyFill="1" applyBorder="1" applyAlignment="1">
      <alignment horizontal="center"/>
    </xf>
    <xf numFmtId="42" fontId="5" fillId="4" borderId="3" xfId="0" applyNumberFormat="1" applyFont="1" applyFill="1" applyBorder="1" applyAlignment="1">
      <alignment horizontal="center"/>
    </xf>
    <xf numFmtId="0" fontId="0" fillId="0" borderId="65" xfId="0" applyBorder="1" applyAlignment="1">
      <alignment horizontal="left"/>
    </xf>
    <xf numFmtId="0" fontId="0" fillId="0" borderId="14" xfId="0" applyBorder="1" applyAlignment="1">
      <alignment horizontal="left"/>
    </xf>
    <xf numFmtId="0" fontId="0" fillId="0" borderId="16" xfId="0" applyBorder="1" applyAlignment="1">
      <alignment horizontal="left"/>
    </xf>
    <xf numFmtId="0" fontId="0" fillId="0" borderId="1" xfId="0" applyBorder="1" applyAlignment="1">
      <alignment horizontal="left"/>
    </xf>
    <xf numFmtId="0" fontId="4" fillId="0" borderId="0" xfId="0" applyFont="1" applyAlignment="1">
      <alignment horizontal="center"/>
    </xf>
    <xf numFmtId="164" fontId="5" fillId="2" borderId="2" xfId="0" applyNumberFormat="1" applyFont="1" applyFill="1" applyBorder="1" applyAlignment="1">
      <alignment horizontal="center"/>
    </xf>
    <xf numFmtId="164" fontId="5" fillId="2" borderId="3" xfId="0" applyNumberFormat="1" applyFont="1" applyFill="1" applyBorder="1" applyAlignment="1">
      <alignment horizontal="center"/>
    </xf>
    <xf numFmtId="42" fontId="5" fillId="3" borderId="2" xfId="0" applyNumberFormat="1" applyFont="1" applyFill="1" applyBorder="1" applyAlignment="1">
      <alignment horizontal="center"/>
    </xf>
    <xf numFmtId="42" fontId="5" fillId="3" borderId="3" xfId="0" applyNumberFormat="1" applyFont="1" applyFill="1" applyBorder="1" applyAlignment="1">
      <alignment horizontal="center"/>
    </xf>
    <xf numFmtId="0" fontId="0" fillId="0" borderId="76" xfId="0" applyBorder="1" applyAlignment="1">
      <alignment horizontal="left"/>
    </xf>
    <xf numFmtId="0" fontId="0" fillId="0" borderId="64" xfId="0" applyBorder="1" applyAlignment="1">
      <alignment horizontal="left"/>
    </xf>
    <xf numFmtId="0" fontId="0" fillId="0" borderId="77" xfId="0" applyBorder="1" applyAlignment="1">
      <alignment horizontal="left"/>
    </xf>
    <xf numFmtId="0" fontId="13" fillId="7" borderId="32" xfId="0" applyFont="1" applyFill="1" applyBorder="1" applyAlignment="1">
      <alignment horizontal="left"/>
    </xf>
    <xf numFmtId="0" fontId="12" fillId="0" borderId="24" xfId="0" applyFont="1" applyBorder="1"/>
    <xf numFmtId="0" fontId="17" fillId="0" borderId="0" xfId="0" applyFont="1" applyAlignment="1">
      <alignment horizontal="left" wrapText="1"/>
    </xf>
    <xf numFmtId="0" fontId="0" fillId="0" borderId="0" xfId="0"/>
    <xf numFmtId="0" fontId="13" fillId="8" borderId="25" xfId="0" applyFont="1" applyFill="1" applyBorder="1" applyAlignment="1">
      <alignment horizontal="center"/>
    </xf>
    <xf numFmtId="0" fontId="12" fillId="0" borderId="26" xfId="0" applyFont="1" applyBorder="1"/>
    <xf numFmtId="0" fontId="12" fillId="0" borderId="27" xfId="0" applyFont="1" applyBorder="1"/>
    <xf numFmtId="0" fontId="13" fillId="7" borderId="40" xfId="0" applyFont="1" applyFill="1" applyBorder="1" applyAlignment="1">
      <alignment horizontal="left"/>
    </xf>
    <xf numFmtId="0" fontId="12" fillId="0" borderId="0" xfId="0" applyFont="1"/>
    <xf numFmtId="0" fontId="17" fillId="6" borderId="2" xfId="0" applyFont="1" applyFill="1" applyBorder="1" applyAlignment="1">
      <alignment horizontal="center" vertical="center"/>
    </xf>
    <xf numFmtId="0" fontId="21" fillId="0" borderId="41" xfId="0" applyFont="1" applyBorder="1"/>
    <xf numFmtId="0" fontId="21" fillId="0" borderId="3" xfId="0" applyFont="1" applyBorder="1"/>
    <xf numFmtId="0" fontId="13" fillId="7" borderId="39" xfId="0" applyFont="1" applyFill="1" applyBorder="1" applyAlignment="1">
      <alignment horizontal="left"/>
    </xf>
    <xf numFmtId="0" fontId="12" fillId="0" borderId="34" xfId="0" applyFont="1" applyBorder="1"/>
    <xf numFmtId="0" fontId="3" fillId="0" borderId="68" xfId="0" applyFont="1" applyBorder="1" applyAlignment="1">
      <alignment horizontal="left"/>
    </xf>
    <xf numFmtId="0" fontId="3" fillId="0" borderId="69" xfId="0" applyFont="1" applyBorder="1" applyAlignment="1">
      <alignment horizontal="left"/>
    </xf>
    <xf numFmtId="0" fontId="11" fillId="0" borderId="22" xfId="0" applyFont="1" applyBorder="1" applyAlignment="1">
      <alignment horizontal="left"/>
    </xf>
    <xf numFmtId="0" fontId="11" fillId="0" borderId="23" xfId="0" applyFont="1" applyBorder="1" applyAlignment="1">
      <alignment horizontal="left"/>
    </xf>
    <xf numFmtId="0" fontId="17" fillId="8" borderId="2" xfId="0" applyFont="1" applyFill="1" applyBorder="1" applyAlignment="1">
      <alignment horizontal="center"/>
    </xf>
    <xf numFmtId="0" fontId="12" fillId="0" borderId="41" xfId="0" applyFont="1" applyBorder="1"/>
    <xf numFmtId="0" fontId="12" fillId="0" borderId="3" xfId="0" applyFont="1" applyBorder="1"/>
    <xf numFmtId="0" fontId="4" fillId="0" borderId="2" xfId="0" applyFont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0" xfId="0" applyAlignment="1">
      <alignment horizontal="center"/>
    </xf>
  </cellXfs>
  <cellStyles count="4">
    <cellStyle name="Millares [0] 2" xfId="2" xr:uid="{3A794739-8E83-4746-9100-3DB41E55F2A1}"/>
    <cellStyle name="Moneda" xfId="1" builtinId="4"/>
    <cellStyle name="Moneda [0] 2" xfId="3" xr:uid="{928E88E3-2C0F-4B18-A548-ACAB8D779637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1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5" Type="http://schemas.openxmlformats.org/officeDocument/2006/relationships/externalLink" Target="externalLinks/externalLink3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2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ARQUITECTO%20JAVIER%20PEREZ\CENTRO%20DE%20INTERPRETACION\PRESUPUESTO%20CI\APU\20110510182159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MIC\Privado\COMERCIAL\EVENTOS\COLOM%20COMPRA%202022\EVENTOS%202022\131654%20-%20ESCUELA%20TALLER%20CARTAGENA%20DE%20INDIAS%20REG%202\131654..xlsb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CONTADOR\Desktop\NOMINAS%20TEMPORAL%202021\ETCAR-CARTAGENA\OCTUBRE%202023\FP-NOM-001%20PLANTILLA%20DE%20PRENOMINA%20ETCAR%20CONSERVACION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SIMULACI&#211;NEDIFICIO.ok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A.P.U."/>
      <sheetName val="ANALISIS BASICOS"/>
      <sheetName val="MANO DE OBRA Y CUADRILLAS"/>
    </sheetNames>
    <sheetDataSet>
      <sheetData sheetId="0"/>
      <sheetData sheetId="1"/>
      <sheetData sheetId="2"/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 de Cotización General"/>
      <sheetName val="Detalle Bienes de Aseo y Caf"/>
      <sheetName val="Detalle Especificaciones"/>
      <sheetName val="Resumen - CSV"/>
      <sheetName val="Cotizacion Bienes de Aseo y Ca"/>
      <sheetName val="Cotizacion"/>
      <sheetName val="ConsolidadoServicios"/>
      <sheetName val="solCotizacionCSV_es"/>
      <sheetName val="Listas"/>
      <sheetName val="ClasifiPersonal"/>
      <sheetName val="TablaDinamica"/>
      <sheetName val="temp"/>
      <sheetName val="Precios"/>
    </sheetNames>
    <sheetDataSet>
      <sheetData sheetId="0">
        <row r="9">
          <cell r="H9">
            <v>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>
        <row r="2">
          <cell r="E2" t="str">
            <v>Sí</v>
          </cell>
        </row>
        <row r="3">
          <cell r="E3" t="str">
            <v>No</v>
          </cell>
        </row>
      </sheetData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ERVACIONES "/>
      <sheetName val="HORAS EXTRAS"/>
      <sheetName val="FORMACION "/>
      <sheetName val="TIPOS DE NOVEDADES"/>
      <sheetName val="FP-NOM-001 PLANTILLA DE PRENOMI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APU"/>
      <sheetName val="SUB APU"/>
      <sheetName val="INSUMOS"/>
      <sheetName val="RESUMEN PRESUPU."/>
      <sheetName val="AMAPOLITA"/>
      <sheetName val="amapolitaoficial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</sheetNames>
    <sheetDataSet>
      <sheetData sheetId="0"/>
      <sheetData sheetId="1"/>
      <sheetData sheetId="2">
        <row r="1">
          <cell r="A1" t="str">
            <v>CODIGO</v>
          </cell>
          <cell r="B1" t="str">
            <v>ITEM</v>
          </cell>
          <cell r="C1" t="str">
            <v>UNIDAD</v>
          </cell>
        </row>
        <row r="2">
          <cell r="A2" t="str">
            <v>Z100</v>
          </cell>
          <cell r="B2" t="str">
            <v>MORTERO 1:4</v>
          </cell>
          <cell r="C2" t="str">
            <v>M3</v>
          </cell>
          <cell r="D2">
            <v>181373</v>
          </cell>
        </row>
        <row r="3">
          <cell r="B3" t="str">
            <v>CODIGO</v>
          </cell>
          <cell r="C3" t="str">
            <v>Z100</v>
          </cell>
        </row>
        <row r="4">
          <cell r="A4" t="str">
            <v>CODIGO</v>
          </cell>
          <cell r="B4" t="str">
            <v>RECURSOS</v>
          </cell>
          <cell r="C4" t="str">
            <v>UNIDAD</v>
          </cell>
          <cell r="D4" t="str">
            <v>CANT.</v>
          </cell>
        </row>
        <row r="5">
          <cell r="B5" t="str">
            <v>MATERIALES</v>
          </cell>
        </row>
        <row r="6">
          <cell r="A6" t="str">
            <v>M010</v>
          </cell>
          <cell r="B6" t="str">
            <v>CEMENTO</v>
          </cell>
          <cell r="C6" t="str">
            <v>SACO</v>
          </cell>
          <cell r="D6">
            <v>7.3</v>
          </cell>
        </row>
        <row r="7">
          <cell r="A7" t="str">
            <v>M020</v>
          </cell>
          <cell r="B7" t="str">
            <v>AGUA</v>
          </cell>
          <cell r="C7" t="str">
            <v>LT</v>
          </cell>
          <cell r="D7">
            <v>212</v>
          </cell>
        </row>
        <row r="8">
          <cell r="A8" t="str">
            <v>M070</v>
          </cell>
          <cell r="B8" t="str">
            <v>ARENA DE PEGA</v>
          </cell>
          <cell r="C8" t="str">
            <v>M3</v>
          </cell>
          <cell r="D8">
            <v>1.4</v>
          </cell>
        </row>
        <row r="9">
          <cell r="B9">
            <v>0</v>
          </cell>
          <cell r="C9">
            <v>0</v>
          </cell>
        </row>
        <row r="11">
          <cell r="B11" t="str">
            <v>EQUIPO</v>
          </cell>
        </row>
        <row r="12">
          <cell r="B12" t="str">
            <v>HTA MENOR (5% de M. de O.)</v>
          </cell>
        </row>
        <row r="17">
          <cell r="B17" t="str">
            <v>MANO DE OBRA</v>
          </cell>
        </row>
        <row r="18">
          <cell r="A18" t="str">
            <v>O110</v>
          </cell>
          <cell r="B18" t="str">
            <v>1 OFIC. Y 1 AYUD.</v>
          </cell>
          <cell r="C18" t="str">
            <v>DIA</v>
          </cell>
          <cell r="D18">
            <v>0.4</v>
          </cell>
        </row>
        <row r="21">
          <cell r="A21">
            <v>0</v>
          </cell>
          <cell r="B21">
            <v>0</v>
          </cell>
          <cell r="C21">
            <v>0</v>
          </cell>
        </row>
        <row r="23">
          <cell r="B23" t="str">
            <v>TRANSPORTE</v>
          </cell>
        </row>
        <row r="27">
          <cell r="A27">
            <v>0</v>
          </cell>
          <cell r="B27">
            <v>0</v>
          </cell>
          <cell r="C27">
            <v>0</v>
          </cell>
        </row>
        <row r="31">
          <cell r="A31" t="str">
            <v>CODIGO</v>
          </cell>
          <cell r="B31" t="str">
            <v>ITEM</v>
          </cell>
          <cell r="C31" t="str">
            <v>UNIDAD</v>
          </cell>
        </row>
        <row r="32">
          <cell r="A32" t="str">
            <v>Z110</v>
          </cell>
          <cell r="B32" t="str">
            <v>MORTERO 1:5</v>
          </cell>
          <cell r="C32" t="str">
            <v>M3</v>
          </cell>
          <cell r="D32">
            <v>151123.875</v>
          </cell>
        </row>
        <row r="33">
          <cell r="B33" t="str">
            <v>CODIGO</v>
          </cell>
          <cell r="C33" t="str">
            <v>Z110</v>
          </cell>
        </row>
        <row r="34">
          <cell r="A34" t="str">
            <v>CODIGO</v>
          </cell>
          <cell r="B34" t="str">
            <v>RECURSOS</v>
          </cell>
          <cell r="C34" t="str">
            <v>UNIDAD</v>
          </cell>
          <cell r="D34" t="str">
            <v>CANT.</v>
          </cell>
        </row>
        <row r="35">
          <cell r="B35" t="str">
            <v>MATERIALES</v>
          </cell>
        </row>
        <row r="36">
          <cell r="A36" t="str">
            <v>M010</v>
          </cell>
          <cell r="B36" t="str">
            <v>CEMENTO</v>
          </cell>
          <cell r="C36" t="str">
            <v>SACO</v>
          </cell>
          <cell r="D36">
            <v>6</v>
          </cell>
        </row>
        <row r="37">
          <cell r="A37" t="str">
            <v>M020</v>
          </cell>
          <cell r="B37" t="str">
            <v>AGUA</v>
          </cell>
          <cell r="C37" t="str">
            <v>LT</v>
          </cell>
          <cell r="D37">
            <v>48</v>
          </cell>
        </row>
        <row r="38">
          <cell r="A38" t="str">
            <v>M070</v>
          </cell>
          <cell r="B38" t="str">
            <v>ARENA DE PEGA</v>
          </cell>
          <cell r="C38" t="str">
            <v>M3</v>
          </cell>
          <cell r="D38">
            <v>1.2</v>
          </cell>
        </row>
        <row r="39">
          <cell r="B39">
            <v>0</v>
          </cell>
          <cell r="C39">
            <v>0</v>
          </cell>
        </row>
        <row r="41">
          <cell r="B41" t="str">
            <v>EQUIPO</v>
          </cell>
        </row>
        <row r="42">
          <cell r="B42" t="str">
            <v>HTA MENOR (5% de M. de O.)</v>
          </cell>
        </row>
        <row r="44">
          <cell r="A44">
            <v>0</v>
          </cell>
          <cell r="B44">
            <v>0</v>
          </cell>
          <cell r="C44">
            <v>0</v>
          </cell>
        </row>
        <row r="46">
          <cell r="B46" t="str">
            <v>MANO DE OBRA</v>
          </cell>
        </row>
        <row r="47">
          <cell r="A47" t="str">
            <v>O110</v>
          </cell>
          <cell r="B47" t="str">
            <v>1 OFIC. Y 1 AYUD.</v>
          </cell>
          <cell r="C47" t="str">
            <v>DIA</v>
          </cell>
          <cell r="D47">
            <v>0.35</v>
          </cell>
        </row>
        <row r="49">
          <cell r="A49">
            <v>0</v>
          </cell>
          <cell r="B49">
            <v>0</v>
          </cell>
          <cell r="C49">
            <v>0</v>
          </cell>
        </row>
        <row r="51">
          <cell r="B51" t="str">
            <v>TRANSPORTE</v>
          </cell>
        </row>
        <row r="55">
          <cell r="A55">
            <v>0</v>
          </cell>
          <cell r="B55">
            <v>0</v>
          </cell>
          <cell r="C55">
            <v>0</v>
          </cell>
        </row>
        <row r="58">
          <cell r="A58" t="str">
            <v>CODIGO</v>
          </cell>
          <cell r="B58" t="str">
            <v>ITEM</v>
          </cell>
          <cell r="C58" t="str">
            <v>UNIDAD</v>
          </cell>
        </row>
        <row r="59">
          <cell r="A59" t="str">
            <v>Z120</v>
          </cell>
          <cell r="B59" t="str">
            <v>MORTERO 1:6</v>
          </cell>
          <cell r="C59" t="str">
            <v>M3</v>
          </cell>
          <cell r="D59">
            <v>145003.125</v>
          </cell>
        </row>
        <row r="60">
          <cell r="B60" t="str">
            <v>CODIGO</v>
          </cell>
          <cell r="C60" t="str">
            <v>Z120</v>
          </cell>
        </row>
        <row r="61">
          <cell r="A61" t="str">
            <v>CODIGO</v>
          </cell>
          <cell r="B61" t="str">
            <v>RECURSOS</v>
          </cell>
          <cell r="C61" t="str">
            <v>UNIDAD</v>
          </cell>
          <cell r="D61" t="str">
            <v>CANT.</v>
          </cell>
        </row>
        <row r="62">
          <cell r="B62" t="str">
            <v>MATERIALES</v>
          </cell>
        </row>
        <row r="63">
          <cell r="A63" t="str">
            <v>M010</v>
          </cell>
          <cell r="B63" t="str">
            <v>CEMENTO</v>
          </cell>
          <cell r="C63" t="str">
            <v>SACO</v>
          </cell>
          <cell r="D63">
            <v>5.25</v>
          </cell>
        </row>
        <row r="64">
          <cell r="A64" t="str">
            <v>M020</v>
          </cell>
          <cell r="B64" t="str">
            <v>AGUA</v>
          </cell>
          <cell r="C64" t="str">
            <v>LT</v>
          </cell>
          <cell r="D64">
            <v>233</v>
          </cell>
        </row>
        <row r="65">
          <cell r="A65" t="str">
            <v>M070</v>
          </cell>
          <cell r="B65" t="str">
            <v>ARENA DE PEGA</v>
          </cell>
          <cell r="C65" t="str">
            <v>M3</v>
          </cell>
          <cell r="D65">
            <v>1.2</v>
          </cell>
        </row>
        <row r="66">
          <cell r="B66">
            <v>0</v>
          </cell>
          <cell r="C66">
            <v>0</v>
          </cell>
        </row>
        <row r="68">
          <cell r="B68" t="str">
            <v>EQUIPO</v>
          </cell>
        </row>
        <row r="69">
          <cell r="B69" t="str">
            <v>HTA MENOR (5% de M. de O.)</v>
          </cell>
        </row>
        <row r="70">
          <cell r="A70">
            <v>0</v>
          </cell>
          <cell r="B70">
            <v>0</v>
          </cell>
          <cell r="C70">
            <v>0</v>
          </cell>
        </row>
        <row r="72">
          <cell r="B72" t="str">
            <v>MANO DE OBRA</v>
          </cell>
        </row>
        <row r="73">
          <cell r="A73" t="str">
            <v>O110</v>
          </cell>
          <cell r="B73" t="str">
            <v>1 OFIC. Y 1 AYUD.</v>
          </cell>
          <cell r="C73" t="str">
            <v>DIA</v>
          </cell>
          <cell r="D73">
            <v>0.45</v>
          </cell>
        </row>
        <row r="74">
          <cell r="A74">
            <v>0</v>
          </cell>
          <cell r="B74">
            <v>0</v>
          </cell>
          <cell r="C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</row>
        <row r="77">
          <cell r="B77" t="str">
            <v>TRANSPORTE</v>
          </cell>
        </row>
        <row r="79">
          <cell r="A79">
            <v>0</v>
          </cell>
          <cell r="B79">
            <v>0</v>
          </cell>
          <cell r="C79">
            <v>0</v>
          </cell>
        </row>
        <row r="80">
          <cell r="A80">
            <v>0</v>
          </cell>
          <cell r="B80">
            <v>0</v>
          </cell>
          <cell r="C80">
            <v>0</v>
          </cell>
        </row>
        <row r="81">
          <cell r="A81">
            <v>0</v>
          </cell>
          <cell r="B81">
            <v>0</v>
          </cell>
          <cell r="C81">
            <v>0</v>
          </cell>
        </row>
        <row r="86">
          <cell r="A86" t="str">
            <v>CODIGO</v>
          </cell>
          <cell r="B86" t="str">
            <v>ITEM</v>
          </cell>
          <cell r="C86" t="str">
            <v>UNIDAD</v>
          </cell>
        </row>
        <row r="87">
          <cell r="A87" t="str">
            <v>Z130</v>
          </cell>
          <cell r="B87" t="str">
            <v>MORTERO 1:7</v>
          </cell>
          <cell r="C87" t="str">
            <v>M3</v>
          </cell>
          <cell r="D87">
            <v>121172.625</v>
          </cell>
        </row>
        <row r="88">
          <cell r="B88" t="str">
            <v>CODIGO</v>
          </cell>
          <cell r="C88" t="str">
            <v>Z130</v>
          </cell>
        </row>
        <row r="89">
          <cell r="A89" t="str">
            <v>CODIGO</v>
          </cell>
          <cell r="B89" t="str">
            <v>RECURSOS</v>
          </cell>
          <cell r="C89" t="str">
            <v>UNIDAD</v>
          </cell>
          <cell r="D89" t="str">
            <v>CANT.</v>
          </cell>
        </row>
        <row r="90">
          <cell r="B90" t="str">
            <v>MATERIALES</v>
          </cell>
        </row>
        <row r="91">
          <cell r="A91" t="str">
            <v>M010</v>
          </cell>
          <cell r="B91" t="str">
            <v>CEMENTO</v>
          </cell>
          <cell r="C91" t="str">
            <v>SACO</v>
          </cell>
          <cell r="D91">
            <v>4.5</v>
          </cell>
        </row>
        <row r="92">
          <cell r="A92" t="str">
            <v>M020</v>
          </cell>
          <cell r="B92" t="str">
            <v>AGUA</v>
          </cell>
          <cell r="C92" t="str">
            <v>LT</v>
          </cell>
          <cell r="D92">
            <v>204</v>
          </cell>
        </row>
        <row r="93">
          <cell r="A93" t="str">
            <v>M070</v>
          </cell>
          <cell r="B93" t="str">
            <v>ARENA DE PEGA</v>
          </cell>
          <cell r="C93" t="str">
            <v>M3</v>
          </cell>
          <cell r="D93">
            <v>1.25</v>
          </cell>
        </row>
        <row r="94">
          <cell r="B94">
            <v>0</v>
          </cell>
          <cell r="C94">
            <v>0</v>
          </cell>
        </row>
        <row r="96">
          <cell r="B96" t="str">
            <v>EQUIPO</v>
          </cell>
        </row>
        <row r="97">
          <cell r="B97" t="str">
            <v>HTA MENOR (5% de M. de O.)</v>
          </cell>
        </row>
        <row r="98">
          <cell r="A98">
            <v>0</v>
          </cell>
          <cell r="B98">
            <v>0</v>
          </cell>
          <cell r="C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</row>
        <row r="100">
          <cell r="A100">
            <v>0</v>
          </cell>
          <cell r="B100">
            <v>0</v>
          </cell>
          <cell r="C100">
            <v>0</v>
          </cell>
        </row>
        <row r="102">
          <cell r="B102" t="str">
            <v>MANO DE OBRA</v>
          </cell>
        </row>
        <row r="103">
          <cell r="A103" t="str">
            <v>O110</v>
          </cell>
          <cell r="B103" t="str">
            <v>1 OFIC. Y 1 AYUD.</v>
          </cell>
          <cell r="C103" t="str">
            <v>DIA</v>
          </cell>
          <cell r="D103">
            <v>0.25</v>
          </cell>
        </row>
        <row r="104">
          <cell r="A104">
            <v>0</v>
          </cell>
          <cell r="B104">
            <v>0</v>
          </cell>
          <cell r="C104">
            <v>0</v>
          </cell>
        </row>
        <row r="105">
          <cell r="A105">
            <v>0</v>
          </cell>
          <cell r="B105">
            <v>0</v>
          </cell>
          <cell r="C105">
            <v>0</v>
          </cell>
        </row>
        <row r="106">
          <cell r="A106">
            <v>0</v>
          </cell>
          <cell r="B106">
            <v>0</v>
          </cell>
          <cell r="C106">
            <v>0</v>
          </cell>
        </row>
        <row r="108">
          <cell r="B108" t="str">
            <v>TRANSPORTE</v>
          </cell>
        </row>
        <row r="110">
          <cell r="A110">
            <v>0</v>
          </cell>
          <cell r="B110">
            <v>0</v>
          </cell>
          <cell r="C110">
            <v>0</v>
          </cell>
        </row>
        <row r="111">
          <cell r="A111">
            <v>0</v>
          </cell>
          <cell r="B111">
            <v>0</v>
          </cell>
          <cell r="C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</row>
        <row r="115">
          <cell r="A115" t="str">
            <v>CODIGO</v>
          </cell>
          <cell r="B115" t="str">
            <v>ITEM</v>
          </cell>
          <cell r="C115" t="str">
            <v>UNIDAD</v>
          </cell>
        </row>
        <row r="116">
          <cell r="A116" t="str">
            <v>Z140</v>
          </cell>
          <cell r="B116" t="str">
            <v>MORTERO REV.  1:3</v>
          </cell>
          <cell r="C116" t="str">
            <v>M3</v>
          </cell>
          <cell r="D116">
            <v>192469.5</v>
          </cell>
        </row>
        <row r="117">
          <cell r="B117" t="str">
            <v>CODIGO</v>
          </cell>
          <cell r="C117" t="str">
            <v>Z140</v>
          </cell>
        </row>
        <row r="118">
          <cell r="A118" t="str">
            <v>CODIGO</v>
          </cell>
          <cell r="B118" t="str">
            <v>RECURSOS</v>
          </cell>
          <cell r="C118" t="str">
            <v>UNIDAD</v>
          </cell>
          <cell r="D118" t="str">
            <v>CANT.</v>
          </cell>
        </row>
        <row r="119">
          <cell r="B119" t="str">
            <v>MATERIALES</v>
          </cell>
        </row>
        <row r="120">
          <cell r="A120" t="str">
            <v>M010</v>
          </cell>
          <cell r="B120" t="str">
            <v>CEMENTO</v>
          </cell>
          <cell r="C120" t="str">
            <v>SACO</v>
          </cell>
          <cell r="D120">
            <v>9</v>
          </cell>
        </row>
        <row r="121">
          <cell r="A121" t="str">
            <v>M020</v>
          </cell>
          <cell r="B121" t="str">
            <v>AGUA</v>
          </cell>
          <cell r="C121" t="str">
            <v>LT</v>
          </cell>
          <cell r="D121">
            <v>252</v>
          </cell>
        </row>
        <row r="122">
          <cell r="A122" t="str">
            <v>M050</v>
          </cell>
          <cell r="B122" t="str">
            <v xml:space="preserve">ARENA DE REVOQUE. </v>
          </cell>
          <cell r="C122" t="str">
            <v>M3</v>
          </cell>
          <cell r="D122">
            <v>1.1000000000000001</v>
          </cell>
        </row>
        <row r="123">
          <cell r="B123">
            <v>0</v>
          </cell>
          <cell r="C123">
            <v>0</v>
          </cell>
        </row>
        <row r="125">
          <cell r="B125" t="str">
            <v>EQUIPO</v>
          </cell>
        </row>
        <row r="126">
          <cell r="B126" t="str">
            <v>HTA MENOR (5% de M. de O.)</v>
          </cell>
        </row>
        <row r="127">
          <cell r="A127">
            <v>0</v>
          </cell>
          <cell r="B127">
            <v>0</v>
          </cell>
          <cell r="C127">
            <v>0</v>
          </cell>
        </row>
        <row r="128">
          <cell r="A128">
            <v>0</v>
          </cell>
          <cell r="B128">
            <v>0</v>
          </cell>
          <cell r="C128">
            <v>0</v>
          </cell>
        </row>
        <row r="129">
          <cell r="A129">
            <v>0</v>
          </cell>
          <cell r="B129">
            <v>0</v>
          </cell>
          <cell r="C129">
            <v>0</v>
          </cell>
        </row>
        <row r="131">
          <cell r="B131" t="str">
            <v>MANO DE OBRA</v>
          </cell>
        </row>
        <row r="132">
          <cell r="A132" t="str">
            <v>O110</v>
          </cell>
          <cell r="B132" t="str">
            <v>1 OFIC. Y 1 AYUD.</v>
          </cell>
          <cell r="C132" t="str">
            <v>DIA</v>
          </cell>
          <cell r="D132">
            <v>0.2</v>
          </cell>
        </row>
        <row r="133">
          <cell r="A133">
            <v>0</v>
          </cell>
          <cell r="B133">
            <v>0</v>
          </cell>
          <cell r="C133">
            <v>0</v>
          </cell>
        </row>
        <row r="134">
          <cell r="A134">
            <v>0</v>
          </cell>
          <cell r="B134">
            <v>0</v>
          </cell>
          <cell r="C134">
            <v>0</v>
          </cell>
        </row>
        <row r="135">
          <cell r="A135">
            <v>0</v>
          </cell>
          <cell r="B135">
            <v>0</v>
          </cell>
          <cell r="C135">
            <v>0</v>
          </cell>
        </row>
        <row r="137">
          <cell r="B137" t="str">
            <v>TRANSPORTE</v>
          </cell>
        </row>
        <row r="139">
          <cell r="A139">
            <v>0</v>
          </cell>
          <cell r="B139">
            <v>0</v>
          </cell>
          <cell r="C139">
            <v>0</v>
          </cell>
        </row>
        <row r="140">
          <cell r="A140">
            <v>0</v>
          </cell>
          <cell r="B140">
            <v>0</v>
          </cell>
          <cell r="C140">
            <v>0</v>
          </cell>
        </row>
        <row r="141">
          <cell r="A141">
            <v>0</v>
          </cell>
          <cell r="B141">
            <v>0</v>
          </cell>
          <cell r="C141">
            <v>0</v>
          </cell>
        </row>
        <row r="145">
          <cell r="A145" t="str">
            <v>CODIGO</v>
          </cell>
          <cell r="B145" t="str">
            <v>ITEM</v>
          </cell>
          <cell r="C145" t="str">
            <v>UNIDAD</v>
          </cell>
        </row>
        <row r="146">
          <cell r="A146" t="str">
            <v>Z150</v>
          </cell>
          <cell r="B146" t="str">
            <v>MORTERO REV.  1:4</v>
          </cell>
          <cell r="C146" t="str">
            <v>M3</v>
          </cell>
          <cell r="D146">
            <v>160884.5</v>
          </cell>
        </row>
        <row r="147">
          <cell r="B147" t="str">
            <v>CODIGO</v>
          </cell>
          <cell r="C147" t="str">
            <v>Z150</v>
          </cell>
        </row>
        <row r="148">
          <cell r="A148" t="str">
            <v>CODIGO</v>
          </cell>
          <cell r="B148" t="str">
            <v>RECURSOS</v>
          </cell>
          <cell r="C148" t="str">
            <v>UNIDAD</v>
          </cell>
          <cell r="D148" t="str">
            <v>CANT.</v>
          </cell>
        </row>
        <row r="149">
          <cell r="B149" t="str">
            <v>MATERIALES</v>
          </cell>
        </row>
        <row r="150">
          <cell r="A150" t="str">
            <v>M010</v>
          </cell>
          <cell r="B150" t="str">
            <v>CEMENTO</v>
          </cell>
          <cell r="C150" t="str">
            <v>SACO</v>
          </cell>
          <cell r="D150">
            <v>7</v>
          </cell>
        </row>
        <row r="151">
          <cell r="A151" t="str">
            <v>M020</v>
          </cell>
          <cell r="B151" t="str">
            <v>AGUA</v>
          </cell>
          <cell r="C151" t="str">
            <v>LT</v>
          </cell>
          <cell r="D151">
            <v>252</v>
          </cell>
        </row>
        <row r="152">
          <cell r="A152" t="str">
            <v>M050</v>
          </cell>
          <cell r="B152" t="str">
            <v xml:space="preserve">ARENA DE REVOQUE. </v>
          </cell>
          <cell r="C152" t="str">
            <v>M3</v>
          </cell>
          <cell r="D152">
            <v>1.2</v>
          </cell>
        </row>
        <row r="153">
          <cell r="B153">
            <v>0</v>
          </cell>
          <cell r="C153">
            <v>0</v>
          </cell>
        </row>
        <row r="155">
          <cell r="B155" t="str">
            <v>EQUIPO</v>
          </cell>
        </row>
        <row r="156">
          <cell r="B156" t="str">
            <v>HTA MENOR (5% de M. de O.)</v>
          </cell>
        </row>
        <row r="157">
          <cell r="A157">
            <v>0</v>
          </cell>
          <cell r="B157">
            <v>0</v>
          </cell>
          <cell r="C157">
            <v>0</v>
          </cell>
        </row>
        <row r="158">
          <cell r="A158">
            <v>0</v>
          </cell>
          <cell r="B158">
            <v>0</v>
          </cell>
          <cell r="C158">
            <v>0</v>
          </cell>
        </row>
        <row r="159">
          <cell r="A159">
            <v>0</v>
          </cell>
          <cell r="B159">
            <v>0</v>
          </cell>
          <cell r="C159">
            <v>0</v>
          </cell>
        </row>
        <row r="161">
          <cell r="B161" t="str">
            <v>MANO DE OBRA</v>
          </cell>
        </row>
        <row r="162">
          <cell r="A162" t="str">
            <v>O110</v>
          </cell>
          <cell r="B162" t="str">
            <v>1 OFIC. Y 1 AYUD.</v>
          </cell>
          <cell r="C162" t="str">
            <v>DIA</v>
          </cell>
          <cell r="D162">
            <v>0.2</v>
          </cell>
        </row>
        <row r="163">
          <cell r="A163">
            <v>0</v>
          </cell>
          <cell r="B163">
            <v>0</v>
          </cell>
          <cell r="C163">
            <v>0</v>
          </cell>
        </row>
        <row r="164">
          <cell r="A164">
            <v>0</v>
          </cell>
          <cell r="B164">
            <v>0</v>
          </cell>
          <cell r="C164">
            <v>0</v>
          </cell>
        </row>
        <row r="166">
          <cell r="B166" t="str">
            <v>TRANSPORTE</v>
          </cell>
        </row>
        <row r="168">
          <cell r="A168">
            <v>0</v>
          </cell>
          <cell r="B168">
            <v>0</v>
          </cell>
          <cell r="C168">
            <v>0</v>
          </cell>
        </row>
        <row r="169">
          <cell r="A169">
            <v>0</v>
          </cell>
          <cell r="B169">
            <v>0</v>
          </cell>
          <cell r="C169">
            <v>0</v>
          </cell>
        </row>
        <row r="173">
          <cell r="A173" t="str">
            <v>CODIGO</v>
          </cell>
          <cell r="B173" t="str">
            <v>ITEM</v>
          </cell>
          <cell r="C173" t="str">
            <v>UNIDAD</v>
          </cell>
        </row>
        <row r="174">
          <cell r="A174" t="str">
            <v>Z160</v>
          </cell>
          <cell r="B174" t="str">
            <v>MORTERO REV.  1:5</v>
          </cell>
          <cell r="C174" t="str">
            <v>M3</v>
          </cell>
          <cell r="D174">
            <v>139009.5</v>
          </cell>
        </row>
        <row r="175">
          <cell r="B175" t="str">
            <v>CODIGO</v>
          </cell>
          <cell r="C175" t="str">
            <v>Z160</v>
          </cell>
        </row>
        <row r="176">
          <cell r="A176" t="str">
            <v>CODIGO</v>
          </cell>
          <cell r="B176" t="str">
            <v>RECURSOS</v>
          </cell>
          <cell r="C176" t="str">
            <v>UNIDAD</v>
          </cell>
          <cell r="D176" t="str">
            <v>CANT.</v>
          </cell>
        </row>
        <row r="177">
          <cell r="B177" t="str">
            <v>MATERIALES</v>
          </cell>
        </row>
        <row r="178">
          <cell r="A178" t="str">
            <v>M010</v>
          </cell>
          <cell r="B178" t="str">
            <v>CEMENTO</v>
          </cell>
          <cell r="C178" t="str">
            <v>SACO</v>
          </cell>
          <cell r="D178">
            <v>6</v>
          </cell>
        </row>
        <row r="179">
          <cell r="A179" t="str">
            <v>M020</v>
          </cell>
          <cell r="B179" t="str">
            <v>AGUA</v>
          </cell>
          <cell r="C179" t="str">
            <v>LT</v>
          </cell>
          <cell r="D179">
            <v>237</v>
          </cell>
        </row>
        <row r="180">
          <cell r="A180" t="str">
            <v>M050</v>
          </cell>
          <cell r="B180" t="str">
            <v xml:space="preserve">ARENA DE REVOQUE. </v>
          </cell>
          <cell r="C180" t="str">
            <v>M3</v>
          </cell>
          <cell r="D180">
            <v>1</v>
          </cell>
        </row>
        <row r="181">
          <cell r="B181">
            <v>0</v>
          </cell>
          <cell r="C181">
            <v>0</v>
          </cell>
        </row>
        <row r="183">
          <cell r="B183" t="str">
            <v>EQUIPO</v>
          </cell>
        </row>
        <row r="184">
          <cell r="B184" t="str">
            <v>HTA MENOR (5% de M. de O.)</v>
          </cell>
        </row>
        <row r="185">
          <cell r="A185">
            <v>0</v>
          </cell>
          <cell r="B185">
            <v>0</v>
          </cell>
          <cell r="C185">
            <v>0</v>
          </cell>
        </row>
        <row r="186">
          <cell r="A186">
            <v>0</v>
          </cell>
          <cell r="B186">
            <v>0</v>
          </cell>
          <cell r="C186">
            <v>0</v>
          </cell>
        </row>
        <row r="187">
          <cell r="A187">
            <v>0</v>
          </cell>
          <cell r="B187">
            <v>0</v>
          </cell>
          <cell r="C187">
            <v>0</v>
          </cell>
        </row>
        <row r="189">
          <cell r="B189" t="str">
            <v>MANO DE OBRA</v>
          </cell>
        </row>
        <row r="190">
          <cell r="A190" t="str">
            <v>O110</v>
          </cell>
          <cell r="B190" t="str">
            <v>1 OFIC. Y 1 AYUD.</v>
          </cell>
          <cell r="C190" t="str">
            <v>DIA</v>
          </cell>
          <cell r="D190">
            <v>0.2</v>
          </cell>
        </row>
        <row r="191">
          <cell r="A191">
            <v>0</v>
          </cell>
          <cell r="B191">
            <v>0</v>
          </cell>
          <cell r="C191">
            <v>0</v>
          </cell>
        </row>
        <row r="192">
          <cell r="A192">
            <v>0</v>
          </cell>
          <cell r="B192">
            <v>0</v>
          </cell>
          <cell r="C192">
            <v>0</v>
          </cell>
        </row>
        <row r="193">
          <cell r="A193">
            <v>0</v>
          </cell>
          <cell r="B193">
            <v>0</v>
          </cell>
          <cell r="C193">
            <v>0</v>
          </cell>
        </row>
        <row r="195">
          <cell r="B195" t="str">
            <v>TRANSPORTE</v>
          </cell>
        </row>
        <row r="197">
          <cell r="A197">
            <v>0</v>
          </cell>
          <cell r="B197">
            <v>0</v>
          </cell>
          <cell r="C197">
            <v>0</v>
          </cell>
        </row>
        <row r="198">
          <cell r="A198">
            <v>0</v>
          </cell>
          <cell r="B198">
            <v>0</v>
          </cell>
          <cell r="C198">
            <v>0</v>
          </cell>
        </row>
        <row r="199">
          <cell r="A199">
            <v>0</v>
          </cell>
          <cell r="B199">
            <v>0</v>
          </cell>
          <cell r="C199">
            <v>0</v>
          </cell>
        </row>
        <row r="202">
          <cell r="A202" t="str">
            <v>CODIGO</v>
          </cell>
          <cell r="B202" t="str">
            <v>ITEM</v>
          </cell>
          <cell r="C202" t="str">
            <v>UNIDAD</v>
          </cell>
        </row>
        <row r="203">
          <cell r="A203" t="str">
            <v>Z170</v>
          </cell>
          <cell r="B203" t="str">
            <v>MORTERO REV.  1:6</v>
          </cell>
          <cell r="C203" t="str">
            <v>M3</v>
          </cell>
          <cell r="D203">
            <v>125409.5</v>
          </cell>
        </row>
        <row r="204">
          <cell r="B204" t="str">
            <v>CODIGO</v>
          </cell>
          <cell r="C204" t="str">
            <v>Z170</v>
          </cell>
        </row>
        <row r="205">
          <cell r="A205" t="str">
            <v>CODIGO</v>
          </cell>
          <cell r="B205" t="str">
            <v>RECURSOS</v>
          </cell>
          <cell r="C205" t="str">
            <v>UNIDAD</v>
          </cell>
          <cell r="D205" t="str">
            <v>CANT.</v>
          </cell>
        </row>
        <row r="206">
          <cell r="B206" t="str">
            <v>MATERIALES</v>
          </cell>
        </row>
        <row r="207">
          <cell r="A207" t="str">
            <v>M010</v>
          </cell>
          <cell r="B207" t="str">
            <v>CEMENTO</v>
          </cell>
          <cell r="C207" t="str">
            <v>SACO</v>
          </cell>
          <cell r="D207">
            <v>5.2</v>
          </cell>
        </row>
        <row r="208">
          <cell r="A208" t="str">
            <v>M020</v>
          </cell>
          <cell r="B208" t="str">
            <v>AGUA</v>
          </cell>
          <cell r="C208" t="str">
            <v>LT</v>
          </cell>
          <cell r="D208">
            <v>237</v>
          </cell>
        </row>
        <row r="209">
          <cell r="A209" t="str">
            <v>M050</v>
          </cell>
          <cell r="B209" t="str">
            <v xml:space="preserve">ARENA DE REVOQUE. </v>
          </cell>
          <cell r="C209" t="str">
            <v>M3</v>
          </cell>
          <cell r="D209">
            <v>1</v>
          </cell>
        </row>
        <row r="210">
          <cell r="B210">
            <v>0</v>
          </cell>
          <cell r="C210">
            <v>0</v>
          </cell>
        </row>
        <row r="212">
          <cell r="B212" t="str">
            <v>EQUIPO</v>
          </cell>
        </row>
        <row r="213">
          <cell r="B213" t="str">
            <v>HTA MENOR (5% de M. de O.)</v>
          </cell>
        </row>
        <row r="214">
          <cell r="A214">
            <v>0</v>
          </cell>
          <cell r="B214">
            <v>0</v>
          </cell>
          <cell r="C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</row>
        <row r="216">
          <cell r="A216">
            <v>0</v>
          </cell>
          <cell r="B216">
            <v>0</v>
          </cell>
          <cell r="C216">
            <v>0</v>
          </cell>
        </row>
        <row r="218">
          <cell r="B218" t="str">
            <v>MANO DE OBRA</v>
          </cell>
        </row>
        <row r="219">
          <cell r="A219" t="str">
            <v>O110</v>
          </cell>
          <cell r="B219" t="str">
            <v>1 OFIC. Y 1 AYUD.</v>
          </cell>
          <cell r="C219" t="str">
            <v>DIA</v>
          </cell>
          <cell r="D219">
            <v>0.2</v>
          </cell>
        </row>
        <row r="220">
          <cell r="A220">
            <v>0</v>
          </cell>
          <cell r="B220">
            <v>0</v>
          </cell>
          <cell r="C220">
            <v>0</v>
          </cell>
        </row>
        <row r="221">
          <cell r="A221">
            <v>0</v>
          </cell>
          <cell r="B221">
            <v>0</v>
          </cell>
          <cell r="C221">
            <v>0</v>
          </cell>
        </row>
        <row r="222">
          <cell r="A222">
            <v>0</v>
          </cell>
          <cell r="B222">
            <v>0</v>
          </cell>
          <cell r="C222">
            <v>0</v>
          </cell>
        </row>
        <row r="224">
          <cell r="B224" t="str">
            <v>TRANSPORTE</v>
          </cell>
        </row>
        <row r="226">
          <cell r="A226">
            <v>0</v>
          </cell>
          <cell r="B226">
            <v>0</v>
          </cell>
          <cell r="C226">
            <v>0</v>
          </cell>
        </row>
        <row r="227">
          <cell r="A227">
            <v>0</v>
          </cell>
          <cell r="B227">
            <v>0</v>
          </cell>
          <cell r="C227">
            <v>0</v>
          </cell>
        </row>
        <row r="230">
          <cell r="A230" t="str">
            <v>CODIGO</v>
          </cell>
          <cell r="B230" t="str">
            <v>ITEM</v>
          </cell>
          <cell r="C230" t="str">
            <v>UNIDAD</v>
          </cell>
        </row>
        <row r="231">
          <cell r="A231" t="str">
            <v>Z180</v>
          </cell>
          <cell r="B231" t="str">
            <v>MORTERO.  1:3</v>
          </cell>
          <cell r="C231" t="str">
            <v>M3</v>
          </cell>
          <cell r="D231">
            <v>194177.625</v>
          </cell>
        </row>
        <row r="232">
          <cell r="B232" t="str">
            <v>CODIGO</v>
          </cell>
          <cell r="C232" t="str">
            <v>Z180</v>
          </cell>
        </row>
        <row r="233">
          <cell r="A233" t="str">
            <v>CODIGO</v>
          </cell>
          <cell r="B233" t="str">
            <v>RECURSOS</v>
          </cell>
          <cell r="C233" t="str">
            <v>UNIDAD</v>
          </cell>
          <cell r="D233" t="str">
            <v>CANT.</v>
          </cell>
        </row>
        <row r="234">
          <cell r="B234" t="str">
            <v>MATERIALES</v>
          </cell>
        </row>
        <row r="235">
          <cell r="A235" t="str">
            <v>M010</v>
          </cell>
          <cell r="B235" t="str">
            <v>CEMENTO</v>
          </cell>
          <cell r="C235" t="str">
            <v>SACO</v>
          </cell>
          <cell r="D235">
            <v>9</v>
          </cell>
        </row>
        <row r="236">
          <cell r="A236" t="str">
            <v>M020</v>
          </cell>
          <cell r="B236" t="str">
            <v>AGUA</v>
          </cell>
          <cell r="C236" t="str">
            <v>LT</v>
          </cell>
          <cell r="D236">
            <v>40</v>
          </cell>
        </row>
        <row r="237">
          <cell r="A237" t="str">
            <v>M070</v>
          </cell>
          <cell r="B237" t="str">
            <v>ARENA DE PEGA</v>
          </cell>
          <cell r="C237" t="str">
            <v>M3</v>
          </cell>
          <cell r="D237">
            <v>1.1200000000000001</v>
          </cell>
        </row>
        <row r="238">
          <cell r="B238">
            <v>0</v>
          </cell>
          <cell r="C238">
            <v>0</v>
          </cell>
        </row>
        <row r="240">
          <cell r="B240" t="str">
            <v>EQUIPO</v>
          </cell>
        </row>
        <row r="241">
          <cell r="B241" t="str">
            <v>HTA MENOR (5% de M. de O.)</v>
          </cell>
        </row>
        <row r="242">
          <cell r="A242">
            <v>0</v>
          </cell>
          <cell r="B242">
            <v>0</v>
          </cell>
          <cell r="C242">
            <v>0</v>
          </cell>
        </row>
        <row r="243">
          <cell r="A243">
            <v>0</v>
          </cell>
          <cell r="B243">
            <v>0</v>
          </cell>
          <cell r="C243">
            <v>0</v>
          </cell>
        </row>
        <row r="244">
          <cell r="A244">
            <v>0</v>
          </cell>
          <cell r="B244">
            <v>0</v>
          </cell>
          <cell r="C244">
            <v>0</v>
          </cell>
        </row>
        <row r="246">
          <cell r="B246" t="str">
            <v>MANO DE OBRA</v>
          </cell>
        </row>
        <row r="247">
          <cell r="A247" t="str">
            <v>O110</v>
          </cell>
          <cell r="B247" t="str">
            <v>1 OFIC. Y 1 AYUD.</v>
          </cell>
          <cell r="C247" t="str">
            <v>DIA</v>
          </cell>
          <cell r="D247">
            <v>0.25</v>
          </cell>
        </row>
        <row r="248">
          <cell r="A248">
            <v>0</v>
          </cell>
          <cell r="B248">
            <v>0</v>
          </cell>
          <cell r="C248">
            <v>0</v>
          </cell>
        </row>
        <row r="249">
          <cell r="A249">
            <v>0</v>
          </cell>
          <cell r="B249">
            <v>0</v>
          </cell>
          <cell r="C249">
            <v>0</v>
          </cell>
        </row>
        <row r="250">
          <cell r="A250">
            <v>0</v>
          </cell>
          <cell r="B250">
            <v>0</v>
          </cell>
          <cell r="C250">
            <v>0</v>
          </cell>
        </row>
        <row r="252">
          <cell r="B252" t="str">
            <v>TRANSPORTE</v>
          </cell>
        </row>
        <row r="254">
          <cell r="A254">
            <v>0</v>
          </cell>
          <cell r="B254">
            <v>0</v>
          </cell>
          <cell r="C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</row>
        <row r="259">
          <cell r="A259" t="str">
            <v>CODIGO</v>
          </cell>
          <cell r="B259" t="str">
            <v>ITEM</v>
          </cell>
          <cell r="C259" t="str">
            <v>UNIDAD</v>
          </cell>
        </row>
        <row r="260">
          <cell r="A260" t="str">
            <v>Z190</v>
          </cell>
          <cell r="B260" t="str">
            <v>MORTERO  1:2</v>
          </cell>
          <cell r="C260" t="str">
            <v>M3</v>
          </cell>
          <cell r="D260">
            <v>247343.5</v>
          </cell>
        </row>
        <row r="261">
          <cell r="B261" t="str">
            <v>CODIGO</v>
          </cell>
          <cell r="C261" t="str">
            <v>Z190</v>
          </cell>
        </row>
        <row r="262">
          <cell r="A262" t="str">
            <v>CODIGO</v>
          </cell>
          <cell r="B262" t="str">
            <v>RECURSOS</v>
          </cell>
          <cell r="C262" t="str">
            <v>UNIDAD</v>
          </cell>
          <cell r="D262" t="str">
            <v>CANT.</v>
          </cell>
        </row>
        <row r="263">
          <cell r="B263" t="str">
            <v>MATERIALES</v>
          </cell>
        </row>
        <row r="264">
          <cell r="A264" t="str">
            <v>M010</v>
          </cell>
          <cell r="B264" t="str">
            <v>CEMENTO</v>
          </cell>
          <cell r="C264" t="str">
            <v>SACO</v>
          </cell>
          <cell r="D264">
            <v>12.5</v>
          </cell>
        </row>
        <row r="265">
          <cell r="A265" t="str">
            <v>M020</v>
          </cell>
          <cell r="B265" t="str">
            <v>AGUA</v>
          </cell>
          <cell r="C265" t="str">
            <v>LT</v>
          </cell>
          <cell r="D265">
            <v>250</v>
          </cell>
        </row>
        <row r="266">
          <cell r="A266" t="str">
            <v>M070</v>
          </cell>
          <cell r="B266" t="str">
            <v>ARENA DE PEGA</v>
          </cell>
          <cell r="C266" t="str">
            <v>M3</v>
          </cell>
          <cell r="D266">
            <v>0.95</v>
          </cell>
        </row>
        <row r="267">
          <cell r="B267">
            <v>0</v>
          </cell>
          <cell r="C267">
            <v>0</v>
          </cell>
        </row>
        <row r="269">
          <cell r="B269" t="str">
            <v>EQUIPO</v>
          </cell>
        </row>
        <row r="270">
          <cell r="B270" t="str">
            <v>HTA MENOR (5% de M. de O.)</v>
          </cell>
        </row>
        <row r="271">
          <cell r="A271">
            <v>0</v>
          </cell>
          <cell r="B271">
            <v>0</v>
          </cell>
          <cell r="C271">
            <v>0</v>
          </cell>
        </row>
        <row r="272">
          <cell r="A272">
            <v>0</v>
          </cell>
          <cell r="B272">
            <v>0</v>
          </cell>
          <cell r="C272">
            <v>0</v>
          </cell>
        </row>
        <row r="274">
          <cell r="B274" t="str">
            <v>MANO DE OBRA</v>
          </cell>
        </row>
        <row r="275">
          <cell r="A275" t="str">
            <v>O110</v>
          </cell>
          <cell r="B275" t="str">
            <v>1 OFIC. Y 1 AYUD.</v>
          </cell>
          <cell r="C275" t="str">
            <v>DIA</v>
          </cell>
          <cell r="D275">
            <v>0.2</v>
          </cell>
        </row>
        <row r="276">
          <cell r="A276">
            <v>0</v>
          </cell>
          <cell r="B276">
            <v>0</v>
          </cell>
          <cell r="C276">
            <v>0</v>
          </cell>
        </row>
        <row r="277">
          <cell r="A277">
            <v>0</v>
          </cell>
          <cell r="B277">
            <v>0</v>
          </cell>
          <cell r="C277">
            <v>0</v>
          </cell>
        </row>
        <row r="278">
          <cell r="A278">
            <v>0</v>
          </cell>
          <cell r="B278">
            <v>0</v>
          </cell>
          <cell r="C278">
            <v>0</v>
          </cell>
        </row>
        <row r="280">
          <cell r="B280" t="str">
            <v>TRANSPORTE</v>
          </cell>
        </row>
        <row r="282">
          <cell r="A282">
            <v>0</v>
          </cell>
          <cell r="B282">
            <v>0</v>
          </cell>
          <cell r="C282">
            <v>0</v>
          </cell>
        </row>
        <row r="283">
          <cell r="A283">
            <v>0</v>
          </cell>
          <cell r="B283">
            <v>0</v>
          </cell>
          <cell r="C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</row>
        <row r="288">
          <cell r="A288" t="str">
            <v>CODIGO</v>
          </cell>
          <cell r="B288" t="str">
            <v>ITEM</v>
          </cell>
          <cell r="C288" t="str">
            <v>UNIDAD</v>
          </cell>
        </row>
        <row r="289">
          <cell r="A289" t="str">
            <v>Z200</v>
          </cell>
          <cell r="B289" t="str">
            <v>CONCRETO f'c=140 kg/cm2</v>
          </cell>
          <cell r="C289" t="str">
            <v>M3</v>
          </cell>
          <cell r="D289">
            <v>158178</v>
          </cell>
        </row>
        <row r="290">
          <cell r="B290" t="str">
            <v>CODIGO</v>
          </cell>
          <cell r="C290" t="str">
            <v>Z200</v>
          </cell>
        </row>
        <row r="291">
          <cell r="A291" t="str">
            <v>CODIGO</v>
          </cell>
          <cell r="B291" t="str">
            <v>RECURSOS</v>
          </cell>
          <cell r="C291" t="str">
            <v>UNIDAD</v>
          </cell>
          <cell r="D291" t="str">
            <v>CANT.</v>
          </cell>
        </row>
        <row r="292">
          <cell r="B292" t="str">
            <v>MATERIALES</v>
          </cell>
        </row>
        <row r="293">
          <cell r="A293" t="str">
            <v>M010</v>
          </cell>
          <cell r="B293" t="str">
            <v>CEMENTO</v>
          </cell>
          <cell r="C293" t="str">
            <v>SACO</v>
          </cell>
          <cell r="D293">
            <v>5</v>
          </cell>
        </row>
        <row r="294">
          <cell r="A294" t="str">
            <v>M020</v>
          </cell>
          <cell r="B294" t="str">
            <v>AGUA</v>
          </cell>
          <cell r="C294" t="str">
            <v>LT</v>
          </cell>
          <cell r="D294">
            <v>40</v>
          </cell>
        </row>
        <row r="295">
          <cell r="A295" t="str">
            <v>M080</v>
          </cell>
          <cell r="B295" t="str">
            <v>ARENA PARA CONCRETO</v>
          </cell>
          <cell r="C295" t="str">
            <v>M3</v>
          </cell>
          <cell r="D295">
            <v>0.6</v>
          </cell>
        </row>
        <row r="296">
          <cell r="A296" t="str">
            <v>M240</v>
          </cell>
          <cell r="B296" t="str">
            <v>TRITURADO 1 1/2"</v>
          </cell>
          <cell r="C296" t="str">
            <v>M3</v>
          </cell>
          <cell r="D296">
            <v>0.92</v>
          </cell>
        </row>
        <row r="297">
          <cell r="B297">
            <v>0</v>
          </cell>
          <cell r="C297">
            <v>0</v>
          </cell>
        </row>
        <row r="299">
          <cell r="B299" t="str">
            <v>EQUIPO</v>
          </cell>
        </row>
        <row r="300">
          <cell r="B300" t="str">
            <v>HTA MENOR (5% de M. de O.)</v>
          </cell>
        </row>
        <row r="301">
          <cell r="A301" t="str">
            <v>E080</v>
          </cell>
          <cell r="B301" t="str">
            <v>CONCRETADORA 1 1/2 SACOS ELECT.</v>
          </cell>
          <cell r="C301" t="str">
            <v>DIA</v>
          </cell>
          <cell r="D301">
            <v>0.4</v>
          </cell>
        </row>
        <row r="302">
          <cell r="A302">
            <v>0</v>
          </cell>
          <cell r="B302">
            <v>0</v>
          </cell>
          <cell r="C302">
            <v>0</v>
          </cell>
        </row>
        <row r="303">
          <cell r="A303">
            <v>0</v>
          </cell>
          <cell r="B303">
            <v>0</v>
          </cell>
          <cell r="C303">
            <v>0</v>
          </cell>
        </row>
        <row r="305">
          <cell r="B305" t="str">
            <v>MANO DE OBRA</v>
          </cell>
        </row>
        <row r="306">
          <cell r="A306" t="str">
            <v>O030</v>
          </cell>
          <cell r="B306" t="str">
            <v>1 OFIC. Y 2 AYUD.</v>
          </cell>
          <cell r="C306" t="str">
            <v>DIA</v>
          </cell>
          <cell r="D306">
            <v>0.4</v>
          </cell>
        </row>
        <row r="307">
          <cell r="A307">
            <v>0</v>
          </cell>
          <cell r="B307">
            <v>0</v>
          </cell>
          <cell r="C307">
            <v>0</v>
          </cell>
        </row>
        <row r="308">
          <cell r="A308">
            <v>0</v>
          </cell>
          <cell r="B308">
            <v>0</v>
          </cell>
          <cell r="C308">
            <v>0</v>
          </cell>
        </row>
        <row r="309">
          <cell r="A309">
            <v>0</v>
          </cell>
          <cell r="B309">
            <v>0</v>
          </cell>
          <cell r="C309">
            <v>0</v>
          </cell>
        </row>
        <row r="311">
          <cell r="B311" t="str">
            <v>TRANSPORTE</v>
          </cell>
        </row>
        <row r="313">
          <cell r="A313">
            <v>0</v>
          </cell>
          <cell r="B313">
            <v>0</v>
          </cell>
          <cell r="C313">
            <v>0</v>
          </cell>
        </row>
        <row r="314">
          <cell r="A314">
            <v>0</v>
          </cell>
          <cell r="B314">
            <v>0</v>
          </cell>
          <cell r="C314">
            <v>0</v>
          </cell>
        </row>
        <row r="318">
          <cell r="A318" t="str">
            <v>CODIGO</v>
          </cell>
          <cell r="B318" t="str">
            <v>ITEM</v>
          </cell>
          <cell r="C318" t="str">
            <v>UNIDAD</v>
          </cell>
        </row>
        <row r="319">
          <cell r="A319" t="str">
            <v>Z210</v>
          </cell>
          <cell r="B319" t="str">
            <v>CONCRETO f'c=175 kg/cm2</v>
          </cell>
          <cell r="C319" t="str">
            <v>M3</v>
          </cell>
          <cell r="D319">
            <v>153121.5</v>
          </cell>
        </row>
        <row r="320">
          <cell r="B320" t="str">
            <v>CODIGO</v>
          </cell>
          <cell r="C320" t="str">
            <v>Z210</v>
          </cell>
        </row>
        <row r="321">
          <cell r="A321" t="str">
            <v>CODIGO</v>
          </cell>
          <cell r="B321" t="str">
            <v>RECURSOS</v>
          </cell>
          <cell r="C321" t="str">
            <v>UNIDAD</v>
          </cell>
          <cell r="D321" t="str">
            <v>CANT.</v>
          </cell>
        </row>
        <row r="322">
          <cell r="B322" t="str">
            <v>MATERIALES</v>
          </cell>
        </row>
        <row r="323">
          <cell r="A323" t="str">
            <v>M010</v>
          </cell>
          <cell r="B323" t="str">
            <v>CEMENTO</v>
          </cell>
          <cell r="C323" t="str">
            <v>SACO</v>
          </cell>
          <cell r="D323">
            <v>6</v>
          </cell>
        </row>
        <row r="324">
          <cell r="A324" t="str">
            <v>M020</v>
          </cell>
          <cell r="B324" t="str">
            <v>AGUA</v>
          </cell>
          <cell r="C324" t="str">
            <v>LT</v>
          </cell>
          <cell r="D324">
            <v>80</v>
          </cell>
        </row>
        <row r="325">
          <cell r="A325" t="str">
            <v>M080</v>
          </cell>
          <cell r="B325" t="str">
            <v>ARENA PARA CONCRETO</v>
          </cell>
          <cell r="C325" t="str">
            <v>M3</v>
          </cell>
          <cell r="D325">
            <v>0.67</v>
          </cell>
        </row>
        <row r="326">
          <cell r="A326" t="str">
            <v>M240</v>
          </cell>
          <cell r="B326" t="str">
            <v>TRITURADO 1 1/2"</v>
          </cell>
          <cell r="C326" t="str">
            <v>M3</v>
          </cell>
          <cell r="D326">
            <v>0.71499999999999997</v>
          </cell>
        </row>
        <row r="328">
          <cell r="B328" t="str">
            <v>EQUIPO</v>
          </cell>
        </row>
        <row r="329">
          <cell r="B329" t="str">
            <v>HTA MENOR (5% de M. de O.)</v>
          </cell>
        </row>
        <row r="330">
          <cell r="A330" t="str">
            <v>E080</v>
          </cell>
          <cell r="B330" t="str">
            <v>CONCRETADORA 1 1/2 SACOS ELECT.</v>
          </cell>
          <cell r="C330" t="str">
            <v>DIA</v>
          </cell>
          <cell r="D330">
            <v>0.2</v>
          </cell>
        </row>
        <row r="331">
          <cell r="A331">
            <v>0</v>
          </cell>
          <cell r="B331">
            <v>0</v>
          </cell>
          <cell r="C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</row>
        <row r="334">
          <cell r="B334" t="str">
            <v>MANO DE OBRA</v>
          </cell>
        </row>
        <row r="335">
          <cell r="A335" t="str">
            <v>O030</v>
          </cell>
          <cell r="B335" t="str">
            <v>1 OFIC. Y 2 AYUD.</v>
          </cell>
          <cell r="C335" t="str">
            <v>DIA</v>
          </cell>
          <cell r="D335">
            <v>0.2</v>
          </cell>
        </row>
        <row r="336">
          <cell r="B336">
            <v>0</v>
          </cell>
          <cell r="C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</row>
        <row r="339">
          <cell r="B339" t="str">
            <v>TRANSPORTE</v>
          </cell>
        </row>
        <row r="341">
          <cell r="A341">
            <v>0</v>
          </cell>
          <cell r="B341">
            <v>0</v>
          </cell>
          <cell r="C341">
            <v>0</v>
          </cell>
        </row>
        <row r="342">
          <cell r="A342">
            <v>0</v>
          </cell>
          <cell r="B342">
            <v>0</v>
          </cell>
          <cell r="C342">
            <v>0</v>
          </cell>
        </row>
        <row r="346">
          <cell r="A346" t="str">
            <v>CODIGO</v>
          </cell>
          <cell r="B346" t="str">
            <v>ITEM</v>
          </cell>
          <cell r="C346" t="str">
            <v>UNIDAD</v>
          </cell>
        </row>
        <row r="347">
          <cell r="A347" t="str">
            <v>Z220</v>
          </cell>
          <cell r="B347" t="str">
            <v>CONCRETO f'c=210 kg/cm2</v>
          </cell>
          <cell r="C347" t="str">
            <v>M3</v>
          </cell>
          <cell r="D347">
            <v>241508</v>
          </cell>
        </row>
        <row r="348">
          <cell r="B348" t="str">
            <v>CODIGO</v>
          </cell>
          <cell r="C348" t="str">
            <v>Z220</v>
          </cell>
        </row>
        <row r="349">
          <cell r="A349" t="str">
            <v>CODIGO</v>
          </cell>
          <cell r="B349" t="str">
            <v>RECURSOS</v>
          </cell>
          <cell r="C349" t="str">
            <v>UNIDAD</v>
          </cell>
          <cell r="D349" t="str">
            <v>CANT.</v>
          </cell>
        </row>
        <row r="350">
          <cell r="B350" t="str">
            <v>MATERIALES</v>
          </cell>
        </row>
        <row r="351">
          <cell r="A351" t="str">
            <v>M010</v>
          </cell>
          <cell r="B351" t="str">
            <v>CEMENTO</v>
          </cell>
          <cell r="C351" t="str">
            <v>SACO</v>
          </cell>
          <cell r="D351">
            <v>7.5</v>
          </cell>
        </row>
        <row r="352">
          <cell r="A352" t="str">
            <v>M020</v>
          </cell>
          <cell r="B352" t="str">
            <v>AGUA</v>
          </cell>
          <cell r="C352" t="str">
            <v>LT</v>
          </cell>
          <cell r="D352">
            <v>175</v>
          </cell>
        </row>
        <row r="353">
          <cell r="A353" t="str">
            <v>M080</v>
          </cell>
          <cell r="B353" t="str">
            <v>ARENA PARA CONCRETO</v>
          </cell>
          <cell r="C353" t="str">
            <v>M3</v>
          </cell>
          <cell r="D353">
            <v>1.1599999999999999</v>
          </cell>
        </row>
        <row r="354">
          <cell r="A354" t="str">
            <v>M250</v>
          </cell>
          <cell r="B354" t="str">
            <v>TRITURADO 1/2"</v>
          </cell>
          <cell r="C354" t="str">
            <v>M3</v>
          </cell>
          <cell r="D354">
            <v>1.1599999999999999</v>
          </cell>
        </row>
        <row r="356">
          <cell r="B356" t="str">
            <v>EQUIPO</v>
          </cell>
        </row>
        <row r="357">
          <cell r="B357" t="str">
            <v>HTA MENOR (5% de M. de O.)</v>
          </cell>
        </row>
        <row r="358">
          <cell r="A358" t="str">
            <v>E080</v>
          </cell>
          <cell r="B358" t="str">
            <v>CONCRETADORA 1 1/2 SACOS ELECT.</v>
          </cell>
          <cell r="C358" t="str">
            <v>DIA</v>
          </cell>
          <cell r="D358">
            <v>0.5</v>
          </cell>
        </row>
        <row r="359">
          <cell r="A359">
            <v>0</v>
          </cell>
          <cell r="B359">
            <v>0</v>
          </cell>
          <cell r="C359">
            <v>0</v>
          </cell>
        </row>
        <row r="360">
          <cell r="A360">
            <v>0</v>
          </cell>
          <cell r="B360">
            <v>0</v>
          </cell>
          <cell r="C360">
            <v>0</v>
          </cell>
        </row>
        <row r="362">
          <cell r="B362" t="str">
            <v>MANO DE OBRA</v>
          </cell>
        </row>
        <row r="363">
          <cell r="A363" t="str">
            <v>O030</v>
          </cell>
          <cell r="B363" t="str">
            <v>1 OFIC. Y 2 AYUD.</v>
          </cell>
          <cell r="C363" t="str">
            <v>DIA</v>
          </cell>
          <cell r="D363">
            <v>0.65</v>
          </cell>
        </row>
        <row r="364">
          <cell r="B364">
            <v>0</v>
          </cell>
          <cell r="C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</row>
        <row r="366">
          <cell r="A366">
            <v>0</v>
          </cell>
          <cell r="B366">
            <v>0</v>
          </cell>
          <cell r="C366">
            <v>0</v>
          </cell>
        </row>
        <row r="368">
          <cell r="B368" t="str">
            <v>TRANSPORTE</v>
          </cell>
        </row>
        <row r="370">
          <cell r="A370">
            <v>0</v>
          </cell>
          <cell r="B370">
            <v>0</v>
          </cell>
          <cell r="C370">
            <v>0</v>
          </cell>
        </row>
        <row r="371">
          <cell r="A371">
            <v>0</v>
          </cell>
          <cell r="B371">
            <v>0</v>
          </cell>
          <cell r="C371">
            <v>0</v>
          </cell>
        </row>
        <row r="374">
          <cell r="A374" t="str">
            <v>CODIGO</v>
          </cell>
          <cell r="B374" t="str">
            <v>ITEM</v>
          </cell>
          <cell r="C374" t="str">
            <v>UNIDAD</v>
          </cell>
        </row>
        <row r="375">
          <cell r="A375" t="str">
            <v>Z230</v>
          </cell>
          <cell r="B375" t="str">
            <v>CONCRETO f'c=250 kg/cm2</v>
          </cell>
          <cell r="C375" t="str">
            <v>M3</v>
          </cell>
          <cell r="D375">
            <v>245808</v>
          </cell>
        </row>
        <row r="376">
          <cell r="B376" t="str">
            <v>CODIGO</v>
          </cell>
          <cell r="C376" t="str">
            <v>Z230</v>
          </cell>
        </row>
        <row r="377">
          <cell r="A377" t="str">
            <v>CODIGO</v>
          </cell>
          <cell r="B377" t="str">
            <v>RECURSOS</v>
          </cell>
          <cell r="C377" t="str">
            <v>UNIDAD</v>
          </cell>
          <cell r="D377" t="str">
            <v>CANT.</v>
          </cell>
        </row>
        <row r="378">
          <cell r="B378" t="str">
            <v>MATERIALES</v>
          </cell>
        </row>
        <row r="379">
          <cell r="A379" t="str">
            <v>M010</v>
          </cell>
          <cell r="B379" t="str">
            <v>CEMENTO</v>
          </cell>
          <cell r="C379" t="str">
            <v>SACO</v>
          </cell>
          <cell r="D379">
            <v>9</v>
          </cell>
        </row>
        <row r="380">
          <cell r="A380" t="str">
            <v>M020</v>
          </cell>
          <cell r="B380" t="str">
            <v>AGUA</v>
          </cell>
          <cell r="C380" t="str">
            <v>LT</v>
          </cell>
          <cell r="D380">
            <v>200</v>
          </cell>
        </row>
        <row r="381">
          <cell r="A381" t="str">
            <v>M080</v>
          </cell>
          <cell r="B381" t="str">
            <v>ARENA PARA CONCRETO</v>
          </cell>
          <cell r="C381" t="str">
            <v>M3</v>
          </cell>
          <cell r="D381">
            <v>0.7</v>
          </cell>
        </row>
        <row r="382">
          <cell r="A382" t="str">
            <v>M240</v>
          </cell>
          <cell r="B382" t="str">
            <v>TRITURADO 1 1/2"</v>
          </cell>
          <cell r="C382" t="str">
            <v>M3</v>
          </cell>
          <cell r="D382">
            <v>0.7</v>
          </cell>
        </row>
        <row r="384">
          <cell r="B384" t="str">
            <v>EQUIPO</v>
          </cell>
        </row>
        <row r="385">
          <cell r="B385" t="str">
            <v>HTA MENOR (5% de M. de O.)</v>
          </cell>
        </row>
        <row r="386">
          <cell r="A386" t="str">
            <v>E080</v>
          </cell>
          <cell r="B386" t="str">
            <v>CONCRETADORA 1 1/2 SACOS ELECT.</v>
          </cell>
          <cell r="C386" t="str">
            <v>DIA</v>
          </cell>
          <cell r="D386">
            <v>0.5</v>
          </cell>
        </row>
        <row r="387">
          <cell r="A387">
            <v>0</v>
          </cell>
          <cell r="B387">
            <v>0</v>
          </cell>
          <cell r="C387">
            <v>0</v>
          </cell>
        </row>
        <row r="388">
          <cell r="A388">
            <v>0</v>
          </cell>
          <cell r="B388">
            <v>0</v>
          </cell>
          <cell r="C388">
            <v>0</v>
          </cell>
        </row>
        <row r="390">
          <cell r="B390" t="str">
            <v>MANO DE OBRA</v>
          </cell>
        </row>
        <row r="391">
          <cell r="A391" t="str">
            <v>O030</v>
          </cell>
          <cell r="B391" t="str">
            <v>1 OFIC. Y 2 AYUD.</v>
          </cell>
          <cell r="C391" t="str">
            <v>DIA</v>
          </cell>
          <cell r="D391">
            <v>0.65</v>
          </cell>
        </row>
        <row r="392">
          <cell r="A392">
            <v>0</v>
          </cell>
          <cell r="B392">
            <v>0</v>
          </cell>
          <cell r="C392">
            <v>0</v>
          </cell>
        </row>
        <row r="393">
          <cell r="A393">
            <v>0</v>
          </cell>
          <cell r="B393">
            <v>0</v>
          </cell>
          <cell r="C393">
            <v>0</v>
          </cell>
        </row>
        <row r="394">
          <cell r="A394">
            <v>0</v>
          </cell>
          <cell r="B394">
            <v>0</v>
          </cell>
          <cell r="C394">
            <v>0</v>
          </cell>
        </row>
        <row r="396">
          <cell r="B396" t="str">
            <v>TRANSPORTE</v>
          </cell>
        </row>
        <row r="398">
          <cell r="A398">
            <v>0</v>
          </cell>
          <cell r="B398">
            <v>0</v>
          </cell>
          <cell r="C398">
            <v>0</v>
          </cell>
        </row>
        <row r="399">
          <cell r="A399">
            <v>0</v>
          </cell>
          <cell r="B399">
            <v>0</v>
          </cell>
          <cell r="C399">
            <v>0</v>
          </cell>
        </row>
        <row r="400">
          <cell r="A400">
            <v>0</v>
          </cell>
          <cell r="B400">
            <v>0</v>
          </cell>
          <cell r="C400">
            <v>0</v>
          </cell>
        </row>
        <row r="404">
          <cell r="A404" t="str">
            <v>CODIGO</v>
          </cell>
          <cell r="B404" t="str">
            <v>ITEM</v>
          </cell>
          <cell r="C404" t="str">
            <v>UNIDAD</v>
          </cell>
        </row>
        <row r="405">
          <cell r="A405" t="str">
            <v>Z240</v>
          </cell>
          <cell r="B405" t="str">
            <v>MORTERO REV.  1:8</v>
          </cell>
          <cell r="C405" t="str">
            <v>M3</v>
          </cell>
          <cell r="D405">
            <v>113573</v>
          </cell>
        </row>
        <row r="406">
          <cell r="B406" t="str">
            <v>CODIGO</v>
          </cell>
          <cell r="C406" t="str">
            <v>Z240</v>
          </cell>
        </row>
        <row r="407">
          <cell r="A407" t="str">
            <v>CODIGO</v>
          </cell>
          <cell r="B407" t="str">
            <v>RECURSOS</v>
          </cell>
          <cell r="C407" t="str">
            <v>UNIDAD</v>
          </cell>
          <cell r="D407" t="str">
            <v>CANT.</v>
          </cell>
        </row>
        <row r="408">
          <cell r="B408" t="str">
            <v>MATERIALES</v>
          </cell>
        </row>
        <row r="409">
          <cell r="A409" t="str">
            <v>M010</v>
          </cell>
          <cell r="B409" t="str">
            <v>CEMENTO</v>
          </cell>
          <cell r="C409" t="str">
            <v>SACO</v>
          </cell>
          <cell r="D409">
            <v>4</v>
          </cell>
        </row>
        <row r="410">
          <cell r="A410" t="str">
            <v>M020</v>
          </cell>
          <cell r="B410" t="str">
            <v>AGUA</v>
          </cell>
          <cell r="C410" t="str">
            <v>LT</v>
          </cell>
          <cell r="D410">
            <v>204</v>
          </cell>
        </row>
        <row r="411">
          <cell r="A411" t="str">
            <v>M080</v>
          </cell>
          <cell r="B411" t="str">
            <v>ARENA PARA CONCRETO</v>
          </cell>
          <cell r="C411" t="str">
            <v>M3</v>
          </cell>
          <cell r="D411">
            <v>1.25</v>
          </cell>
        </row>
        <row r="412">
          <cell r="B412">
            <v>0</v>
          </cell>
          <cell r="C412">
            <v>0</v>
          </cell>
        </row>
        <row r="414">
          <cell r="B414" t="str">
            <v>EQUIPO</v>
          </cell>
        </row>
        <row r="415">
          <cell r="B415" t="str">
            <v>HTA MENOR (5% de M. de O.)</v>
          </cell>
        </row>
        <row r="416">
          <cell r="A416">
            <v>0</v>
          </cell>
          <cell r="B416">
            <v>0</v>
          </cell>
          <cell r="C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</row>
        <row r="418">
          <cell r="A418">
            <v>0</v>
          </cell>
          <cell r="B418">
            <v>0</v>
          </cell>
          <cell r="C418">
            <v>0</v>
          </cell>
        </row>
        <row r="420">
          <cell r="B420" t="str">
            <v>MANO DE OBRA</v>
          </cell>
        </row>
        <row r="421">
          <cell r="A421" t="str">
            <v>O110</v>
          </cell>
          <cell r="B421" t="str">
            <v>1 OFIC. Y 1 AYUD.</v>
          </cell>
          <cell r="C421" t="str">
            <v>DIA</v>
          </cell>
          <cell r="D421">
            <v>0.2</v>
          </cell>
        </row>
        <row r="422">
          <cell r="A422">
            <v>0</v>
          </cell>
          <cell r="B422">
            <v>0</v>
          </cell>
          <cell r="C422">
            <v>0</v>
          </cell>
        </row>
        <row r="423">
          <cell r="A423">
            <v>0</v>
          </cell>
          <cell r="B423">
            <v>0</v>
          </cell>
          <cell r="C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</row>
        <row r="426">
          <cell r="B426" t="str">
            <v>TRANSPORTE</v>
          </cell>
        </row>
        <row r="428">
          <cell r="A428">
            <v>0</v>
          </cell>
          <cell r="B428">
            <v>0</v>
          </cell>
          <cell r="C428">
            <v>0</v>
          </cell>
        </row>
        <row r="429">
          <cell r="A429">
            <v>0</v>
          </cell>
          <cell r="B429">
            <v>0</v>
          </cell>
          <cell r="C429">
            <v>0</v>
          </cell>
        </row>
        <row r="432">
          <cell r="A432" t="str">
            <v>CODIGO</v>
          </cell>
          <cell r="B432" t="str">
            <v>ITEM</v>
          </cell>
          <cell r="C432" t="str">
            <v>UNIDAD</v>
          </cell>
        </row>
        <row r="433">
          <cell r="A433" t="str">
            <v>Z250</v>
          </cell>
          <cell r="B433" t="str">
            <v>MORTERO REV.  1:10</v>
          </cell>
          <cell r="C433" t="str">
            <v>M3</v>
          </cell>
          <cell r="D433">
            <v>99973</v>
          </cell>
        </row>
        <row r="434">
          <cell r="B434" t="str">
            <v>CODIGO</v>
          </cell>
          <cell r="C434" t="str">
            <v>Z250</v>
          </cell>
        </row>
        <row r="435">
          <cell r="A435" t="str">
            <v>CODIGO</v>
          </cell>
          <cell r="B435" t="str">
            <v>RECURSOS</v>
          </cell>
          <cell r="C435" t="str">
            <v>UNIDAD</v>
          </cell>
          <cell r="D435" t="str">
            <v>CANT.</v>
          </cell>
        </row>
        <row r="436">
          <cell r="B436" t="str">
            <v>MATERIALES</v>
          </cell>
        </row>
        <row r="437">
          <cell r="A437" t="str">
            <v>M010</v>
          </cell>
          <cell r="B437" t="str">
            <v>CEMENTO</v>
          </cell>
          <cell r="C437" t="str">
            <v>SACO</v>
          </cell>
          <cell r="D437">
            <v>3.2</v>
          </cell>
        </row>
        <row r="438">
          <cell r="A438" t="str">
            <v>M020</v>
          </cell>
          <cell r="B438" t="str">
            <v>AGUA</v>
          </cell>
          <cell r="C438" t="str">
            <v>LT</v>
          </cell>
          <cell r="D438">
            <v>204</v>
          </cell>
        </row>
        <row r="439">
          <cell r="A439" t="str">
            <v>M080</v>
          </cell>
          <cell r="B439" t="str">
            <v>ARENA PARA CONCRETO</v>
          </cell>
          <cell r="C439" t="str">
            <v>M3</v>
          </cell>
          <cell r="D439">
            <v>1.25</v>
          </cell>
        </row>
        <row r="440">
          <cell r="B440">
            <v>0</v>
          </cell>
          <cell r="C440">
            <v>0</v>
          </cell>
        </row>
        <row r="442">
          <cell r="B442" t="str">
            <v>EQUIPO</v>
          </cell>
        </row>
        <row r="443">
          <cell r="B443" t="str">
            <v>HTA MENOR (5% de M. de O.)</v>
          </cell>
        </row>
        <row r="444">
          <cell r="A444">
            <v>0</v>
          </cell>
          <cell r="B444">
            <v>0</v>
          </cell>
          <cell r="C444">
            <v>0</v>
          </cell>
        </row>
        <row r="445">
          <cell r="A445">
            <v>0</v>
          </cell>
          <cell r="B445">
            <v>0</v>
          </cell>
          <cell r="C445">
            <v>0</v>
          </cell>
        </row>
        <row r="446">
          <cell r="A446">
            <v>0</v>
          </cell>
          <cell r="B446">
            <v>0</v>
          </cell>
          <cell r="C446">
            <v>0</v>
          </cell>
        </row>
        <row r="448">
          <cell r="B448" t="str">
            <v>MANO DE OBRA</v>
          </cell>
        </row>
        <row r="449">
          <cell r="A449" t="str">
            <v>O110</v>
          </cell>
          <cell r="B449" t="str">
            <v>1 OFIC. Y 1 AYUD.</v>
          </cell>
          <cell r="C449" t="str">
            <v>DIA</v>
          </cell>
          <cell r="D449">
            <v>0.2</v>
          </cell>
        </row>
        <row r="450">
          <cell r="A450">
            <v>0</v>
          </cell>
          <cell r="B450">
            <v>0</v>
          </cell>
          <cell r="C450">
            <v>0</v>
          </cell>
        </row>
        <row r="451">
          <cell r="A451">
            <v>0</v>
          </cell>
          <cell r="B451">
            <v>0</v>
          </cell>
          <cell r="C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</row>
        <row r="454">
          <cell r="B454" t="str">
            <v>TRANSPORTE</v>
          </cell>
        </row>
        <row r="456">
          <cell r="A456">
            <v>0</v>
          </cell>
          <cell r="B456">
            <v>0</v>
          </cell>
          <cell r="C456">
            <v>0</v>
          </cell>
        </row>
        <row r="457">
          <cell r="A457">
            <v>0</v>
          </cell>
          <cell r="B457">
            <v>0</v>
          </cell>
          <cell r="C457">
            <v>0</v>
          </cell>
        </row>
        <row r="458">
          <cell r="A458">
            <v>0</v>
          </cell>
          <cell r="B458">
            <v>0</v>
          </cell>
          <cell r="C458">
            <v>0</v>
          </cell>
        </row>
        <row r="462">
          <cell r="A462" t="str">
            <v>CODIGO</v>
          </cell>
          <cell r="B462" t="str">
            <v>ITEM</v>
          </cell>
          <cell r="C462" t="str">
            <v>UNIDAD</v>
          </cell>
        </row>
        <row r="463">
          <cell r="A463" t="str">
            <v>Z260</v>
          </cell>
          <cell r="B463" t="str">
            <v>MORTERO REV.  1:12</v>
          </cell>
          <cell r="C463" t="str">
            <v>M3</v>
          </cell>
          <cell r="D463">
            <v>92311.5</v>
          </cell>
        </row>
        <row r="464">
          <cell r="B464" t="str">
            <v>CODIGO</v>
          </cell>
          <cell r="C464" t="str">
            <v>Z260</v>
          </cell>
        </row>
        <row r="465">
          <cell r="A465" t="str">
            <v>CODIGO</v>
          </cell>
          <cell r="B465" t="str">
            <v>RECURSOS</v>
          </cell>
          <cell r="C465" t="str">
            <v>UNIDAD</v>
          </cell>
          <cell r="D465" t="str">
            <v>CANT.</v>
          </cell>
        </row>
        <row r="466">
          <cell r="B466" t="str">
            <v>MATERIALES</v>
          </cell>
        </row>
        <row r="467">
          <cell r="A467" t="str">
            <v>M010</v>
          </cell>
          <cell r="B467" t="str">
            <v>CEMENTO</v>
          </cell>
          <cell r="C467" t="str">
            <v>SACO</v>
          </cell>
          <cell r="D467">
            <v>2.7</v>
          </cell>
        </row>
        <row r="468">
          <cell r="A468" t="str">
            <v>M020</v>
          </cell>
          <cell r="B468" t="str">
            <v>AGUA</v>
          </cell>
          <cell r="C468" t="str">
            <v>LT</v>
          </cell>
          <cell r="D468">
            <v>46</v>
          </cell>
        </row>
        <row r="469">
          <cell r="A469" t="str">
            <v>M080</v>
          </cell>
          <cell r="B469" t="str">
            <v>ARENA PARA CONCRETO</v>
          </cell>
          <cell r="C469" t="str">
            <v>M3</v>
          </cell>
          <cell r="D469">
            <v>1.3</v>
          </cell>
        </row>
        <row r="470">
          <cell r="B470">
            <v>0</v>
          </cell>
          <cell r="C470">
            <v>0</v>
          </cell>
        </row>
        <row r="472">
          <cell r="B472" t="str">
            <v>EQUIPO</v>
          </cell>
        </row>
        <row r="473">
          <cell r="B473" t="str">
            <v>HTA MENOR (5% de M. de O.)</v>
          </cell>
        </row>
        <row r="474">
          <cell r="A474">
            <v>0</v>
          </cell>
          <cell r="B474">
            <v>0</v>
          </cell>
          <cell r="C474">
            <v>0</v>
          </cell>
        </row>
        <row r="475">
          <cell r="A475">
            <v>0</v>
          </cell>
          <cell r="B475">
            <v>0</v>
          </cell>
          <cell r="C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</row>
        <row r="478">
          <cell r="B478" t="str">
            <v>MANO DE OBRA</v>
          </cell>
        </row>
        <row r="479">
          <cell r="A479" t="str">
            <v>O110</v>
          </cell>
          <cell r="B479" t="str">
            <v>1 OFIC. Y 1 AYUD.</v>
          </cell>
          <cell r="C479" t="str">
            <v>DIA</v>
          </cell>
          <cell r="D479">
            <v>0.2</v>
          </cell>
        </row>
        <row r="480">
          <cell r="A480">
            <v>0</v>
          </cell>
          <cell r="B480">
            <v>0</v>
          </cell>
          <cell r="C480">
            <v>0</v>
          </cell>
        </row>
        <row r="481">
          <cell r="A481">
            <v>0</v>
          </cell>
          <cell r="B481">
            <v>0</v>
          </cell>
          <cell r="C481">
            <v>0</v>
          </cell>
        </row>
        <row r="482">
          <cell r="A482">
            <v>0</v>
          </cell>
          <cell r="B482">
            <v>0</v>
          </cell>
          <cell r="C482">
            <v>0</v>
          </cell>
        </row>
        <row r="484">
          <cell r="B484" t="str">
            <v>TRANSPORTE</v>
          </cell>
        </row>
        <row r="486">
          <cell r="A486">
            <v>0</v>
          </cell>
          <cell r="B486">
            <v>0</v>
          </cell>
          <cell r="C486">
            <v>0</v>
          </cell>
        </row>
        <row r="487">
          <cell r="A487">
            <v>0</v>
          </cell>
          <cell r="B487">
            <v>0</v>
          </cell>
          <cell r="C487">
            <v>0</v>
          </cell>
        </row>
        <row r="488">
          <cell r="A488">
            <v>0</v>
          </cell>
          <cell r="B488">
            <v>0</v>
          </cell>
          <cell r="C488">
            <v>0</v>
          </cell>
        </row>
        <row r="493">
          <cell r="A493" t="str">
            <v>CODIGO</v>
          </cell>
          <cell r="B493" t="str">
            <v>ITEM</v>
          </cell>
          <cell r="C493" t="str">
            <v>UNIDAD</v>
          </cell>
        </row>
        <row r="494">
          <cell r="A494" t="str">
            <v>Z300</v>
          </cell>
          <cell r="B494" t="str">
            <v>MARCO METÁLICO MURO 10  - 0.60-1.00 M</v>
          </cell>
          <cell r="C494" t="str">
            <v>UN.</v>
          </cell>
          <cell r="D494">
            <v>38325</v>
          </cell>
        </row>
        <row r="495">
          <cell r="B495" t="str">
            <v>CODIGO</v>
          </cell>
          <cell r="C495" t="str">
            <v>Z300</v>
          </cell>
        </row>
        <row r="496">
          <cell r="A496" t="str">
            <v>CODIGO</v>
          </cell>
          <cell r="B496" t="str">
            <v>RECURSOS</v>
          </cell>
          <cell r="C496" t="str">
            <v>UNIDAD</v>
          </cell>
          <cell r="D496" t="str">
            <v>CANT.</v>
          </cell>
        </row>
        <row r="497">
          <cell r="B497" t="str">
            <v>MATERIALES</v>
          </cell>
        </row>
        <row r="498">
          <cell r="A498" t="str">
            <v>M1310</v>
          </cell>
          <cell r="B498" t="str">
            <v>LAMINA DOBLADA MARCO METALICO MURO 1O</v>
          </cell>
          <cell r="C498" t="str">
            <v>UN</v>
          </cell>
          <cell r="D498">
            <v>1</v>
          </cell>
        </row>
        <row r="499">
          <cell r="A499" t="str">
            <v>M1270</v>
          </cell>
          <cell r="B499" t="str">
            <v>ANTICORROSIVO GRIS</v>
          </cell>
          <cell r="C499" t="str">
            <v>GLN</v>
          </cell>
          <cell r="D499">
            <v>2.5000000000000001E-2</v>
          </cell>
        </row>
        <row r="500">
          <cell r="B500">
            <v>0</v>
          </cell>
          <cell r="C500">
            <v>0</v>
          </cell>
        </row>
        <row r="501">
          <cell r="B501">
            <v>0</v>
          </cell>
          <cell r="C501">
            <v>0</v>
          </cell>
        </row>
        <row r="503">
          <cell r="B503" t="str">
            <v>EQUIPO</v>
          </cell>
        </row>
        <row r="504">
          <cell r="B504" t="str">
            <v>HTA MENOR (5% de M. de O.)</v>
          </cell>
        </row>
        <row r="505">
          <cell r="A505">
            <v>0</v>
          </cell>
          <cell r="B505">
            <v>0</v>
          </cell>
          <cell r="C505">
            <v>0</v>
          </cell>
        </row>
        <row r="506">
          <cell r="A506">
            <v>0</v>
          </cell>
          <cell r="B506">
            <v>0</v>
          </cell>
          <cell r="C506">
            <v>0</v>
          </cell>
        </row>
        <row r="507">
          <cell r="A507">
            <v>0</v>
          </cell>
          <cell r="B507">
            <v>0</v>
          </cell>
          <cell r="C507">
            <v>0</v>
          </cell>
        </row>
        <row r="509">
          <cell r="B509" t="str">
            <v>MANO DE OBRA</v>
          </cell>
        </row>
        <row r="510">
          <cell r="A510" t="str">
            <v>M161</v>
          </cell>
          <cell r="B510" t="str">
            <v>M. DE O. CERRAJERO</v>
          </cell>
          <cell r="C510" t="str">
            <v>HR</v>
          </cell>
          <cell r="D510">
            <v>0.5</v>
          </cell>
        </row>
        <row r="511">
          <cell r="A511">
            <v>0</v>
          </cell>
          <cell r="B511">
            <v>0</v>
          </cell>
          <cell r="C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</row>
        <row r="513">
          <cell r="A513">
            <v>0</v>
          </cell>
          <cell r="B513">
            <v>0</v>
          </cell>
          <cell r="C513">
            <v>0</v>
          </cell>
        </row>
        <row r="515">
          <cell r="B515" t="str">
            <v>TRANSPORTE</v>
          </cell>
        </row>
        <row r="517">
          <cell r="A517">
            <v>0</v>
          </cell>
          <cell r="B517">
            <v>0</v>
          </cell>
          <cell r="C517">
            <v>0</v>
          </cell>
        </row>
        <row r="518">
          <cell r="A518">
            <v>0</v>
          </cell>
          <cell r="B518">
            <v>0</v>
          </cell>
          <cell r="C518">
            <v>0</v>
          </cell>
        </row>
        <row r="519">
          <cell r="A519">
            <v>0</v>
          </cell>
          <cell r="B519">
            <v>0</v>
          </cell>
          <cell r="C519">
            <v>0</v>
          </cell>
        </row>
        <row r="524">
          <cell r="A524" t="str">
            <v>CODIGO</v>
          </cell>
          <cell r="B524" t="str">
            <v>ITEM</v>
          </cell>
          <cell r="C524" t="str">
            <v>UNIDAD</v>
          </cell>
        </row>
        <row r="525">
          <cell r="A525" t="str">
            <v>Z310</v>
          </cell>
          <cell r="B525" t="str">
            <v>MARCO METÁLICO MURO 15  - 0.60-1.00 M</v>
          </cell>
          <cell r="C525" t="str">
            <v>UN.</v>
          </cell>
          <cell r="D525">
            <v>41185</v>
          </cell>
        </row>
        <row r="526">
          <cell r="B526" t="str">
            <v>CODIGO</v>
          </cell>
          <cell r="C526" t="str">
            <v>Z300</v>
          </cell>
        </row>
        <row r="527">
          <cell r="A527" t="str">
            <v>CODIGO</v>
          </cell>
          <cell r="B527" t="str">
            <v>RECURSOS</v>
          </cell>
          <cell r="C527" t="str">
            <v>UNIDAD</v>
          </cell>
          <cell r="D527" t="str">
            <v>CANT.</v>
          </cell>
        </row>
        <row r="528">
          <cell r="B528" t="str">
            <v>MATERIALES</v>
          </cell>
        </row>
        <row r="529">
          <cell r="A529" t="str">
            <v>M1311</v>
          </cell>
          <cell r="B529" t="str">
            <v>LAMINA DOBLADA MARCO METALICO MURO 15</v>
          </cell>
          <cell r="C529" t="str">
            <v>UN</v>
          </cell>
          <cell r="D529">
            <v>1</v>
          </cell>
        </row>
        <row r="530">
          <cell r="A530" t="str">
            <v>M1270</v>
          </cell>
          <cell r="B530" t="str">
            <v>ANTICORROSIVO GRIS</v>
          </cell>
          <cell r="C530" t="str">
            <v>GLN</v>
          </cell>
          <cell r="D530">
            <v>0.02</v>
          </cell>
        </row>
        <row r="531">
          <cell r="B531">
            <v>0</v>
          </cell>
          <cell r="C531">
            <v>0</v>
          </cell>
        </row>
        <row r="532">
          <cell r="B532">
            <v>0</v>
          </cell>
          <cell r="C532">
            <v>0</v>
          </cell>
        </row>
        <row r="534">
          <cell r="B534" t="str">
            <v>EQUIPO</v>
          </cell>
        </row>
        <row r="535">
          <cell r="B535" t="str">
            <v>HTA MENOR (5% de M. de O.)</v>
          </cell>
        </row>
        <row r="536">
          <cell r="A536">
            <v>0</v>
          </cell>
          <cell r="B536">
            <v>0</v>
          </cell>
          <cell r="C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</row>
        <row r="538">
          <cell r="A538">
            <v>0</v>
          </cell>
          <cell r="B538">
            <v>0</v>
          </cell>
          <cell r="C538">
            <v>0</v>
          </cell>
        </row>
        <row r="540">
          <cell r="B540" t="str">
            <v>MANO DE OBRA</v>
          </cell>
        </row>
        <row r="541">
          <cell r="A541" t="str">
            <v>M161</v>
          </cell>
          <cell r="B541" t="str">
            <v>M. DE O. CERRAJERO</v>
          </cell>
          <cell r="C541" t="str">
            <v>HR</v>
          </cell>
          <cell r="D541">
            <v>0.5</v>
          </cell>
        </row>
        <row r="542">
          <cell r="A542">
            <v>0</v>
          </cell>
          <cell r="B542">
            <v>0</v>
          </cell>
          <cell r="C542">
            <v>0</v>
          </cell>
        </row>
        <row r="543">
          <cell r="A543">
            <v>0</v>
          </cell>
          <cell r="B543">
            <v>0</v>
          </cell>
          <cell r="C543">
            <v>0</v>
          </cell>
        </row>
        <row r="544">
          <cell r="A544">
            <v>0</v>
          </cell>
          <cell r="B544">
            <v>0</v>
          </cell>
          <cell r="C544">
            <v>0</v>
          </cell>
        </row>
        <row r="546">
          <cell r="B546" t="str">
            <v>TRANSPORTE</v>
          </cell>
        </row>
        <row r="548">
          <cell r="A548">
            <v>0</v>
          </cell>
          <cell r="B548">
            <v>0</v>
          </cell>
          <cell r="C548">
            <v>0</v>
          </cell>
        </row>
        <row r="549">
          <cell r="A549">
            <v>0</v>
          </cell>
          <cell r="B549">
            <v>0</v>
          </cell>
          <cell r="C549">
            <v>0</v>
          </cell>
        </row>
        <row r="550">
          <cell r="A550">
            <v>0</v>
          </cell>
          <cell r="B550">
            <v>0</v>
          </cell>
          <cell r="C550">
            <v>0</v>
          </cell>
        </row>
        <row r="555">
          <cell r="A555" t="str">
            <v>CODIGO</v>
          </cell>
          <cell r="B555" t="str">
            <v>ITEM</v>
          </cell>
          <cell r="C555" t="str">
            <v>UNIDAD</v>
          </cell>
        </row>
        <row r="556">
          <cell r="A556" t="str">
            <v>Z330</v>
          </cell>
          <cell r="B556" t="str">
            <v>MARCO METÁLICO MURO 20  - 0.60-1.00 M</v>
          </cell>
          <cell r="C556" t="str">
            <v>UN.</v>
          </cell>
          <cell r="D556">
            <v>45965</v>
          </cell>
        </row>
        <row r="557">
          <cell r="B557" t="str">
            <v>CODIGO</v>
          </cell>
          <cell r="C557" t="str">
            <v>Z300</v>
          </cell>
        </row>
        <row r="558">
          <cell r="A558" t="str">
            <v>CODIGO</v>
          </cell>
          <cell r="B558" t="str">
            <v>RECURSOS</v>
          </cell>
          <cell r="C558" t="str">
            <v>UNIDAD</v>
          </cell>
          <cell r="D558" t="str">
            <v>CANT.</v>
          </cell>
        </row>
        <row r="559">
          <cell r="B559" t="str">
            <v>MATERIALES</v>
          </cell>
        </row>
        <row r="560">
          <cell r="A560" t="str">
            <v>M1312</v>
          </cell>
          <cell r="B560" t="str">
            <v>LAMINA DOBLADA MARCO METALICO MURO 20</v>
          </cell>
          <cell r="C560" t="str">
            <v>UN</v>
          </cell>
          <cell r="D560">
            <v>1</v>
          </cell>
        </row>
        <row r="561">
          <cell r="A561" t="str">
            <v>M1270</v>
          </cell>
          <cell r="B561" t="str">
            <v>ANTICORROSIVO GRIS</v>
          </cell>
          <cell r="C561" t="str">
            <v>GLN</v>
          </cell>
          <cell r="D561">
            <v>0.03</v>
          </cell>
        </row>
        <row r="562">
          <cell r="B562">
            <v>0</v>
          </cell>
          <cell r="C562">
            <v>0</v>
          </cell>
        </row>
        <row r="563">
          <cell r="B563">
            <v>0</v>
          </cell>
          <cell r="C563">
            <v>0</v>
          </cell>
        </row>
        <row r="565">
          <cell r="B565" t="str">
            <v>EQUIPO</v>
          </cell>
        </row>
        <row r="566">
          <cell r="B566" t="str">
            <v>HTA MENOR (5% de M. de O.)</v>
          </cell>
        </row>
        <row r="567">
          <cell r="A567">
            <v>0</v>
          </cell>
          <cell r="B567">
            <v>0</v>
          </cell>
          <cell r="C567">
            <v>0</v>
          </cell>
        </row>
        <row r="568">
          <cell r="A568">
            <v>0</v>
          </cell>
          <cell r="B568">
            <v>0</v>
          </cell>
          <cell r="C568">
            <v>0</v>
          </cell>
        </row>
        <row r="569">
          <cell r="A569">
            <v>0</v>
          </cell>
          <cell r="B569">
            <v>0</v>
          </cell>
          <cell r="C569">
            <v>0</v>
          </cell>
        </row>
        <row r="571">
          <cell r="B571" t="str">
            <v>MANO DE OBRA</v>
          </cell>
        </row>
        <row r="572">
          <cell r="A572" t="str">
            <v>M161</v>
          </cell>
          <cell r="B572" t="str">
            <v>M. DE O. CERRAJERO</v>
          </cell>
          <cell r="C572" t="str">
            <v>HR</v>
          </cell>
          <cell r="D572">
            <v>0.5</v>
          </cell>
        </row>
        <row r="573">
          <cell r="A573">
            <v>0</v>
          </cell>
          <cell r="B573">
            <v>0</v>
          </cell>
          <cell r="C573">
            <v>0</v>
          </cell>
        </row>
        <row r="574">
          <cell r="A574">
            <v>0</v>
          </cell>
          <cell r="B574">
            <v>0</v>
          </cell>
          <cell r="C574">
            <v>0</v>
          </cell>
        </row>
        <row r="575">
          <cell r="A575">
            <v>0</v>
          </cell>
          <cell r="B575">
            <v>0</v>
          </cell>
          <cell r="C575">
            <v>0</v>
          </cell>
        </row>
        <row r="577">
          <cell r="B577" t="str">
            <v>TRANSPORTE</v>
          </cell>
        </row>
        <row r="579">
          <cell r="A579">
            <v>0</v>
          </cell>
          <cell r="B579">
            <v>0</v>
          </cell>
          <cell r="C579">
            <v>0</v>
          </cell>
        </row>
        <row r="580">
          <cell r="A580">
            <v>0</v>
          </cell>
          <cell r="B580">
            <v>0</v>
          </cell>
          <cell r="C580">
            <v>0</v>
          </cell>
        </row>
        <row r="581">
          <cell r="A581">
            <v>0</v>
          </cell>
          <cell r="B581">
            <v>0</v>
          </cell>
          <cell r="C581">
            <v>0</v>
          </cell>
        </row>
        <row r="617">
          <cell r="A617" t="str">
            <v>CODIGO</v>
          </cell>
          <cell r="B617" t="str">
            <v>ITEM</v>
          </cell>
          <cell r="C617" t="str">
            <v>UNIDAD</v>
          </cell>
        </row>
        <row r="618">
          <cell r="D618">
            <v>0</v>
          </cell>
        </row>
        <row r="619">
          <cell r="B619" t="str">
            <v>CODIGO</v>
          </cell>
        </row>
        <row r="620">
          <cell r="A620" t="str">
            <v>CODIGO</v>
          </cell>
          <cell r="B620" t="str">
            <v>RECURSOS</v>
          </cell>
          <cell r="C620" t="str">
            <v>UNIDAD</v>
          </cell>
          <cell r="D620" t="str">
            <v>CANT.</v>
          </cell>
        </row>
        <row r="621">
          <cell r="B621" t="str">
            <v>MATERIALES</v>
          </cell>
        </row>
        <row r="622">
          <cell r="B622">
            <v>0</v>
          </cell>
          <cell r="C622">
            <v>0</v>
          </cell>
        </row>
        <row r="623">
          <cell r="B623">
            <v>0</v>
          </cell>
          <cell r="C623">
            <v>0</v>
          </cell>
        </row>
        <row r="624">
          <cell r="B624">
            <v>0</v>
          </cell>
          <cell r="C624">
            <v>0</v>
          </cell>
        </row>
        <row r="625">
          <cell r="B625">
            <v>0</v>
          </cell>
          <cell r="C625">
            <v>0</v>
          </cell>
        </row>
        <row r="627">
          <cell r="B627" t="str">
            <v>EQUIPO</v>
          </cell>
        </row>
        <row r="628">
          <cell r="B628" t="str">
            <v>HTA MENOR (5% de M. de O.)</v>
          </cell>
        </row>
        <row r="629">
          <cell r="A629">
            <v>0</v>
          </cell>
          <cell r="B629">
            <v>0</v>
          </cell>
          <cell r="C629">
            <v>0</v>
          </cell>
        </row>
        <row r="630">
          <cell r="A630">
            <v>0</v>
          </cell>
          <cell r="B630">
            <v>0</v>
          </cell>
          <cell r="C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</row>
        <row r="633">
          <cell r="B633" t="str">
            <v>MANO DE OBRA</v>
          </cell>
        </row>
        <row r="634">
          <cell r="B634">
            <v>0</v>
          </cell>
          <cell r="C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</row>
        <row r="637">
          <cell r="A637">
            <v>0</v>
          </cell>
          <cell r="B637">
            <v>0</v>
          </cell>
          <cell r="C637">
            <v>0</v>
          </cell>
        </row>
        <row r="639">
          <cell r="B639" t="str">
            <v>TRANSPORTE</v>
          </cell>
        </row>
        <row r="641">
          <cell r="A641">
            <v>0</v>
          </cell>
          <cell r="B641">
            <v>0</v>
          </cell>
          <cell r="C641">
            <v>0</v>
          </cell>
        </row>
        <row r="642">
          <cell r="A642">
            <v>0</v>
          </cell>
          <cell r="B642">
            <v>0</v>
          </cell>
          <cell r="C642">
            <v>0</v>
          </cell>
        </row>
        <row r="643">
          <cell r="A643">
            <v>0</v>
          </cell>
          <cell r="B643">
            <v>0</v>
          </cell>
          <cell r="C643">
            <v>0</v>
          </cell>
        </row>
        <row r="648">
          <cell r="A648" t="str">
            <v>CODIGO</v>
          </cell>
          <cell r="B648" t="str">
            <v>ITEM</v>
          </cell>
          <cell r="C648" t="str">
            <v>UNIDAD</v>
          </cell>
        </row>
        <row r="649">
          <cell r="D649">
            <v>0</v>
          </cell>
        </row>
        <row r="650">
          <cell r="B650" t="str">
            <v>CODIGO</v>
          </cell>
        </row>
        <row r="651">
          <cell r="A651" t="str">
            <v>CODIGO</v>
          </cell>
          <cell r="B651" t="str">
            <v>RECURSOS</v>
          </cell>
          <cell r="C651" t="str">
            <v>UNIDAD</v>
          </cell>
          <cell r="D651" t="str">
            <v>CANT.</v>
          </cell>
        </row>
        <row r="652">
          <cell r="B652" t="str">
            <v>MATERIALES</v>
          </cell>
        </row>
        <row r="653">
          <cell r="B653">
            <v>0</v>
          </cell>
          <cell r="C653">
            <v>0</v>
          </cell>
        </row>
        <row r="654">
          <cell r="B654">
            <v>0</v>
          </cell>
          <cell r="C654">
            <v>0</v>
          </cell>
        </row>
        <row r="655">
          <cell r="B655">
            <v>0</v>
          </cell>
          <cell r="C655">
            <v>0</v>
          </cell>
        </row>
        <row r="656">
          <cell r="B656">
            <v>0</v>
          </cell>
          <cell r="C656">
            <v>0</v>
          </cell>
        </row>
        <row r="658">
          <cell r="B658" t="str">
            <v>EQUIPO</v>
          </cell>
        </row>
        <row r="659">
          <cell r="B659" t="str">
            <v>HTA MENOR (5% de M. de O.)</v>
          </cell>
        </row>
        <row r="660">
          <cell r="A660">
            <v>0</v>
          </cell>
          <cell r="B660">
            <v>0</v>
          </cell>
          <cell r="C660">
            <v>0</v>
          </cell>
        </row>
        <row r="661">
          <cell r="A661">
            <v>0</v>
          </cell>
          <cell r="B661">
            <v>0</v>
          </cell>
          <cell r="C661">
            <v>0</v>
          </cell>
        </row>
        <row r="662">
          <cell r="A662">
            <v>0</v>
          </cell>
          <cell r="B662">
            <v>0</v>
          </cell>
          <cell r="C662">
            <v>0</v>
          </cell>
        </row>
        <row r="664">
          <cell r="B664" t="str">
            <v>MANO DE OBRA</v>
          </cell>
        </row>
        <row r="665">
          <cell r="B665">
            <v>0</v>
          </cell>
          <cell r="C665">
            <v>0</v>
          </cell>
        </row>
        <row r="666">
          <cell r="A666">
            <v>0</v>
          </cell>
          <cell r="B666">
            <v>0</v>
          </cell>
          <cell r="C666">
            <v>0</v>
          </cell>
        </row>
        <row r="667">
          <cell r="A667">
            <v>0</v>
          </cell>
          <cell r="B667">
            <v>0</v>
          </cell>
          <cell r="C667">
            <v>0</v>
          </cell>
        </row>
        <row r="668">
          <cell r="A668">
            <v>0</v>
          </cell>
          <cell r="B668">
            <v>0</v>
          </cell>
          <cell r="C668">
            <v>0</v>
          </cell>
        </row>
        <row r="670">
          <cell r="B670" t="str">
            <v>TRANSPORTE</v>
          </cell>
        </row>
        <row r="672">
          <cell r="A672">
            <v>0</v>
          </cell>
          <cell r="B672">
            <v>0</v>
          </cell>
          <cell r="C672">
            <v>0</v>
          </cell>
        </row>
        <row r="673">
          <cell r="A673">
            <v>0</v>
          </cell>
          <cell r="B673">
            <v>0</v>
          </cell>
          <cell r="C673">
            <v>0</v>
          </cell>
        </row>
        <row r="674">
          <cell r="A674">
            <v>0</v>
          </cell>
          <cell r="B674">
            <v>0</v>
          </cell>
          <cell r="C674">
            <v>0</v>
          </cell>
        </row>
        <row r="679">
          <cell r="A679" t="str">
            <v>CODIGO</v>
          </cell>
          <cell r="B679" t="str">
            <v>ITEM</v>
          </cell>
          <cell r="C679" t="str">
            <v>UNIDAD</v>
          </cell>
        </row>
        <row r="680">
          <cell r="D680">
            <v>0</v>
          </cell>
        </row>
        <row r="681">
          <cell r="B681" t="str">
            <v>CODIGO</v>
          </cell>
        </row>
        <row r="682">
          <cell r="A682" t="str">
            <v>CODIGO</v>
          </cell>
          <cell r="B682" t="str">
            <v>RECURSOS</v>
          </cell>
          <cell r="C682" t="str">
            <v>UNIDAD</v>
          </cell>
          <cell r="D682" t="str">
            <v>CANT.</v>
          </cell>
        </row>
        <row r="683">
          <cell r="B683" t="str">
            <v>MATERIALES</v>
          </cell>
        </row>
        <row r="684">
          <cell r="B684">
            <v>0</v>
          </cell>
          <cell r="C684">
            <v>0</v>
          </cell>
        </row>
        <row r="685">
          <cell r="B685">
            <v>0</v>
          </cell>
          <cell r="C685">
            <v>0</v>
          </cell>
        </row>
        <row r="686">
          <cell r="B686">
            <v>0</v>
          </cell>
          <cell r="C686">
            <v>0</v>
          </cell>
        </row>
        <row r="687">
          <cell r="B687">
            <v>0</v>
          </cell>
          <cell r="C687">
            <v>0</v>
          </cell>
        </row>
        <row r="689">
          <cell r="B689" t="str">
            <v>EQUIPO</v>
          </cell>
        </row>
        <row r="690">
          <cell r="B690" t="str">
            <v>HTA MENOR (5% de M. de O.)</v>
          </cell>
        </row>
        <row r="691">
          <cell r="A691">
            <v>0</v>
          </cell>
          <cell r="B691">
            <v>0</v>
          </cell>
          <cell r="C691">
            <v>0</v>
          </cell>
        </row>
        <row r="692">
          <cell r="A692">
            <v>0</v>
          </cell>
          <cell r="B692">
            <v>0</v>
          </cell>
          <cell r="C692">
            <v>0</v>
          </cell>
        </row>
        <row r="693">
          <cell r="A693">
            <v>0</v>
          </cell>
          <cell r="B693">
            <v>0</v>
          </cell>
          <cell r="C693">
            <v>0</v>
          </cell>
        </row>
        <row r="695">
          <cell r="B695" t="str">
            <v>MANO DE OBRA</v>
          </cell>
        </row>
        <row r="696">
          <cell r="B696">
            <v>0</v>
          </cell>
          <cell r="C696">
            <v>0</v>
          </cell>
        </row>
        <row r="697">
          <cell r="A697">
            <v>0</v>
          </cell>
          <cell r="B697">
            <v>0</v>
          </cell>
          <cell r="C697">
            <v>0</v>
          </cell>
        </row>
        <row r="698">
          <cell r="A698">
            <v>0</v>
          </cell>
          <cell r="B698">
            <v>0</v>
          </cell>
          <cell r="C698">
            <v>0</v>
          </cell>
        </row>
        <row r="699">
          <cell r="A699">
            <v>0</v>
          </cell>
          <cell r="B699">
            <v>0</v>
          </cell>
          <cell r="C699">
            <v>0</v>
          </cell>
        </row>
        <row r="701">
          <cell r="B701" t="str">
            <v>TRANSPORTE</v>
          </cell>
        </row>
        <row r="703">
          <cell r="A703">
            <v>0</v>
          </cell>
          <cell r="B703">
            <v>0</v>
          </cell>
          <cell r="C703">
            <v>0</v>
          </cell>
        </row>
        <row r="704">
          <cell r="A704">
            <v>0</v>
          </cell>
          <cell r="B704">
            <v>0</v>
          </cell>
          <cell r="C704">
            <v>0</v>
          </cell>
        </row>
        <row r="705">
          <cell r="A705">
            <v>0</v>
          </cell>
          <cell r="B705">
            <v>0</v>
          </cell>
          <cell r="C705">
            <v>0</v>
          </cell>
        </row>
        <row r="710">
          <cell r="A710" t="str">
            <v>CODIGO</v>
          </cell>
          <cell r="B710" t="str">
            <v>ITEM</v>
          </cell>
          <cell r="C710" t="str">
            <v>UNIDAD</v>
          </cell>
        </row>
        <row r="711">
          <cell r="D711">
            <v>0</v>
          </cell>
        </row>
        <row r="712">
          <cell r="B712" t="str">
            <v>CODIGO</v>
          </cell>
        </row>
        <row r="713">
          <cell r="A713" t="str">
            <v>CODIGO</v>
          </cell>
          <cell r="B713" t="str">
            <v>RECURSOS</v>
          </cell>
          <cell r="C713" t="str">
            <v>UNIDAD</v>
          </cell>
          <cell r="D713" t="str">
            <v>CANT.</v>
          </cell>
        </row>
        <row r="714">
          <cell r="B714" t="str">
            <v>MATERIALES</v>
          </cell>
        </row>
        <row r="715">
          <cell r="B715">
            <v>0</v>
          </cell>
          <cell r="C715">
            <v>0</v>
          </cell>
        </row>
        <row r="716">
          <cell r="B716">
            <v>0</v>
          </cell>
          <cell r="C716">
            <v>0</v>
          </cell>
        </row>
        <row r="717">
          <cell r="B717">
            <v>0</v>
          </cell>
          <cell r="C717">
            <v>0</v>
          </cell>
        </row>
        <row r="718">
          <cell r="B718">
            <v>0</v>
          </cell>
          <cell r="C718">
            <v>0</v>
          </cell>
        </row>
        <row r="720">
          <cell r="B720" t="str">
            <v>EQUIPO</v>
          </cell>
        </row>
        <row r="721">
          <cell r="B721" t="str">
            <v>HTA MENOR (5% de M. de O.)</v>
          </cell>
        </row>
        <row r="722">
          <cell r="A722">
            <v>0</v>
          </cell>
          <cell r="B722">
            <v>0</v>
          </cell>
          <cell r="C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</row>
        <row r="724">
          <cell r="A724">
            <v>0</v>
          </cell>
          <cell r="B724">
            <v>0</v>
          </cell>
          <cell r="C724">
            <v>0</v>
          </cell>
        </row>
        <row r="726">
          <cell r="B726" t="str">
            <v>MANO DE OBRA</v>
          </cell>
        </row>
        <row r="727">
          <cell r="B727">
            <v>0</v>
          </cell>
          <cell r="C727">
            <v>0</v>
          </cell>
        </row>
        <row r="728">
          <cell r="A728">
            <v>0</v>
          </cell>
          <cell r="B728">
            <v>0</v>
          </cell>
          <cell r="C728">
            <v>0</v>
          </cell>
        </row>
        <row r="729">
          <cell r="A729">
            <v>0</v>
          </cell>
          <cell r="B729">
            <v>0</v>
          </cell>
          <cell r="C729">
            <v>0</v>
          </cell>
        </row>
        <row r="730">
          <cell r="A730">
            <v>0</v>
          </cell>
          <cell r="B730">
            <v>0</v>
          </cell>
          <cell r="C730">
            <v>0</v>
          </cell>
        </row>
        <row r="732">
          <cell r="B732" t="str">
            <v>TRANSPORTE</v>
          </cell>
        </row>
        <row r="734">
          <cell r="A734">
            <v>0</v>
          </cell>
          <cell r="B734">
            <v>0</v>
          </cell>
          <cell r="C734">
            <v>0</v>
          </cell>
        </row>
        <row r="735">
          <cell r="A735">
            <v>0</v>
          </cell>
          <cell r="B735">
            <v>0</v>
          </cell>
          <cell r="C735">
            <v>0</v>
          </cell>
        </row>
        <row r="736">
          <cell r="A736">
            <v>0</v>
          </cell>
          <cell r="B736">
            <v>0</v>
          </cell>
          <cell r="C736">
            <v>0</v>
          </cell>
        </row>
        <row r="741">
          <cell r="A741" t="str">
            <v>CODIGO</v>
          </cell>
          <cell r="B741" t="str">
            <v>ITEM</v>
          </cell>
          <cell r="C741" t="str">
            <v>UNIDAD</v>
          </cell>
        </row>
        <row r="742">
          <cell r="D742">
            <v>0</v>
          </cell>
        </row>
        <row r="743">
          <cell r="B743" t="str">
            <v>CODIGO</v>
          </cell>
        </row>
        <row r="744">
          <cell r="A744" t="str">
            <v>CODIGO</v>
          </cell>
          <cell r="B744" t="str">
            <v>RECURSOS</v>
          </cell>
          <cell r="C744" t="str">
            <v>UNIDAD</v>
          </cell>
          <cell r="D744" t="str">
            <v>CANT.</v>
          </cell>
        </row>
        <row r="745">
          <cell r="B745" t="str">
            <v>MATERIALES</v>
          </cell>
        </row>
        <row r="746">
          <cell r="B746">
            <v>0</v>
          </cell>
          <cell r="C746">
            <v>0</v>
          </cell>
        </row>
        <row r="747">
          <cell r="B747">
            <v>0</v>
          </cell>
          <cell r="C747">
            <v>0</v>
          </cell>
        </row>
        <row r="748">
          <cell r="B748">
            <v>0</v>
          </cell>
          <cell r="C748">
            <v>0</v>
          </cell>
        </row>
        <row r="749">
          <cell r="B749">
            <v>0</v>
          </cell>
          <cell r="C749">
            <v>0</v>
          </cell>
        </row>
        <row r="751">
          <cell r="B751" t="str">
            <v>EQUIPO</v>
          </cell>
        </row>
        <row r="752">
          <cell r="B752" t="str">
            <v>HTA MENOR (5% de M. de O.)</v>
          </cell>
        </row>
        <row r="753">
          <cell r="A753">
            <v>0</v>
          </cell>
          <cell r="B753">
            <v>0</v>
          </cell>
          <cell r="C753">
            <v>0</v>
          </cell>
        </row>
        <row r="754">
          <cell r="A754">
            <v>0</v>
          </cell>
          <cell r="B754">
            <v>0</v>
          </cell>
          <cell r="C754">
            <v>0</v>
          </cell>
        </row>
        <row r="755">
          <cell r="A755">
            <v>0</v>
          </cell>
          <cell r="B755">
            <v>0</v>
          </cell>
          <cell r="C755">
            <v>0</v>
          </cell>
        </row>
        <row r="757">
          <cell r="B757" t="str">
            <v>MANO DE OBRA</v>
          </cell>
        </row>
        <row r="758">
          <cell r="B758">
            <v>0</v>
          </cell>
          <cell r="C758">
            <v>0</v>
          </cell>
        </row>
        <row r="759">
          <cell r="A759">
            <v>0</v>
          </cell>
          <cell r="B759">
            <v>0</v>
          </cell>
          <cell r="C759">
            <v>0</v>
          </cell>
        </row>
        <row r="760">
          <cell r="A760">
            <v>0</v>
          </cell>
          <cell r="B760">
            <v>0</v>
          </cell>
          <cell r="C760">
            <v>0</v>
          </cell>
        </row>
        <row r="761">
          <cell r="A761">
            <v>0</v>
          </cell>
          <cell r="B761">
            <v>0</v>
          </cell>
          <cell r="C761">
            <v>0</v>
          </cell>
        </row>
        <row r="763">
          <cell r="B763" t="str">
            <v>TRANSPORTE</v>
          </cell>
        </row>
        <row r="765">
          <cell r="A765">
            <v>0</v>
          </cell>
          <cell r="B765">
            <v>0</v>
          </cell>
          <cell r="C765">
            <v>0</v>
          </cell>
        </row>
        <row r="766">
          <cell r="A766">
            <v>0</v>
          </cell>
          <cell r="B766">
            <v>0</v>
          </cell>
          <cell r="C766">
            <v>0</v>
          </cell>
        </row>
        <row r="767">
          <cell r="A767">
            <v>0</v>
          </cell>
          <cell r="B767">
            <v>0</v>
          </cell>
          <cell r="C767">
            <v>0</v>
          </cell>
        </row>
        <row r="772">
          <cell r="A772" t="str">
            <v>CODIGO</v>
          </cell>
          <cell r="B772" t="str">
            <v>ITEM</v>
          </cell>
          <cell r="C772" t="str">
            <v>UNIDAD</v>
          </cell>
        </row>
        <row r="773">
          <cell r="D773">
            <v>0</v>
          </cell>
        </row>
        <row r="774">
          <cell r="B774" t="str">
            <v>CODIGO</v>
          </cell>
        </row>
        <row r="775">
          <cell r="A775" t="str">
            <v>CODIGO</v>
          </cell>
          <cell r="B775" t="str">
            <v>RECURSOS</v>
          </cell>
          <cell r="C775" t="str">
            <v>UNIDAD</v>
          </cell>
          <cell r="D775" t="str">
            <v>CANT.</v>
          </cell>
        </row>
        <row r="776">
          <cell r="B776" t="str">
            <v>MATERIALES</v>
          </cell>
        </row>
        <row r="777">
          <cell r="B777">
            <v>0</v>
          </cell>
          <cell r="C777">
            <v>0</v>
          </cell>
        </row>
        <row r="778">
          <cell r="B778">
            <v>0</v>
          </cell>
          <cell r="C778">
            <v>0</v>
          </cell>
        </row>
        <row r="779">
          <cell r="B779">
            <v>0</v>
          </cell>
          <cell r="C779">
            <v>0</v>
          </cell>
        </row>
        <row r="780">
          <cell r="B780">
            <v>0</v>
          </cell>
          <cell r="C780">
            <v>0</v>
          </cell>
        </row>
        <row r="782">
          <cell r="B782" t="str">
            <v>EQUIPO</v>
          </cell>
        </row>
        <row r="783">
          <cell r="B783" t="str">
            <v>HTA MENOR (5% de M. de O.)</v>
          </cell>
        </row>
        <row r="784">
          <cell r="A784">
            <v>0</v>
          </cell>
          <cell r="B784">
            <v>0</v>
          </cell>
          <cell r="C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</row>
        <row r="786">
          <cell r="A786">
            <v>0</v>
          </cell>
          <cell r="B786">
            <v>0</v>
          </cell>
          <cell r="C786">
            <v>0</v>
          </cell>
        </row>
        <row r="788">
          <cell r="B788" t="str">
            <v>MANO DE OBRA</v>
          </cell>
        </row>
        <row r="789">
          <cell r="B789">
            <v>0</v>
          </cell>
          <cell r="C789">
            <v>0</v>
          </cell>
        </row>
        <row r="790">
          <cell r="A790">
            <v>0</v>
          </cell>
          <cell r="B790">
            <v>0</v>
          </cell>
          <cell r="C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</row>
        <row r="792">
          <cell r="A792">
            <v>0</v>
          </cell>
          <cell r="B792">
            <v>0</v>
          </cell>
          <cell r="C792">
            <v>0</v>
          </cell>
        </row>
        <row r="794">
          <cell r="B794" t="str">
            <v>TRANSPORTE</v>
          </cell>
        </row>
        <row r="796">
          <cell r="A796">
            <v>0</v>
          </cell>
          <cell r="B796">
            <v>0</v>
          </cell>
          <cell r="C796">
            <v>0</v>
          </cell>
        </row>
        <row r="797">
          <cell r="A797">
            <v>0</v>
          </cell>
          <cell r="B797">
            <v>0</v>
          </cell>
          <cell r="C797">
            <v>0</v>
          </cell>
        </row>
        <row r="798">
          <cell r="A798">
            <v>0</v>
          </cell>
          <cell r="B798">
            <v>0</v>
          </cell>
          <cell r="C798">
            <v>0</v>
          </cell>
        </row>
        <row r="803">
          <cell r="A803" t="str">
            <v>CODIGO</v>
          </cell>
          <cell r="B803" t="str">
            <v>ITEM</v>
          </cell>
          <cell r="C803" t="str">
            <v>UNIDAD</v>
          </cell>
        </row>
        <row r="804">
          <cell r="D804">
            <v>0</v>
          </cell>
        </row>
        <row r="805">
          <cell r="B805" t="str">
            <v>CODIGO</v>
          </cell>
        </row>
        <row r="806">
          <cell r="A806" t="str">
            <v>CODIGO</v>
          </cell>
          <cell r="B806" t="str">
            <v>RECURSOS</v>
          </cell>
          <cell r="C806" t="str">
            <v>UNIDAD</v>
          </cell>
          <cell r="D806" t="str">
            <v>CANT.</v>
          </cell>
        </row>
        <row r="807">
          <cell r="B807" t="str">
            <v>MATERIALES</v>
          </cell>
        </row>
        <row r="808">
          <cell r="B808">
            <v>0</v>
          </cell>
          <cell r="C808">
            <v>0</v>
          </cell>
        </row>
        <row r="809">
          <cell r="B809">
            <v>0</v>
          </cell>
          <cell r="C809">
            <v>0</v>
          </cell>
        </row>
        <row r="810">
          <cell r="B810">
            <v>0</v>
          </cell>
          <cell r="C810">
            <v>0</v>
          </cell>
        </row>
        <row r="811">
          <cell r="B811">
            <v>0</v>
          </cell>
          <cell r="C811">
            <v>0</v>
          </cell>
        </row>
        <row r="813">
          <cell r="B813" t="str">
            <v>EQUIPO</v>
          </cell>
        </row>
        <row r="814">
          <cell r="B814" t="str">
            <v>HTA MENOR (5% de M. de O.)</v>
          </cell>
        </row>
        <row r="815">
          <cell r="A815">
            <v>0</v>
          </cell>
          <cell r="B815">
            <v>0</v>
          </cell>
          <cell r="C815">
            <v>0</v>
          </cell>
        </row>
        <row r="816">
          <cell r="A816">
            <v>0</v>
          </cell>
          <cell r="B816">
            <v>0</v>
          </cell>
          <cell r="C816">
            <v>0</v>
          </cell>
        </row>
        <row r="817">
          <cell r="A817">
            <v>0</v>
          </cell>
          <cell r="B817">
            <v>0</v>
          </cell>
          <cell r="C817">
            <v>0</v>
          </cell>
        </row>
        <row r="819">
          <cell r="B819" t="str">
            <v>MANO DE OBRA</v>
          </cell>
        </row>
        <row r="820">
          <cell r="B820">
            <v>0</v>
          </cell>
          <cell r="C820">
            <v>0</v>
          </cell>
        </row>
        <row r="821">
          <cell r="A821">
            <v>0</v>
          </cell>
          <cell r="B821">
            <v>0</v>
          </cell>
          <cell r="C821">
            <v>0</v>
          </cell>
        </row>
        <row r="822">
          <cell r="A822">
            <v>0</v>
          </cell>
          <cell r="B822">
            <v>0</v>
          </cell>
          <cell r="C822">
            <v>0</v>
          </cell>
        </row>
        <row r="823">
          <cell r="A823">
            <v>0</v>
          </cell>
          <cell r="B823">
            <v>0</v>
          </cell>
          <cell r="C823">
            <v>0</v>
          </cell>
        </row>
        <row r="825">
          <cell r="B825" t="str">
            <v>TRANSPORTE</v>
          </cell>
        </row>
        <row r="827">
          <cell r="A827">
            <v>0</v>
          </cell>
          <cell r="B827">
            <v>0</v>
          </cell>
          <cell r="C827">
            <v>0</v>
          </cell>
        </row>
        <row r="828">
          <cell r="A828">
            <v>0</v>
          </cell>
          <cell r="B828">
            <v>0</v>
          </cell>
          <cell r="C828">
            <v>0</v>
          </cell>
        </row>
        <row r="829">
          <cell r="A829">
            <v>0</v>
          </cell>
          <cell r="B829">
            <v>0</v>
          </cell>
          <cell r="C829">
            <v>0</v>
          </cell>
        </row>
        <row r="834">
          <cell r="A834" t="str">
            <v>CODIGO</v>
          </cell>
          <cell r="B834" t="str">
            <v>ITEM</v>
          </cell>
          <cell r="C834" t="str">
            <v>UNIDAD</v>
          </cell>
        </row>
        <row r="835">
          <cell r="D835">
            <v>0</v>
          </cell>
        </row>
        <row r="836">
          <cell r="B836" t="str">
            <v>CODIGO</v>
          </cell>
        </row>
        <row r="837">
          <cell r="A837" t="str">
            <v>CODIGO</v>
          </cell>
          <cell r="B837" t="str">
            <v>RECURSOS</v>
          </cell>
          <cell r="C837" t="str">
            <v>UNIDAD</v>
          </cell>
          <cell r="D837" t="str">
            <v>CANT.</v>
          </cell>
        </row>
        <row r="838">
          <cell r="B838" t="str">
            <v>MATERIALES</v>
          </cell>
        </row>
        <row r="839">
          <cell r="B839">
            <v>0</v>
          </cell>
          <cell r="C839">
            <v>0</v>
          </cell>
        </row>
        <row r="840">
          <cell r="B840">
            <v>0</v>
          </cell>
          <cell r="C840">
            <v>0</v>
          </cell>
        </row>
        <row r="841">
          <cell r="B841">
            <v>0</v>
          </cell>
          <cell r="C841">
            <v>0</v>
          </cell>
        </row>
        <row r="842">
          <cell r="B842">
            <v>0</v>
          </cell>
          <cell r="C842">
            <v>0</v>
          </cell>
        </row>
        <row r="844">
          <cell r="B844" t="str">
            <v>EQUIPO</v>
          </cell>
        </row>
        <row r="845">
          <cell r="B845" t="str">
            <v>HTA MENOR (5% de M. de O.)</v>
          </cell>
        </row>
        <row r="846">
          <cell r="A846">
            <v>0</v>
          </cell>
          <cell r="B846">
            <v>0</v>
          </cell>
          <cell r="C846">
            <v>0</v>
          </cell>
        </row>
        <row r="847">
          <cell r="A847">
            <v>0</v>
          </cell>
          <cell r="B847">
            <v>0</v>
          </cell>
          <cell r="C847">
            <v>0</v>
          </cell>
        </row>
        <row r="848">
          <cell r="A848">
            <v>0</v>
          </cell>
          <cell r="B848">
            <v>0</v>
          </cell>
          <cell r="C848">
            <v>0</v>
          </cell>
        </row>
        <row r="850">
          <cell r="B850" t="str">
            <v>MANO DE OBRA</v>
          </cell>
        </row>
        <row r="851">
          <cell r="B851">
            <v>0</v>
          </cell>
          <cell r="C851">
            <v>0</v>
          </cell>
        </row>
        <row r="852">
          <cell r="A852">
            <v>0</v>
          </cell>
          <cell r="B852">
            <v>0</v>
          </cell>
          <cell r="C852">
            <v>0</v>
          </cell>
        </row>
        <row r="853">
          <cell r="A853">
            <v>0</v>
          </cell>
          <cell r="B853">
            <v>0</v>
          </cell>
          <cell r="C853">
            <v>0</v>
          </cell>
        </row>
        <row r="854">
          <cell r="A854">
            <v>0</v>
          </cell>
          <cell r="B854">
            <v>0</v>
          </cell>
          <cell r="C854">
            <v>0</v>
          </cell>
        </row>
        <row r="856">
          <cell r="B856" t="str">
            <v>TRANSPORTE</v>
          </cell>
        </row>
        <row r="858">
          <cell r="A858">
            <v>0</v>
          </cell>
          <cell r="B858">
            <v>0</v>
          </cell>
          <cell r="C858">
            <v>0</v>
          </cell>
        </row>
        <row r="859">
          <cell r="A859">
            <v>0</v>
          </cell>
          <cell r="B859">
            <v>0</v>
          </cell>
          <cell r="C859">
            <v>0</v>
          </cell>
        </row>
        <row r="860">
          <cell r="A860">
            <v>0</v>
          </cell>
          <cell r="B860">
            <v>0</v>
          </cell>
          <cell r="C860">
            <v>0</v>
          </cell>
        </row>
        <row r="865">
          <cell r="A865" t="str">
            <v>CODIGO</v>
          </cell>
          <cell r="B865" t="str">
            <v>ITEM</v>
          </cell>
          <cell r="C865" t="str">
            <v>UNIDAD</v>
          </cell>
        </row>
        <row r="866">
          <cell r="D866">
            <v>0</v>
          </cell>
        </row>
        <row r="867">
          <cell r="B867" t="str">
            <v>CODIGO</v>
          </cell>
        </row>
        <row r="868">
          <cell r="A868" t="str">
            <v>CODIGO</v>
          </cell>
          <cell r="B868" t="str">
            <v>RECURSOS</v>
          </cell>
          <cell r="C868" t="str">
            <v>UNIDAD</v>
          </cell>
          <cell r="D868" t="str">
            <v>CANT.</v>
          </cell>
        </row>
        <row r="869">
          <cell r="B869" t="str">
            <v>MATERIALES</v>
          </cell>
        </row>
        <row r="870">
          <cell r="B870">
            <v>0</v>
          </cell>
          <cell r="C870">
            <v>0</v>
          </cell>
        </row>
        <row r="871">
          <cell r="B871">
            <v>0</v>
          </cell>
          <cell r="C871">
            <v>0</v>
          </cell>
        </row>
        <row r="872">
          <cell r="B872">
            <v>0</v>
          </cell>
          <cell r="C872">
            <v>0</v>
          </cell>
        </row>
        <row r="873">
          <cell r="B873">
            <v>0</v>
          </cell>
          <cell r="C873">
            <v>0</v>
          </cell>
        </row>
        <row r="875">
          <cell r="B875" t="str">
            <v>EQUIPO</v>
          </cell>
        </row>
        <row r="876">
          <cell r="B876" t="str">
            <v>HTA MENOR (5% de M. de O.)</v>
          </cell>
        </row>
        <row r="877">
          <cell r="A877">
            <v>0</v>
          </cell>
          <cell r="B877">
            <v>0</v>
          </cell>
          <cell r="C877">
            <v>0</v>
          </cell>
        </row>
        <row r="878">
          <cell r="A878">
            <v>0</v>
          </cell>
          <cell r="B878">
            <v>0</v>
          </cell>
          <cell r="C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</row>
        <row r="881">
          <cell r="B881" t="str">
            <v>MANO DE OBRA</v>
          </cell>
        </row>
        <row r="882">
          <cell r="B882">
            <v>0</v>
          </cell>
          <cell r="C882">
            <v>0</v>
          </cell>
        </row>
        <row r="883">
          <cell r="A883">
            <v>0</v>
          </cell>
          <cell r="B883">
            <v>0</v>
          </cell>
          <cell r="C883">
            <v>0</v>
          </cell>
        </row>
        <row r="884">
          <cell r="A884">
            <v>0</v>
          </cell>
          <cell r="B884">
            <v>0</v>
          </cell>
          <cell r="C884">
            <v>0</v>
          </cell>
        </row>
        <row r="885">
          <cell r="A885">
            <v>0</v>
          </cell>
          <cell r="B885">
            <v>0</v>
          </cell>
          <cell r="C885">
            <v>0</v>
          </cell>
        </row>
        <row r="887">
          <cell r="B887" t="str">
            <v>TRANSPORTE</v>
          </cell>
        </row>
        <row r="889">
          <cell r="A889">
            <v>0</v>
          </cell>
          <cell r="B889">
            <v>0</v>
          </cell>
          <cell r="C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</row>
        <row r="896">
          <cell r="A896" t="str">
            <v>CODIGO</v>
          </cell>
          <cell r="B896" t="str">
            <v>ITEM</v>
          </cell>
          <cell r="C896" t="str">
            <v>UNIDAD</v>
          </cell>
        </row>
        <row r="897">
          <cell r="D897">
            <v>0</v>
          </cell>
        </row>
        <row r="898">
          <cell r="B898" t="str">
            <v>CODIGO</v>
          </cell>
        </row>
        <row r="899">
          <cell r="A899" t="str">
            <v>CODIGO</v>
          </cell>
          <cell r="B899" t="str">
            <v>RECURSOS</v>
          </cell>
          <cell r="C899" t="str">
            <v>UNIDAD</v>
          </cell>
          <cell r="D899" t="str">
            <v>CANT.</v>
          </cell>
        </row>
        <row r="900">
          <cell r="B900" t="str">
            <v>MATERIALES</v>
          </cell>
        </row>
        <row r="901">
          <cell r="B901">
            <v>0</v>
          </cell>
          <cell r="C901">
            <v>0</v>
          </cell>
        </row>
        <row r="902">
          <cell r="B902">
            <v>0</v>
          </cell>
          <cell r="C902">
            <v>0</v>
          </cell>
        </row>
        <row r="903">
          <cell r="B903">
            <v>0</v>
          </cell>
          <cell r="C903">
            <v>0</v>
          </cell>
        </row>
        <row r="904">
          <cell r="B904">
            <v>0</v>
          </cell>
          <cell r="C904">
            <v>0</v>
          </cell>
        </row>
        <row r="906">
          <cell r="B906" t="str">
            <v>EQUIPO</v>
          </cell>
        </row>
        <row r="907">
          <cell r="B907" t="str">
            <v>HTA MENOR (5% de M. de O.)</v>
          </cell>
        </row>
        <row r="908">
          <cell r="A908">
            <v>0</v>
          </cell>
          <cell r="B908">
            <v>0</v>
          </cell>
          <cell r="C908">
            <v>0</v>
          </cell>
        </row>
        <row r="909">
          <cell r="A909">
            <v>0</v>
          </cell>
          <cell r="B909">
            <v>0</v>
          </cell>
          <cell r="C909">
            <v>0</v>
          </cell>
        </row>
        <row r="910">
          <cell r="A910">
            <v>0</v>
          </cell>
          <cell r="B910">
            <v>0</v>
          </cell>
          <cell r="C910">
            <v>0</v>
          </cell>
        </row>
        <row r="912">
          <cell r="B912" t="str">
            <v>MANO DE OBRA</v>
          </cell>
        </row>
        <row r="913">
          <cell r="B913">
            <v>0</v>
          </cell>
          <cell r="C913">
            <v>0</v>
          </cell>
        </row>
        <row r="914">
          <cell r="A914">
            <v>0</v>
          </cell>
          <cell r="B914">
            <v>0</v>
          </cell>
          <cell r="C914">
            <v>0</v>
          </cell>
        </row>
        <row r="915">
          <cell r="A915">
            <v>0</v>
          </cell>
          <cell r="B915">
            <v>0</v>
          </cell>
          <cell r="C915">
            <v>0</v>
          </cell>
        </row>
        <row r="916">
          <cell r="A916">
            <v>0</v>
          </cell>
          <cell r="B916">
            <v>0</v>
          </cell>
          <cell r="C916">
            <v>0</v>
          </cell>
        </row>
        <row r="918">
          <cell r="B918" t="str">
            <v>TRANSPORTE</v>
          </cell>
        </row>
        <row r="920">
          <cell r="A920">
            <v>0</v>
          </cell>
          <cell r="B920">
            <v>0</v>
          </cell>
          <cell r="C920">
            <v>0</v>
          </cell>
        </row>
        <row r="921">
          <cell r="A921">
            <v>0</v>
          </cell>
          <cell r="B921">
            <v>0</v>
          </cell>
          <cell r="C921">
            <v>0</v>
          </cell>
        </row>
        <row r="922">
          <cell r="A922">
            <v>0</v>
          </cell>
          <cell r="B922">
            <v>0</v>
          </cell>
          <cell r="C922">
            <v>0</v>
          </cell>
        </row>
        <row r="927">
          <cell r="A927" t="str">
            <v>CODIGO</v>
          </cell>
          <cell r="B927" t="str">
            <v>ITEM</v>
          </cell>
          <cell r="C927" t="str">
            <v>UNIDAD</v>
          </cell>
        </row>
        <row r="928">
          <cell r="D928">
            <v>0</v>
          </cell>
        </row>
        <row r="929">
          <cell r="B929" t="str">
            <v>CODIGO</v>
          </cell>
        </row>
        <row r="930">
          <cell r="A930" t="str">
            <v>CODIGO</v>
          </cell>
          <cell r="B930" t="str">
            <v>RECURSOS</v>
          </cell>
          <cell r="C930" t="str">
            <v>UNIDAD</v>
          </cell>
          <cell r="D930" t="str">
            <v>CANT.</v>
          </cell>
        </row>
        <row r="931">
          <cell r="B931" t="str">
            <v>MATERIALES</v>
          </cell>
        </row>
        <row r="932">
          <cell r="B932">
            <v>0</v>
          </cell>
          <cell r="C932">
            <v>0</v>
          </cell>
        </row>
        <row r="933">
          <cell r="B933">
            <v>0</v>
          </cell>
          <cell r="C933">
            <v>0</v>
          </cell>
        </row>
        <row r="934">
          <cell r="B934">
            <v>0</v>
          </cell>
          <cell r="C934">
            <v>0</v>
          </cell>
        </row>
        <row r="935">
          <cell r="B935">
            <v>0</v>
          </cell>
          <cell r="C935">
            <v>0</v>
          </cell>
        </row>
        <row r="937">
          <cell r="B937" t="str">
            <v>EQUIPO</v>
          </cell>
        </row>
        <row r="938">
          <cell r="B938" t="str">
            <v>HTA MENOR (5% de M. de O.)</v>
          </cell>
        </row>
        <row r="939">
          <cell r="A939">
            <v>0</v>
          </cell>
          <cell r="B939">
            <v>0</v>
          </cell>
          <cell r="C939">
            <v>0</v>
          </cell>
        </row>
        <row r="940">
          <cell r="A940">
            <v>0</v>
          </cell>
          <cell r="B940">
            <v>0</v>
          </cell>
          <cell r="C940">
            <v>0</v>
          </cell>
        </row>
        <row r="941">
          <cell r="A941">
            <v>0</v>
          </cell>
          <cell r="B941">
            <v>0</v>
          </cell>
          <cell r="C941">
            <v>0</v>
          </cell>
        </row>
        <row r="943">
          <cell r="B943" t="str">
            <v>MANO DE OBRA</v>
          </cell>
        </row>
        <row r="944">
          <cell r="B944">
            <v>0</v>
          </cell>
          <cell r="C944">
            <v>0</v>
          </cell>
        </row>
        <row r="945">
          <cell r="A945">
            <v>0</v>
          </cell>
          <cell r="B945">
            <v>0</v>
          </cell>
          <cell r="C945">
            <v>0</v>
          </cell>
        </row>
        <row r="946">
          <cell r="A946">
            <v>0</v>
          </cell>
          <cell r="B946">
            <v>0</v>
          </cell>
          <cell r="C946">
            <v>0</v>
          </cell>
        </row>
        <row r="947">
          <cell r="A947">
            <v>0</v>
          </cell>
          <cell r="B947">
            <v>0</v>
          </cell>
          <cell r="C947">
            <v>0</v>
          </cell>
        </row>
        <row r="949">
          <cell r="B949" t="str">
            <v>TRANSPORTE</v>
          </cell>
        </row>
        <row r="951">
          <cell r="A951">
            <v>0</v>
          </cell>
          <cell r="B951">
            <v>0</v>
          </cell>
          <cell r="C951">
            <v>0</v>
          </cell>
        </row>
        <row r="952">
          <cell r="A952">
            <v>0</v>
          </cell>
          <cell r="B952">
            <v>0</v>
          </cell>
          <cell r="C952">
            <v>0</v>
          </cell>
        </row>
        <row r="953">
          <cell r="A953">
            <v>0</v>
          </cell>
          <cell r="B953">
            <v>0</v>
          </cell>
          <cell r="C953">
            <v>0</v>
          </cell>
        </row>
        <row r="959">
          <cell r="A959" t="str">
            <v>CODIGO</v>
          </cell>
          <cell r="B959" t="str">
            <v>ITEM</v>
          </cell>
          <cell r="C959" t="str">
            <v>UNIDAD</v>
          </cell>
        </row>
        <row r="960">
          <cell r="D960">
            <v>0</v>
          </cell>
        </row>
        <row r="961">
          <cell r="B961" t="str">
            <v>CODIGO</v>
          </cell>
        </row>
        <row r="962">
          <cell r="A962" t="str">
            <v>CODIGO</v>
          </cell>
          <cell r="B962" t="str">
            <v>RECURSOS</v>
          </cell>
          <cell r="C962" t="str">
            <v>UNIDAD</v>
          </cell>
          <cell r="D962" t="str">
            <v>CANT.</v>
          </cell>
        </row>
        <row r="963">
          <cell r="B963" t="str">
            <v>MATERIALES</v>
          </cell>
        </row>
        <row r="964">
          <cell r="B964">
            <v>0</v>
          </cell>
          <cell r="C964">
            <v>0</v>
          </cell>
        </row>
        <row r="965">
          <cell r="B965">
            <v>0</v>
          </cell>
          <cell r="C965">
            <v>0</v>
          </cell>
        </row>
        <row r="966">
          <cell r="B966">
            <v>0</v>
          </cell>
          <cell r="C966">
            <v>0</v>
          </cell>
        </row>
        <row r="967">
          <cell r="B967">
            <v>0</v>
          </cell>
          <cell r="C967">
            <v>0</v>
          </cell>
        </row>
        <row r="969">
          <cell r="B969" t="str">
            <v>EQUIPO</v>
          </cell>
        </row>
        <row r="970">
          <cell r="B970" t="str">
            <v>HTA MENOR (5% de M. de O.)</v>
          </cell>
        </row>
        <row r="971">
          <cell r="A971">
            <v>0</v>
          </cell>
          <cell r="B971">
            <v>0</v>
          </cell>
          <cell r="C971">
            <v>0</v>
          </cell>
        </row>
        <row r="972">
          <cell r="A972">
            <v>0</v>
          </cell>
          <cell r="B972">
            <v>0</v>
          </cell>
          <cell r="C972">
            <v>0</v>
          </cell>
        </row>
        <row r="973">
          <cell r="A973">
            <v>0</v>
          </cell>
          <cell r="B973">
            <v>0</v>
          </cell>
          <cell r="C973">
            <v>0</v>
          </cell>
        </row>
        <row r="975">
          <cell r="B975" t="str">
            <v>MANO DE OBRA</v>
          </cell>
        </row>
        <row r="976">
          <cell r="B976">
            <v>0</v>
          </cell>
          <cell r="C976">
            <v>0</v>
          </cell>
        </row>
        <row r="977">
          <cell r="A977">
            <v>0</v>
          </cell>
          <cell r="B977">
            <v>0</v>
          </cell>
          <cell r="C977">
            <v>0</v>
          </cell>
        </row>
        <row r="978">
          <cell r="A978">
            <v>0</v>
          </cell>
          <cell r="B978">
            <v>0</v>
          </cell>
          <cell r="C978">
            <v>0</v>
          </cell>
        </row>
        <row r="979">
          <cell r="A979">
            <v>0</v>
          </cell>
          <cell r="B979">
            <v>0</v>
          </cell>
          <cell r="C979">
            <v>0</v>
          </cell>
        </row>
        <row r="981">
          <cell r="B981" t="str">
            <v>TRANSPORTE</v>
          </cell>
        </row>
        <row r="983">
          <cell r="A983">
            <v>0</v>
          </cell>
          <cell r="B983">
            <v>0</v>
          </cell>
          <cell r="C983">
            <v>0</v>
          </cell>
        </row>
        <row r="984">
          <cell r="A984">
            <v>0</v>
          </cell>
          <cell r="B984">
            <v>0</v>
          </cell>
          <cell r="C984">
            <v>0</v>
          </cell>
        </row>
        <row r="985">
          <cell r="A985">
            <v>0</v>
          </cell>
          <cell r="B985">
            <v>0</v>
          </cell>
          <cell r="C985">
            <v>0</v>
          </cell>
        </row>
        <row r="990">
          <cell r="A990" t="str">
            <v>CODIGO</v>
          </cell>
          <cell r="B990" t="str">
            <v>ITEM</v>
          </cell>
          <cell r="C990" t="str">
            <v>UNIDAD</v>
          </cell>
        </row>
        <row r="991">
          <cell r="D991">
            <v>0</v>
          </cell>
        </row>
        <row r="992">
          <cell r="B992" t="str">
            <v>CODIGO</v>
          </cell>
        </row>
        <row r="993">
          <cell r="A993" t="str">
            <v>CODIGO</v>
          </cell>
          <cell r="B993" t="str">
            <v>RECURSOS</v>
          </cell>
          <cell r="C993" t="str">
            <v>UNIDAD</v>
          </cell>
          <cell r="D993" t="str">
            <v>CANT.</v>
          </cell>
        </row>
        <row r="994">
          <cell r="B994" t="str">
            <v>MATERIALES</v>
          </cell>
        </row>
        <row r="995">
          <cell r="B995">
            <v>0</v>
          </cell>
          <cell r="C995">
            <v>0</v>
          </cell>
        </row>
        <row r="996">
          <cell r="B996">
            <v>0</v>
          </cell>
          <cell r="C996">
            <v>0</v>
          </cell>
        </row>
        <row r="997">
          <cell r="B997">
            <v>0</v>
          </cell>
          <cell r="C997">
            <v>0</v>
          </cell>
        </row>
        <row r="998">
          <cell r="B998">
            <v>0</v>
          </cell>
          <cell r="C998">
            <v>0</v>
          </cell>
        </row>
        <row r="1000">
          <cell r="B1000" t="str">
            <v>EQUIPO</v>
          </cell>
        </row>
        <row r="1001">
          <cell r="B1001" t="str">
            <v>HTA MENOR (5% de M. de O.)</v>
          </cell>
        </row>
        <row r="1002">
          <cell r="A1002">
            <v>0</v>
          </cell>
          <cell r="B1002">
            <v>0</v>
          </cell>
          <cell r="C1002">
            <v>0</v>
          </cell>
        </row>
        <row r="1003">
          <cell r="A1003">
            <v>0</v>
          </cell>
          <cell r="B1003">
            <v>0</v>
          </cell>
          <cell r="C1003">
            <v>0</v>
          </cell>
        </row>
        <row r="1004">
          <cell r="A1004">
            <v>0</v>
          </cell>
          <cell r="B1004">
            <v>0</v>
          </cell>
          <cell r="C1004">
            <v>0</v>
          </cell>
        </row>
        <row r="1006">
          <cell r="B1006" t="str">
            <v>MANO DE OBRA</v>
          </cell>
        </row>
        <row r="1007">
          <cell r="B1007">
            <v>0</v>
          </cell>
          <cell r="C1007">
            <v>0</v>
          </cell>
        </row>
        <row r="1008">
          <cell r="A1008">
            <v>0</v>
          </cell>
          <cell r="B1008">
            <v>0</v>
          </cell>
          <cell r="C1008">
            <v>0</v>
          </cell>
        </row>
        <row r="1009">
          <cell r="A1009">
            <v>0</v>
          </cell>
          <cell r="B1009">
            <v>0</v>
          </cell>
          <cell r="C1009">
            <v>0</v>
          </cell>
        </row>
        <row r="1010">
          <cell r="A1010">
            <v>0</v>
          </cell>
          <cell r="B1010">
            <v>0</v>
          </cell>
          <cell r="C1010">
            <v>0</v>
          </cell>
        </row>
        <row r="1012">
          <cell r="B1012" t="str">
            <v>TRANSPORTE</v>
          </cell>
        </row>
        <row r="1014">
          <cell r="A1014">
            <v>0</v>
          </cell>
          <cell r="B1014">
            <v>0</v>
          </cell>
          <cell r="C1014">
            <v>0</v>
          </cell>
        </row>
        <row r="1015">
          <cell r="A1015">
            <v>0</v>
          </cell>
          <cell r="B1015">
            <v>0</v>
          </cell>
          <cell r="C1015">
            <v>0</v>
          </cell>
        </row>
        <row r="1016">
          <cell r="A1016">
            <v>0</v>
          </cell>
          <cell r="B1016">
            <v>0</v>
          </cell>
          <cell r="C1016">
            <v>0</v>
          </cell>
        </row>
        <row r="1021">
          <cell r="A1021" t="str">
            <v>CODIGO</v>
          </cell>
          <cell r="B1021" t="str">
            <v>ITEM</v>
          </cell>
          <cell r="C1021" t="str">
            <v>UNIDAD</v>
          </cell>
        </row>
        <row r="1022">
          <cell r="D1022">
            <v>0</v>
          </cell>
        </row>
        <row r="1023">
          <cell r="B1023" t="str">
            <v>CODIGO</v>
          </cell>
        </row>
        <row r="1024">
          <cell r="A1024" t="str">
            <v>CODIGO</v>
          </cell>
          <cell r="B1024" t="str">
            <v>RECURSOS</v>
          </cell>
          <cell r="C1024" t="str">
            <v>UNIDAD</v>
          </cell>
          <cell r="D1024" t="str">
            <v>CANT.</v>
          </cell>
        </row>
        <row r="1025">
          <cell r="B1025" t="str">
            <v>MATERIALES</v>
          </cell>
        </row>
        <row r="1026">
          <cell r="B1026">
            <v>0</v>
          </cell>
          <cell r="C1026">
            <v>0</v>
          </cell>
        </row>
        <row r="1027">
          <cell r="B1027">
            <v>0</v>
          </cell>
          <cell r="C1027">
            <v>0</v>
          </cell>
        </row>
        <row r="1028">
          <cell r="B1028">
            <v>0</v>
          </cell>
          <cell r="C1028">
            <v>0</v>
          </cell>
        </row>
        <row r="1029">
          <cell r="B1029">
            <v>0</v>
          </cell>
          <cell r="C1029">
            <v>0</v>
          </cell>
        </row>
        <row r="1031">
          <cell r="B1031" t="str">
            <v>EQUIPO</v>
          </cell>
        </row>
        <row r="1032">
          <cell r="B1032" t="str">
            <v>HTA MENOR (5% de M. de O.)</v>
          </cell>
        </row>
        <row r="1033">
          <cell r="A1033">
            <v>0</v>
          </cell>
          <cell r="B1033">
            <v>0</v>
          </cell>
          <cell r="C1033">
            <v>0</v>
          </cell>
        </row>
        <row r="1034">
          <cell r="A1034">
            <v>0</v>
          </cell>
          <cell r="B1034">
            <v>0</v>
          </cell>
          <cell r="C1034">
            <v>0</v>
          </cell>
        </row>
        <row r="1035">
          <cell r="A1035">
            <v>0</v>
          </cell>
          <cell r="B1035">
            <v>0</v>
          </cell>
          <cell r="C1035">
            <v>0</v>
          </cell>
        </row>
        <row r="1037">
          <cell r="B1037" t="str">
            <v>MANO DE OBRA</v>
          </cell>
        </row>
        <row r="1038">
          <cell r="B1038">
            <v>0</v>
          </cell>
          <cell r="C1038">
            <v>0</v>
          </cell>
        </row>
        <row r="1039">
          <cell r="A1039">
            <v>0</v>
          </cell>
          <cell r="B1039">
            <v>0</v>
          </cell>
          <cell r="C1039">
            <v>0</v>
          </cell>
        </row>
        <row r="1040">
          <cell r="A1040">
            <v>0</v>
          </cell>
          <cell r="B1040">
            <v>0</v>
          </cell>
          <cell r="C1040">
            <v>0</v>
          </cell>
        </row>
        <row r="1041">
          <cell r="A1041">
            <v>0</v>
          </cell>
          <cell r="B1041">
            <v>0</v>
          </cell>
          <cell r="C1041">
            <v>0</v>
          </cell>
        </row>
        <row r="1043">
          <cell r="B1043" t="str">
            <v>TRANSPORTE</v>
          </cell>
        </row>
        <row r="1045">
          <cell r="A1045">
            <v>0</v>
          </cell>
          <cell r="B1045">
            <v>0</v>
          </cell>
          <cell r="C1045">
            <v>0</v>
          </cell>
        </row>
        <row r="1046">
          <cell r="A1046">
            <v>0</v>
          </cell>
          <cell r="B1046">
            <v>0</v>
          </cell>
          <cell r="C1046">
            <v>0</v>
          </cell>
        </row>
        <row r="1047">
          <cell r="A1047">
            <v>0</v>
          </cell>
          <cell r="B1047">
            <v>0</v>
          </cell>
          <cell r="C1047">
            <v>0</v>
          </cell>
        </row>
        <row r="1052">
          <cell r="A1052" t="str">
            <v>CODIGO</v>
          </cell>
          <cell r="B1052" t="str">
            <v>ITEM</v>
          </cell>
          <cell r="C1052" t="str">
            <v>UNIDAD</v>
          </cell>
        </row>
        <row r="1053">
          <cell r="D1053">
            <v>0</v>
          </cell>
        </row>
        <row r="1054">
          <cell r="B1054" t="str">
            <v>CODIGO</v>
          </cell>
        </row>
        <row r="1055">
          <cell r="A1055" t="str">
            <v>CODIGO</v>
          </cell>
          <cell r="B1055" t="str">
            <v>RECURSOS</v>
          </cell>
          <cell r="C1055" t="str">
            <v>UNIDAD</v>
          </cell>
          <cell r="D1055" t="str">
            <v>CANT.</v>
          </cell>
        </row>
        <row r="1056">
          <cell r="B1056" t="str">
            <v>MATERIALES</v>
          </cell>
        </row>
        <row r="1057">
          <cell r="B1057">
            <v>0</v>
          </cell>
          <cell r="C1057">
            <v>0</v>
          </cell>
        </row>
        <row r="1058">
          <cell r="B1058">
            <v>0</v>
          </cell>
          <cell r="C1058">
            <v>0</v>
          </cell>
        </row>
        <row r="1059">
          <cell r="B1059">
            <v>0</v>
          </cell>
          <cell r="C1059">
            <v>0</v>
          </cell>
        </row>
        <row r="1060">
          <cell r="B1060">
            <v>0</v>
          </cell>
          <cell r="C1060">
            <v>0</v>
          </cell>
        </row>
        <row r="1062">
          <cell r="B1062" t="str">
            <v>EQUIPO</v>
          </cell>
        </row>
        <row r="1063">
          <cell r="B1063" t="str">
            <v>HTA MENOR (5% de M. de O.)</v>
          </cell>
        </row>
        <row r="1064">
          <cell r="A1064">
            <v>0</v>
          </cell>
          <cell r="B1064">
            <v>0</v>
          </cell>
          <cell r="C1064">
            <v>0</v>
          </cell>
        </row>
        <row r="1065">
          <cell r="A1065">
            <v>0</v>
          </cell>
          <cell r="B1065">
            <v>0</v>
          </cell>
          <cell r="C1065">
            <v>0</v>
          </cell>
        </row>
        <row r="1066">
          <cell r="A1066">
            <v>0</v>
          </cell>
          <cell r="B1066">
            <v>0</v>
          </cell>
          <cell r="C1066">
            <v>0</v>
          </cell>
        </row>
        <row r="1068">
          <cell r="B1068" t="str">
            <v>MANO DE OBRA</v>
          </cell>
        </row>
        <row r="1069">
          <cell r="B1069">
            <v>0</v>
          </cell>
          <cell r="C1069">
            <v>0</v>
          </cell>
        </row>
        <row r="1070">
          <cell r="A1070">
            <v>0</v>
          </cell>
          <cell r="B1070">
            <v>0</v>
          </cell>
          <cell r="C1070">
            <v>0</v>
          </cell>
        </row>
        <row r="1071">
          <cell r="A1071">
            <v>0</v>
          </cell>
          <cell r="B1071">
            <v>0</v>
          </cell>
          <cell r="C1071">
            <v>0</v>
          </cell>
        </row>
        <row r="1072">
          <cell r="A1072">
            <v>0</v>
          </cell>
          <cell r="B1072">
            <v>0</v>
          </cell>
          <cell r="C1072">
            <v>0</v>
          </cell>
        </row>
        <row r="1074">
          <cell r="B1074" t="str">
            <v>TRANSPORTE</v>
          </cell>
        </row>
        <row r="1076">
          <cell r="A1076">
            <v>0</v>
          </cell>
          <cell r="B1076">
            <v>0</v>
          </cell>
          <cell r="C1076">
            <v>0</v>
          </cell>
        </row>
        <row r="1077">
          <cell r="A1077">
            <v>0</v>
          </cell>
          <cell r="B1077">
            <v>0</v>
          </cell>
          <cell r="C1077">
            <v>0</v>
          </cell>
        </row>
        <row r="1078">
          <cell r="A1078">
            <v>0</v>
          </cell>
          <cell r="B1078">
            <v>0</v>
          </cell>
          <cell r="C1078">
            <v>0</v>
          </cell>
        </row>
        <row r="1083">
          <cell r="A1083" t="str">
            <v>CODIGO</v>
          </cell>
          <cell r="B1083" t="str">
            <v>ITEM</v>
          </cell>
          <cell r="C1083" t="str">
            <v>UNIDAD</v>
          </cell>
        </row>
        <row r="1084">
          <cell r="D1084">
            <v>0</v>
          </cell>
        </row>
        <row r="1085">
          <cell r="B1085" t="str">
            <v>CODIGO</v>
          </cell>
        </row>
        <row r="1086">
          <cell r="A1086" t="str">
            <v>CODIGO</v>
          </cell>
          <cell r="B1086" t="str">
            <v>RECURSOS</v>
          </cell>
          <cell r="C1086" t="str">
            <v>UNIDAD</v>
          </cell>
          <cell r="D1086" t="str">
            <v>CANT.</v>
          </cell>
        </row>
        <row r="1087">
          <cell r="B1087" t="str">
            <v>MATERIALES</v>
          </cell>
        </row>
        <row r="1088">
          <cell r="B1088">
            <v>0</v>
          </cell>
          <cell r="C1088">
            <v>0</v>
          </cell>
        </row>
        <row r="1089">
          <cell r="B1089">
            <v>0</v>
          </cell>
          <cell r="C1089">
            <v>0</v>
          </cell>
        </row>
        <row r="1090">
          <cell r="B1090">
            <v>0</v>
          </cell>
          <cell r="C1090">
            <v>0</v>
          </cell>
        </row>
        <row r="1091">
          <cell r="B1091">
            <v>0</v>
          </cell>
          <cell r="C1091">
            <v>0</v>
          </cell>
        </row>
        <row r="1093">
          <cell r="B1093" t="str">
            <v>EQUIPO</v>
          </cell>
        </row>
        <row r="1094">
          <cell r="B1094" t="str">
            <v>HTA MENOR (5% de M. de O.)</v>
          </cell>
        </row>
        <row r="1095">
          <cell r="A1095">
            <v>0</v>
          </cell>
          <cell r="B1095">
            <v>0</v>
          </cell>
          <cell r="C1095">
            <v>0</v>
          </cell>
        </row>
        <row r="1096">
          <cell r="A1096">
            <v>0</v>
          </cell>
          <cell r="B1096">
            <v>0</v>
          </cell>
          <cell r="C1096">
            <v>0</v>
          </cell>
        </row>
        <row r="1097">
          <cell r="A1097">
            <v>0</v>
          </cell>
          <cell r="B1097">
            <v>0</v>
          </cell>
          <cell r="C1097">
            <v>0</v>
          </cell>
        </row>
        <row r="1099">
          <cell r="B1099" t="str">
            <v>MANO DE OBRA</v>
          </cell>
        </row>
        <row r="1100">
          <cell r="B1100">
            <v>0</v>
          </cell>
          <cell r="C1100">
            <v>0</v>
          </cell>
        </row>
        <row r="1101">
          <cell r="A1101">
            <v>0</v>
          </cell>
          <cell r="B1101">
            <v>0</v>
          </cell>
          <cell r="C1101">
            <v>0</v>
          </cell>
        </row>
        <row r="1102">
          <cell r="A1102">
            <v>0</v>
          </cell>
          <cell r="B1102">
            <v>0</v>
          </cell>
          <cell r="C1102">
            <v>0</v>
          </cell>
        </row>
        <row r="1103">
          <cell r="A1103">
            <v>0</v>
          </cell>
          <cell r="B1103">
            <v>0</v>
          </cell>
          <cell r="C1103">
            <v>0</v>
          </cell>
        </row>
        <row r="1105">
          <cell r="B1105" t="str">
            <v>TRANSPORTE</v>
          </cell>
        </row>
        <row r="1107">
          <cell r="A1107">
            <v>0</v>
          </cell>
          <cell r="B1107">
            <v>0</v>
          </cell>
          <cell r="C1107">
            <v>0</v>
          </cell>
        </row>
        <row r="1108">
          <cell r="A1108">
            <v>0</v>
          </cell>
          <cell r="B1108">
            <v>0</v>
          </cell>
          <cell r="C1108">
            <v>0</v>
          </cell>
        </row>
        <row r="1109">
          <cell r="A1109">
            <v>0</v>
          </cell>
          <cell r="B1109">
            <v>0</v>
          </cell>
          <cell r="C1109">
            <v>0</v>
          </cell>
        </row>
        <row r="1114">
          <cell r="A1114" t="str">
            <v>CODIGO</v>
          </cell>
          <cell r="B1114" t="str">
            <v>ITEM</v>
          </cell>
          <cell r="C1114" t="str">
            <v>UNIDAD</v>
          </cell>
        </row>
        <row r="1115">
          <cell r="D1115">
            <v>0</v>
          </cell>
        </row>
        <row r="1116">
          <cell r="B1116" t="str">
            <v>CODIGO</v>
          </cell>
        </row>
        <row r="1117">
          <cell r="A1117" t="str">
            <v>CODIGO</v>
          </cell>
          <cell r="B1117" t="str">
            <v>RECURSOS</v>
          </cell>
          <cell r="C1117" t="str">
            <v>UNIDAD</v>
          </cell>
          <cell r="D1117" t="str">
            <v>CANT.</v>
          </cell>
        </row>
        <row r="1118">
          <cell r="B1118" t="str">
            <v>MATERIALES</v>
          </cell>
        </row>
        <row r="1119">
          <cell r="B1119">
            <v>0</v>
          </cell>
          <cell r="C1119">
            <v>0</v>
          </cell>
        </row>
        <row r="1120">
          <cell r="B1120">
            <v>0</v>
          </cell>
          <cell r="C1120">
            <v>0</v>
          </cell>
        </row>
        <row r="1121">
          <cell r="B1121">
            <v>0</v>
          </cell>
          <cell r="C1121">
            <v>0</v>
          </cell>
        </row>
        <row r="1122">
          <cell r="B1122">
            <v>0</v>
          </cell>
          <cell r="C1122">
            <v>0</v>
          </cell>
        </row>
        <row r="1124">
          <cell r="B1124" t="str">
            <v>EQUIPO</v>
          </cell>
        </row>
        <row r="1125">
          <cell r="B1125" t="str">
            <v>HTA MENOR (5% de M. de O.)</v>
          </cell>
        </row>
        <row r="1126">
          <cell r="A1126">
            <v>0</v>
          </cell>
          <cell r="B1126">
            <v>0</v>
          </cell>
          <cell r="C1126">
            <v>0</v>
          </cell>
        </row>
        <row r="1127">
          <cell r="A1127">
            <v>0</v>
          </cell>
          <cell r="B1127">
            <v>0</v>
          </cell>
          <cell r="C1127">
            <v>0</v>
          </cell>
        </row>
        <row r="1128">
          <cell r="A1128">
            <v>0</v>
          </cell>
          <cell r="B1128">
            <v>0</v>
          </cell>
          <cell r="C1128">
            <v>0</v>
          </cell>
        </row>
        <row r="1130">
          <cell r="B1130" t="str">
            <v>MANO DE OBRA</v>
          </cell>
        </row>
        <row r="1131">
          <cell r="B1131">
            <v>0</v>
          </cell>
          <cell r="C1131">
            <v>0</v>
          </cell>
        </row>
        <row r="1132">
          <cell r="A1132">
            <v>0</v>
          </cell>
          <cell r="B1132">
            <v>0</v>
          </cell>
          <cell r="C1132">
            <v>0</v>
          </cell>
        </row>
        <row r="1133">
          <cell r="A1133">
            <v>0</v>
          </cell>
          <cell r="B1133">
            <v>0</v>
          </cell>
          <cell r="C1133">
            <v>0</v>
          </cell>
        </row>
        <row r="1134">
          <cell r="A1134">
            <v>0</v>
          </cell>
          <cell r="B1134">
            <v>0</v>
          </cell>
          <cell r="C1134">
            <v>0</v>
          </cell>
        </row>
        <row r="1136">
          <cell r="B1136" t="str">
            <v>TRANSPORTE</v>
          </cell>
        </row>
        <row r="1138">
          <cell r="A1138">
            <v>0</v>
          </cell>
          <cell r="B1138">
            <v>0</v>
          </cell>
          <cell r="C1138">
            <v>0</v>
          </cell>
        </row>
        <row r="1139">
          <cell r="A1139">
            <v>0</v>
          </cell>
          <cell r="B1139">
            <v>0</v>
          </cell>
          <cell r="C1139">
            <v>0</v>
          </cell>
        </row>
        <row r="1140">
          <cell r="A1140">
            <v>0</v>
          </cell>
          <cell r="B1140">
            <v>0</v>
          </cell>
          <cell r="C1140">
            <v>0</v>
          </cell>
        </row>
        <row r="1145">
          <cell r="A1145" t="str">
            <v>CODIGO</v>
          </cell>
          <cell r="B1145" t="str">
            <v>ITEM</v>
          </cell>
          <cell r="C1145" t="str">
            <v>UNIDAD</v>
          </cell>
        </row>
        <row r="1146">
          <cell r="D1146">
            <v>0</v>
          </cell>
        </row>
        <row r="1147">
          <cell r="B1147" t="str">
            <v>CODIGO</v>
          </cell>
        </row>
        <row r="1148">
          <cell r="A1148" t="str">
            <v>CODIGO</v>
          </cell>
          <cell r="B1148" t="str">
            <v>RECURSOS</v>
          </cell>
          <cell r="C1148" t="str">
            <v>UNIDAD</v>
          </cell>
          <cell r="D1148" t="str">
            <v>CANT.</v>
          </cell>
        </row>
        <row r="1149">
          <cell r="B1149" t="str">
            <v>MATERIALES</v>
          </cell>
        </row>
        <row r="1150">
          <cell r="B1150">
            <v>0</v>
          </cell>
          <cell r="C1150">
            <v>0</v>
          </cell>
        </row>
        <row r="1151">
          <cell r="B1151">
            <v>0</v>
          </cell>
          <cell r="C1151">
            <v>0</v>
          </cell>
        </row>
        <row r="1152">
          <cell r="B1152">
            <v>0</v>
          </cell>
          <cell r="C1152">
            <v>0</v>
          </cell>
        </row>
        <row r="1153">
          <cell r="B1153">
            <v>0</v>
          </cell>
          <cell r="C1153">
            <v>0</v>
          </cell>
        </row>
        <row r="1155">
          <cell r="B1155" t="str">
            <v>EQUIPO</v>
          </cell>
        </row>
        <row r="1156">
          <cell r="B1156" t="str">
            <v>HTA MENOR (5% de M. de O.)</v>
          </cell>
        </row>
        <row r="1157">
          <cell r="A1157">
            <v>0</v>
          </cell>
          <cell r="B1157">
            <v>0</v>
          </cell>
          <cell r="C1157">
            <v>0</v>
          </cell>
        </row>
        <row r="1158">
          <cell r="A1158">
            <v>0</v>
          </cell>
          <cell r="B1158">
            <v>0</v>
          </cell>
          <cell r="C1158">
            <v>0</v>
          </cell>
        </row>
        <row r="1159">
          <cell r="A1159">
            <v>0</v>
          </cell>
          <cell r="B1159">
            <v>0</v>
          </cell>
          <cell r="C1159">
            <v>0</v>
          </cell>
        </row>
        <row r="1161">
          <cell r="B1161" t="str">
            <v>MANO DE OBRA</v>
          </cell>
        </row>
        <row r="1162">
          <cell r="B1162">
            <v>0</v>
          </cell>
          <cell r="C1162">
            <v>0</v>
          </cell>
        </row>
        <row r="1163">
          <cell r="A1163">
            <v>0</v>
          </cell>
          <cell r="B1163">
            <v>0</v>
          </cell>
          <cell r="C1163">
            <v>0</v>
          </cell>
        </row>
        <row r="1164">
          <cell r="A1164">
            <v>0</v>
          </cell>
          <cell r="B1164">
            <v>0</v>
          </cell>
          <cell r="C1164">
            <v>0</v>
          </cell>
        </row>
        <row r="1165">
          <cell r="A1165">
            <v>0</v>
          </cell>
          <cell r="B1165">
            <v>0</v>
          </cell>
          <cell r="C1165">
            <v>0</v>
          </cell>
        </row>
        <row r="1167">
          <cell r="B1167" t="str">
            <v>TRANSPORTE</v>
          </cell>
        </row>
        <row r="1169">
          <cell r="A1169">
            <v>0</v>
          </cell>
          <cell r="B1169">
            <v>0</v>
          </cell>
          <cell r="C1169">
            <v>0</v>
          </cell>
        </row>
        <row r="1170">
          <cell r="A1170">
            <v>0</v>
          </cell>
          <cell r="B1170">
            <v>0</v>
          </cell>
          <cell r="C1170">
            <v>0</v>
          </cell>
        </row>
        <row r="1171">
          <cell r="A1171">
            <v>0</v>
          </cell>
          <cell r="B1171">
            <v>0</v>
          </cell>
          <cell r="C1171">
            <v>0</v>
          </cell>
        </row>
        <row r="1176">
          <cell r="A1176" t="str">
            <v>CODIGO</v>
          </cell>
          <cell r="B1176" t="str">
            <v>ITEM</v>
          </cell>
          <cell r="C1176" t="str">
            <v>UNIDAD</v>
          </cell>
        </row>
        <row r="1177">
          <cell r="D1177">
            <v>0</v>
          </cell>
        </row>
        <row r="1178">
          <cell r="B1178" t="str">
            <v>CODIGO</v>
          </cell>
        </row>
        <row r="1179">
          <cell r="A1179" t="str">
            <v>CODIGO</v>
          </cell>
          <cell r="B1179" t="str">
            <v>RECURSOS</v>
          </cell>
          <cell r="C1179" t="str">
            <v>UNIDAD</v>
          </cell>
          <cell r="D1179" t="str">
            <v>CANT.</v>
          </cell>
        </row>
        <row r="1180">
          <cell r="B1180" t="str">
            <v>MATERIALES</v>
          </cell>
        </row>
        <row r="1181">
          <cell r="B1181">
            <v>0</v>
          </cell>
          <cell r="C1181">
            <v>0</v>
          </cell>
        </row>
        <row r="1182">
          <cell r="B1182">
            <v>0</v>
          </cell>
          <cell r="C1182">
            <v>0</v>
          </cell>
        </row>
        <row r="1183">
          <cell r="B1183">
            <v>0</v>
          </cell>
          <cell r="C1183">
            <v>0</v>
          </cell>
        </row>
        <row r="1184">
          <cell r="B1184">
            <v>0</v>
          </cell>
          <cell r="C1184">
            <v>0</v>
          </cell>
        </row>
        <row r="1186">
          <cell r="B1186" t="str">
            <v>EQUIPO</v>
          </cell>
        </row>
        <row r="1187">
          <cell r="B1187" t="str">
            <v>HTA MENOR (5% de M. de O.)</v>
          </cell>
        </row>
        <row r="1188">
          <cell r="A1188">
            <v>0</v>
          </cell>
          <cell r="B1188">
            <v>0</v>
          </cell>
          <cell r="C1188">
            <v>0</v>
          </cell>
        </row>
        <row r="1189">
          <cell r="A1189">
            <v>0</v>
          </cell>
          <cell r="B1189">
            <v>0</v>
          </cell>
          <cell r="C1189">
            <v>0</v>
          </cell>
        </row>
        <row r="1190">
          <cell r="A1190">
            <v>0</v>
          </cell>
          <cell r="B1190">
            <v>0</v>
          </cell>
          <cell r="C1190">
            <v>0</v>
          </cell>
        </row>
        <row r="1192">
          <cell r="B1192" t="str">
            <v>MANO DE OBRA</v>
          </cell>
        </row>
        <row r="1193">
          <cell r="B1193">
            <v>0</v>
          </cell>
          <cell r="C1193">
            <v>0</v>
          </cell>
        </row>
        <row r="1194">
          <cell r="A1194">
            <v>0</v>
          </cell>
          <cell r="B1194">
            <v>0</v>
          </cell>
          <cell r="C1194">
            <v>0</v>
          </cell>
        </row>
        <row r="1195">
          <cell r="A1195">
            <v>0</v>
          </cell>
          <cell r="B1195">
            <v>0</v>
          </cell>
          <cell r="C1195">
            <v>0</v>
          </cell>
        </row>
        <row r="1196">
          <cell r="A1196">
            <v>0</v>
          </cell>
          <cell r="B1196">
            <v>0</v>
          </cell>
          <cell r="C1196">
            <v>0</v>
          </cell>
        </row>
        <row r="1198">
          <cell r="B1198" t="str">
            <v>TRANSPORTE</v>
          </cell>
        </row>
        <row r="1200">
          <cell r="A1200">
            <v>0</v>
          </cell>
          <cell r="B1200">
            <v>0</v>
          </cell>
          <cell r="C1200">
            <v>0</v>
          </cell>
        </row>
        <row r="1201">
          <cell r="A1201">
            <v>0</v>
          </cell>
          <cell r="B1201">
            <v>0</v>
          </cell>
          <cell r="C1201">
            <v>0</v>
          </cell>
        </row>
        <row r="1202">
          <cell r="A1202">
            <v>0</v>
          </cell>
          <cell r="B1202">
            <v>0</v>
          </cell>
          <cell r="C1202">
            <v>0</v>
          </cell>
        </row>
        <row r="1207">
          <cell r="A1207" t="str">
            <v>CODIGO</v>
          </cell>
          <cell r="B1207" t="str">
            <v>ITEM</v>
          </cell>
          <cell r="C1207" t="str">
            <v>UNIDAD</v>
          </cell>
        </row>
        <row r="1208">
          <cell r="D1208">
            <v>0</v>
          </cell>
        </row>
        <row r="1209">
          <cell r="B1209" t="str">
            <v>CODIGO</v>
          </cell>
        </row>
        <row r="1210">
          <cell r="A1210" t="str">
            <v>CODIGO</v>
          </cell>
          <cell r="B1210" t="str">
            <v>RECURSOS</v>
          </cell>
          <cell r="C1210" t="str">
            <v>UNIDAD</v>
          </cell>
          <cell r="D1210" t="str">
            <v>CANT.</v>
          </cell>
        </row>
        <row r="1211">
          <cell r="B1211" t="str">
            <v>MATERIALES</v>
          </cell>
        </row>
        <row r="1212">
          <cell r="B1212">
            <v>0</v>
          </cell>
          <cell r="C1212">
            <v>0</v>
          </cell>
        </row>
        <row r="1213">
          <cell r="B1213">
            <v>0</v>
          </cell>
          <cell r="C1213">
            <v>0</v>
          </cell>
        </row>
        <row r="1214">
          <cell r="B1214">
            <v>0</v>
          </cell>
          <cell r="C1214">
            <v>0</v>
          </cell>
        </row>
        <row r="1215">
          <cell r="B1215">
            <v>0</v>
          </cell>
          <cell r="C1215">
            <v>0</v>
          </cell>
        </row>
        <row r="1217">
          <cell r="B1217" t="str">
            <v>EQUIPO</v>
          </cell>
        </row>
        <row r="1218">
          <cell r="B1218" t="str">
            <v>HTA MENOR (5% de M. de O.)</v>
          </cell>
        </row>
        <row r="1219">
          <cell r="A1219">
            <v>0</v>
          </cell>
          <cell r="B1219">
            <v>0</v>
          </cell>
          <cell r="C1219">
            <v>0</v>
          </cell>
        </row>
        <row r="1220">
          <cell r="A1220">
            <v>0</v>
          </cell>
          <cell r="B1220">
            <v>0</v>
          </cell>
          <cell r="C1220">
            <v>0</v>
          </cell>
        </row>
        <row r="1221">
          <cell r="A1221">
            <v>0</v>
          </cell>
          <cell r="B1221">
            <v>0</v>
          </cell>
          <cell r="C1221">
            <v>0</v>
          </cell>
        </row>
        <row r="1223">
          <cell r="B1223" t="str">
            <v>MANO DE OBRA</v>
          </cell>
        </row>
        <row r="1224">
          <cell r="B1224">
            <v>0</v>
          </cell>
          <cell r="C1224">
            <v>0</v>
          </cell>
        </row>
        <row r="1225">
          <cell r="A1225">
            <v>0</v>
          </cell>
          <cell r="B1225">
            <v>0</v>
          </cell>
          <cell r="C1225">
            <v>0</v>
          </cell>
        </row>
        <row r="1226">
          <cell r="A1226">
            <v>0</v>
          </cell>
          <cell r="B1226">
            <v>0</v>
          </cell>
          <cell r="C1226">
            <v>0</v>
          </cell>
        </row>
        <row r="1227">
          <cell r="A1227">
            <v>0</v>
          </cell>
          <cell r="B1227">
            <v>0</v>
          </cell>
          <cell r="C1227">
            <v>0</v>
          </cell>
        </row>
        <row r="1229">
          <cell r="B1229" t="str">
            <v>TRANSPORTE</v>
          </cell>
        </row>
        <row r="1231">
          <cell r="A1231">
            <v>0</v>
          </cell>
          <cell r="B1231">
            <v>0</v>
          </cell>
          <cell r="C1231">
            <v>0</v>
          </cell>
        </row>
        <row r="1232">
          <cell r="A1232">
            <v>0</v>
          </cell>
          <cell r="B1232">
            <v>0</v>
          </cell>
          <cell r="C1232">
            <v>0</v>
          </cell>
        </row>
        <row r="1233">
          <cell r="A1233">
            <v>0</v>
          </cell>
          <cell r="B1233">
            <v>0</v>
          </cell>
          <cell r="C1233">
            <v>0</v>
          </cell>
        </row>
        <row r="1238">
          <cell r="A1238" t="str">
            <v>CODIGO</v>
          </cell>
          <cell r="B1238" t="str">
            <v>ITEM</v>
          </cell>
          <cell r="C1238" t="str">
            <v>UNIDAD</v>
          </cell>
        </row>
        <row r="1239">
          <cell r="D1239">
            <v>0</v>
          </cell>
        </row>
        <row r="1240">
          <cell r="B1240" t="str">
            <v>CODIGO</v>
          </cell>
        </row>
        <row r="1241">
          <cell r="A1241" t="str">
            <v>CODIGO</v>
          </cell>
          <cell r="B1241" t="str">
            <v>RECURSOS</v>
          </cell>
          <cell r="C1241" t="str">
            <v>UNIDAD</v>
          </cell>
          <cell r="D1241" t="str">
            <v>CANT.</v>
          </cell>
        </row>
        <row r="1242">
          <cell r="B1242" t="str">
            <v>MATERIALES</v>
          </cell>
        </row>
        <row r="1243">
          <cell r="B1243">
            <v>0</v>
          </cell>
          <cell r="C1243">
            <v>0</v>
          </cell>
        </row>
        <row r="1244">
          <cell r="B1244">
            <v>0</v>
          </cell>
          <cell r="C1244">
            <v>0</v>
          </cell>
        </row>
        <row r="1245">
          <cell r="B1245">
            <v>0</v>
          </cell>
          <cell r="C1245">
            <v>0</v>
          </cell>
        </row>
        <row r="1246">
          <cell r="B1246">
            <v>0</v>
          </cell>
          <cell r="C1246">
            <v>0</v>
          </cell>
        </row>
        <row r="1248">
          <cell r="B1248" t="str">
            <v>EQUIPO</v>
          </cell>
        </row>
        <row r="1249">
          <cell r="B1249" t="str">
            <v>HTA MENOR (5% de M. de O.)</v>
          </cell>
        </row>
        <row r="1250">
          <cell r="A1250">
            <v>0</v>
          </cell>
          <cell r="B1250">
            <v>0</v>
          </cell>
          <cell r="C1250">
            <v>0</v>
          </cell>
        </row>
        <row r="1251">
          <cell r="A1251">
            <v>0</v>
          </cell>
          <cell r="B1251">
            <v>0</v>
          </cell>
          <cell r="C1251">
            <v>0</v>
          </cell>
        </row>
        <row r="1252">
          <cell r="A1252">
            <v>0</v>
          </cell>
          <cell r="B1252">
            <v>0</v>
          </cell>
          <cell r="C1252">
            <v>0</v>
          </cell>
        </row>
        <row r="1254">
          <cell r="B1254" t="str">
            <v>MANO DE OBRA</v>
          </cell>
        </row>
        <row r="1255">
          <cell r="B1255">
            <v>0</v>
          </cell>
          <cell r="C1255">
            <v>0</v>
          </cell>
        </row>
        <row r="1256">
          <cell r="A1256">
            <v>0</v>
          </cell>
          <cell r="B1256">
            <v>0</v>
          </cell>
          <cell r="C1256">
            <v>0</v>
          </cell>
        </row>
        <row r="1257">
          <cell r="A1257">
            <v>0</v>
          </cell>
          <cell r="B1257">
            <v>0</v>
          </cell>
          <cell r="C1257">
            <v>0</v>
          </cell>
        </row>
        <row r="1258">
          <cell r="A1258">
            <v>0</v>
          </cell>
          <cell r="B1258">
            <v>0</v>
          </cell>
          <cell r="C1258">
            <v>0</v>
          </cell>
        </row>
        <row r="1260">
          <cell r="B1260" t="str">
            <v>TRANSPORTE</v>
          </cell>
        </row>
        <row r="1262">
          <cell r="A1262">
            <v>0</v>
          </cell>
          <cell r="B1262">
            <v>0</v>
          </cell>
          <cell r="C1262">
            <v>0</v>
          </cell>
        </row>
        <row r="1263">
          <cell r="A1263">
            <v>0</v>
          </cell>
          <cell r="B1263">
            <v>0</v>
          </cell>
          <cell r="C1263">
            <v>0</v>
          </cell>
        </row>
        <row r="1264">
          <cell r="A1264">
            <v>0</v>
          </cell>
          <cell r="B1264">
            <v>0</v>
          </cell>
          <cell r="C1264">
            <v>0</v>
          </cell>
        </row>
        <row r="1269">
          <cell r="A1269" t="str">
            <v>CODIGO</v>
          </cell>
          <cell r="B1269" t="str">
            <v>ITEM</v>
          </cell>
          <cell r="C1269" t="str">
            <v>UNIDAD</v>
          </cell>
        </row>
        <row r="1270">
          <cell r="D1270">
            <v>0</v>
          </cell>
        </row>
        <row r="1271">
          <cell r="B1271" t="str">
            <v>CODIGO</v>
          </cell>
        </row>
        <row r="1272">
          <cell r="A1272" t="str">
            <v>CODIGO</v>
          </cell>
          <cell r="B1272" t="str">
            <v>RECURSOS</v>
          </cell>
          <cell r="C1272" t="str">
            <v>UNIDAD</v>
          </cell>
          <cell r="D1272" t="str">
            <v>CANT.</v>
          </cell>
        </row>
        <row r="1273">
          <cell r="B1273" t="str">
            <v>MATERIALES</v>
          </cell>
        </row>
        <row r="1274">
          <cell r="B1274">
            <v>0</v>
          </cell>
          <cell r="C1274">
            <v>0</v>
          </cell>
        </row>
        <row r="1275">
          <cell r="B1275">
            <v>0</v>
          </cell>
          <cell r="C1275">
            <v>0</v>
          </cell>
        </row>
        <row r="1276">
          <cell r="B1276">
            <v>0</v>
          </cell>
          <cell r="C1276">
            <v>0</v>
          </cell>
        </row>
        <row r="1277">
          <cell r="B1277">
            <v>0</v>
          </cell>
          <cell r="C1277">
            <v>0</v>
          </cell>
        </row>
        <row r="1279">
          <cell r="B1279" t="str">
            <v>EQUIPO</v>
          </cell>
        </row>
        <row r="1280">
          <cell r="B1280" t="str">
            <v>HTA MENOR (5% de M. de O.)</v>
          </cell>
        </row>
        <row r="1281">
          <cell r="A1281">
            <v>0</v>
          </cell>
          <cell r="B1281">
            <v>0</v>
          </cell>
          <cell r="C1281">
            <v>0</v>
          </cell>
        </row>
        <row r="1282">
          <cell r="A1282">
            <v>0</v>
          </cell>
          <cell r="B1282">
            <v>0</v>
          </cell>
          <cell r="C1282">
            <v>0</v>
          </cell>
        </row>
        <row r="1283">
          <cell r="A1283">
            <v>0</v>
          </cell>
          <cell r="B1283">
            <v>0</v>
          </cell>
          <cell r="C1283">
            <v>0</v>
          </cell>
        </row>
        <row r="1285">
          <cell r="B1285" t="str">
            <v>MANO DE OBRA</v>
          </cell>
        </row>
        <row r="1286">
          <cell r="B1286">
            <v>0</v>
          </cell>
          <cell r="C1286">
            <v>0</v>
          </cell>
        </row>
        <row r="1287">
          <cell r="A1287">
            <v>0</v>
          </cell>
          <cell r="B1287">
            <v>0</v>
          </cell>
          <cell r="C1287">
            <v>0</v>
          </cell>
        </row>
        <row r="1288">
          <cell r="A1288">
            <v>0</v>
          </cell>
          <cell r="B1288">
            <v>0</v>
          </cell>
          <cell r="C1288">
            <v>0</v>
          </cell>
        </row>
        <row r="1289">
          <cell r="A1289">
            <v>0</v>
          </cell>
          <cell r="B1289">
            <v>0</v>
          </cell>
          <cell r="C1289">
            <v>0</v>
          </cell>
        </row>
        <row r="1291">
          <cell r="B1291" t="str">
            <v>TRANSPORTE</v>
          </cell>
        </row>
        <row r="1293">
          <cell r="A1293">
            <v>0</v>
          </cell>
          <cell r="B1293">
            <v>0</v>
          </cell>
          <cell r="C1293">
            <v>0</v>
          </cell>
        </row>
        <row r="1294">
          <cell r="A1294">
            <v>0</v>
          </cell>
          <cell r="B1294">
            <v>0</v>
          </cell>
          <cell r="C1294">
            <v>0</v>
          </cell>
        </row>
        <row r="1295">
          <cell r="A1295">
            <v>0</v>
          </cell>
          <cell r="B1295">
            <v>0</v>
          </cell>
          <cell r="C1295">
            <v>0</v>
          </cell>
        </row>
        <row r="1300">
          <cell r="A1300" t="str">
            <v>CODIGO</v>
          </cell>
          <cell r="B1300" t="str">
            <v>ITEM</v>
          </cell>
          <cell r="C1300" t="str">
            <v>UNIDAD</v>
          </cell>
        </row>
        <row r="1301">
          <cell r="D1301">
            <v>0</v>
          </cell>
        </row>
        <row r="1302">
          <cell r="B1302" t="str">
            <v>CODIGO</v>
          </cell>
        </row>
        <row r="1303">
          <cell r="A1303" t="str">
            <v>CODIGO</v>
          </cell>
          <cell r="B1303" t="str">
            <v>RECURSOS</v>
          </cell>
          <cell r="C1303" t="str">
            <v>UNIDAD</v>
          </cell>
          <cell r="D1303" t="str">
            <v>CANT.</v>
          </cell>
        </row>
        <row r="1304">
          <cell r="B1304" t="str">
            <v>MATERIALES</v>
          </cell>
        </row>
        <row r="1305">
          <cell r="B1305">
            <v>0</v>
          </cell>
          <cell r="C1305">
            <v>0</v>
          </cell>
        </row>
        <row r="1306">
          <cell r="B1306">
            <v>0</v>
          </cell>
          <cell r="C1306">
            <v>0</v>
          </cell>
        </row>
        <row r="1307">
          <cell r="B1307">
            <v>0</v>
          </cell>
          <cell r="C1307">
            <v>0</v>
          </cell>
        </row>
        <row r="1308">
          <cell r="B1308">
            <v>0</v>
          </cell>
          <cell r="C1308">
            <v>0</v>
          </cell>
        </row>
        <row r="1310">
          <cell r="B1310" t="str">
            <v>EQUIPO</v>
          </cell>
        </row>
        <row r="1311">
          <cell r="B1311" t="str">
            <v>HTA MENOR (5% de M. de O.)</v>
          </cell>
        </row>
        <row r="1312">
          <cell r="A1312">
            <v>0</v>
          </cell>
          <cell r="B1312">
            <v>0</v>
          </cell>
          <cell r="C1312">
            <v>0</v>
          </cell>
        </row>
        <row r="1313">
          <cell r="A1313">
            <v>0</v>
          </cell>
          <cell r="B1313">
            <v>0</v>
          </cell>
          <cell r="C1313">
            <v>0</v>
          </cell>
        </row>
        <row r="1314">
          <cell r="A1314">
            <v>0</v>
          </cell>
          <cell r="B1314">
            <v>0</v>
          </cell>
          <cell r="C1314">
            <v>0</v>
          </cell>
        </row>
        <row r="1316">
          <cell r="B1316" t="str">
            <v>MANO DE OBRA</v>
          </cell>
        </row>
        <row r="1317">
          <cell r="B1317">
            <v>0</v>
          </cell>
          <cell r="C1317">
            <v>0</v>
          </cell>
        </row>
        <row r="1318">
          <cell r="A1318">
            <v>0</v>
          </cell>
          <cell r="B1318">
            <v>0</v>
          </cell>
          <cell r="C1318">
            <v>0</v>
          </cell>
        </row>
        <row r="1319">
          <cell r="A1319">
            <v>0</v>
          </cell>
          <cell r="B1319">
            <v>0</v>
          </cell>
          <cell r="C1319">
            <v>0</v>
          </cell>
        </row>
        <row r="1320">
          <cell r="A1320">
            <v>0</v>
          </cell>
          <cell r="B1320">
            <v>0</v>
          </cell>
          <cell r="C1320">
            <v>0</v>
          </cell>
        </row>
        <row r="1322">
          <cell r="B1322" t="str">
            <v>TRANSPORTE</v>
          </cell>
        </row>
        <row r="1324">
          <cell r="A1324">
            <v>0</v>
          </cell>
          <cell r="B1324">
            <v>0</v>
          </cell>
          <cell r="C1324">
            <v>0</v>
          </cell>
        </row>
        <row r="1325">
          <cell r="A1325">
            <v>0</v>
          </cell>
          <cell r="B1325">
            <v>0</v>
          </cell>
          <cell r="C1325">
            <v>0</v>
          </cell>
        </row>
        <row r="1326">
          <cell r="A1326">
            <v>0</v>
          </cell>
          <cell r="B1326">
            <v>0</v>
          </cell>
          <cell r="C1326">
            <v>0</v>
          </cell>
        </row>
        <row r="1332">
          <cell r="A1332" t="str">
            <v>CODIGO</v>
          </cell>
          <cell r="B1332" t="str">
            <v>ITEM</v>
          </cell>
          <cell r="C1332" t="str">
            <v>UNIDAD</v>
          </cell>
        </row>
        <row r="1333">
          <cell r="D1333">
            <v>0</v>
          </cell>
        </row>
        <row r="1334">
          <cell r="B1334" t="str">
            <v>CODIGO</v>
          </cell>
        </row>
        <row r="1335">
          <cell r="A1335" t="str">
            <v>CODIGO</v>
          </cell>
          <cell r="B1335" t="str">
            <v>RECURSOS</v>
          </cell>
          <cell r="C1335" t="str">
            <v>UNIDAD</v>
          </cell>
          <cell r="D1335" t="str">
            <v>CANT.</v>
          </cell>
        </row>
        <row r="1336">
          <cell r="B1336" t="str">
            <v>MATERIALES</v>
          </cell>
        </row>
        <row r="1337">
          <cell r="B1337">
            <v>0</v>
          </cell>
          <cell r="C1337">
            <v>0</v>
          </cell>
        </row>
        <row r="1338">
          <cell r="B1338">
            <v>0</v>
          </cell>
          <cell r="C1338">
            <v>0</v>
          </cell>
        </row>
        <row r="1339">
          <cell r="B1339">
            <v>0</v>
          </cell>
          <cell r="C1339">
            <v>0</v>
          </cell>
        </row>
        <row r="1340">
          <cell r="B1340">
            <v>0</v>
          </cell>
          <cell r="C1340">
            <v>0</v>
          </cell>
        </row>
        <row r="1342">
          <cell r="B1342" t="str">
            <v>EQUIPO</v>
          </cell>
        </row>
        <row r="1343">
          <cell r="B1343" t="str">
            <v>HTA MENOR (5% de M. de O.)</v>
          </cell>
        </row>
        <row r="1344">
          <cell r="A1344">
            <v>0</v>
          </cell>
          <cell r="B1344">
            <v>0</v>
          </cell>
          <cell r="C1344">
            <v>0</v>
          </cell>
        </row>
        <row r="1345">
          <cell r="A1345">
            <v>0</v>
          </cell>
          <cell r="B1345">
            <v>0</v>
          </cell>
          <cell r="C1345">
            <v>0</v>
          </cell>
        </row>
        <row r="1346">
          <cell r="A1346">
            <v>0</v>
          </cell>
          <cell r="B1346">
            <v>0</v>
          </cell>
          <cell r="C1346">
            <v>0</v>
          </cell>
        </row>
        <row r="1348">
          <cell r="B1348" t="str">
            <v>MANO DE OBRA</v>
          </cell>
        </row>
        <row r="1349">
          <cell r="B1349">
            <v>0</v>
          </cell>
          <cell r="C1349">
            <v>0</v>
          </cell>
        </row>
        <row r="1350">
          <cell r="A1350">
            <v>0</v>
          </cell>
          <cell r="B1350">
            <v>0</v>
          </cell>
          <cell r="C1350">
            <v>0</v>
          </cell>
        </row>
        <row r="1351">
          <cell r="A1351">
            <v>0</v>
          </cell>
          <cell r="B1351">
            <v>0</v>
          </cell>
          <cell r="C1351">
            <v>0</v>
          </cell>
        </row>
        <row r="1352">
          <cell r="A1352">
            <v>0</v>
          </cell>
          <cell r="B1352">
            <v>0</v>
          </cell>
          <cell r="C1352">
            <v>0</v>
          </cell>
        </row>
        <row r="1354">
          <cell r="B1354" t="str">
            <v>TRANSPORTE</v>
          </cell>
        </row>
        <row r="1356">
          <cell r="A1356">
            <v>0</v>
          </cell>
          <cell r="B1356">
            <v>0</v>
          </cell>
          <cell r="C1356">
            <v>0</v>
          </cell>
        </row>
        <row r="1357">
          <cell r="A1357">
            <v>0</v>
          </cell>
          <cell r="B1357">
            <v>0</v>
          </cell>
          <cell r="C1357">
            <v>0</v>
          </cell>
        </row>
        <row r="1358">
          <cell r="A1358">
            <v>0</v>
          </cell>
          <cell r="B1358">
            <v>0</v>
          </cell>
          <cell r="C1358">
            <v>0</v>
          </cell>
        </row>
        <row r="1363">
          <cell r="A1363" t="str">
            <v>CODIGO</v>
          </cell>
          <cell r="B1363" t="str">
            <v>ITEM</v>
          </cell>
          <cell r="C1363" t="str">
            <v>UNIDAD</v>
          </cell>
        </row>
        <row r="1364">
          <cell r="D1364">
            <v>0</v>
          </cell>
        </row>
        <row r="1365">
          <cell r="B1365" t="str">
            <v>CODIGO</v>
          </cell>
        </row>
        <row r="1366">
          <cell r="A1366" t="str">
            <v>CODIGO</v>
          </cell>
          <cell r="B1366" t="str">
            <v>RECURSOS</v>
          </cell>
          <cell r="C1366" t="str">
            <v>UNIDAD</v>
          </cell>
          <cell r="D1366" t="str">
            <v>CANT.</v>
          </cell>
        </row>
        <row r="1367">
          <cell r="B1367" t="str">
            <v>MATERIALES</v>
          </cell>
        </row>
        <row r="1368">
          <cell r="B1368">
            <v>0</v>
          </cell>
          <cell r="C1368">
            <v>0</v>
          </cell>
        </row>
        <row r="1369">
          <cell r="B1369">
            <v>0</v>
          </cell>
          <cell r="C1369">
            <v>0</v>
          </cell>
        </row>
        <row r="1370">
          <cell r="B1370">
            <v>0</v>
          </cell>
          <cell r="C1370">
            <v>0</v>
          </cell>
        </row>
        <row r="1371">
          <cell r="B1371">
            <v>0</v>
          </cell>
          <cell r="C1371">
            <v>0</v>
          </cell>
        </row>
        <row r="1373">
          <cell r="B1373" t="str">
            <v>EQUIPO</v>
          </cell>
        </row>
        <row r="1374">
          <cell r="B1374" t="str">
            <v>HTA MENOR (5% de M. de O.)</v>
          </cell>
        </row>
        <row r="1375">
          <cell r="A1375">
            <v>0</v>
          </cell>
          <cell r="B1375">
            <v>0</v>
          </cell>
          <cell r="C1375">
            <v>0</v>
          </cell>
        </row>
        <row r="1376">
          <cell r="A1376">
            <v>0</v>
          </cell>
          <cell r="B1376">
            <v>0</v>
          </cell>
          <cell r="C1376">
            <v>0</v>
          </cell>
        </row>
        <row r="1377">
          <cell r="A1377">
            <v>0</v>
          </cell>
          <cell r="B1377">
            <v>0</v>
          </cell>
          <cell r="C1377">
            <v>0</v>
          </cell>
        </row>
        <row r="1379">
          <cell r="B1379" t="str">
            <v>MANO DE OBRA</v>
          </cell>
        </row>
        <row r="1380">
          <cell r="B1380">
            <v>0</v>
          </cell>
          <cell r="C1380">
            <v>0</v>
          </cell>
        </row>
        <row r="1381">
          <cell r="A1381">
            <v>0</v>
          </cell>
          <cell r="B1381">
            <v>0</v>
          </cell>
          <cell r="C1381">
            <v>0</v>
          </cell>
        </row>
        <row r="1382">
          <cell r="A1382">
            <v>0</v>
          </cell>
          <cell r="B1382">
            <v>0</v>
          </cell>
          <cell r="C1382">
            <v>0</v>
          </cell>
        </row>
        <row r="1383">
          <cell r="A1383">
            <v>0</v>
          </cell>
          <cell r="B1383">
            <v>0</v>
          </cell>
          <cell r="C1383">
            <v>0</v>
          </cell>
        </row>
        <row r="1385">
          <cell r="B1385" t="str">
            <v>TRANSPORTE</v>
          </cell>
        </row>
        <row r="1387">
          <cell r="A1387">
            <v>0</v>
          </cell>
          <cell r="B1387">
            <v>0</v>
          </cell>
          <cell r="C1387">
            <v>0</v>
          </cell>
        </row>
        <row r="1388">
          <cell r="A1388">
            <v>0</v>
          </cell>
          <cell r="B1388">
            <v>0</v>
          </cell>
          <cell r="C1388">
            <v>0</v>
          </cell>
        </row>
        <row r="1389">
          <cell r="A1389">
            <v>0</v>
          </cell>
          <cell r="B1389">
            <v>0</v>
          </cell>
          <cell r="C1389">
            <v>0</v>
          </cell>
        </row>
        <row r="1394">
          <cell r="A1394" t="str">
            <v>CODIGO</v>
          </cell>
          <cell r="B1394" t="str">
            <v>ITEM</v>
          </cell>
          <cell r="C1394" t="str">
            <v>UNIDAD</v>
          </cell>
        </row>
        <row r="1395">
          <cell r="D1395">
            <v>0</v>
          </cell>
        </row>
        <row r="1396">
          <cell r="B1396" t="str">
            <v>CODIGO</v>
          </cell>
        </row>
        <row r="1397">
          <cell r="A1397" t="str">
            <v>CODIGO</v>
          </cell>
          <cell r="B1397" t="str">
            <v>RECURSOS</v>
          </cell>
          <cell r="C1397" t="str">
            <v>UNIDAD</v>
          </cell>
          <cell r="D1397" t="str">
            <v>CANT.</v>
          </cell>
        </row>
        <row r="1398">
          <cell r="B1398" t="str">
            <v>MATERIALES</v>
          </cell>
        </row>
        <row r="1399">
          <cell r="B1399">
            <v>0</v>
          </cell>
          <cell r="C1399">
            <v>0</v>
          </cell>
        </row>
        <row r="1400">
          <cell r="B1400">
            <v>0</v>
          </cell>
          <cell r="C1400">
            <v>0</v>
          </cell>
        </row>
        <row r="1401">
          <cell r="B1401">
            <v>0</v>
          </cell>
          <cell r="C1401">
            <v>0</v>
          </cell>
        </row>
        <row r="1402">
          <cell r="B1402">
            <v>0</v>
          </cell>
          <cell r="C1402">
            <v>0</v>
          </cell>
        </row>
        <row r="1404">
          <cell r="B1404" t="str">
            <v>EQUIPO</v>
          </cell>
        </row>
        <row r="1405">
          <cell r="B1405" t="str">
            <v>HTA MENOR (5% de M. de O.)</v>
          </cell>
        </row>
        <row r="1406">
          <cell r="A1406">
            <v>0</v>
          </cell>
          <cell r="B1406">
            <v>0</v>
          </cell>
          <cell r="C1406">
            <v>0</v>
          </cell>
        </row>
        <row r="1407">
          <cell r="A1407">
            <v>0</v>
          </cell>
          <cell r="B1407">
            <v>0</v>
          </cell>
          <cell r="C1407">
            <v>0</v>
          </cell>
        </row>
        <row r="1408">
          <cell r="A1408">
            <v>0</v>
          </cell>
          <cell r="B1408">
            <v>0</v>
          </cell>
          <cell r="C1408">
            <v>0</v>
          </cell>
        </row>
        <row r="1410">
          <cell r="B1410" t="str">
            <v>MANO DE OBRA</v>
          </cell>
        </row>
        <row r="1411">
          <cell r="B1411">
            <v>0</v>
          </cell>
          <cell r="C1411">
            <v>0</v>
          </cell>
        </row>
        <row r="1412">
          <cell r="A1412">
            <v>0</v>
          </cell>
          <cell r="B1412">
            <v>0</v>
          </cell>
          <cell r="C1412">
            <v>0</v>
          </cell>
        </row>
        <row r="1413">
          <cell r="A1413">
            <v>0</v>
          </cell>
          <cell r="B1413">
            <v>0</v>
          </cell>
          <cell r="C1413">
            <v>0</v>
          </cell>
        </row>
        <row r="1414">
          <cell r="A1414">
            <v>0</v>
          </cell>
          <cell r="B1414">
            <v>0</v>
          </cell>
          <cell r="C1414">
            <v>0</v>
          </cell>
        </row>
        <row r="1416">
          <cell r="B1416" t="str">
            <v>TRANSPORTE</v>
          </cell>
        </row>
        <row r="1418">
          <cell r="A1418">
            <v>0</v>
          </cell>
          <cell r="B1418">
            <v>0</v>
          </cell>
          <cell r="C1418">
            <v>0</v>
          </cell>
        </row>
        <row r="1419">
          <cell r="A1419">
            <v>0</v>
          </cell>
          <cell r="B1419">
            <v>0</v>
          </cell>
          <cell r="C1419">
            <v>0</v>
          </cell>
        </row>
        <row r="1420">
          <cell r="A1420">
            <v>0</v>
          </cell>
          <cell r="B1420">
            <v>0</v>
          </cell>
          <cell r="C1420">
            <v>0</v>
          </cell>
        </row>
        <row r="1425">
          <cell r="A1425" t="str">
            <v>CODIGO</v>
          </cell>
          <cell r="B1425" t="str">
            <v>ITEM</v>
          </cell>
          <cell r="C1425" t="str">
            <v>UNIDAD</v>
          </cell>
        </row>
        <row r="1426">
          <cell r="D1426">
            <v>0</v>
          </cell>
        </row>
        <row r="1427">
          <cell r="B1427" t="str">
            <v>CODIGO</v>
          </cell>
        </row>
        <row r="1428">
          <cell r="A1428" t="str">
            <v>CODIGO</v>
          </cell>
          <cell r="B1428" t="str">
            <v>RECURSOS</v>
          </cell>
          <cell r="C1428" t="str">
            <v>UNIDAD</v>
          </cell>
          <cell r="D1428" t="str">
            <v>CANT.</v>
          </cell>
        </row>
        <row r="1429">
          <cell r="B1429" t="str">
            <v>MATERIALES</v>
          </cell>
        </row>
        <row r="1430">
          <cell r="B1430">
            <v>0</v>
          </cell>
          <cell r="C1430">
            <v>0</v>
          </cell>
        </row>
        <row r="1431">
          <cell r="B1431">
            <v>0</v>
          </cell>
          <cell r="C1431">
            <v>0</v>
          </cell>
        </row>
        <row r="1432">
          <cell r="B1432">
            <v>0</v>
          </cell>
          <cell r="C1432">
            <v>0</v>
          </cell>
        </row>
        <row r="1433">
          <cell r="B1433">
            <v>0</v>
          </cell>
          <cell r="C1433">
            <v>0</v>
          </cell>
        </row>
        <row r="1435">
          <cell r="B1435" t="str">
            <v>EQUIPO</v>
          </cell>
        </row>
        <row r="1436">
          <cell r="B1436" t="str">
            <v>HTA MENOR (5% de M. de O.)</v>
          </cell>
        </row>
        <row r="1437">
          <cell r="A1437">
            <v>0</v>
          </cell>
          <cell r="B1437">
            <v>0</v>
          </cell>
          <cell r="C1437">
            <v>0</v>
          </cell>
        </row>
        <row r="1438">
          <cell r="A1438">
            <v>0</v>
          </cell>
          <cell r="B1438">
            <v>0</v>
          </cell>
          <cell r="C1438">
            <v>0</v>
          </cell>
        </row>
        <row r="1439">
          <cell r="A1439">
            <v>0</v>
          </cell>
          <cell r="B1439">
            <v>0</v>
          </cell>
          <cell r="C1439">
            <v>0</v>
          </cell>
        </row>
        <row r="1441">
          <cell r="B1441" t="str">
            <v>MANO DE OBRA</v>
          </cell>
        </row>
        <row r="1442">
          <cell r="B1442">
            <v>0</v>
          </cell>
          <cell r="C1442">
            <v>0</v>
          </cell>
        </row>
        <row r="1443">
          <cell r="A1443">
            <v>0</v>
          </cell>
          <cell r="B1443">
            <v>0</v>
          </cell>
          <cell r="C1443">
            <v>0</v>
          </cell>
        </row>
        <row r="1444">
          <cell r="A1444">
            <v>0</v>
          </cell>
          <cell r="B1444">
            <v>0</v>
          </cell>
          <cell r="C1444">
            <v>0</v>
          </cell>
        </row>
        <row r="1445">
          <cell r="A1445">
            <v>0</v>
          </cell>
          <cell r="B1445">
            <v>0</v>
          </cell>
          <cell r="C1445">
            <v>0</v>
          </cell>
        </row>
        <row r="1447">
          <cell r="B1447" t="str">
            <v>TRANSPORTE</v>
          </cell>
        </row>
        <row r="1449">
          <cell r="A1449">
            <v>0</v>
          </cell>
          <cell r="B1449">
            <v>0</v>
          </cell>
          <cell r="C1449">
            <v>0</v>
          </cell>
        </row>
        <row r="1450">
          <cell r="A1450">
            <v>0</v>
          </cell>
          <cell r="B1450">
            <v>0</v>
          </cell>
          <cell r="C1450">
            <v>0</v>
          </cell>
        </row>
        <row r="1451">
          <cell r="A1451">
            <v>0</v>
          </cell>
          <cell r="B1451">
            <v>0</v>
          </cell>
          <cell r="C1451">
            <v>0</v>
          </cell>
        </row>
        <row r="1456">
          <cell r="A1456" t="str">
            <v>CODIGO</v>
          </cell>
          <cell r="B1456" t="str">
            <v>ITEM</v>
          </cell>
          <cell r="C1456" t="str">
            <v>UNIDAD</v>
          </cell>
        </row>
        <row r="1457">
          <cell r="D1457">
            <v>0</v>
          </cell>
        </row>
        <row r="1458">
          <cell r="B1458" t="str">
            <v>CODIGO</v>
          </cell>
        </row>
        <row r="1459">
          <cell r="A1459" t="str">
            <v>CODIGO</v>
          </cell>
          <cell r="B1459" t="str">
            <v>RECURSOS</v>
          </cell>
          <cell r="C1459" t="str">
            <v>UNIDAD</v>
          </cell>
          <cell r="D1459" t="str">
            <v>CANT.</v>
          </cell>
        </row>
        <row r="1460">
          <cell r="B1460" t="str">
            <v>MATERIALES</v>
          </cell>
        </row>
        <row r="1461">
          <cell r="B1461">
            <v>0</v>
          </cell>
          <cell r="C1461">
            <v>0</v>
          </cell>
        </row>
        <row r="1462">
          <cell r="B1462">
            <v>0</v>
          </cell>
          <cell r="C1462">
            <v>0</v>
          </cell>
        </row>
        <row r="1463">
          <cell r="B1463">
            <v>0</v>
          </cell>
          <cell r="C1463">
            <v>0</v>
          </cell>
        </row>
        <row r="1464">
          <cell r="B1464">
            <v>0</v>
          </cell>
          <cell r="C1464">
            <v>0</v>
          </cell>
        </row>
        <row r="1466">
          <cell r="B1466" t="str">
            <v>EQUIPO</v>
          </cell>
        </row>
        <row r="1467">
          <cell r="B1467" t="str">
            <v>HTA MENOR (5% de M. de O.)</v>
          </cell>
        </row>
        <row r="1468">
          <cell r="A1468">
            <v>0</v>
          </cell>
          <cell r="B1468">
            <v>0</v>
          </cell>
          <cell r="C1468">
            <v>0</v>
          </cell>
        </row>
        <row r="1469">
          <cell r="A1469">
            <v>0</v>
          </cell>
          <cell r="B1469">
            <v>0</v>
          </cell>
          <cell r="C1469">
            <v>0</v>
          </cell>
        </row>
        <row r="1470">
          <cell r="A1470">
            <v>0</v>
          </cell>
          <cell r="B1470">
            <v>0</v>
          </cell>
          <cell r="C1470">
            <v>0</v>
          </cell>
        </row>
        <row r="1472">
          <cell r="B1472" t="str">
            <v>MANO DE OBRA</v>
          </cell>
        </row>
        <row r="1473">
          <cell r="B1473">
            <v>0</v>
          </cell>
          <cell r="C1473">
            <v>0</v>
          </cell>
        </row>
        <row r="1474">
          <cell r="A1474">
            <v>0</v>
          </cell>
          <cell r="B1474">
            <v>0</v>
          </cell>
          <cell r="C1474">
            <v>0</v>
          </cell>
        </row>
        <row r="1475">
          <cell r="A1475">
            <v>0</v>
          </cell>
          <cell r="B1475">
            <v>0</v>
          </cell>
          <cell r="C1475">
            <v>0</v>
          </cell>
        </row>
        <row r="1476">
          <cell r="A1476">
            <v>0</v>
          </cell>
          <cell r="B1476">
            <v>0</v>
          </cell>
          <cell r="C1476">
            <v>0</v>
          </cell>
        </row>
        <row r="1478">
          <cell r="B1478" t="str">
            <v>TRANSPORTE</v>
          </cell>
        </row>
        <row r="1480">
          <cell r="A1480">
            <v>0</v>
          </cell>
          <cell r="B1480">
            <v>0</v>
          </cell>
          <cell r="C1480">
            <v>0</v>
          </cell>
        </row>
        <row r="1481">
          <cell r="A1481">
            <v>0</v>
          </cell>
          <cell r="B1481">
            <v>0</v>
          </cell>
          <cell r="C1481">
            <v>0</v>
          </cell>
        </row>
        <row r="1482">
          <cell r="A1482">
            <v>0</v>
          </cell>
          <cell r="B1482">
            <v>0</v>
          </cell>
          <cell r="C1482">
            <v>0</v>
          </cell>
        </row>
        <row r="1487">
          <cell r="A1487" t="str">
            <v>CODIGO</v>
          </cell>
          <cell r="B1487" t="str">
            <v>ITEM</v>
          </cell>
          <cell r="C1487" t="str">
            <v>UNIDAD</v>
          </cell>
        </row>
        <row r="1488">
          <cell r="D1488">
            <v>0</v>
          </cell>
        </row>
        <row r="1489">
          <cell r="B1489" t="str">
            <v>CODIGO</v>
          </cell>
        </row>
        <row r="1490">
          <cell r="A1490" t="str">
            <v>CODIGO</v>
          </cell>
          <cell r="B1490" t="str">
            <v>RECURSOS</v>
          </cell>
          <cell r="C1490" t="str">
            <v>UNIDAD</v>
          </cell>
          <cell r="D1490" t="str">
            <v>CANT.</v>
          </cell>
        </row>
        <row r="1491">
          <cell r="B1491" t="str">
            <v>MATERIALES</v>
          </cell>
        </row>
        <row r="1492">
          <cell r="B1492">
            <v>0</v>
          </cell>
          <cell r="C1492">
            <v>0</v>
          </cell>
        </row>
        <row r="1493">
          <cell r="B1493">
            <v>0</v>
          </cell>
          <cell r="C1493">
            <v>0</v>
          </cell>
        </row>
        <row r="1494">
          <cell r="B1494">
            <v>0</v>
          </cell>
          <cell r="C1494">
            <v>0</v>
          </cell>
        </row>
        <row r="1495">
          <cell r="B1495">
            <v>0</v>
          </cell>
          <cell r="C1495">
            <v>0</v>
          </cell>
        </row>
        <row r="1497">
          <cell r="B1497" t="str">
            <v>EQUIPO</v>
          </cell>
        </row>
        <row r="1498">
          <cell r="B1498" t="str">
            <v>HTA MENOR (5% de M. de O.)</v>
          </cell>
        </row>
        <row r="1499">
          <cell r="A1499">
            <v>0</v>
          </cell>
          <cell r="B1499">
            <v>0</v>
          </cell>
          <cell r="C1499">
            <v>0</v>
          </cell>
        </row>
        <row r="1500">
          <cell r="A1500">
            <v>0</v>
          </cell>
          <cell r="B1500">
            <v>0</v>
          </cell>
          <cell r="C1500">
            <v>0</v>
          </cell>
        </row>
        <row r="1501">
          <cell r="A1501">
            <v>0</v>
          </cell>
          <cell r="B1501">
            <v>0</v>
          </cell>
          <cell r="C1501">
            <v>0</v>
          </cell>
        </row>
        <row r="1503">
          <cell r="B1503" t="str">
            <v>MANO DE OBRA</v>
          </cell>
        </row>
        <row r="1504">
          <cell r="B1504">
            <v>0</v>
          </cell>
          <cell r="C1504">
            <v>0</v>
          </cell>
        </row>
        <row r="1505">
          <cell r="A1505">
            <v>0</v>
          </cell>
          <cell r="B1505">
            <v>0</v>
          </cell>
          <cell r="C1505">
            <v>0</v>
          </cell>
        </row>
        <row r="1506">
          <cell r="A1506">
            <v>0</v>
          </cell>
          <cell r="B1506">
            <v>0</v>
          </cell>
          <cell r="C1506">
            <v>0</v>
          </cell>
        </row>
        <row r="1507">
          <cell r="A1507">
            <v>0</v>
          </cell>
          <cell r="B1507">
            <v>0</v>
          </cell>
          <cell r="C1507">
            <v>0</v>
          </cell>
        </row>
        <row r="1509">
          <cell r="B1509" t="str">
            <v>TRANSPORTE</v>
          </cell>
        </row>
        <row r="1511">
          <cell r="A1511">
            <v>0</v>
          </cell>
          <cell r="B1511">
            <v>0</v>
          </cell>
          <cell r="C1511">
            <v>0</v>
          </cell>
        </row>
        <row r="1512">
          <cell r="A1512">
            <v>0</v>
          </cell>
          <cell r="B1512">
            <v>0</v>
          </cell>
          <cell r="C1512">
            <v>0</v>
          </cell>
        </row>
        <row r="1513">
          <cell r="A1513">
            <v>0</v>
          </cell>
          <cell r="B1513">
            <v>0</v>
          </cell>
          <cell r="C1513">
            <v>0</v>
          </cell>
        </row>
        <row r="1518">
          <cell r="A1518" t="str">
            <v>CODIGO</v>
          </cell>
          <cell r="B1518" t="str">
            <v>ITEM</v>
          </cell>
          <cell r="C1518" t="str">
            <v>UNIDAD</v>
          </cell>
        </row>
        <row r="1519">
          <cell r="D1519">
            <v>0</v>
          </cell>
        </row>
        <row r="1520">
          <cell r="B1520" t="str">
            <v>CODIGO</v>
          </cell>
        </row>
        <row r="1521">
          <cell r="A1521" t="str">
            <v>CODIGO</v>
          </cell>
          <cell r="B1521" t="str">
            <v>RECURSOS</v>
          </cell>
          <cell r="C1521" t="str">
            <v>UNIDAD</v>
          </cell>
          <cell r="D1521" t="str">
            <v>CANT.</v>
          </cell>
        </row>
        <row r="1522">
          <cell r="B1522" t="str">
            <v>MATERIALES</v>
          </cell>
        </row>
        <row r="1523">
          <cell r="B1523">
            <v>0</v>
          </cell>
          <cell r="C1523">
            <v>0</v>
          </cell>
        </row>
        <row r="1524">
          <cell r="B1524">
            <v>0</v>
          </cell>
          <cell r="C1524">
            <v>0</v>
          </cell>
        </row>
        <row r="1525">
          <cell r="B1525">
            <v>0</v>
          </cell>
          <cell r="C1525">
            <v>0</v>
          </cell>
        </row>
        <row r="1526">
          <cell r="B1526">
            <v>0</v>
          </cell>
          <cell r="C1526">
            <v>0</v>
          </cell>
        </row>
        <row r="1528">
          <cell r="B1528" t="str">
            <v>EQUIPO</v>
          </cell>
        </row>
        <row r="1529">
          <cell r="B1529" t="str">
            <v>HTA MENOR (5% de M. de O.)</v>
          </cell>
        </row>
        <row r="1530">
          <cell r="A1530">
            <v>0</v>
          </cell>
          <cell r="B1530">
            <v>0</v>
          </cell>
          <cell r="C1530">
            <v>0</v>
          </cell>
        </row>
        <row r="1531">
          <cell r="A1531">
            <v>0</v>
          </cell>
          <cell r="B1531">
            <v>0</v>
          </cell>
          <cell r="C1531">
            <v>0</v>
          </cell>
        </row>
        <row r="1532">
          <cell r="A1532">
            <v>0</v>
          </cell>
          <cell r="B1532">
            <v>0</v>
          </cell>
          <cell r="C1532">
            <v>0</v>
          </cell>
        </row>
        <row r="1534">
          <cell r="B1534" t="str">
            <v>MANO DE OBRA</v>
          </cell>
        </row>
        <row r="1535">
          <cell r="B1535">
            <v>0</v>
          </cell>
          <cell r="C1535">
            <v>0</v>
          </cell>
        </row>
        <row r="1536">
          <cell r="A1536">
            <v>0</v>
          </cell>
          <cell r="B1536">
            <v>0</v>
          </cell>
          <cell r="C1536">
            <v>0</v>
          </cell>
        </row>
        <row r="1537">
          <cell r="A1537">
            <v>0</v>
          </cell>
          <cell r="B1537">
            <v>0</v>
          </cell>
          <cell r="C1537">
            <v>0</v>
          </cell>
        </row>
        <row r="1538">
          <cell r="A1538">
            <v>0</v>
          </cell>
          <cell r="B1538">
            <v>0</v>
          </cell>
          <cell r="C1538">
            <v>0</v>
          </cell>
        </row>
        <row r="1540">
          <cell r="B1540" t="str">
            <v>TRANSPORTE</v>
          </cell>
        </row>
        <row r="1542">
          <cell r="A1542">
            <v>0</v>
          </cell>
          <cell r="B1542">
            <v>0</v>
          </cell>
          <cell r="C1542">
            <v>0</v>
          </cell>
        </row>
        <row r="1543">
          <cell r="A1543">
            <v>0</v>
          </cell>
          <cell r="B1543">
            <v>0</v>
          </cell>
          <cell r="C1543">
            <v>0</v>
          </cell>
        </row>
        <row r="1544">
          <cell r="A1544">
            <v>0</v>
          </cell>
          <cell r="B1544">
            <v>0</v>
          </cell>
          <cell r="C1544">
            <v>0</v>
          </cell>
        </row>
        <row r="1549">
          <cell r="A1549" t="str">
            <v>CODIGO</v>
          </cell>
          <cell r="B1549" t="str">
            <v>ITEM</v>
          </cell>
          <cell r="C1549" t="str">
            <v>UNIDAD</v>
          </cell>
        </row>
        <row r="1550">
          <cell r="D1550">
            <v>0</v>
          </cell>
        </row>
        <row r="1551">
          <cell r="B1551" t="str">
            <v>CODIGO</v>
          </cell>
        </row>
        <row r="1552">
          <cell r="A1552" t="str">
            <v>CODIGO</v>
          </cell>
          <cell r="B1552" t="str">
            <v>RECURSOS</v>
          </cell>
          <cell r="C1552" t="str">
            <v>UNIDAD</v>
          </cell>
          <cell r="D1552" t="str">
            <v>CANT.</v>
          </cell>
        </row>
        <row r="1553">
          <cell r="B1553" t="str">
            <v>MATERIALES</v>
          </cell>
        </row>
        <row r="1554">
          <cell r="B1554">
            <v>0</v>
          </cell>
          <cell r="C1554">
            <v>0</v>
          </cell>
        </row>
        <row r="1555">
          <cell r="B1555">
            <v>0</v>
          </cell>
          <cell r="C1555">
            <v>0</v>
          </cell>
        </row>
        <row r="1556">
          <cell r="B1556">
            <v>0</v>
          </cell>
          <cell r="C1556">
            <v>0</v>
          </cell>
        </row>
        <row r="1557">
          <cell r="B1557">
            <v>0</v>
          </cell>
          <cell r="C1557">
            <v>0</v>
          </cell>
        </row>
        <row r="1559">
          <cell r="B1559" t="str">
            <v>EQUIPO</v>
          </cell>
        </row>
        <row r="1560">
          <cell r="B1560" t="str">
            <v>HTA MENOR (5% de M. de O.)</v>
          </cell>
        </row>
        <row r="1561">
          <cell r="A1561">
            <v>0</v>
          </cell>
          <cell r="B1561">
            <v>0</v>
          </cell>
          <cell r="C1561">
            <v>0</v>
          </cell>
        </row>
        <row r="1562">
          <cell r="A1562">
            <v>0</v>
          </cell>
          <cell r="B1562">
            <v>0</v>
          </cell>
          <cell r="C1562">
            <v>0</v>
          </cell>
        </row>
        <row r="1563">
          <cell r="A1563">
            <v>0</v>
          </cell>
          <cell r="B1563">
            <v>0</v>
          </cell>
          <cell r="C1563">
            <v>0</v>
          </cell>
        </row>
        <row r="1565">
          <cell r="B1565" t="str">
            <v>MANO DE OBRA</v>
          </cell>
        </row>
        <row r="1566">
          <cell r="B1566">
            <v>0</v>
          </cell>
          <cell r="C1566">
            <v>0</v>
          </cell>
        </row>
        <row r="1567">
          <cell r="A1567">
            <v>0</v>
          </cell>
          <cell r="B1567">
            <v>0</v>
          </cell>
          <cell r="C1567">
            <v>0</v>
          </cell>
        </row>
        <row r="1568">
          <cell r="A1568">
            <v>0</v>
          </cell>
          <cell r="B1568">
            <v>0</v>
          </cell>
          <cell r="C1568">
            <v>0</v>
          </cell>
        </row>
        <row r="1569">
          <cell r="A1569">
            <v>0</v>
          </cell>
          <cell r="B1569">
            <v>0</v>
          </cell>
          <cell r="C1569">
            <v>0</v>
          </cell>
        </row>
        <row r="1571">
          <cell r="B1571" t="str">
            <v>TRANSPORTE</v>
          </cell>
        </row>
        <row r="1573">
          <cell r="A1573">
            <v>0</v>
          </cell>
          <cell r="B1573">
            <v>0</v>
          </cell>
          <cell r="C1573">
            <v>0</v>
          </cell>
        </row>
        <row r="1574">
          <cell r="A1574">
            <v>0</v>
          </cell>
          <cell r="B1574">
            <v>0</v>
          </cell>
          <cell r="C1574">
            <v>0</v>
          </cell>
        </row>
        <row r="1575">
          <cell r="A1575">
            <v>0</v>
          </cell>
          <cell r="B1575">
            <v>0</v>
          </cell>
          <cell r="C1575">
            <v>0</v>
          </cell>
        </row>
        <row r="1580">
          <cell r="A1580" t="str">
            <v>CODIGO</v>
          </cell>
          <cell r="B1580" t="str">
            <v>ITEM</v>
          </cell>
          <cell r="C1580" t="str">
            <v>UNIDAD</v>
          </cell>
        </row>
        <row r="1581">
          <cell r="D1581">
            <v>0</v>
          </cell>
        </row>
        <row r="1582">
          <cell r="B1582" t="str">
            <v>CODIGO</v>
          </cell>
        </row>
        <row r="1583">
          <cell r="A1583" t="str">
            <v>CODIGO</v>
          </cell>
          <cell r="B1583" t="str">
            <v>RECURSOS</v>
          </cell>
          <cell r="C1583" t="str">
            <v>UNIDAD</v>
          </cell>
          <cell r="D1583" t="str">
            <v>CANT.</v>
          </cell>
        </row>
        <row r="1584">
          <cell r="B1584" t="str">
            <v>MATERIALES</v>
          </cell>
        </row>
        <row r="1585">
          <cell r="B1585">
            <v>0</v>
          </cell>
          <cell r="C1585">
            <v>0</v>
          </cell>
        </row>
        <row r="1586">
          <cell r="B1586">
            <v>0</v>
          </cell>
          <cell r="C1586">
            <v>0</v>
          </cell>
        </row>
        <row r="1587">
          <cell r="B1587">
            <v>0</v>
          </cell>
          <cell r="C1587">
            <v>0</v>
          </cell>
        </row>
        <row r="1588">
          <cell r="B1588">
            <v>0</v>
          </cell>
          <cell r="C1588">
            <v>0</v>
          </cell>
        </row>
        <row r="1590">
          <cell r="B1590" t="str">
            <v>EQUIPO</v>
          </cell>
        </row>
        <row r="1591">
          <cell r="B1591" t="str">
            <v>HTA MENOR (5% de M. de O.)</v>
          </cell>
        </row>
        <row r="1592">
          <cell r="A1592">
            <v>0</v>
          </cell>
          <cell r="B1592">
            <v>0</v>
          </cell>
          <cell r="C1592">
            <v>0</v>
          </cell>
        </row>
        <row r="1593">
          <cell r="A1593">
            <v>0</v>
          </cell>
          <cell r="B1593">
            <v>0</v>
          </cell>
          <cell r="C1593">
            <v>0</v>
          </cell>
        </row>
        <row r="1594">
          <cell r="A1594">
            <v>0</v>
          </cell>
          <cell r="B1594">
            <v>0</v>
          </cell>
          <cell r="C1594">
            <v>0</v>
          </cell>
        </row>
        <row r="1596">
          <cell r="B1596" t="str">
            <v>MANO DE OBRA</v>
          </cell>
        </row>
        <row r="1597">
          <cell r="B1597">
            <v>0</v>
          </cell>
          <cell r="C1597">
            <v>0</v>
          </cell>
        </row>
        <row r="1598">
          <cell r="A1598">
            <v>0</v>
          </cell>
          <cell r="B1598">
            <v>0</v>
          </cell>
          <cell r="C1598">
            <v>0</v>
          </cell>
        </row>
        <row r="1599">
          <cell r="A1599">
            <v>0</v>
          </cell>
          <cell r="B1599">
            <v>0</v>
          </cell>
          <cell r="C1599">
            <v>0</v>
          </cell>
        </row>
        <row r="1600">
          <cell r="A1600">
            <v>0</v>
          </cell>
          <cell r="B1600">
            <v>0</v>
          </cell>
          <cell r="C1600">
            <v>0</v>
          </cell>
        </row>
        <row r="1602">
          <cell r="B1602" t="str">
            <v>TRANSPORTE</v>
          </cell>
        </row>
        <row r="1604">
          <cell r="A1604">
            <v>0</v>
          </cell>
          <cell r="B1604">
            <v>0</v>
          </cell>
          <cell r="C1604">
            <v>0</v>
          </cell>
        </row>
        <row r="1605">
          <cell r="A1605">
            <v>0</v>
          </cell>
          <cell r="B1605">
            <v>0</v>
          </cell>
          <cell r="C1605">
            <v>0</v>
          </cell>
        </row>
        <row r="1606">
          <cell r="A1606">
            <v>0</v>
          </cell>
          <cell r="B1606">
            <v>0</v>
          </cell>
          <cell r="C1606">
            <v>0</v>
          </cell>
        </row>
        <row r="1611">
          <cell r="A1611" t="str">
            <v>CODIGO</v>
          </cell>
          <cell r="B1611" t="str">
            <v>ITEM</v>
          </cell>
          <cell r="C1611" t="str">
            <v>UNIDAD</v>
          </cell>
        </row>
        <row r="1612">
          <cell r="D1612">
            <v>0</v>
          </cell>
        </row>
        <row r="1613">
          <cell r="B1613" t="str">
            <v>CODIGO</v>
          </cell>
        </row>
        <row r="1614">
          <cell r="A1614" t="str">
            <v>CODIGO</v>
          </cell>
          <cell r="B1614" t="str">
            <v>RECURSOS</v>
          </cell>
          <cell r="C1614" t="str">
            <v>UNIDAD</v>
          </cell>
          <cell r="D1614" t="str">
            <v>CANT.</v>
          </cell>
        </row>
        <row r="1615">
          <cell r="B1615" t="str">
            <v>MATERIALES</v>
          </cell>
        </row>
        <row r="1616">
          <cell r="B1616">
            <v>0</v>
          </cell>
          <cell r="C1616">
            <v>0</v>
          </cell>
        </row>
        <row r="1617">
          <cell r="B1617">
            <v>0</v>
          </cell>
          <cell r="C1617">
            <v>0</v>
          </cell>
        </row>
        <row r="1618">
          <cell r="B1618">
            <v>0</v>
          </cell>
          <cell r="C1618">
            <v>0</v>
          </cell>
        </row>
        <row r="1619">
          <cell r="B1619">
            <v>0</v>
          </cell>
          <cell r="C1619">
            <v>0</v>
          </cell>
        </row>
        <row r="1621">
          <cell r="B1621" t="str">
            <v>EQUIPO</v>
          </cell>
        </row>
        <row r="1622">
          <cell r="B1622" t="str">
            <v>HTA MENOR (5% de M. de O.)</v>
          </cell>
        </row>
        <row r="1623">
          <cell r="A1623">
            <v>0</v>
          </cell>
          <cell r="B1623">
            <v>0</v>
          </cell>
          <cell r="C1623">
            <v>0</v>
          </cell>
        </row>
        <row r="1624">
          <cell r="A1624">
            <v>0</v>
          </cell>
          <cell r="B1624">
            <v>0</v>
          </cell>
          <cell r="C1624">
            <v>0</v>
          </cell>
        </row>
        <row r="1625">
          <cell r="A1625">
            <v>0</v>
          </cell>
          <cell r="B1625">
            <v>0</v>
          </cell>
          <cell r="C1625">
            <v>0</v>
          </cell>
        </row>
        <row r="1627">
          <cell r="B1627" t="str">
            <v>MANO DE OBRA</v>
          </cell>
        </row>
        <row r="1628">
          <cell r="B1628">
            <v>0</v>
          </cell>
          <cell r="C1628">
            <v>0</v>
          </cell>
        </row>
        <row r="1629">
          <cell r="A1629">
            <v>0</v>
          </cell>
          <cell r="B1629">
            <v>0</v>
          </cell>
          <cell r="C1629">
            <v>0</v>
          </cell>
        </row>
        <row r="1630">
          <cell r="A1630">
            <v>0</v>
          </cell>
          <cell r="B1630">
            <v>0</v>
          </cell>
          <cell r="C1630">
            <v>0</v>
          </cell>
        </row>
        <row r="1631">
          <cell r="A1631">
            <v>0</v>
          </cell>
          <cell r="B1631">
            <v>0</v>
          </cell>
          <cell r="C1631">
            <v>0</v>
          </cell>
        </row>
        <row r="1633">
          <cell r="B1633" t="str">
            <v>TRANSPORTE</v>
          </cell>
        </row>
        <row r="1635">
          <cell r="A1635">
            <v>0</v>
          </cell>
          <cell r="B1635">
            <v>0</v>
          </cell>
          <cell r="C1635">
            <v>0</v>
          </cell>
        </row>
        <row r="1636">
          <cell r="A1636">
            <v>0</v>
          </cell>
          <cell r="B1636">
            <v>0</v>
          </cell>
          <cell r="C1636">
            <v>0</v>
          </cell>
        </row>
        <row r="1637">
          <cell r="A1637">
            <v>0</v>
          </cell>
          <cell r="B1637">
            <v>0</v>
          </cell>
          <cell r="C1637">
            <v>0</v>
          </cell>
        </row>
        <row r="1642">
          <cell r="A1642" t="str">
            <v>CODIGO</v>
          </cell>
          <cell r="B1642" t="str">
            <v>ITEM</v>
          </cell>
          <cell r="C1642" t="str">
            <v>UNIDAD</v>
          </cell>
        </row>
        <row r="1643">
          <cell r="D1643">
            <v>0</v>
          </cell>
        </row>
        <row r="1644">
          <cell r="B1644" t="str">
            <v>CODIGO</v>
          </cell>
        </row>
        <row r="1645">
          <cell r="A1645" t="str">
            <v>CODIGO</v>
          </cell>
          <cell r="B1645" t="str">
            <v>RECURSOS</v>
          </cell>
          <cell r="C1645" t="str">
            <v>UNIDAD</v>
          </cell>
          <cell r="D1645" t="str">
            <v>CANT.</v>
          </cell>
        </row>
        <row r="1646">
          <cell r="B1646" t="str">
            <v>MATERIALES</v>
          </cell>
        </row>
        <row r="1647">
          <cell r="B1647">
            <v>0</v>
          </cell>
          <cell r="C1647">
            <v>0</v>
          </cell>
        </row>
        <row r="1648">
          <cell r="B1648">
            <v>0</v>
          </cell>
          <cell r="C1648">
            <v>0</v>
          </cell>
        </row>
        <row r="1649">
          <cell r="B1649">
            <v>0</v>
          </cell>
          <cell r="C1649">
            <v>0</v>
          </cell>
        </row>
        <row r="1650">
          <cell r="B1650">
            <v>0</v>
          </cell>
          <cell r="C1650">
            <v>0</v>
          </cell>
        </row>
        <row r="1652">
          <cell r="B1652" t="str">
            <v>EQUIPO</v>
          </cell>
        </row>
        <row r="1653">
          <cell r="B1653" t="str">
            <v>HTA MENOR (5% de M. de O.)</v>
          </cell>
        </row>
        <row r="1654">
          <cell r="A1654">
            <v>0</v>
          </cell>
          <cell r="B1654">
            <v>0</v>
          </cell>
          <cell r="C1654">
            <v>0</v>
          </cell>
        </row>
        <row r="1655">
          <cell r="A1655">
            <v>0</v>
          </cell>
          <cell r="B1655">
            <v>0</v>
          </cell>
          <cell r="C1655">
            <v>0</v>
          </cell>
        </row>
        <row r="1656">
          <cell r="A1656">
            <v>0</v>
          </cell>
          <cell r="B1656">
            <v>0</v>
          </cell>
          <cell r="C1656">
            <v>0</v>
          </cell>
        </row>
        <row r="1658">
          <cell r="B1658" t="str">
            <v>MANO DE OBRA</v>
          </cell>
        </row>
        <row r="1659">
          <cell r="B1659">
            <v>0</v>
          </cell>
          <cell r="C1659">
            <v>0</v>
          </cell>
        </row>
        <row r="1660">
          <cell r="A1660">
            <v>0</v>
          </cell>
          <cell r="B1660">
            <v>0</v>
          </cell>
          <cell r="C1660">
            <v>0</v>
          </cell>
        </row>
        <row r="1661">
          <cell r="A1661">
            <v>0</v>
          </cell>
          <cell r="B1661">
            <v>0</v>
          </cell>
          <cell r="C1661">
            <v>0</v>
          </cell>
        </row>
        <row r="1662">
          <cell r="A1662">
            <v>0</v>
          </cell>
          <cell r="B1662">
            <v>0</v>
          </cell>
          <cell r="C1662">
            <v>0</v>
          </cell>
        </row>
        <row r="1664">
          <cell r="B1664" t="str">
            <v>TRANSPORTE</v>
          </cell>
        </row>
        <row r="1666">
          <cell r="A1666">
            <v>0</v>
          </cell>
          <cell r="B1666">
            <v>0</v>
          </cell>
          <cell r="C1666">
            <v>0</v>
          </cell>
        </row>
        <row r="1667">
          <cell r="A1667">
            <v>0</v>
          </cell>
          <cell r="B1667">
            <v>0</v>
          </cell>
          <cell r="C1667">
            <v>0</v>
          </cell>
        </row>
        <row r="1668">
          <cell r="A1668">
            <v>0</v>
          </cell>
          <cell r="B1668">
            <v>0</v>
          </cell>
          <cell r="C1668">
            <v>0</v>
          </cell>
        </row>
        <row r="1673">
          <cell r="A1673" t="str">
            <v>CODIGO</v>
          </cell>
          <cell r="B1673" t="str">
            <v>ITEM</v>
          </cell>
          <cell r="C1673" t="str">
            <v>UNIDAD</v>
          </cell>
        </row>
        <row r="1674">
          <cell r="D1674">
            <v>0</v>
          </cell>
        </row>
        <row r="1675">
          <cell r="B1675" t="str">
            <v>CODIGO</v>
          </cell>
        </row>
        <row r="1676">
          <cell r="A1676" t="str">
            <v>CODIGO</v>
          </cell>
          <cell r="B1676" t="str">
            <v>RECURSOS</v>
          </cell>
          <cell r="C1676" t="str">
            <v>UNIDAD</v>
          </cell>
          <cell r="D1676" t="str">
            <v>CANT.</v>
          </cell>
        </row>
        <row r="1677">
          <cell r="B1677" t="str">
            <v>MATERIALES</v>
          </cell>
        </row>
        <row r="1678">
          <cell r="B1678">
            <v>0</v>
          </cell>
          <cell r="C1678">
            <v>0</v>
          </cell>
        </row>
        <row r="1679">
          <cell r="B1679">
            <v>0</v>
          </cell>
          <cell r="C1679">
            <v>0</v>
          </cell>
        </row>
        <row r="1680">
          <cell r="B1680">
            <v>0</v>
          </cell>
          <cell r="C1680">
            <v>0</v>
          </cell>
        </row>
        <row r="1681">
          <cell r="B1681">
            <v>0</v>
          </cell>
          <cell r="C1681">
            <v>0</v>
          </cell>
        </row>
        <row r="1683">
          <cell r="B1683" t="str">
            <v>EQUIPO</v>
          </cell>
        </row>
        <row r="1684">
          <cell r="B1684" t="str">
            <v>HTA MENOR (5% de M. de O.)</v>
          </cell>
        </row>
        <row r="1685">
          <cell r="A1685">
            <v>0</v>
          </cell>
          <cell r="B1685">
            <v>0</v>
          </cell>
          <cell r="C1685">
            <v>0</v>
          </cell>
        </row>
        <row r="1686">
          <cell r="A1686">
            <v>0</v>
          </cell>
          <cell r="B1686">
            <v>0</v>
          </cell>
          <cell r="C1686">
            <v>0</v>
          </cell>
        </row>
        <row r="1687">
          <cell r="A1687">
            <v>0</v>
          </cell>
          <cell r="B1687">
            <v>0</v>
          </cell>
          <cell r="C1687">
            <v>0</v>
          </cell>
        </row>
        <row r="1689">
          <cell r="B1689" t="str">
            <v>MANO DE OBRA</v>
          </cell>
        </row>
        <row r="1690">
          <cell r="B1690">
            <v>0</v>
          </cell>
          <cell r="C1690">
            <v>0</v>
          </cell>
        </row>
        <row r="1691">
          <cell r="A1691">
            <v>0</v>
          </cell>
          <cell r="B1691">
            <v>0</v>
          </cell>
          <cell r="C1691">
            <v>0</v>
          </cell>
        </row>
        <row r="1692">
          <cell r="A1692">
            <v>0</v>
          </cell>
          <cell r="B1692">
            <v>0</v>
          </cell>
          <cell r="C1692">
            <v>0</v>
          </cell>
        </row>
        <row r="1693">
          <cell r="A1693">
            <v>0</v>
          </cell>
          <cell r="B1693">
            <v>0</v>
          </cell>
          <cell r="C1693">
            <v>0</v>
          </cell>
        </row>
        <row r="1695">
          <cell r="B1695" t="str">
            <v>TRANSPORTE</v>
          </cell>
        </row>
        <row r="1697">
          <cell r="A1697">
            <v>0</v>
          </cell>
          <cell r="B1697">
            <v>0</v>
          </cell>
          <cell r="C1697">
            <v>0</v>
          </cell>
        </row>
        <row r="1698">
          <cell r="A1698">
            <v>0</v>
          </cell>
          <cell r="B1698">
            <v>0</v>
          </cell>
          <cell r="C1698">
            <v>0</v>
          </cell>
        </row>
        <row r="1699">
          <cell r="A1699">
            <v>0</v>
          </cell>
          <cell r="B1699">
            <v>0</v>
          </cell>
          <cell r="C1699">
            <v>0</v>
          </cell>
        </row>
        <row r="1705">
          <cell r="A1705" t="str">
            <v>CODIGO</v>
          </cell>
          <cell r="B1705" t="str">
            <v>ITEM</v>
          </cell>
          <cell r="C1705" t="str">
            <v>UNIDAD</v>
          </cell>
        </row>
        <row r="1706">
          <cell r="D1706">
            <v>0</v>
          </cell>
        </row>
        <row r="1707">
          <cell r="B1707" t="str">
            <v>CODIGO</v>
          </cell>
        </row>
        <row r="1708">
          <cell r="A1708" t="str">
            <v>CODIGO</v>
          </cell>
          <cell r="B1708" t="str">
            <v>RECURSOS</v>
          </cell>
          <cell r="C1708" t="str">
            <v>UNIDAD</v>
          </cell>
          <cell r="D1708" t="str">
            <v>CANT.</v>
          </cell>
        </row>
        <row r="1709">
          <cell r="B1709" t="str">
            <v>MATERIALES</v>
          </cell>
        </row>
        <row r="1710">
          <cell r="B1710">
            <v>0</v>
          </cell>
          <cell r="C1710">
            <v>0</v>
          </cell>
        </row>
        <row r="1711">
          <cell r="B1711">
            <v>0</v>
          </cell>
          <cell r="C1711">
            <v>0</v>
          </cell>
        </row>
        <row r="1712">
          <cell r="B1712">
            <v>0</v>
          </cell>
          <cell r="C1712">
            <v>0</v>
          </cell>
        </row>
        <row r="1713">
          <cell r="B1713">
            <v>0</v>
          </cell>
          <cell r="C1713">
            <v>0</v>
          </cell>
        </row>
        <row r="1715">
          <cell r="B1715" t="str">
            <v>EQUIPO</v>
          </cell>
        </row>
        <row r="1716">
          <cell r="B1716" t="str">
            <v>HTA MENOR (5% de M. de O.)</v>
          </cell>
        </row>
        <row r="1717">
          <cell r="A1717">
            <v>0</v>
          </cell>
          <cell r="B1717">
            <v>0</v>
          </cell>
          <cell r="C1717">
            <v>0</v>
          </cell>
        </row>
        <row r="1718">
          <cell r="A1718">
            <v>0</v>
          </cell>
          <cell r="B1718">
            <v>0</v>
          </cell>
          <cell r="C1718">
            <v>0</v>
          </cell>
        </row>
        <row r="1719">
          <cell r="A1719">
            <v>0</v>
          </cell>
          <cell r="B1719">
            <v>0</v>
          </cell>
          <cell r="C1719">
            <v>0</v>
          </cell>
        </row>
        <row r="1721">
          <cell r="B1721" t="str">
            <v>MANO DE OBRA</v>
          </cell>
        </row>
        <row r="1722">
          <cell r="B1722">
            <v>0</v>
          </cell>
          <cell r="C1722">
            <v>0</v>
          </cell>
        </row>
        <row r="1723">
          <cell r="A1723">
            <v>0</v>
          </cell>
          <cell r="B1723">
            <v>0</v>
          </cell>
          <cell r="C1723">
            <v>0</v>
          </cell>
        </row>
        <row r="1724">
          <cell r="A1724">
            <v>0</v>
          </cell>
          <cell r="B1724">
            <v>0</v>
          </cell>
          <cell r="C1724">
            <v>0</v>
          </cell>
        </row>
        <row r="1725">
          <cell r="A1725">
            <v>0</v>
          </cell>
          <cell r="B1725">
            <v>0</v>
          </cell>
          <cell r="C1725">
            <v>0</v>
          </cell>
        </row>
        <row r="1727">
          <cell r="B1727" t="str">
            <v>TRANSPORTE</v>
          </cell>
        </row>
        <row r="1729">
          <cell r="A1729">
            <v>0</v>
          </cell>
          <cell r="B1729">
            <v>0</v>
          </cell>
          <cell r="C1729">
            <v>0</v>
          </cell>
        </row>
        <row r="1730">
          <cell r="A1730">
            <v>0</v>
          </cell>
          <cell r="B1730">
            <v>0</v>
          </cell>
          <cell r="C1730">
            <v>0</v>
          </cell>
        </row>
        <row r="1731">
          <cell r="A1731">
            <v>0</v>
          </cell>
          <cell r="B1731">
            <v>0</v>
          </cell>
          <cell r="C1731">
            <v>0</v>
          </cell>
        </row>
        <row r="1736">
          <cell r="A1736" t="str">
            <v>CODIGO</v>
          </cell>
          <cell r="B1736" t="str">
            <v>ITEM</v>
          </cell>
          <cell r="C1736" t="str">
            <v>UNIDAD</v>
          </cell>
        </row>
        <row r="1737">
          <cell r="D1737">
            <v>0</v>
          </cell>
        </row>
        <row r="1738">
          <cell r="B1738" t="str">
            <v>CODIGO</v>
          </cell>
        </row>
        <row r="1739">
          <cell r="A1739" t="str">
            <v>CODIGO</v>
          </cell>
          <cell r="B1739" t="str">
            <v>RECURSOS</v>
          </cell>
          <cell r="C1739" t="str">
            <v>UNIDAD</v>
          </cell>
          <cell r="D1739" t="str">
            <v>CANT.</v>
          </cell>
        </row>
        <row r="1740">
          <cell r="B1740" t="str">
            <v>MATERIALES</v>
          </cell>
        </row>
        <row r="1741">
          <cell r="B1741">
            <v>0</v>
          </cell>
          <cell r="C1741">
            <v>0</v>
          </cell>
        </row>
        <row r="1742">
          <cell r="B1742">
            <v>0</v>
          </cell>
          <cell r="C1742">
            <v>0</v>
          </cell>
        </row>
        <row r="1743">
          <cell r="B1743">
            <v>0</v>
          </cell>
          <cell r="C1743">
            <v>0</v>
          </cell>
        </row>
        <row r="1744">
          <cell r="B1744">
            <v>0</v>
          </cell>
          <cell r="C1744">
            <v>0</v>
          </cell>
        </row>
        <row r="1746">
          <cell r="B1746" t="str">
            <v>EQUIPO</v>
          </cell>
        </row>
        <row r="1747">
          <cell r="B1747" t="str">
            <v>HTA MENOR (5% de M. de O.)</v>
          </cell>
        </row>
        <row r="1748">
          <cell r="A1748">
            <v>0</v>
          </cell>
          <cell r="B1748">
            <v>0</v>
          </cell>
          <cell r="C1748">
            <v>0</v>
          </cell>
        </row>
        <row r="1749">
          <cell r="A1749">
            <v>0</v>
          </cell>
          <cell r="B1749">
            <v>0</v>
          </cell>
          <cell r="C1749">
            <v>0</v>
          </cell>
        </row>
        <row r="1750">
          <cell r="A1750">
            <v>0</v>
          </cell>
          <cell r="B1750">
            <v>0</v>
          </cell>
          <cell r="C1750">
            <v>0</v>
          </cell>
        </row>
        <row r="1752">
          <cell r="B1752" t="str">
            <v>MANO DE OBRA</v>
          </cell>
        </row>
        <row r="1753">
          <cell r="B1753">
            <v>0</v>
          </cell>
          <cell r="C1753">
            <v>0</v>
          </cell>
        </row>
        <row r="1754">
          <cell r="A1754">
            <v>0</v>
          </cell>
          <cell r="B1754">
            <v>0</v>
          </cell>
          <cell r="C1754">
            <v>0</v>
          </cell>
        </row>
        <row r="1755">
          <cell r="A1755">
            <v>0</v>
          </cell>
          <cell r="B1755">
            <v>0</v>
          </cell>
          <cell r="C1755">
            <v>0</v>
          </cell>
        </row>
        <row r="1756">
          <cell r="A1756">
            <v>0</v>
          </cell>
          <cell r="B1756">
            <v>0</v>
          </cell>
          <cell r="C1756">
            <v>0</v>
          </cell>
        </row>
        <row r="1758">
          <cell r="B1758" t="str">
            <v>TRANSPORTE</v>
          </cell>
        </row>
        <row r="1760">
          <cell r="A1760">
            <v>0</v>
          </cell>
          <cell r="B1760">
            <v>0</v>
          </cell>
          <cell r="C1760">
            <v>0</v>
          </cell>
        </row>
        <row r="1761">
          <cell r="A1761">
            <v>0</v>
          </cell>
          <cell r="B1761">
            <v>0</v>
          </cell>
          <cell r="C1761">
            <v>0</v>
          </cell>
        </row>
        <row r="1762">
          <cell r="A1762">
            <v>0</v>
          </cell>
          <cell r="B1762">
            <v>0</v>
          </cell>
          <cell r="C1762">
            <v>0</v>
          </cell>
        </row>
        <row r="1767">
          <cell r="A1767" t="str">
            <v>CODIGO</v>
          </cell>
          <cell r="B1767" t="str">
            <v>ITEM</v>
          </cell>
          <cell r="C1767" t="str">
            <v>UNIDAD</v>
          </cell>
        </row>
        <row r="1768">
          <cell r="D1768">
            <v>0</v>
          </cell>
        </row>
        <row r="1769">
          <cell r="B1769" t="str">
            <v>CODIGO</v>
          </cell>
        </row>
        <row r="1770">
          <cell r="A1770" t="str">
            <v>CODIGO</v>
          </cell>
          <cell r="B1770" t="str">
            <v>RECURSOS</v>
          </cell>
          <cell r="C1770" t="str">
            <v>UNIDAD</v>
          </cell>
          <cell r="D1770" t="str">
            <v>CANT.</v>
          </cell>
        </row>
        <row r="1771">
          <cell r="B1771" t="str">
            <v>MATERIALES</v>
          </cell>
        </row>
        <row r="1772">
          <cell r="B1772">
            <v>0</v>
          </cell>
          <cell r="C1772">
            <v>0</v>
          </cell>
        </row>
        <row r="1773">
          <cell r="B1773">
            <v>0</v>
          </cell>
          <cell r="C1773">
            <v>0</v>
          </cell>
        </row>
        <row r="1774">
          <cell r="B1774">
            <v>0</v>
          </cell>
          <cell r="C1774">
            <v>0</v>
          </cell>
        </row>
        <row r="1775">
          <cell r="B1775">
            <v>0</v>
          </cell>
          <cell r="C1775">
            <v>0</v>
          </cell>
        </row>
        <row r="1777">
          <cell r="B1777" t="str">
            <v>EQUIPO</v>
          </cell>
        </row>
        <row r="1778">
          <cell r="B1778" t="str">
            <v>HTA MENOR (5% de M. de O.)</v>
          </cell>
        </row>
        <row r="1779">
          <cell r="A1779">
            <v>0</v>
          </cell>
          <cell r="B1779">
            <v>0</v>
          </cell>
          <cell r="C1779">
            <v>0</v>
          </cell>
        </row>
        <row r="1780">
          <cell r="A1780">
            <v>0</v>
          </cell>
          <cell r="B1780">
            <v>0</v>
          </cell>
          <cell r="C1780">
            <v>0</v>
          </cell>
        </row>
        <row r="1781">
          <cell r="A1781">
            <v>0</v>
          </cell>
          <cell r="B1781">
            <v>0</v>
          </cell>
          <cell r="C1781">
            <v>0</v>
          </cell>
        </row>
        <row r="1783">
          <cell r="B1783" t="str">
            <v>MANO DE OBRA</v>
          </cell>
        </row>
        <row r="1784">
          <cell r="B1784">
            <v>0</v>
          </cell>
          <cell r="C1784">
            <v>0</v>
          </cell>
        </row>
        <row r="1785">
          <cell r="A1785">
            <v>0</v>
          </cell>
          <cell r="B1785">
            <v>0</v>
          </cell>
          <cell r="C1785">
            <v>0</v>
          </cell>
        </row>
        <row r="1786">
          <cell r="A1786">
            <v>0</v>
          </cell>
          <cell r="B1786">
            <v>0</v>
          </cell>
          <cell r="C1786">
            <v>0</v>
          </cell>
        </row>
        <row r="1787">
          <cell r="A1787">
            <v>0</v>
          </cell>
          <cell r="B1787">
            <v>0</v>
          </cell>
          <cell r="C1787">
            <v>0</v>
          </cell>
        </row>
        <row r="1789">
          <cell r="B1789" t="str">
            <v>TRANSPORTE</v>
          </cell>
        </row>
        <row r="1791">
          <cell r="A1791">
            <v>0</v>
          </cell>
          <cell r="B1791">
            <v>0</v>
          </cell>
          <cell r="C1791">
            <v>0</v>
          </cell>
        </row>
        <row r="1792">
          <cell r="A1792">
            <v>0</v>
          </cell>
          <cell r="B1792">
            <v>0</v>
          </cell>
          <cell r="C1792">
            <v>0</v>
          </cell>
        </row>
        <row r="1793">
          <cell r="A1793">
            <v>0</v>
          </cell>
          <cell r="B1793">
            <v>0</v>
          </cell>
          <cell r="C1793">
            <v>0</v>
          </cell>
        </row>
        <row r="1798">
          <cell r="A1798" t="str">
            <v>CODIGO</v>
          </cell>
          <cell r="B1798" t="str">
            <v>ITEM</v>
          </cell>
          <cell r="C1798" t="str">
            <v>UNIDAD</v>
          </cell>
        </row>
        <row r="1799">
          <cell r="D1799">
            <v>0</v>
          </cell>
        </row>
        <row r="1800">
          <cell r="B1800" t="str">
            <v>CODIGO</v>
          </cell>
        </row>
        <row r="1801">
          <cell r="A1801" t="str">
            <v>CODIGO</v>
          </cell>
          <cell r="B1801" t="str">
            <v>RECURSOS</v>
          </cell>
          <cell r="C1801" t="str">
            <v>UNIDAD</v>
          </cell>
          <cell r="D1801" t="str">
            <v>CANT.</v>
          </cell>
        </row>
        <row r="1802">
          <cell r="B1802" t="str">
            <v>MATERIALES</v>
          </cell>
        </row>
        <row r="1803">
          <cell r="B1803">
            <v>0</v>
          </cell>
          <cell r="C1803">
            <v>0</v>
          </cell>
        </row>
        <row r="1804">
          <cell r="B1804">
            <v>0</v>
          </cell>
          <cell r="C1804">
            <v>0</v>
          </cell>
        </row>
        <row r="1805">
          <cell r="B1805">
            <v>0</v>
          </cell>
          <cell r="C1805">
            <v>0</v>
          </cell>
        </row>
        <row r="1806">
          <cell r="B1806">
            <v>0</v>
          </cell>
          <cell r="C1806">
            <v>0</v>
          </cell>
        </row>
        <row r="1808">
          <cell r="B1808" t="str">
            <v>EQUIPO</v>
          </cell>
        </row>
        <row r="1809">
          <cell r="B1809" t="str">
            <v>HTA MENOR (5% de M. de O.)</v>
          </cell>
        </row>
        <row r="1810">
          <cell r="A1810">
            <v>0</v>
          </cell>
          <cell r="B1810">
            <v>0</v>
          </cell>
          <cell r="C1810">
            <v>0</v>
          </cell>
        </row>
        <row r="1811">
          <cell r="A1811">
            <v>0</v>
          </cell>
          <cell r="B1811">
            <v>0</v>
          </cell>
          <cell r="C1811">
            <v>0</v>
          </cell>
        </row>
        <row r="1812">
          <cell r="A1812">
            <v>0</v>
          </cell>
          <cell r="B1812">
            <v>0</v>
          </cell>
          <cell r="C1812">
            <v>0</v>
          </cell>
        </row>
        <row r="1814">
          <cell r="B1814" t="str">
            <v>MANO DE OBRA</v>
          </cell>
        </row>
        <row r="1815">
          <cell r="B1815">
            <v>0</v>
          </cell>
          <cell r="C1815">
            <v>0</v>
          </cell>
        </row>
        <row r="1816">
          <cell r="A1816">
            <v>0</v>
          </cell>
          <cell r="B1816">
            <v>0</v>
          </cell>
          <cell r="C1816">
            <v>0</v>
          </cell>
        </row>
        <row r="1817">
          <cell r="A1817">
            <v>0</v>
          </cell>
          <cell r="B1817">
            <v>0</v>
          </cell>
          <cell r="C1817">
            <v>0</v>
          </cell>
        </row>
        <row r="1818">
          <cell r="A1818">
            <v>0</v>
          </cell>
          <cell r="B1818">
            <v>0</v>
          </cell>
          <cell r="C1818">
            <v>0</v>
          </cell>
        </row>
        <row r="1820">
          <cell r="B1820" t="str">
            <v>TRANSPORTE</v>
          </cell>
        </row>
        <row r="1822">
          <cell r="A1822">
            <v>0</v>
          </cell>
          <cell r="B1822">
            <v>0</v>
          </cell>
          <cell r="C1822">
            <v>0</v>
          </cell>
        </row>
        <row r="1823">
          <cell r="A1823">
            <v>0</v>
          </cell>
          <cell r="B1823">
            <v>0</v>
          </cell>
          <cell r="C1823">
            <v>0</v>
          </cell>
        </row>
        <row r="1824">
          <cell r="A1824">
            <v>0</v>
          </cell>
          <cell r="B1824">
            <v>0</v>
          </cell>
          <cell r="C1824">
            <v>0</v>
          </cell>
        </row>
        <row r="1829">
          <cell r="A1829" t="str">
            <v>CODIGO</v>
          </cell>
          <cell r="B1829" t="str">
            <v>ITEM</v>
          </cell>
          <cell r="C1829" t="str">
            <v>UNIDAD</v>
          </cell>
        </row>
        <row r="1830">
          <cell r="D1830">
            <v>0</v>
          </cell>
        </row>
        <row r="1831">
          <cell r="B1831" t="str">
            <v>CODIGO</v>
          </cell>
        </row>
        <row r="1832">
          <cell r="A1832" t="str">
            <v>CODIGO</v>
          </cell>
          <cell r="B1832" t="str">
            <v>RECURSOS</v>
          </cell>
          <cell r="C1832" t="str">
            <v>UNIDAD</v>
          </cell>
          <cell r="D1832" t="str">
            <v>CANT.</v>
          </cell>
        </row>
        <row r="1833">
          <cell r="B1833" t="str">
            <v>MATERIALES</v>
          </cell>
        </row>
        <row r="1834">
          <cell r="B1834">
            <v>0</v>
          </cell>
          <cell r="C1834">
            <v>0</v>
          </cell>
        </row>
        <row r="1835">
          <cell r="B1835">
            <v>0</v>
          </cell>
          <cell r="C1835">
            <v>0</v>
          </cell>
        </row>
        <row r="1836">
          <cell r="B1836">
            <v>0</v>
          </cell>
          <cell r="C1836">
            <v>0</v>
          </cell>
        </row>
        <row r="1837">
          <cell r="B1837">
            <v>0</v>
          </cell>
          <cell r="C1837">
            <v>0</v>
          </cell>
        </row>
        <row r="1839">
          <cell r="B1839" t="str">
            <v>EQUIPO</v>
          </cell>
        </row>
        <row r="1840">
          <cell r="B1840" t="str">
            <v>HTA MENOR (5% de M. de O.)</v>
          </cell>
        </row>
        <row r="1841">
          <cell r="A1841">
            <v>0</v>
          </cell>
          <cell r="B1841">
            <v>0</v>
          </cell>
          <cell r="C1841">
            <v>0</v>
          </cell>
        </row>
        <row r="1842">
          <cell r="A1842">
            <v>0</v>
          </cell>
          <cell r="B1842">
            <v>0</v>
          </cell>
          <cell r="C1842">
            <v>0</v>
          </cell>
        </row>
        <row r="1843">
          <cell r="A1843">
            <v>0</v>
          </cell>
          <cell r="B1843">
            <v>0</v>
          </cell>
          <cell r="C1843">
            <v>0</v>
          </cell>
        </row>
        <row r="1845">
          <cell r="B1845" t="str">
            <v>MANO DE OBRA</v>
          </cell>
        </row>
        <row r="1846">
          <cell r="B1846">
            <v>0</v>
          </cell>
          <cell r="C1846">
            <v>0</v>
          </cell>
        </row>
        <row r="1847">
          <cell r="A1847">
            <v>0</v>
          </cell>
          <cell r="B1847">
            <v>0</v>
          </cell>
          <cell r="C1847">
            <v>0</v>
          </cell>
        </row>
        <row r="1848">
          <cell r="A1848">
            <v>0</v>
          </cell>
          <cell r="B1848">
            <v>0</v>
          </cell>
          <cell r="C1848">
            <v>0</v>
          </cell>
        </row>
        <row r="1849">
          <cell r="A1849">
            <v>0</v>
          </cell>
          <cell r="B1849">
            <v>0</v>
          </cell>
          <cell r="C1849">
            <v>0</v>
          </cell>
        </row>
        <row r="1851">
          <cell r="B1851" t="str">
            <v>TRANSPORTE</v>
          </cell>
        </row>
        <row r="1853">
          <cell r="A1853">
            <v>0</v>
          </cell>
          <cell r="B1853">
            <v>0</v>
          </cell>
          <cell r="C1853">
            <v>0</v>
          </cell>
        </row>
        <row r="1854">
          <cell r="A1854">
            <v>0</v>
          </cell>
          <cell r="B1854">
            <v>0</v>
          </cell>
          <cell r="C1854">
            <v>0</v>
          </cell>
        </row>
        <row r="1855">
          <cell r="A1855">
            <v>0</v>
          </cell>
          <cell r="B1855">
            <v>0</v>
          </cell>
          <cell r="C1855">
            <v>0</v>
          </cell>
        </row>
        <row r="1860">
          <cell r="A1860" t="str">
            <v>CODIGO</v>
          </cell>
          <cell r="B1860" t="str">
            <v>ITEM</v>
          </cell>
          <cell r="C1860" t="str">
            <v>UNIDAD</v>
          </cell>
        </row>
        <row r="1861">
          <cell r="D1861">
            <v>0</v>
          </cell>
        </row>
        <row r="1862">
          <cell r="B1862" t="str">
            <v>CODIGO</v>
          </cell>
        </row>
        <row r="1863">
          <cell r="A1863" t="str">
            <v>CODIGO</v>
          </cell>
          <cell r="B1863" t="str">
            <v>RECURSOS</v>
          </cell>
          <cell r="C1863" t="str">
            <v>UNIDAD</v>
          </cell>
          <cell r="D1863" t="str">
            <v>CANT.</v>
          </cell>
        </row>
        <row r="1864">
          <cell r="B1864" t="str">
            <v>MATERIALES</v>
          </cell>
        </row>
        <row r="1865">
          <cell r="B1865">
            <v>0</v>
          </cell>
          <cell r="C1865">
            <v>0</v>
          </cell>
        </row>
        <row r="1866">
          <cell r="B1866">
            <v>0</v>
          </cell>
          <cell r="C1866">
            <v>0</v>
          </cell>
        </row>
        <row r="1867">
          <cell r="B1867">
            <v>0</v>
          </cell>
          <cell r="C1867">
            <v>0</v>
          </cell>
        </row>
        <row r="1868">
          <cell r="B1868">
            <v>0</v>
          </cell>
          <cell r="C1868">
            <v>0</v>
          </cell>
        </row>
        <row r="1870">
          <cell r="B1870" t="str">
            <v>EQUIPO</v>
          </cell>
        </row>
        <row r="1871">
          <cell r="B1871" t="str">
            <v>HTA MENOR (5% de M. de O.)</v>
          </cell>
        </row>
        <row r="1872">
          <cell r="A1872">
            <v>0</v>
          </cell>
          <cell r="B1872">
            <v>0</v>
          </cell>
          <cell r="C1872">
            <v>0</v>
          </cell>
        </row>
        <row r="1873">
          <cell r="A1873">
            <v>0</v>
          </cell>
          <cell r="B1873">
            <v>0</v>
          </cell>
          <cell r="C1873">
            <v>0</v>
          </cell>
        </row>
        <row r="1874">
          <cell r="A1874">
            <v>0</v>
          </cell>
          <cell r="B1874">
            <v>0</v>
          </cell>
          <cell r="C1874">
            <v>0</v>
          </cell>
        </row>
        <row r="1876">
          <cell r="B1876" t="str">
            <v>MANO DE OBRA</v>
          </cell>
        </row>
        <row r="1877">
          <cell r="B1877">
            <v>0</v>
          </cell>
          <cell r="C1877">
            <v>0</v>
          </cell>
        </row>
        <row r="1878">
          <cell r="A1878">
            <v>0</v>
          </cell>
          <cell r="B1878">
            <v>0</v>
          </cell>
          <cell r="C1878">
            <v>0</v>
          </cell>
        </row>
        <row r="1879">
          <cell r="A1879">
            <v>0</v>
          </cell>
          <cell r="B1879">
            <v>0</v>
          </cell>
          <cell r="C1879">
            <v>0</v>
          </cell>
        </row>
        <row r="1880">
          <cell r="A1880">
            <v>0</v>
          </cell>
          <cell r="B1880">
            <v>0</v>
          </cell>
          <cell r="C1880">
            <v>0</v>
          </cell>
        </row>
        <row r="1882">
          <cell r="B1882" t="str">
            <v>TRANSPORTE</v>
          </cell>
        </row>
        <row r="1884">
          <cell r="A1884">
            <v>0</v>
          </cell>
          <cell r="B1884">
            <v>0</v>
          </cell>
          <cell r="C1884">
            <v>0</v>
          </cell>
        </row>
        <row r="1885">
          <cell r="A1885">
            <v>0</v>
          </cell>
          <cell r="B1885">
            <v>0</v>
          </cell>
          <cell r="C1885">
            <v>0</v>
          </cell>
        </row>
        <row r="1886">
          <cell r="A1886">
            <v>0</v>
          </cell>
          <cell r="B1886">
            <v>0</v>
          </cell>
          <cell r="C1886">
            <v>0</v>
          </cell>
        </row>
        <row r="1891">
          <cell r="A1891" t="str">
            <v>CODIGO</v>
          </cell>
          <cell r="B1891" t="str">
            <v>ITEM</v>
          </cell>
          <cell r="C1891" t="str">
            <v>UNIDAD</v>
          </cell>
        </row>
        <row r="1892">
          <cell r="D1892">
            <v>0</v>
          </cell>
        </row>
        <row r="1893">
          <cell r="B1893" t="str">
            <v>CODIGO</v>
          </cell>
        </row>
        <row r="1894">
          <cell r="A1894" t="str">
            <v>CODIGO</v>
          </cell>
          <cell r="B1894" t="str">
            <v>RECURSOS</v>
          </cell>
          <cell r="C1894" t="str">
            <v>UNIDAD</v>
          </cell>
          <cell r="D1894" t="str">
            <v>CANT.</v>
          </cell>
        </row>
        <row r="1895">
          <cell r="B1895" t="str">
            <v>MATERIALES</v>
          </cell>
        </row>
        <row r="1896">
          <cell r="B1896">
            <v>0</v>
          </cell>
          <cell r="C1896">
            <v>0</v>
          </cell>
        </row>
        <row r="1897">
          <cell r="B1897">
            <v>0</v>
          </cell>
          <cell r="C1897">
            <v>0</v>
          </cell>
        </row>
        <row r="1898">
          <cell r="B1898">
            <v>0</v>
          </cell>
          <cell r="C1898">
            <v>0</v>
          </cell>
        </row>
        <row r="1899">
          <cell r="B1899">
            <v>0</v>
          </cell>
          <cell r="C1899">
            <v>0</v>
          </cell>
        </row>
        <row r="1901">
          <cell r="B1901" t="str">
            <v>EQUIPO</v>
          </cell>
        </row>
        <row r="1902">
          <cell r="B1902" t="str">
            <v>HTA MENOR (5% de M. de O.)</v>
          </cell>
        </row>
        <row r="1903">
          <cell r="A1903">
            <v>0</v>
          </cell>
          <cell r="B1903">
            <v>0</v>
          </cell>
          <cell r="C1903">
            <v>0</v>
          </cell>
        </row>
        <row r="1904">
          <cell r="A1904">
            <v>0</v>
          </cell>
          <cell r="B1904">
            <v>0</v>
          </cell>
          <cell r="C1904">
            <v>0</v>
          </cell>
        </row>
        <row r="1905">
          <cell r="A1905">
            <v>0</v>
          </cell>
          <cell r="B1905">
            <v>0</v>
          </cell>
          <cell r="C1905">
            <v>0</v>
          </cell>
        </row>
        <row r="1907">
          <cell r="B1907" t="str">
            <v>MANO DE OBRA</v>
          </cell>
        </row>
        <row r="1908">
          <cell r="B1908">
            <v>0</v>
          </cell>
          <cell r="C1908">
            <v>0</v>
          </cell>
        </row>
        <row r="1909">
          <cell r="A1909">
            <v>0</v>
          </cell>
          <cell r="B1909">
            <v>0</v>
          </cell>
          <cell r="C1909">
            <v>0</v>
          </cell>
        </row>
        <row r="1910">
          <cell r="A1910">
            <v>0</v>
          </cell>
          <cell r="B1910">
            <v>0</v>
          </cell>
          <cell r="C1910">
            <v>0</v>
          </cell>
        </row>
        <row r="1911">
          <cell r="A1911">
            <v>0</v>
          </cell>
          <cell r="B1911">
            <v>0</v>
          </cell>
          <cell r="C1911">
            <v>0</v>
          </cell>
        </row>
        <row r="1913">
          <cell r="B1913" t="str">
            <v>TRANSPORTE</v>
          </cell>
        </row>
        <row r="1915">
          <cell r="A1915">
            <v>0</v>
          </cell>
          <cell r="B1915">
            <v>0</v>
          </cell>
          <cell r="C1915">
            <v>0</v>
          </cell>
        </row>
        <row r="1916">
          <cell r="A1916">
            <v>0</v>
          </cell>
          <cell r="B1916">
            <v>0</v>
          </cell>
          <cell r="C1916">
            <v>0</v>
          </cell>
        </row>
        <row r="1917">
          <cell r="A1917">
            <v>0</v>
          </cell>
          <cell r="B1917">
            <v>0</v>
          </cell>
          <cell r="C1917">
            <v>0</v>
          </cell>
        </row>
        <row r="1922">
          <cell r="A1922" t="str">
            <v>CODIGO</v>
          </cell>
          <cell r="B1922" t="str">
            <v>ITEM</v>
          </cell>
          <cell r="C1922" t="str">
            <v>UNIDAD</v>
          </cell>
        </row>
        <row r="1923">
          <cell r="D1923">
            <v>0</v>
          </cell>
        </row>
        <row r="1924">
          <cell r="B1924" t="str">
            <v>CODIGO</v>
          </cell>
        </row>
        <row r="1925">
          <cell r="A1925" t="str">
            <v>CODIGO</v>
          </cell>
          <cell r="B1925" t="str">
            <v>RECURSOS</v>
          </cell>
          <cell r="C1925" t="str">
            <v>UNIDAD</v>
          </cell>
          <cell r="D1925" t="str">
            <v>CANT.</v>
          </cell>
        </row>
        <row r="1926">
          <cell r="B1926" t="str">
            <v>MATERIALES</v>
          </cell>
        </row>
        <row r="1927">
          <cell r="B1927">
            <v>0</v>
          </cell>
          <cell r="C1927">
            <v>0</v>
          </cell>
        </row>
        <row r="1928">
          <cell r="B1928">
            <v>0</v>
          </cell>
          <cell r="C1928">
            <v>0</v>
          </cell>
        </row>
        <row r="1929">
          <cell r="B1929">
            <v>0</v>
          </cell>
          <cell r="C1929">
            <v>0</v>
          </cell>
        </row>
        <row r="1930">
          <cell r="B1930">
            <v>0</v>
          </cell>
          <cell r="C1930">
            <v>0</v>
          </cell>
        </row>
        <row r="1932">
          <cell r="B1932" t="str">
            <v>EQUIPO</v>
          </cell>
        </row>
        <row r="1933">
          <cell r="B1933" t="str">
            <v>HTA MENOR (5% de M. de O.)</v>
          </cell>
        </row>
        <row r="1934">
          <cell r="A1934">
            <v>0</v>
          </cell>
          <cell r="B1934">
            <v>0</v>
          </cell>
          <cell r="C1934">
            <v>0</v>
          </cell>
        </row>
        <row r="1935">
          <cell r="A1935">
            <v>0</v>
          </cell>
          <cell r="B1935">
            <v>0</v>
          </cell>
          <cell r="C1935">
            <v>0</v>
          </cell>
        </row>
        <row r="1936">
          <cell r="A1936">
            <v>0</v>
          </cell>
          <cell r="B1936">
            <v>0</v>
          </cell>
          <cell r="C1936">
            <v>0</v>
          </cell>
        </row>
        <row r="1938">
          <cell r="B1938" t="str">
            <v>MANO DE OBRA</v>
          </cell>
        </row>
        <row r="1939">
          <cell r="B1939">
            <v>0</v>
          </cell>
          <cell r="C1939">
            <v>0</v>
          </cell>
        </row>
        <row r="1940">
          <cell r="A1940">
            <v>0</v>
          </cell>
          <cell r="B1940">
            <v>0</v>
          </cell>
          <cell r="C1940">
            <v>0</v>
          </cell>
        </row>
        <row r="1941">
          <cell r="A1941">
            <v>0</v>
          </cell>
          <cell r="B1941">
            <v>0</v>
          </cell>
          <cell r="C1941">
            <v>0</v>
          </cell>
        </row>
        <row r="1942">
          <cell r="A1942">
            <v>0</v>
          </cell>
          <cell r="B1942">
            <v>0</v>
          </cell>
          <cell r="C1942">
            <v>0</v>
          </cell>
        </row>
        <row r="1944">
          <cell r="B1944" t="str">
            <v>TRANSPORTE</v>
          </cell>
        </row>
        <row r="1946">
          <cell r="A1946">
            <v>0</v>
          </cell>
          <cell r="B1946">
            <v>0</v>
          </cell>
          <cell r="C1946">
            <v>0</v>
          </cell>
        </row>
        <row r="1947">
          <cell r="A1947">
            <v>0</v>
          </cell>
          <cell r="B1947">
            <v>0</v>
          </cell>
          <cell r="C1947">
            <v>0</v>
          </cell>
        </row>
        <row r="1948">
          <cell r="A1948">
            <v>0</v>
          </cell>
          <cell r="B1948">
            <v>0</v>
          </cell>
          <cell r="C1948">
            <v>0</v>
          </cell>
        </row>
        <row r="1953">
          <cell r="A1953" t="str">
            <v>CODIGO</v>
          </cell>
          <cell r="B1953" t="str">
            <v>ITEM</v>
          </cell>
          <cell r="C1953" t="str">
            <v>UNIDAD</v>
          </cell>
        </row>
        <row r="1954">
          <cell r="D1954">
            <v>0</v>
          </cell>
        </row>
        <row r="1955">
          <cell r="B1955" t="str">
            <v>CODIGO</v>
          </cell>
        </row>
        <row r="1956">
          <cell r="A1956" t="str">
            <v>CODIGO</v>
          </cell>
          <cell r="B1956" t="str">
            <v>RECURSOS</v>
          </cell>
          <cell r="C1956" t="str">
            <v>UNIDAD</v>
          </cell>
          <cell r="D1956" t="str">
            <v>CANT.</v>
          </cell>
        </row>
        <row r="1957">
          <cell r="B1957" t="str">
            <v>MATERIALES</v>
          </cell>
        </row>
        <row r="1958">
          <cell r="B1958">
            <v>0</v>
          </cell>
          <cell r="C1958">
            <v>0</v>
          </cell>
        </row>
        <row r="1959">
          <cell r="B1959">
            <v>0</v>
          </cell>
          <cell r="C1959">
            <v>0</v>
          </cell>
        </row>
        <row r="1960">
          <cell r="B1960">
            <v>0</v>
          </cell>
          <cell r="C1960">
            <v>0</v>
          </cell>
        </row>
        <row r="1961">
          <cell r="B1961">
            <v>0</v>
          </cell>
          <cell r="C1961">
            <v>0</v>
          </cell>
        </row>
        <row r="1963">
          <cell r="B1963" t="str">
            <v>EQUIPO</v>
          </cell>
        </row>
        <row r="1964">
          <cell r="B1964" t="str">
            <v>HTA MENOR (5% de M. de O.)</v>
          </cell>
        </row>
        <row r="1965">
          <cell r="A1965">
            <v>0</v>
          </cell>
          <cell r="B1965">
            <v>0</v>
          </cell>
          <cell r="C1965">
            <v>0</v>
          </cell>
        </row>
        <row r="1966">
          <cell r="A1966">
            <v>0</v>
          </cell>
          <cell r="B1966">
            <v>0</v>
          </cell>
          <cell r="C1966">
            <v>0</v>
          </cell>
        </row>
        <row r="1967">
          <cell r="A1967">
            <v>0</v>
          </cell>
          <cell r="B1967">
            <v>0</v>
          </cell>
          <cell r="C1967">
            <v>0</v>
          </cell>
        </row>
        <row r="1969">
          <cell r="B1969" t="str">
            <v>MANO DE OBRA</v>
          </cell>
        </row>
        <row r="1970">
          <cell r="B1970">
            <v>0</v>
          </cell>
          <cell r="C1970">
            <v>0</v>
          </cell>
        </row>
        <row r="1971">
          <cell r="A1971">
            <v>0</v>
          </cell>
          <cell r="B1971">
            <v>0</v>
          </cell>
          <cell r="C1971">
            <v>0</v>
          </cell>
        </row>
        <row r="1972">
          <cell r="A1972">
            <v>0</v>
          </cell>
          <cell r="B1972">
            <v>0</v>
          </cell>
          <cell r="C1972">
            <v>0</v>
          </cell>
        </row>
        <row r="1973">
          <cell r="A1973">
            <v>0</v>
          </cell>
          <cell r="B1973">
            <v>0</v>
          </cell>
          <cell r="C1973">
            <v>0</v>
          </cell>
        </row>
        <row r="1975">
          <cell r="B1975" t="str">
            <v>TRANSPORTE</v>
          </cell>
        </row>
        <row r="1977">
          <cell r="A1977">
            <v>0</v>
          </cell>
          <cell r="B1977">
            <v>0</v>
          </cell>
          <cell r="C1977">
            <v>0</v>
          </cell>
        </row>
        <row r="1978">
          <cell r="A1978">
            <v>0</v>
          </cell>
          <cell r="B1978">
            <v>0</v>
          </cell>
          <cell r="C1978">
            <v>0</v>
          </cell>
        </row>
        <row r="1979">
          <cell r="A1979">
            <v>0</v>
          </cell>
          <cell r="B1979">
            <v>0</v>
          </cell>
          <cell r="C1979">
            <v>0</v>
          </cell>
        </row>
        <row r="1984">
          <cell r="A1984" t="str">
            <v>CODIGO</v>
          </cell>
          <cell r="B1984" t="str">
            <v>ITEM</v>
          </cell>
          <cell r="C1984" t="str">
            <v>UNIDAD</v>
          </cell>
        </row>
        <row r="1985">
          <cell r="D1985">
            <v>0</v>
          </cell>
        </row>
        <row r="1986">
          <cell r="B1986" t="str">
            <v>CODIGO</v>
          </cell>
        </row>
        <row r="1987">
          <cell r="A1987" t="str">
            <v>CODIGO</v>
          </cell>
          <cell r="B1987" t="str">
            <v>RECURSOS</v>
          </cell>
          <cell r="C1987" t="str">
            <v>UNIDAD</v>
          </cell>
          <cell r="D1987" t="str">
            <v>CANT.</v>
          </cell>
        </row>
        <row r="1988">
          <cell r="B1988" t="str">
            <v>MATERIALES</v>
          </cell>
        </row>
        <row r="1989">
          <cell r="B1989">
            <v>0</v>
          </cell>
          <cell r="C1989">
            <v>0</v>
          </cell>
        </row>
        <row r="1990">
          <cell r="B1990">
            <v>0</v>
          </cell>
          <cell r="C1990">
            <v>0</v>
          </cell>
        </row>
        <row r="1991">
          <cell r="B1991">
            <v>0</v>
          </cell>
          <cell r="C1991">
            <v>0</v>
          </cell>
        </row>
        <row r="1992">
          <cell r="B1992">
            <v>0</v>
          </cell>
          <cell r="C1992">
            <v>0</v>
          </cell>
        </row>
        <row r="1994">
          <cell r="B1994" t="str">
            <v>EQUIPO</v>
          </cell>
        </row>
        <row r="1995">
          <cell r="B1995" t="str">
            <v>HTA MENOR (5% de M. de O.)</v>
          </cell>
        </row>
        <row r="1996">
          <cell r="A1996">
            <v>0</v>
          </cell>
          <cell r="B1996">
            <v>0</v>
          </cell>
          <cell r="C1996">
            <v>0</v>
          </cell>
        </row>
        <row r="1997">
          <cell r="A1997">
            <v>0</v>
          </cell>
          <cell r="B1997">
            <v>0</v>
          </cell>
          <cell r="C1997">
            <v>0</v>
          </cell>
        </row>
        <row r="1998">
          <cell r="A1998">
            <v>0</v>
          </cell>
          <cell r="B1998">
            <v>0</v>
          </cell>
          <cell r="C1998">
            <v>0</v>
          </cell>
        </row>
        <row r="2000">
          <cell r="B2000" t="str">
            <v>MANO DE OBRA</v>
          </cell>
        </row>
        <row r="2001">
          <cell r="B2001">
            <v>0</v>
          </cell>
          <cell r="C2001">
            <v>0</v>
          </cell>
        </row>
        <row r="2002">
          <cell r="A2002">
            <v>0</v>
          </cell>
          <cell r="B2002">
            <v>0</v>
          </cell>
          <cell r="C2002">
            <v>0</v>
          </cell>
        </row>
        <row r="2003">
          <cell r="A2003">
            <v>0</v>
          </cell>
          <cell r="B2003">
            <v>0</v>
          </cell>
          <cell r="C2003">
            <v>0</v>
          </cell>
        </row>
        <row r="2004">
          <cell r="A2004">
            <v>0</v>
          </cell>
          <cell r="B2004">
            <v>0</v>
          </cell>
          <cell r="C2004">
            <v>0</v>
          </cell>
        </row>
        <row r="2006">
          <cell r="B2006" t="str">
            <v>TRANSPORTE</v>
          </cell>
        </row>
        <row r="2008">
          <cell r="A2008">
            <v>0</v>
          </cell>
          <cell r="B2008">
            <v>0</v>
          </cell>
          <cell r="C2008">
            <v>0</v>
          </cell>
        </row>
        <row r="2009">
          <cell r="A2009">
            <v>0</v>
          </cell>
          <cell r="B2009">
            <v>0</v>
          </cell>
          <cell r="C2009">
            <v>0</v>
          </cell>
        </row>
        <row r="2010">
          <cell r="A2010">
            <v>0</v>
          </cell>
          <cell r="B2010">
            <v>0</v>
          </cell>
          <cell r="C2010">
            <v>0</v>
          </cell>
        </row>
        <row r="2015">
          <cell r="A2015" t="str">
            <v>CODIGO</v>
          </cell>
          <cell r="B2015" t="str">
            <v>ITEM</v>
          </cell>
          <cell r="C2015" t="str">
            <v>UNIDAD</v>
          </cell>
        </row>
        <row r="2016">
          <cell r="D2016">
            <v>0</v>
          </cell>
        </row>
        <row r="2017">
          <cell r="B2017" t="str">
            <v>CODIGO</v>
          </cell>
        </row>
        <row r="2018">
          <cell r="A2018" t="str">
            <v>CODIGO</v>
          </cell>
          <cell r="B2018" t="str">
            <v>RECURSOS</v>
          </cell>
          <cell r="C2018" t="str">
            <v>UNIDAD</v>
          </cell>
          <cell r="D2018" t="str">
            <v>CANT.</v>
          </cell>
        </row>
        <row r="2019">
          <cell r="B2019" t="str">
            <v>MATERIALES</v>
          </cell>
        </row>
        <row r="2020">
          <cell r="B2020">
            <v>0</v>
          </cell>
          <cell r="C2020">
            <v>0</v>
          </cell>
        </row>
        <row r="2021">
          <cell r="B2021">
            <v>0</v>
          </cell>
          <cell r="C2021">
            <v>0</v>
          </cell>
        </row>
        <row r="2022">
          <cell r="B2022">
            <v>0</v>
          </cell>
          <cell r="C2022">
            <v>0</v>
          </cell>
        </row>
        <row r="2023">
          <cell r="B2023">
            <v>0</v>
          </cell>
          <cell r="C2023">
            <v>0</v>
          </cell>
        </row>
        <row r="2025">
          <cell r="B2025" t="str">
            <v>EQUIPO</v>
          </cell>
        </row>
        <row r="2026">
          <cell r="B2026" t="str">
            <v>HTA MENOR (5% de M. de O.)</v>
          </cell>
        </row>
        <row r="2027">
          <cell r="A2027">
            <v>0</v>
          </cell>
          <cell r="B2027">
            <v>0</v>
          </cell>
          <cell r="C2027">
            <v>0</v>
          </cell>
        </row>
        <row r="2028">
          <cell r="A2028">
            <v>0</v>
          </cell>
          <cell r="B2028">
            <v>0</v>
          </cell>
          <cell r="C2028">
            <v>0</v>
          </cell>
        </row>
        <row r="2029">
          <cell r="A2029">
            <v>0</v>
          </cell>
          <cell r="B2029">
            <v>0</v>
          </cell>
          <cell r="C2029">
            <v>0</v>
          </cell>
        </row>
        <row r="2031">
          <cell r="B2031" t="str">
            <v>MANO DE OBRA</v>
          </cell>
        </row>
        <row r="2032">
          <cell r="B2032">
            <v>0</v>
          </cell>
          <cell r="C2032">
            <v>0</v>
          </cell>
        </row>
        <row r="2033">
          <cell r="A2033">
            <v>0</v>
          </cell>
          <cell r="B2033">
            <v>0</v>
          </cell>
          <cell r="C2033">
            <v>0</v>
          </cell>
        </row>
        <row r="2034">
          <cell r="A2034">
            <v>0</v>
          </cell>
          <cell r="B2034">
            <v>0</v>
          </cell>
          <cell r="C2034">
            <v>0</v>
          </cell>
        </row>
        <row r="2035">
          <cell r="A2035">
            <v>0</v>
          </cell>
          <cell r="B2035">
            <v>0</v>
          </cell>
          <cell r="C2035">
            <v>0</v>
          </cell>
        </row>
        <row r="2037">
          <cell r="B2037" t="str">
            <v>TRANSPORTE</v>
          </cell>
        </row>
        <row r="2039">
          <cell r="A2039">
            <v>0</v>
          </cell>
          <cell r="B2039">
            <v>0</v>
          </cell>
          <cell r="C2039">
            <v>0</v>
          </cell>
        </row>
        <row r="2040">
          <cell r="A2040">
            <v>0</v>
          </cell>
          <cell r="B2040">
            <v>0</v>
          </cell>
          <cell r="C2040">
            <v>0</v>
          </cell>
        </row>
        <row r="2041">
          <cell r="A2041">
            <v>0</v>
          </cell>
          <cell r="B2041">
            <v>0</v>
          </cell>
          <cell r="C2041">
            <v>0</v>
          </cell>
        </row>
        <row r="2046">
          <cell r="A2046" t="str">
            <v>CODIGO</v>
          </cell>
          <cell r="B2046" t="str">
            <v>ITEM</v>
          </cell>
          <cell r="C2046" t="str">
            <v>UNIDAD</v>
          </cell>
        </row>
        <row r="2047">
          <cell r="D2047">
            <v>0</v>
          </cell>
        </row>
        <row r="2048">
          <cell r="B2048" t="str">
            <v>CODIGO</v>
          </cell>
        </row>
        <row r="2049">
          <cell r="A2049" t="str">
            <v>CODIGO</v>
          </cell>
          <cell r="B2049" t="str">
            <v>RECURSOS</v>
          </cell>
          <cell r="C2049" t="str">
            <v>UNIDAD</v>
          </cell>
          <cell r="D2049" t="str">
            <v>CANT.</v>
          </cell>
        </row>
        <row r="2050">
          <cell r="B2050" t="str">
            <v>MATERIALES</v>
          </cell>
        </row>
        <row r="2051">
          <cell r="B2051">
            <v>0</v>
          </cell>
          <cell r="C2051">
            <v>0</v>
          </cell>
        </row>
        <row r="2052">
          <cell r="B2052">
            <v>0</v>
          </cell>
          <cell r="C2052">
            <v>0</v>
          </cell>
        </row>
        <row r="2053">
          <cell r="B2053">
            <v>0</v>
          </cell>
          <cell r="C2053">
            <v>0</v>
          </cell>
        </row>
        <row r="2054">
          <cell r="B2054">
            <v>0</v>
          </cell>
          <cell r="C2054">
            <v>0</v>
          </cell>
        </row>
        <row r="2056">
          <cell r="B2056" t="str">
            <v>EQUIPO</v>
          </cell>
        </row>
        <row r="2057">
          <cell r="B2057" t="str">
            <v>HTA MENOR (5% de M. de O.)</v>
          </cell>
        </row>
        <row r="2058">
          <cell r="A2058">
            <v>0</v>
          </cell>
          <cell r="B2058">
            <v>0</v>
          </cell>
          <cell r="C2058">
            <v>0</v>
          </cell>
        </row>
        <row r="2059">
          <cell r="A2059">
            <v>0</v>
          </cell>
          <cell r="B2059">
            <v>0</v>
          </cell>
          <cell r="C2059">
            <v>0</v>
          </cell>
        </row>
        <row r="2060">
          <cell r="A2060">
            <v>0</v>
          </cell>
          <cell r="B2060">
            <v>0</v>
          </cell>
          <cell r="C2060">
            <v>0</v>
          </cell>
        </row>
        <row r="2062">
          <cell r="B2062" t="str">
            <v>MANO DE OBRA</v>
          </cell>
        </row>
        <row r="2063">
          <cell r="B2063">
            <v>0</v>
          </cell>
          <cell r="C2063">
            <v>0</v>
          </cell>
        </row>
        <row r="2064">
          <cell r="A2064">
            <v>0</v>
          </cell>
          <cell r="B2064">
            <v>0</v>
          </cell>
          <cell r="C2064">
            <v>0</v>
          </cell>
        </row>
        <row r="2065">
          <cell r="A2065">
            <v>0</v>
          </cell>
          <cell r="B2065">
            <v>0</v>
          </cell>
          <cell r="C2065">
            <v>0</v>
          </cell>
        </row>
        <row r="2066">
          <cell r="A2066">
            <v>0</v>
          </cell>
          <cell r="B2066">
            <v>0</v>
          </cell>
          <cell r="C2066">
            <v>0</v>
          </cell>
        </row>
        <row r="2068">
          <cell r="B2068" t="str">
            <v>TRANSPORTE</v>
          </cell>
        </row>
        <row r="2070">
          <cell r="A2070">
            <v>0</v>
          </cell>
          <cell r="B2070">
            <v>0</v>
          </cell>
          <cell r="C2070">
            <v>0</v>
          </cell>
        </row>
        <row r="2071">
          <cell r="A2071">
            <v>0</v>
          </cell>
          <cell r="B2071">
            <v>0</v>
          </cell>
          <cell r="C2071">
            <v>0</v>
          </cell>
        </row>
        <row r="2072">
          <cell r="A2072">
            <v>0</v>
          </cell>
          <cell r="B2072">
            <v>0</v>
          </cell>
          <cell r="C2072">
            <v>0</v>
          </cell>
        </row>
        <row r="2078">
          <cell r="A2078" t="str">
            <v>CODIGO</v>
          </cell>
          <cell r="B2078" t="str">
            <v>ITEM</v>
          </cell>
          <cell r="C2078" t="str">
            <v>UNIDAD</v>
          </cell>
        </row>
        <row r="2079">
          <cell r="D2079">
            <v>0</v>
          </cell>
        </row>
        <row r="2080">
          <cell r="B2080" t="str">
            <v>CODIGO</v>
          </cell>
        </row>
        <row r="2081">
          <cell r="A2081" t="str">
            <v>CODIGO</v>
          </cell>
          <cell r="B2081" t="str">
            <v>RECURSOS</v>
          </cell>
          <cell r="C2081" t="str">
            <v>UNIDAD</v>
          </cell>
          <cell r="D2081" t="str">
            <v>CANT.</v>
          </cell>
        </row>
        <row r="2082">
          <cell r="B2082" t="str">
            <v>MATERIALES</v>
          </cell>
        </row>
        <row r="2083">
          <cell r="B2083">
            <v>0</v>
          </cell>
          <cell r="C2083">
            <v>0</v>
          </cell>
        </row>
        <row r="2084">
          <cell r="B2084">
            <v>0</v>
          </cell>
          <cell r="C2084">
            <v>0</v>
          </cell>
        </row>
        <row r="2085">
          <cell r="B2085">
            <v>0</v>
          </cell>
          <cell r="C2085">
            <v>0</v>
          </cell>
        </row>
        <row r="2086">
          <cell r="B2086">
            <v>0</v>
          </cell>
          <cell r="C2086">
            <v>0</v>
          </cell>
        </row>
        <row r="2088">
          <cell r="B2088" t="str">
            <v>EQUIPO</v>
          </cell>
        </row>
        <row r="2089">
          <cell r="B2089" t="str">
            <v>HTA MENOR (5% de M. de O.)</v>
          </cell>
        </row>
        <row r="2090">
          <cell r="A2090">
            <v>0</v>
          </cell>
          <cell r="B2090">
            <v>0</v>
          </cell>
          <cell r="C2090">
            <v>0</v>
          </cell>
        </row>
        <row r="2091">
          <cell r="A2091">
            <v>0</v>
          </cell>
          <cell r="B2091">
            <v>0</v>
          </cell>
          <cell r="C2091">
            <v>0</v>
          </cell>
        </row>
        <row r="2092">
          <cell r="A2092">
            <v>0</v>
          </cell>
          <cell r="B2092">
            <v>0</v>
          </cell>
          <cell r="C2092">
            <v>0</v>
          </cell>
        </row>
        <row r="2094">
          <cell r="B2094" t="str">
            <v>MANO DE OBRA</v>
          </cell>
        </row>
        <row r="2095">
          <cell r="B2095">
            <v>0</v>
          </cell>
          <cell r="C2095">
            <v>0</v>
          </cell>
        </row>
        <row r="2096">
          <cell r="A2096">
            <v>0</v>
          </cell>
          <cell r="B2096">
            <v>0</v>
          </cell>
          <cell r="C2096">
            <v>0</v>
          </cell>
        </row>
        <row r="2097">
          <cell r="A2097">
            <v>0</v>
          </cell>
          <cell r="B2097">
            <v>0</v>
          </cell>
          <cell r="C2097">
            <v>0</v>
          </cell>
        </row>
        <row r="2098">
          <cell r="A2098">
            <v>0</v>
          </cell>
          <cell r="B2098">
            <v>0</v>
          </cell>
          <cell r="C2098">
            <v>0</v>
          </cell>
        </row>
        <row r="2100">
          <cell r="B2100" t="str">
            <v>TRANSPORTE</v>
          </cell>
        </row>
        <row r="2102">
          <cell r="A2102">
            <v>0</v>
          </cell>
          <cell r="B2102">
            <v>0</v>
          </cell>
          <cell r="C2102">
            <v>0</v>
          </cell>
        </row>
        <row r="2103">
          <cell r="A2103">
            <v>0</v>
          </cell>
          <cell r="B2103">
            <v>0</v>
          </cell>
          <cell r="C2103">
            <v>0</v>
          </cell>
        </row>
        <row r="2104">
          <cell r="A2104">
            <v>0</v>
          </cell>
          <cell r="B2104">
            <v>0</v>
          </cell>
          <cell r="C2104">
            <v>0</v>
          </cell>
        </row>
        <row r="2109">
          <cell r="A2109" t="str">
            <v>CODIGO</v>
          </cell>
          <cell r="B2109" t="str">
            <v>ITEM</v>
          </cell>
          <cell r="C2109" t="str">
            <v>UNIDAD</v>
          </cell>
        </row>
        <row r="2110">
          <cell r="D2110">
            <v>0</v>
          </cell>
        </row>
        <row r="2111">
          <cell r="B2111" t="str">
            <v>CODIGO</v>
          </cell>
        </row>
        <row r="2112">
          <cell r="A2112" t="str">
            <v>CODIGO</v>
          </cell>
          <cell r="B2112" t="str">
            <v>RECURSOS</v>
          </cell>
          <cell r="C2112" t="str">
            <v>UNIDAD</v>
          </cell>
          <cell r="D2112" t="str">
            <v>CANT.</v>
          </cell>
        </row>
        <row r="2113">
          <cell r="B2113" t="str">
            <v>MATERIALES</v>
          </cell>
        </row>
        <row r="2114">
          <cell r="B2114">
            <v>0</v>
          </cell>
          <cell r="C2114">
            <v>0</v>
          </cell>
        </row>
        <row r="2115">
          <cell r="B2115">
            <v>0</v>
          </cell>
          <cell r="C2115">
            <v>0</v>
          </cell>
        </row>
        <row r="2116">
          <cell r="B2116">
            <v>0</v>
          </cell>
          <cell r="C2116">
            <v>0</v>
          </cell>
        </row>
        <row r="2117">
          <cell r="B2117">
            <v>0</v>
          </cell>
          <cell r="C2117">
            <v>0</v>
          </cell>
        </row>
        <row r="2119">
          <cell r="B2119" t="str">
            <v>EQUIPO</v>
          </cell>
        </row>
        <row r="2120">
          <cell r="B2120" t="str">
            <v>HTA MENOR (5% de M. de O.)</v>
          </cell>
        </row>
        <row r="2121">
          <cell r="A2121">
            <v>0</v>
          </cell>
          <cell r="B2121">
            <v>0</v>
          </cell>
          <cell r="C2121">
            <v>0</v>
          </cell>
        </row>
        <row r="2122">
          <cell r="A2122">
            <v>0</v>
          </cell>
          <cell r="B2122">
            <v>0</v>
          </cell>
          <cell r="C2122">
            <v>0</v>
          </cell>
        </row>
        <row r="2123">
          <cell r="A2123">
            <v>0</v>
          </cell>
          <cell r="B2123">
            <v>0</v>
          </cell>
          <cell r="C2123">
            <v>0</v>
          </cell>
        </row>
        <row r="2125">
          <cell r="B2125" t="str">
            <v>MANO DE OBRA</v>
          </cell>
        </row>
        <row r="2126">
          <cell r="B2126">
            <v>0</v>
          </cell>
          <cell r="C2126">
            <v>0</v>
          </cell>
        </row>
        <row r="2127">
          <cell r="A2127">
            <v>0</v>
          </cell>
          <cell r="B2127">
            <v>0</v>
          </cell>
          <cell r="C2127">
            <v>0</v>
          </cell>
        </row>
        <row r="2128">
          <cell r="A2128">
            <v>0</v>
          </cell>
          <cell r="B2128">
            <v>0</v>
          </cell>
          <cell r="C2128">
            <v>0</v>
          </cell>
        </row>
        <row r="2129">
          <cell r="A2129">
            <v>0</v>
          </cell>
          <cell r="B2129">
            <v>0</v>
          </cell>
          <cell r="C2129">
            <v>0</v>
          </cell>
        </row>
        <row r="2131">
          <cell r="B2131" t="str">
            <v>TRANSPORTE</v>
          </cell>
        </row>
        <row r="2133">
          <cell r="A2133">
            <v>0</v>
          </cell>
          <cell r="B2133">
            <v>0</v>
          </cell>
          <cell r="C2133">
            <v>0</v>
          </cell>
        </row>
        <row r="2134">
          <cell r="A2134">
            <v>0</v>
          </cell>
          <cell r="B2134">
            <v>0</v>
          </cell>
          <cell r="C2134">
            <v>0</v>
          </cell>
        </row>
        <row r="2135">
          <cell r="A2135">
            <v>0</v>
          </cell>
          <cell r="B2135">
            <v>0</v>
          </cell>
          <cell r="C2135">
            <v>0</v>
          </cell>
        </row>
        <row r="2140">
          <cell r="A2140" t="str">
            <v>CODIGO</v>
          </cell>
          <cell r="B2140" t="str">
            <v>ITEM</v>
          </cell>
          <cell r="C2140" t="str">
            <v>UNIDAD</v>
          </cell>
        </row>
        <row r="2141">
          <cell r="D2141">
            <v>0</v>
          </cell>
        </row>
        <row r="2142">
          <cell r="B2142" t="str">
            <v>CODIGO</v>
          </cell>
        </row>
        <row r="2143">
          <cell r="A2143" t="str">
            <v>CODIGO</v>
          </cell>
          <cell r="B2143" t="str">
            <v>RECURSOS</v>
          </cell>
          <cell r="C2143" t="str">
            <v>UNIDAD</v>
          </cell>
          <cell r="D2143" t="str">
            <v>CANT.</v>
          </cell>
        </row>
        <row r="2144">
          <cell r="B2144" t="str">
            <v>MATERIALES</v>
          </cell>
        </row>
        <row r="2145">
          <cell r="B2145">
            <v>0</v>
          </cell>
          <cell r="C2145">
            <v>0</v>
          </cell>
        </row>
        <row r="2146">
          <cell r="B2146">
            <v>0</v>
          </cell>
          <cell r="C2146">
            <v>0</v>
          </cell>
        </row>
        <row r="2147">
          <cell r="B2147">
            <v>0</v>
          </cell>
          <cell r="C2147">
            <v>0</v>
          </cell>
        </row>
        <row r="2148">
          <cell r="B2148">
            <v>0</v>
          </cell>
          <cell r="C2148">
            <v>0</v>
          </cell>
        </row>
        <row r="2150">
          <cell r="B2150" t="str">
            <v>EQUIPO</v>
          </cell>
        </row>
        <row r="2151">
          <cell r="B2151" t="str">
            <v>HTA MENOR (5% de M. de O.)</v>
          </cell>
        </row>
        <row r="2152">
          <cell r="A2152">
            <v>0</v>
          </cell>
          <cell r="B2152">
            <v>0</v>
          </cell>
          <cell r="C2152">
            <v>0</v>
          </cell>
        </row>
        <row r="2153">
          <cell r="A2153">
            <v>0</v>
          </cell>
          <cell r="B2153">
            <v>0</v>
          </cell>
          <cell r="C2153">
            <v>0</v>
          </cell>
        </row>
        <row r="2154">
          <cell r="A2154">
            <v>0</v>
          </cell>
          <cell r="B2154">
            <v>0</v>
          </cell>
          <cell r="C2154">
            <v>0</v>
          </cell>
        </row>
        <row r="2156">
          <cell r="B2156" t="str">
            <v>MANO DE OBRA</v>
          </cell>
        </row>
        <row r="2157">
          <cell r="B2157">
            <v>0</v>
          </cell>
          <cell r="C2157">
            <v>0</v>
          </cell>
        </row>
        <row r="2158">
          <cell r="A2158">
            <v>0</v>
          </cell>
          <cell r="B2158">
            <v>0</v>
          </cell>
          <cell r="C2158">
            <v>0</v>
          </cell>
        </row>
        <row r="2159">
          <cell r="A2159">
            <v>0</v>
          </cell>
          <cell r="B2159">
            <v>0</v>
          </cell>
          <cell r="C2159">
            <v>0</v>
          </cell>
        </row>
        <row r="2160">
          <cell r="A2160">
            <v>0</v>
          </cell>
          <cell r="B2160">
            <v>0</v>
          </cell>
          <cell r="C2160">
            <v>0</v>
          </cell>
        </row>
        <row r="2162">
          <cell r="B2162" t="str">
            <v>TRANSPORTE</v>
          </cell>
        </row>
        <row r="2164">
          <cell r="A2164">
            <v>0</v>
          </cell>
          <cell r="B2164">
            <v>0</v>
          </cell>
          <cell r="C2164">
            <v>0</v>
          </cell>
        </row>
        <row r="2165">
          <cell r="A2165">
            <v>0</v>
          </cell>
          <cell r="B2165">
            <v>0</v>
          </cell>
          <cell r="C2165">
            <v>0</v>
          </cell>
        </row>
        <row r="2166">
          <cell r="A2166">
            <v>0</v>
          </cell>
          <cell r="B2166">
            <v>0</v>
          </cell>
          <cell r="C2166">
            <v>0</v>
          </cell>
        </row>
        <row r="2171">
          <cell r="A2171" t="str">
            <v>CODIGO</v>
          </cell>
          <cell r="B2171" t="str">
            <v>ITEM</v>
          </cell>
          <cell r="C2171" t="str">
            <v>UNIDAD</v>
          </cell>
        </row>
        <row r="2172">
          <cell r="D2172">
            <v>0</v>
          </cell>
        </row>
        <row r="2173">
          <cell r="B2173" t="str">
            <v>CODIGO</v>
          </cell>
        </row>
        <row r="2174">
          <cell r="A2174" t="str">
            <v>CODIGO</v>
          </cell>
          <cell r="B2174" t="str">
            <v>RECURSOS</v>
          </cell>
          <cell r="C2174" t="str">
            <v>UNIDAD</v>
          </cell>
          <cell r="D2174" t="str">
            <v>CANT.</v>
          </cell>
        </row>
        <row r="2175">
          <cell r="B2175" t="str">
            <v>MATERIALES</v>
          </cell>
        </row>
        <row r="2176">
          <cell r="B2176">
            <v>0</v>
          </cell>
          <cell r="C2176">
            <v>0</v>
          </cell>
        </row>
        <row r="2177">
          <cell r="B2177">
            <v>0</v>
          </cell>
          <cell r="C2177">
            <v>0</v>
          </cell>
        </row>
        <row r="2178">
          <cell r="B2178">
            <v>0</v>
          </cell>
          <cell r="C2178">
            <v>0</v>
          </cell>
        </row>
        <row r="2179">
          <cell r="B2179">
            <v>0</v>
          </cell>
          <cell r="C2179">
            <v>0</v>
          </cell>
        </row>
        <row r="2181">
          <cell r="B2181" t="str">
            <v>EQUIPO</v>
          </cell>
        </row>
        <row r="2182">
          <cell r="B2182" t="str">
            <v>HTA MENOR (5% de M. de O.)</v>
          </cell>
        </row>
        <row r="2183">
          <cell r="A2183">
            <v>0</v>
          </cell>
          <cell r="B2183">
            <v>0</v>
          </cell>
          <cell r="C2183">
            <v>0</v>
          </cell>
        </row>
        <row r="2184">
          <cell r="A2184">
            <v>0</v>
          </cell>
          <cell r="B2184">
            <v>0</v>
          </cell>
          <cell r="C2184">
            <v>0</v>
          </cell>
        </row>
        <row r="2185">
          <cell r="A2185">
            <v>0</v>
          </cell>
          <cell r="B2185">
            <v>0</v>
          </cell>
          <cell r="C2185">
            <v>0</v>
          </cell>
        </row>
        <row r="2187">
          <cell r="B2187" t="str">
            <v>MANO DE OBRA</v>
          </cell>
        </row>
        <row r="2188">
          <cell r="B2188">
            <v>0</v>
          </cell>
          <cell r="C2188">
            <v>0</v>
          </cell>
        </row>
        <row r="2189">
          <cell r="A2189">
            <v>0</v>
          </cell>
          <cell r="B2189">
            <v>0</v>
          </cell>
          <cell r="C2189">
            <v>0</v>
          </cell>
        </row>
        <row r="2190">
          <cell r="A2190">
            <v>0</v>
          </cell>
          <cell r="B2190">
            <v>0</v>
          </cell>
          <cell r="C2190">
            <v>0</v>
          </cell>
        </row>
        <row r="2191">
          <cell r="A2191">
            <v>0</v>
          </cell>
          <cell r="B2191">
            <v>0</v>
          </cell>
          <cell r="C2191">
            <v>0</v>
          </cell>
        </row>
        <row r="2193">
          <cell r="B2193" t="str">
            <v>TRANSPORTE</v>
          </cell>
        </row>
        <row r="2195">
          <cell r="A2195">
            <v>0</v>
          </cell>
          <cell r="B2195">
            <v>0</v>
          </cell>
          <cell r="C2195">
            <v>0</v>
          </cell>
        </row>
        <row r="2196">
          <cell r="A2196">
            <v>0</v>
          </cell>
          <cell r="B2196">
            <v>0</v>
          </cell>
          <cell r="C2196">
            <v>0</v>
          </cell>
        </row>
        <row r="2197">
          <cell r="A2197">
            <v>0</v>
          </cell>
          <cell r="B2197">
            <v>0</v>
          </cell>
          <cell r="C2197">
            <v>0</v>
          </cell>
        </row>
        <row r="2202">
          <cell r="A2202" t="str">
            <v>CODIGO</v>
          </cell>
          <cell r="B2202" t="str">
            <v>ITEM</v>
          </cell>
          <cell r="C2202" t="str">
            <v>UNIDAD</v>
          </cell>
        </row>
        <row r="2203">
          <cell r="D2203">
            <v>0</v>
          </cell>
        </row>
        <row r="2204">
          <cell r="B2204" t="str">
            <v>CODIGO</v>
          </cell>
        </row>
        <row r="2205">
          <cell r="A2205" t="str">
            <v>CODIGO</v>
          </cell>
          <cell r="B2205" t="str">
            <v>RECURSOS</v>
          </cell>
          <cell r="C2205" t="str">
            <v>UNIDAD</v>
          </cell>
          <cell r="D2205" t="str">
            <v>CANT.</v>
          </cell>
        </row>
        <row r="2206">
          <cell r="B2206" t="str">
            <v>MATERIALES</v>
          </cell>
        </row>
        <row r="2207">
          <cell r="B2207">
            <v>0</v>
          </cell>
          <cell r="C2207">
            <v>0</v>
          </cell>
        </row>
        <row r="2208">
          <cell r="B2208">
            <v>0</v>
          </cell>
          <cell r="C2208">
            <v>0</v>
          </cell>
        </row>
        <row r="2209">
          <cell r="B2209">
            <v>0</v>
          </cell>
          <cell r="C2209">
            <v>0</v>
          </cell>
        </row>
        <row r="2210">
          <cell r="B2210">
            <v>0</v>
          </cell>
          <cell r="C2210">
            <v>0</v>
          </cell>
        </row>
        <row r="2212">
          <cell r="B2212" t="str">
            <v>EQUIPO</v>
          </cell>
        </row>
        <row r="2213">
          <cell r="B2213" t="str">
            <v>HTA MENOR (5% de M. de O.)</v>
          </cell>
        </row>
        <row r="2214">
          <cell r="A2214">
            <v>0</v>
          </cell>
          <cell r="B2214">
            <v>0</v>
          </cell>
          <cell r="C2214">
            <v>0</v>
          </cell>
        </row>
        <row r="2215">
          <cell r="A2215">
            <v>0</v>
          </cell>
          <cell r="B2215">
            <v>0</v>
          </cell>
          <cell r="C2215">
            <v>0</v>
          </cell>
        </row>
        <row r="2216">
          <cell r="A2216">
            <v>0</v>
          </cell>
          <cell r="B2216">
            <v>0</v>
          </cell>
          <cell r="C2216">
            <v>0</v>
          </cell>
        </row>
        <row r="2218">
          <cell r="B2218" t="str">
            <v>MANO DE OBRA</v>
          </cell>
        </row>
        <row r="2219">
          <cell r="B2219">
            <v>0</v>
          </cell>
          <cell r="C2219">
            <v>0</v>
          </cell>
        </row>
        <row r="2220">
          <cell r="A2220">
            <v>0</v>
          </cell>
          <cell r="B2220">
            <v>0</v>
          </cell>
          <cell r="C2220">
            <v>0</v>
          </cell>
        </row>
        <row r="2221">
          <cell r="A2221">
            <v>0</v>
          </cell>
          <cell r="B2221">
            <v>0</v>
          </cell>
          <cell r="C2221">
            <v>0</v>
          </cell>
        </row>
        <row r="2222">
          <cell r="A2222">
            <v>0</v>
          </cell>
          <cell r="B2222">
            <v>0</v>
          </cell>
          <cell r="C2222">
            <v>0</v>
          </cell>
        </row>
        <row r="2224">
          <cell r="B2224" t="str">
            <v>TRANSPORTE</v>
          </cell>
        </row>
        <row r="2226">
          <cell r="A2226">
            <v>0</v>
          </cell>
          <cell r="B2226">
            <v>0</v>
          </cell>
          <cell r="C2226">
            <v>0</v>
          </cell>
        </row>
        <row r="2227">
          <cell r="A2227">
            <v>0</v>
          </cell>
          <cell r="B2227">
            <v>0</v>
          </cell>
          <cell r="C2227">
            <v>0</v>
          </cell>
        </row>
        <row r="2228">
          <cell r="A2228">
            <v>0</v>
          </cell>
          <cell r="B2228">
            <v>0</v>
          </cell>
          <cell r="C2228">
            <v>0</v>
          </cell>
        </row>
        <row r="2233">
          <cell r="A2233" t="str">
            <v>CODIGO</v>
          </cell>
          <cell r="B2233" t="str">
            <v>ITEM</v>
          </cell>
          <cell r="C2233" t="str">
            <v>UNIDAD</v>
          </cell>
        </row>
        <row r="2234">
          <cell r="D2234">
            <v>0</v>
          </cell>
        </row>
        <row r="2235">
          <cell r="B2235" t="str">
            <v>CODIGO</v>
          </cell>
        </row>
        <row r="2236">
          <cell r="A2236" t="str">
            <v>CODIGO</v>
          </cell>
          <cell r="B2236" t="str">
            <v>RECURSOS</v>
          </cell>
          <cell r="C2236" t="str">
            <v>UNIDAD</v>
          </cell>
          <cell r="D2236" t="str">
            <v>CANT.</v>
          </cell>
        </row>
        <row r="2237">
          <cell r="B2237" t="str">
            <v>MATERIALES</v>
          </cell>
        </row>
        <row r="2238">
          <cell r="B2238">
            <v>0</v>
          </cell>
          <cell r="C2238">
            <v>0</v>
          </cell>
        </row>
        <row r="2239">
          <cell r="B2239">
            <v>0</v>
          </cell>
          <cell r="C2239">
            <v>0</v>
          </cell>
        </row>
        <row r="2240">
          <cell r="B2240">
            <v>0</v>
          </cell>
          <cell r="C2240">
            <v>0</v>
          </cell>
        </row>
        <row r="2241">
          <cell r="B2241">
            <v>0</v>
          </cell>
          <cell r="C2241">
            <v>0</v>
          </cell>
        </row>
        <row r="2243">
          <cell r="B2243" t="str">
            <v>EQUIPO</v>
          </cell>
        </row>
        <row r="2244">
          <cell r="B2244" t="str">
            <v>HTA MENOR (5% de M. de O.)</v>
          </cell>
        </row>
        <row r="2245">
          <cell r="A2245">
            <v>0</v>
          </cell>
          <cell r="B2245">
            <v>0</v>
          </cell>
          <cell r="C2245">
            <v>0</v>
          </cell>
        </row>
        <row r="2246">
          <cell r="A2246">
            <v>0</v>
          </cell>
          <cell r="B2246">
            <v>0</v>
          </cell>
          <cell r="C2246">
            <v>0</v>
          </cell>
        </row>
        <row r="2247">
          <cell r="A2247">
            <v>0</v>
          </cell>
          <cell r="B2247">
            <v>0</v>
          </cell>
          <cell r="C2247">
            <v>0</v>
          </cell>
        </row>
        <row r="2249">
          <cell r="B2249" t="str">
            <v>MANO DE OBRA</v>
          </cell>
        </row>
        <row r="2250">
          <cell r="B2250">
            <v>0</v>
          </cell>
          <cell r="C2250">
            <v>0</v>
          </cell>
        </row>
        <row r="2251">
          <cell r="A2251">
            <v>0</v>
          </cell>
          <cell r="B2251">
            <v>0</v>
          </cell>
          <cell r="C2251">
            <v>0</v>
          </cell>
        </row>
        <row r="2252">
          <cell r="A2252">
            <v>0</v>
          </cell>
          <cell r="B2252">
            <v>0</v>
          </cell>
          <cell r="C2252">
            <v>0</v>
          </cell>
        </row>
        <row r="2253">
          <cell r="A2253">
            <v>0</v>
          </cell>
          <cell r="B2253">
            <v>0</v>
          </cell>
          <cell r="C2253">
            <v>0</v>
          </cell>
        </row>
        <row r="2255">
          <cell r="B2255" t="str">
            <v>TRANSPORTE</v>
          </cell>
        </row>
        <row r="2257">
          <cell r="A2257">
            <v>0</v>
          </cell>
          <cell r="B2257">
            <v>0</v>
          </cell>
          <cell r="C2257">
            <v>0</v>
          </cell>
        </row>
        <row r="2258">
          <cell r="A2258">
            <v>0</v>
          </cell>
          <cell r="B2258">
            <v>0</v>
          </cell>
          <cell r="C2258">
            <v>0</v>
          </cell>
        </row>
        <row r="2259">
          <cell r="A2259">
            <v>0</v>
          </cell>
          <cell r="B2259">
            <v>0</v>
          </cell>
          <cell r="C2259">
            <v>0</v>
          </cell>
        </row>
        <row r="2264">
          <cell r="A2264" t="str">
            <v>CODIGO</v>
          </cell>
          <cell r="B2264" t="str">
            <v>ITEM</v>
          </cell>
          <cell r="C2264" t="str">
            <v>UNIDAD</v>
          </cell>
        </row>
        <row r="2265">
          <cell r="D2265">
            <v>0</v>
          </cell>
        </row>
        <row r="2266">
          <cell r="B2266" t="str">
            <v>CODIGO</v>
          </cell>
        </row>
        <row r="2267">
          <cell r="A2267" t="str">
            <v>CODIGO</v>
          </cell>
          <cell r="B2267" t="str">
            <v>RECURSOS</v>
          </cell>
          <cell r="C2267" t="str">
            <v>UNIDAD</v>
          </cell>
          <cell r="D2267" t="str">
            <v>CANT.</v>
          </cell>
        </row>
        <row r="2268">
          <cell r="B2268" t="str">
            <v>MATERIALES</v>
          </cell>
        </row>
        <row r="2269">
          <cell r="B2269">
            <v>0</v>
          </cell>
          <cell r="C2269">
            <v>0</v>
          </cell>
        </row>
        <row r="2270">
          <cell r="B2270">
            <v>0</v>
          </cell>
          <cell r="C2270">
            <v>0</v>
          </cell>
        </row>
        <row r="2271">
          <cell r="B2271">
            <v>0</v>
          </cell>
          <cell r="C2271">
            <v>0</v>
          </cell>
        </row>
        <row r="2272">
          <cell r="B2272">
            <v>0</v>
          </cell>
          <cell r="C2272">
            <v>0</v>
          </cell>
        </row>
        <row r="2274">
          <cell r="B2274" t="str">
            <v>EQUIPO</v>
          </cell>
        </row>
        <row r="2275">
          <cell r="B2275" t="str">
            <v>HTA MENOR (5% de M. de O.)</v>
          </cell>
        </row>
        <row r="2276">
          <cell r="A2276">
            <v>0</v>
          </cell>
          <cell r="B2276">
            <v>0</v>
          </cell>
          <cell r="C2276">
            <v>0</v>
          </cell>
        </row>
        <row r="2277">
          <cell r="A2277">
            <v>0</v>
          </cell>
          <cell r="B2277">
            <v>0</v>
          </cell>
          <cell r="C2277">
            <v>0</v>
          </cell>
        </row>
        <row r="2278">
          <cell r="A2278">
            <v>0</v>
          </cell>
          <cell r="B2278">
            <v>0</v>
          </cell>
          <cell r="C2278">
            <v>0</v>
          </cell>
        </row>
        <row r="2280">
          <cell r="B2280" t="str">
            <v>MANO DE OBRA</v>
          </cell>
        </row>
        <row r="2281">
          <cell r="B2281">
            <v>0</v>
          </cell>
          <cell r="C2281">
            <v>0</v>
          </cell>
        </row>
        <row r="2282">
          <cell r="A2282">
            <v>0</v>
          </cell>
          <cell r="B2282">
            <v>0</v>
          </cell>
          <cell r="C2282">
            <v>0</v>
          </cell>
        </row>
        <row r="2283">
          <cell r="A2283">
            <v>0</v>
          </cell>
          <cell r="B2283">
            <v>0</v>
          </cell>
          <cell r="C2283">
            <v>0</v>
          </cell>
        </row>
        <row r="2284">
          <cell r="A2284">
            <v>0</v>
          </cell>
          <cell r="B2284">
            <v>0</v>
          </cell>
          <cell r="C2284">
            <v>0</v>
          </cell>
        </row>
        <row r="2286">
          <cell r="B2286" t="str">
            <v>TRANSPORTE</v>
          </cell>
        </row>
        <row r="2288">
          <cell r="A2288">
            <v>0</v>
          </cell>
          <cell r="B2288">
            <v>0</v>
          </cell>
          <cell r="C2288">
            <v>0</v>
          </cell>
        </row>
        <row r="2289">
          <cell r="A2289">
            <v>0</v>
          </cell>
          <cell r="B2289">
            <v>0</v>
          </cell>
          <cell r="C2289">
            <v>0</v>
          </cell>
        </row>
        <row r="2290">
          <cell r="A2290">
            <v>0</v>
          </cell>
          <cell r="B2290">
            <v>0</v>
          </cell>
          <cell r="C2290">
            <v>0</v>
          </cell>
        </row>
        <row r="2295">
          <cell r="A2295" t="str">
            <v>CODIGO</v>
          </cell>
          <cell r="B2295" t="str">
            <v>ITEM</v>
          </cell>
          <cell r="C2295" t="str">
            <v>UNIDAD</v>
          </cell>
        </row>
        <row r="2296">
          <cell r="D2296">
            <v>0</v>
          </cell>
        </row>
        <row r="2297">
          <cell r="B2297" t="str">
            <v>CODIGO</v>
          </cell>
        </row>
        <row r="2298">
          <cell r="A2298" t="str">
            <v>CODIGO</v>
          </cell>
          <cell r="B2298" t="str">
            <v>RECURSOS</v>
          </cell>
          <cell r="C2298" t="str">
            <v>UNIDAD</v>
          </cell>
          <cell r="D2298" t="str">
            <v>CANT.</v>
          </cell>
        </row>
        <row r="2299">
          <cell r="B2299" t="str">
            <v>MATERIALES</v>
          </cell>
        </row>
        <row r="2300">
          <cell r="B2300">
            <v>0</v>
          </cell>
          <cell r="C2300">
            <v>0</v>
          </cell>
        </row>
        <row r="2301">
          <cell r="B2301">
            <v>0</v>
          </cell>
          <cell r="C2301">
            <v>0</v>
          </cell>
        </row>
        <row r="2302">
          <cell r="B2302">
            <v>0</v>
          </cell>
          <cell r="C2302">
            <v>0</v>
          </cell>
        </row>
        <row r="2303">
          <cell r="B2303">
            <v>0</v>
          </cell>
          <cell r="C2303">
            <v>0</v>
          </cell>
        </row>
        <row r="2305">
          <cell r="B2305" t="str">
            <v>EQUIPO</v>
          </cell>
        </row>
        <row r="2306">
          <cell r="B2306" t="str">
            <v>HTA MENOR (5% de M. de O.)</v>
          </cell>
        </row>
        <row r="2307">
          <cell r="A2307">
            <v>0</v>
          </cell>
          <cell r="B2307">
            <v>0</v>
          </cell>
          <cell r="C2307">
            <v>0</v>
          </cell>
        </row>
        <row r="2308">
          <cell r="A2308">
            <v>0</v>
          </cell>
          <cell r="B2308">
            <v>0</v>
          </cell>
          <cell r="C2308">
            <v>0</v>
          </cell>
        </row>
        <row r="2309">
          <cell r="A2309">
            <v>0</v>
          </cell>
          <cell r="B2309">
            <v>0</v>
          </cell>
          <cell r="C2309">
            <v>0</v>
          </cell>
        </row>
        <row r="2311">
          <cell r="B2311" t="str">
            <v>MANO DE OBRA</v>
          </cell>
        </row>
        <row r="2312">
          <cell r="B2312">
            <v>0</v>
          </cell>
          <cell r="C2312">
            <v>0</v>
          </cell>
        </row>
        <row r="2313">
          <cell r="A2313">
            <v>0</v>
          </cell>
          <cell r="B2313">
            <v>0</v>
          </cell>
          <cell r="C2313">
            <v>0</v>
          </cell>
        </row>
        <row r="2314">
          <cell r="A2314">
            <v>0</v>
          </cell>
          <cell r="B2314">
            <v>0</v>
          </cell>
          <cell r="C2314">
            <v>0</v>
          </cell>
        </row>
        <row r="2315">
          <cell r="A2315">
            <v>0</v>
          </cell>
          <cell r="B2315">
            <v>0</v>
          </cell>
          <cell r="C2315">
            <v>0</v>
          </cell>
        </row>
        <row r="2317">
          <cell r="B2317" t="str">
            <v>TRANSPORTE</v>
          </cell>
        </row>
        <row r="2319">
          <cell r="A2319">
            <v>0</v>
          </cell>
          <cell r="B2319">
            <v>0</v>
          </cell>
          <cell r="C2319">
            <v>0</v>
          </cell>
        </row>
        <row r="2320">
          <cell r="A2320">
            <v>0</v>
          </cell>
          <cell r="B2320">
            <v>0</v>
          </cell>
          <cell r="C2320">
            <v>0</v>
          </cell>
        </row>
        <row r="2321">
          <cell r="A2321">
            <v>0</v>
          </cell>
          <cell r="B2321">
            <v>0</v>
          </cell>
          <cell r="C2321">
            <v>0</v>
          </cell>
        </row>
        <row r="2326">
          <cell r="A2326" t="str">
            <v>CODIGO</v>
          </cell>
          <cell r="B2326" t="str">
            <v>ITEM</v>
          </cell>
          <cell r="C2326" t="str">
            <v>UNIDAD</v>
          </cell>
        </row>
        <row r="2327">
          <cell r="D2327">
            <v>0</v>
          </cell>
        </row>
        <row r="2328">
          <cell r="B2328" t="str">
            <v>CODIGO</v>
          </cell>
        </row>
        <row r="2329">
          <cell r="A2329" t="str">
            <v>CODIGO</v>
          </cell>
          <cell r="B2329" t="str">
            <v>RECURSOS</v>
          </cell>
          <cell r="C2329" t="str">
            <v>UNIDAD</v>
          </cell>
          <cell r="D2329" t="str">
            <v>CANT.</v>
          </cell>
        </row>
        <row r="2330">
          <cell r="B2330" t="str">
            <v>MATERIALES</v>
          </cell>
        </row>
        <row r="2331">
          <cell r="B2331">
            <v>0</v>
          </cell>
          <cell r="C2331">
            <v>0</v>
          </cell>
        </row>
        <row r="2332">
          <cell r="B2332">
            <v>0</v>
          </cell>
          <cell r="C2332">
            <v>0</v>
          </cell>
        </row>
        <row r="2333">
          <cell r="B2333">
            <v>0</v>
          </cell>
          <cell r="C2333">
            <v>0</v>
          </cell>
        </row>
        <row r="2334">
          <cell r="B2334">
            <v>0</v>
          </cell>
          <cell r="C2334">
            <v>0</v>
          </cell>
        </row>
        <row r="2336">
          <cell r="B2336" t="str">
            <v>EQUIPO</v>
          </cell>
        </row>
        <row r="2337">
          <cell r="B2337" t="str">
            <v>HTA MENOR (5% de M. de O.)</v>
          </cell>
        </row>
        <row r="2338">
          <cell r="A2338">
            <v>0</v>
          </cell>
          <cell r="B2338">
            <v>0</v>
          </cell>
          <cell r="C2338">
            <v>0</v>
          </cell>
        </row>
        <row r="2339">
          <cell r="A2339">
            <v>0</v>
          </cell>
          <cell r="B2339">
            <v>0</v>
          </cell>
          <cell r="C2339">
            <v>0</v>
          </cell>
        </row>
        <row r="2340">
          <cell r="A2340">
            <v>0</v>
          </cell>
          <cell r="B2340">
            <v>0</v>
          </cell>
          <cell r="C2340">
            <v>0</v>
          </cell>
        </row>
        <row r="2342">
          <cell r="B2342" t="str">
            <v>MANO DE OBRA</v>
          </cell>
        </row>
        <row r="2343">
          <cell r="B2343">
            <v>0</v>
          </cell>
          <cell r="C2343">
            <v>0</v>
          </cell>
        </row>
        <row r="2344">
          <cell r="A2344">
            <v>0</v>
          </cell>
          <cell r="B2344">
            <v>0</v>
          </cell>
          <cell r="C2344">
            <v>0</v>
          </cell>
        </row>
        <row r="2345">
          <cell r="A2345">
            <v>0</v>
          </cell>
          <cell r="B2345">
            <v>0</v>
          </cell>
          <cell r="C2345">
            <v>0</v>
          </cell>
        </row>
        <row r="2346">
          <cell r="A2346">
            <v>0</v>
          </cell>
          <cell r="B2346">
            <v>0</v>
          </cell>
          <cell r="C2346">
            <v>0</v>
          </cell>
        </row>
        <row r="2348">
          <cell r="B2348" t="str">
            <v>TRANSPORTE</v>
          </cell>
        </row>
        <row r="2350">
          <cell r="A2350">
            <v>0</v>
          </cell>
          <cell r="B2350">
            <v>0</v>
          </cell>
          <cell r="C2350">
            <v>0</v>
          </cell>
        </row>
        <row r="2351">
          <cell r="A2351">
            <v>0</v>
          </cell>
          <cell r="B2351">
            <v>0</v>
          </cell>
          <cell r="C2351">
            <v>0</v>
          </cell>
        </row>
        <row r="2352">
          <cell r="A2352">
            <v>0</v>
          </cell>
          <cell r="B2352">
            <v>0</v>
          </cell>
          <cell r="C2352">
            <v>0</v>
          </cell>
        </row>
        <row r="2357">
          <cell r="A2357" t="str">
            <v>CODIGO</v>
          </cell>
          <cell r="B2357" t="str">
            <v>ITEM</v>
          </cell>
          <cell r="C2357" t="str">
            <v>UNIDAD</v>
          </cell>
        </row>
        <row r="2358">
          <cell r="D2358">
            <v>0</v>
          </cell>
        </row>
        <row r="2359">
          <cell r="B2359" t="str">
            <v>CODIGO</v>
          </cell>
        </row>
        <row r="2360">
          <cell r="A2360" t="str">
            <v>CODIGO</v>
          </cell>
          <cell r="B2360" t="str">
            <v>RECURSOS</v>
          </cell>
          <cell r="C2360" t="str">
            <v>UNIDAD</v>
          </cell>
          <cell r="D2360" t="str">
            <v>CANT.</v>
          </cell>
        </row>
        <row r="2361">
          <cell r="B2361" t="str">
            <v>MATERIALES</v>
          </cell>
        </row>
        <row r="2362">
          <cell r="B2362">
            <v>0</v>
          </cell>
          <cell r="C2362">
            <v>0</v>
          </cell>
        </row>
        <row r="2363">
          <cell r="B2363">
            <v>0</v>
          </cell>
          <cell r="C2363">
            <v>0</v>
          </cell>
        </row>
        <row r="2364">
          <cell r="B2364">
            <v>0</v>
          </cell>
          <cell r="C2364">
            <v>0</v>
          </cell>
        </row>
        <row r="2365">
          <cell r="B2365">
            <v>0</v>
          </cell>
          <cell r="C2365">
            <v>0</v>
          </cell>
        </row>
        <row r="2367">
          <cell r="B2367" t="str">
            <v>EQUIPO</v>
          </cell>
        </row>
        <row r="2368">
          <cell r="B2368" t="str">
            <v>HTA MENOR (5% de M. de O.)</v>
          </cell>
        </row>
        <row r="2369">
          <cell r="A2369">
            <v>0</v>
          </cell>
          <cell r="B2369">
            <v>0</v>
          </cell>
          <cell r="C2369">
            <v>0</v>
          </cell>
        </row>
        <row r="2370">
          <cell r="A2370">
            <v>0</v>
          </cell>
          <cell r="B2370">
            <v>0</v>
          </cell>
          <cell r="C2370">
            <v>0</v>
          </cell>
        </row>
        <row r="2371">
          <cell r="A2371">
            <v>0</v>
          </cell>
          <cell r="B2371">
            <v>0</v>
          </cell>
          <cell r="C2371">
            <v>0</v>
          </cell>
        </row>
        <row r="2373">
          <cell r="B2373" t="str">
            <v>MANO DE OBRA</v>
          </cell>
        </row>
        <row r="2374">
          <cell r="B2374">
            <v>0</v>
          </cell>
          <cell r="C2374">
            <v>0</v>
          </cell>
        </row>
        <row r="2375">
          <cell r="A2375">
            <v>0</v>
          </cell>
          <cell r="B2375">
            <v>0</v>
          </cell>
          <cell r="C2375">
            <v>0</v>
          </cell>
        </row>
        <row r="2376">
          <cell r="A2376">
            <v>0</v>
          </cell>
          <cell r="B2376">
            <v>0</v>
          </cell>
          <cell r="C2376">
            <v>0</v>
          </cell>
        </row>
        <row r="2377">
          <cell r="A2377">
            <v>0</v>
          </cell>
          <cell r="B2377">
            <v>0</v>
          </cell>
          <cell r="C2377">
            <v>0</v>
          </cell>
        </row>
        <row r="2379">
          <cell r="B2379" t="str">
            <v>TRANSPORTE</v>
          </cell>
        </row>
        <row r="2381">
          <cell r="A2381">
            <v>0</v>
          </cell>
          <cell r="B2381">
            <v>0</v>
          </cell>
          <cell r="C2381">
            <v>0</v>
          </cell>
        </row>
        <row r="2382">
          <cell r="A2382">
            <v>0</v>
          </cell>
          <cell r="B2382">
            <v>0</v>
          </cell>
          <cell r="C2382">
            <v>0</v>
          </cell>
        </row>
        <row r="2383">
          <cell r="A2383">
            <v>0</v>
          </cell>
          <cell r="B2383">
            <v>0</v>
          </cell>
          <cell r="C2383">
            <v>0</v>
          </cell>
        </row>
        <row r="2388">
          <cell r="A2388" t="str">
            <v>CODIGO</v>
          </cell>
          <cell r="B2388" t="str">
            <v>ITEM</v>
          </cell>
          <cell r="C2388" t="str">
            <v>UNIDAD</v>
          </cell>
        </row>
        <row r="2389">
          <cell r="D2389">
            <v>0</v>
          </cell>
        </row>
        <row r="2390">
          <cell r="B2390" t="str">
            <v>CODIGO</v>
          </cell>
        </row>
        <row r="2391">
          <cell r="A2391" t="str">
            <v>CODIGO</v>
          </cell>
          <cell r="B2391" t="str">
            <v>RECURSOS</v>
          </cell>
          <cell r="C2391" t="str">
            <v>UNIDAD</v>
          </cell>
          <cell r="D2391" t="str">
            <v>CANT.</v>
          </cell>
        </row>
        <row r="2392">
          <cell r="B2392" t="str">
            <v>MATERIALES</v>
          </cell>
        </row>
        <row r="2393">
          <cell r="B2393">
            <v>0</v>
          </cell>
          <cell r="C2393">
            <v>0</v>
          </cell>
        </row>
        <row r="2394">
          <cell r="B2394">
            <v>0</v>
          </cell>
          <cell r="C2394">
            <v>0</v>
          </cell>
        </row>
        <row r="2395">
          <cell r="B2395">
            <v>0</v>
          </cell>
          <cell r="C2395">
            <v>0</v>
          </cell>
        </row>
        <row r="2396">
          <cell r="B2396">
            <v>0</v>
          </cell>
          <cell r="C2396">
            <v>0</v>
          </cell>
        </row>
        <row r="2398">
          <cell r="B2398" t="str">
            <v>EQUIPO</v>
          </cell>
        </row>
        <row r="2399">
          <cell r="B2399" t="str">
            <v>HTA MENOR (5% de M. de O.)</v>
          </cell>
        </row>
        <row r="2400">
          <cell r="A2400">
            <v>0</v>
          </cell>
          <cell r="B2400">
            <v>0</v>
          </cell>
          <cell r="C2400">
            <v>0</v>
          </cell>
        </row>
        <row r="2401">
          <cell r="A2401">
            <v>0</v>
          </cell>
          <cell r="B2401">
            <v>0</v>
          </cell>
          <cell r="C2401">
            <v>0</v>
          </cell>
        </row>
        <row r="2402">
          <cell r="A2402">
            <v>0</v>
          </cell>
          <cell r="B2402">
            <v>0</v>
          </cell>
          <cell r="C2402">
            <v>0</v>
          </cell>
        </row>
        <row r="2404">
          <cell r="B2404" t="str">
            <v>MANO DE OBRA</v>
          </cell>
        </row>
        <row r="2405">
          <cell r="B2405">
            <v>0</v>
          </cell>
          <cell r="C2405">
            <v>0</v>
          </cell>
        </row>
        <row r="2406">
          <cell r="A2406">
            <v>0</v>
          </cell>
          <cell r="B2406">
            <v>0</v>
          </cell>
          <cell r="C2406">
            <v>0</v>
          </cell>
        </row>
        <row r="2407">
          <cell r="A2407">
            <v>0</v>
          </cell>
          <cell r="B2407">
            <v>0</v>
          </cell>
          <cell r="C2407">
            <v>0</v>
          </cell>
        </row>
        <row r="2408">
          <cell r="A2408">
            <v>0</v>
          </cell>
          <cell r="B2408">
            <v>0</v>
          </cell>
          <cell r="C2408">
            <v>0</v>
          </cell>
        </row>
        <row r="2410">
          <cell r="B2410" t="str">
            <v>TRANSPORTE</v>
          </cell>
        </row>
        <row r="2412">
          <cell r="A2412">
            <v>0</v>
          </cell>
          <cell r="B2412">
            <v>0</v>
          </cell>
          <cell r="C2412">
            <v>0</v>
          </cell>
        </row>
        <row r="2413">
          <cell r="A2413">
            <v>0</v>
          </cell>
          <cell r="B2413">
            <v>0</v>
          </cell>
          <cell r="C2413">
            <v>0</v>
          </cell>
        </row>
        <row r="2414">
          <cell r="A2414">
            <v>0</v>
          </cell>
          <cell r="B2414">
            <v>0</v>
          </cell>
          <cell r="C2414">
            <v>0</v>
          </cell>
        </row>
        <row r="2419">
          <cell r="A2419" t="str">
            <v>CODIGO</v>
          </cell>
          <cell r="B2419" t="str">
            <v>ITEM</v>
          </cell>
          <cell r="C2419" t="str">
            <v>UNIDAD</v>
          </cell>
        </row>
        <row r="2420">
          <cell r="D2420">
            <v>0</v>
          </cell>
        </row>
        <row r="2421">
          <cell r="B2421" t="str">
            <v>CODIGO</v>
          </cell>
        </row>
        <row r="2422">
          <cell r="A2422" t="str">
            <v>CODIGO</v>
          </cell>
          <cell r="B2422" t="str">
            <v>RECURSOS</v>
          </cell>
          <cell r="C2422" t="str">
            <v>UNIDAD</v>
          </cell>
          <cell r="D2422" t="str">
            <v>CANT.</v>
          </cell>
        </row>
        <row r="2423">
          <cell r="B2423" t="str">
            <v>MATERIALES</v>
          </cell>
        </row>
        <row r="2424">
          <cell r="B2424">
            <v>0</v>
          </cell>
          <cell r="C2424">
            <v>0</v>
          </cell>
        </row>
        <row r="2425">
          <cell r="B2425">
            <v>0</v>
          </cell>
          <cell r="C2425">
            <v>0</v>
          </cell>
        </row>
        <row r="2426">
          <cell r="B2426">
            <v>0</v>
          </cell>
          <cell r="C2426">
            <v>0</v>
          </cell>
        </row>
        <row r="2427">
          <cell r="B2427">
            <v>0</v>
          </cell>
          <cell r="C2427">
            <v>0</v>
          </cell>
        </row>
        <row r="2429">
          <cell r="B2429" t="str">
            <v>EQUIPO</v>
          </cell>
        </row>
        <row r="2430">
          <cell r="B2430" t="str">
            <v>HTA MENOR (5% de M. de O.)</v>
          </cell>
        </row>
        <row r="2431">
          <cell r="A2431">
            <v>0</v>
          </cell>
          <cell r="B2431">
            <v>0</v>
          </cell>
          <cell r="C2431">
            <v>0</v>
          </cell>
        </row>
        <row r="2432">
          <cell r="A2432">
            <v>0</v>
          </cell>
          <cell r="B2432">
            <v>0</v>
          </cell>
          <cell r="C2432">
            <v>0</v>
          </cell>
        </row>
        <row r="2433">
          <cell r="A2433">
            <v>0</v>
          </cell>
          <cell r="B2433">
            <v>0</v>
          </cell>
          <cell r="C2433">
            <v>0</v>
          </cell>
        </row>
        <row r="2435">
          <cell r="B2435" t="str">
            <v>MANO DE OBRA</v>
          </cell>
        </row>
        <row r="2436">
          <cell r="B2436">
            <v>0</v>
          </cell>
          <cell r="C2436">
            <v>0</v>
          </cell>
        </row>
        <row r="2437">
          <cell r="A2437">
            <v>0</v>
          </cell>
          <cell r="B2437">
            <v>0</v>
          </cell>
          <cell r="C2437">
            <v>0</v>
          </cell>
        </row>
        <row r="2438">
          <cell r="A2438">
            <v>0</v>
          </cell>
          <cell r="B2438">
            <v>0</v>
          </cell>
          <cell r="C2438">
            <v>0</v>
          </cell>
        </row>
        <row r="2439">
          <cell r="A2439">
            <v>0</v>
          </cell>
          <cell r="B2439">
            <v>0</v>
          </cell>
          <cell r="C2439">
            <v>0</v>
          </cell>
        </row>
        <row r="2441">
          <cell r="B2441" t="str">
            <v>TRANSPORTE</v>
          </cell>
        </row>
        <row r="2443">
          <cell r="A2443">
            <v>0</v>
          </cell>
          <cell r="B2443">
            <v>0</v>
          </cell>
          <cell r="C2443">
            <v>0</v>
          </cell>
        </row>
        <row r="2444">
          <cell r="A2444">
            <v>0</v>
          </cell>
          <cell r="B2444">
            <v>0</v>
          </cell>
          <cell r="C2444">
            <v>0</v>
          </cell>
        </row>
        <row r="2445">
          <cell r="A2445">
            <v>0</v>
          </cell>
          <cell r="B2445">
            <v>0</v>
          </cell>
          <cell r="C2445">
            <v>0</v>
          </cell>
        </row>
        <row r="2451">
          <cell r="A2451" t="str">
            <v>CODIGO</v>
          </cell>
          <cell r="B2451" t="str">
            <v>ITEM</v>
          </cell>
          <cell r="C2451" t="str">
            <v>UNIDAD</v>
          </cell>
        </row>
        <row r="2452">
          <cell r="D2452">
            <v>0</v>
          </cell>
        </row>
        <row r="2453">
          <cell r="B2453" t="str">
            <v>CODIGO</v>
          </cell>
        </row>
        <row r="2454">
          <cell r="A2454" t="str">
            <v>CODIGO</v>
          </cell>
          <cell r="B2454" t="str">
            <v>RECURSOS</v>
          </cell>
          <cell r="C2454" t="str">
            <v>UNIDAD</v>
          </cell>
          <cell r="D2454" t="str">
            <v>CANT.</v>
          </cell>
        </row>
        <row r="2455">
          <cell r="B2455" t="str">
            <v>MATERIALES</v>
          </cell>
        </row>
        <row r="2456">
          <cell r="B2456">
            <v>0</v>
          </cell>
          <cell r="C2456">
            <v>0</v>
          </cell>
        </row>
        <row r="2457">
          <cell r="B2457">
            <v>0</v>
          </cell>
          <cell r="C2457">
            <v>0</v>
          </cell>
        </row>
        <row r="2458">
          <cell r="B2458">
            <v>0</v>
          </cell>
          <cell r="C2458">
            <v>0</v>
          </cell>
        </row>
        <row r="2459">
          <cell r="B2459">
            <v>0</v>
          </cell>
          <cell r="C2459">
            <v>0</v>
          </cell>
        </row>
        <row r="2461">
          <cell r="B2461" t="str">
            <v>EQUIPO</v>
          </cell>
        </row>
        <row r="2462">
          <cell r="B2462" t="str">
            <v>HTA MENOR (5% de M. de O.)</v>
          </cell>
        </row>
        <row r="2463">
          <cell r="A2463">
            <v>0</v>
          </cell>
          <cell r="B2463">
            <v>0</v>
          </cell>
          <cell r="C2463">
            <v>0</v>
          </cell>
        </row>
        <row r="2464">
          <cell r="A2464">
            <v>0</v>
          </cell>
          <cell r="B2464">
            <v>0</v>
          </cell>
          <cell r="C2464">
            <v>0</v>
          </cell>
        </row>
        <row r="2465">
          <cell r="A2465">
            <v>0</v>
          </cell>
          <cell r="B2465">
            <v>0</v>
          </cell>
          <cell r="C2465">
            <v>0</v>
          </cell>
        </row>
        <row r="2467">
          <cell r="B2467" t="str">
            <v>MANO DE OBRA</v>
          </cell>
        </row>
        <row r="2468">
          <cell r="B2468">
            <v>0</v>
          </cell>
          <cell r="C2468">
            <v>0</v>
          </cell>
        </row>
        <row r="2469">
          <cell r="A2469">
            <v>0</v>
          </cell>
          <cell r="B2469">
            <v>0</v>
          </cell>
          <cell r="C2469">
            <v>0</v>
          </cell>
        </row>
        <row r="2470">
          <cell r="A2470">
            <v>0</v>
          </cell>
          <cell r="B2470">
            <v>0</v>
          </cell>
          <cell r="C2470">
            <v>0</v>
          </cell>
        </row>
        <row r="2471">
          <cell r="A2471">
            <v>0</v>
          </cell>
          <cell r="B2471">
            <v>0</v>
          </cell>
          <cell r="C2471">
            <v>0</v>
          </cell>
        </row>
        <row r="2473">
          <cell r="B2473" t="str">
            <v>TRANSPORTE</v>
          </cell>
        </row>
        <row r="2475">
          <cell r="A2475">
            <v>0</v>
          </cell>
          <cell r="B2475">
            <v>0</v>
          </cell>
          <cell r="C2475">
            <v>0</v>
          </cell>
        </row>
        <row r="2476">
          <cell r="A2476">
            <v>0</v>
          </cell>
          <cell r="B2476">
            <v>0</v>
          </cell>
          <cell r="C2476">
            <v>0</v>
          </cell>
        </row>
        <row r="2477">
          <cell r="A2477">
            <v>0</v>
          </cell>
          <cell r="B2477">
            <v>0</v>
          </cell>
          <cell r="C2477">
            <v>0</v>
          </cell>
        </row>
        <row r="2482">
          <cell r="A2482" t="str">
            <v>CODIGO</v>
          </cell>
          <cell r="B2482" t="str">
            <v>ITEM</v>
          </cell>
          <cell r="C2482" t="str">
            <v>UNIDAD</v>
          </cell>
        </row>
        <row r="2483">
          <cell r="D2483">
            <v>0</v>
          </cell>
        </row>
        <row r="2484">
          <cell r="B2484" t="str">
            <v>CODIGO</v>
          </cell>
        </row>
        <row r="2485">
          <cell r="A2485" t="str">
            <v>CODIGO</v>
          </cell>
          <cell r="B2485" t="str">
            <v>RECURSOS</v>
          </cell>
          <cell r="C2485" t="str">
            <v>UNIDAD</v>
          </cell>
          <cell r="D2485" t="str">
            <v>CANT.</v>
          </cell>
        </row>
        <row r="2486">
          <cell r="B2486" t="str">
            <v>MATERIALES</v>
          </cell>
        </row>
        <row r="2487">
          <cell r="B2487">
            <v>0</v>
          </cell>
          <cell r="C2487">
            <v>0</v>
          </cell>
        </row>
        <row r="2488">
          <cell r="B2488">
            <v>0</v>
          </cell>
          <cell r="C2488">
            <v>0</v>
          </cell>
        </row>
        <row r="2489">
          <cell r="B2489">
            <v>0</v>
          </cell>
          <cell r="C2489">
            <v>0</v>
          </cell>
        </row>
        <row r="2490">
          <cell r="B2490">
            <v>0</v>
          </cell>
          <cell r="C2490">
            <v>0</v>
          </cell>
        </row>
        <row r="2492">
          <cell r="B2492" t="str">
            <v>EQUIPO</v>
          </cell>
        </row>
        <row r="2493">
          <cell r="B2493" t="str">
            <v>HTA MENOR (5% de M. de O.)</v>
          </cell>
        </row>
        <row r="2494">
          <cell r="A2494">
            <v>0</v>
          </cell>
          <cell r="B2494">
            <v>0</v>
          </cell>
          <cell r="C2494">
            <v>0</v>
          </cell>
        </row>
        <row r="2495">
          <cell r="A2495">
            <v>0</v>
          </cell>
          <cell r="B2495">
            <v>0</v>
          </cell>
          <cell r="C2495">
            <v>0</v>
          </cell>
        </row>
        <row r="2496">
          <cell r="A2496">
            <v>0</v>
          </cell>
          <cell r="B2496">
            <v>0</v>
          </cell>
          <cell r="C2496">
            <v>0</v>
          </cell>
        </row>
        <row r="2498">
          <cell r="B2498" t="str">
            <v>MANO DE OBRA</v>
          </cell>
        </row>
        <row r="2499">
          <cell r="B2499">
            <v>0</v>
          </cell>
          <cell r="C2499">
            <v>0</v>
          </cell>
        </row>
        <row r="2500">
          <cell r="A2500">
            <v>0</v>
          </cell>
          <cell r="B2500">
            <v>0</v>
          </cell>
          <cell r="C2500">
            <v>0</v>
          </cell>
        </row>
        <row r="2501">
          <cell r="A2501">
            <v>0</v>
          </cell>
          <cell r="B2501">
            <v>0</v>
          </cell>
          <cell r="C2501">
            <v>0</v>
          </cell>
        </row>
        <row r="2502">
          <cell r="A2502">
            <v>0</v>
          </cell>
          <cell r="B2502">
            <v>0</v>
          </cell>
          <cell r="C2502">
            <v>0</v>
          </cell>
        </row>
        <row r="2504">
          <cell r="B2504" t="str">
            <v>TRANSPORTE</v>
          </cell>
        </row>
        <row r="2506">
          <cell r="A2506">
            <v>0</v>
          </cell>
          <cell r="B2506">
            <v>0</v>
          </cell>
          <cell r="C2506">
            <v>0</v>
          </cell>
        </row>
        <row r="2507">
          <cell r="A2507">
            <v>0</v>
          </cell>
          <cell r="B2507">
            <v>0</v>
          </cell>
          <cell r="C2507">
            <v>0</v>
          </cell>
        </row>
        <row r="2508">
          <cell r="A2508">
            <v>0</v>
          </cell>
          <cell r="B2508">
            <v>0</v>
          </cell>
          <cell r="C2508">
            <v>0</v>
          </cell>
        </row>
        <row r="2513">
          <cell r="A2513" t="str">
            <v>CODIGO</v>
          </cell>
          <cell r="B2513" t="str">
            <v>ITEM</v>
          </cell>
          <cell r="C2513" t="str">
            <v>UNIDAD</v>
          </cell>
        </row>
        <row r="2514">
          <cell r="D2514">
            <v>0</v>
          </cell>
        </row>
        <row r="2515">
          <cell r="B2515" t="str">
            <v>CODIGO</v>
          </cell>
        </row>
        <row r="2516">
          <cell r="A2516" t="str">
            <v>CODIGO</v>
          </cell>
          <cell r="B2516" t="str">
            <v>RECURSOS</v>
          </cell>
          <cell r="C2516" t="str">
            <v>UNIDAD</v>
          </cell>
          <cell r="D2516" t="str">
            <v>CANT.</v>
          </cell>
        </row>
        <row r="2517">
          <cell r="B2517" t="str">
            <v>MATERIALES</v>
          </cell>
        </row>
        <row r="2518">
          <cell r="B2518">
            <v>0</v>
          </cell>
          <cell r="C2518">
            <v>0</v>
          </cell>
        </row>
        <row r="2519">
          <cell r="B2519">
            <v>0</v>
          </cell>
          <cell r="C2519">
            <v>0</v>
          </cell>
        </row>
        <row r="2520">
          <cell r="B2520">
            <v>0</v>
          </cell>
          <cell r="C2520">
            <v>0</v>
          </cell>
        </row>
        <row r="2521">
          <cell r="B2521">
            <v>0</v>
          </cell>
          <cell r="C2521">
            <v>0</v>
          </cell>
        </row>
        <row r="2523">
          <cell r="B2523" t="str">
            <v>EQUIPO</v>
          </cell>
        </row>
        <row r="2524">
          <cell r="B2524" t="str">
            <v>HTA MENOR (5% de M. de O.)</v>
          </cell>
        </row>
        <row r="2525">
          <cell r="A2525">
            <v>0</v>
          </cell>
          <cell r="B2525">
            <v>0</v>
          </cell>
          <cell r="C2525">
            <v>0</v>
          </cell>
        </row>
        <row r="2526">
          <cell r="A2526">
            <v>0</v>
          </cell>
          <cell r="B2526">
            <v>0</v>
          </cell>
          <cell r="C2526">
            <v>0</v>
          </cell>
        </row>
        <row r="2527">
          <cell r="A2527">
            <v>0</v>
          </cell>
          <cell r="B2527">
            <v>0</v>
          </cell>
          <cell r="C2527">
            <v>0</v>
          </cell>
        </row>
        <row r="2529">
          <cell r="B2529" t="str">
            <v>MANO DE OBRA</v>
          </cell>
        </row>
        <row r="2530">
          <cell r="B2530">
            <v>0</v>
          </cell>
          <cell r="C2530">
            <v>0</v>
          </cell>
        </row>
        <row r="2531">
          <cell r="A2531">
            <v>0</v>
          </cell>
          <cell r="B2531">
            <v>0</v>
          </cell>
          <cell r="C2531">
            <v>0</v>
          </cell>
        </row>
        <row r="2532">
          <cell r="A2532">
            <v>0</v>
          </cell>
          <cell r="B2532">
            <v>0</v>
          </cell>
          <cell r="C2532">
            <v>0</v>
          </cell>
        </row>
        <row r="2533">
          <cell r="A2533">
            <v>0</v>
          </cell>
          <cell r="B2533">
            <v>0</v>
          </cell>
          <cell r="C2533">
            <v>0</v>
          </cell>
        </row>
        <row r="2535">
          <cell r="B2535" t="str">
            <v>TRANSPORTE</v>
          </cell>
        </row>
        <row r="2537">
          <cell r="A2537">
            <v>0</v>
          </cell>
          <cell r="B2537">
            <v>0</v>
          </cell>
          <cell r="C2537">
            <v>0</v>
          </cell>
        </row>
        <row r="2538">
          <cell r="A2538">
            <v>0</v>
          </cell>
          <cell r="B2538">
            <v>0</v>
          </cell>
          <cell r="C2538">
            <v>0</v>
          </cell>
        </row>
        <row r="2539">
          <cell r="A2539">
            <v>0</v>
          </cell>
          <cell r="B2539">
            <v>0</v>
          </cell>
          <cell r="C2539">
            <v>0</v>
          </cell>
        </row>
        <row r="2544">
          <cell r="A2544" t="str">
            <v>CODIGO</v>
          </cell>
          <cell r="B2544" t="str">
            <v>ITEM</v>
          </cell>
          <cell r="C2544" t="str">
            <v>UNIDAD</v>
          </cell>
        </row>
        <row r="2545">
          <cell r="D2545">
            <v>0</v>
          </cell>
        </row>
        <row r="2546">
          <cell r="B2546" t="str">
            <v>CODIGO</v>
          </cell>
        </row>
        <row r="2547">
          <cell r="A2547" t="str">
            <v>CODIGO</v>
          </cell>
          <cell r="B2547" t="str">
            <v>RECURSOS</v>
          </cell>
          <cell r="C2547" t="str">
            <v>UNIDAD</v>
          </cell>
          <cell r="D2547" t="str">
            <v>CANT.</v>
          </cell>
        </row>
        <row r="2548">
          <cell r="B2548" t="str">
            <v>MATERIALES</v>
          </cell>
        </row>
        <row r="2549">
          <cell r="B2549">
            <v>0</v>
          </cell>
          <cell r="C2549">
            <v>0</v>
          </cell>
        </row>
        <row r="2550">
          <cell r="B2550">
            <v>0</v>
          </cell>
          <cell r="C2550">
            <v>0</v>
          </cell>
        </row>
        <row r="2551">
          <cell r="B2551">
            <v>0</v>
          </cell>
          <cell r="C2551">
            <v>0</v>
          </cell>
        </row>
        <row r="2552">
          <cell r="B2552">
            <v>0</v>
          </cell>
          <cell r="C2552">
            <v>0</v>
          </cell>
        </row>
        <row r="2554">
          <cell r="B2554" t="str">
            <v>EQUIPO</v>
          </cell>
        </row>
        <row r="2555">
          <cell r="B2555" t="str">
            <v>HTA MENOR (5% de M. de O.)</v>
          </cell>
        </row>
        <row r="2556">
          <cell r="A2556">
            <v>0</v>
          </cell>
          <cell r="B2556">
            <v>0</v>
          </cell>
          <cell r="C2556">
            <v>0</v>
          </cell>
        </row>
        <row r="2557">
          <cell r="A2557">
            <v>0</v>
          </cell>
          <cell r="B2557">
            <v>0</v>
          </cell>
          <cell r="C2557">
            <v>0</v>
          </cell>
        </row>
        <row r="2558">
          <cell r="A2558">
            <v>0</v>
          </cell>
          <cell r="B2558">
            <v>0</v>
          </cell>
          <cell r="C2558">
            <v>0</v>
          </cell>
        </row>
        <row r="2560">
          <cell r="B2560" t="str">
            <v>MANO DE OBRA</v>
          </cell>
        </row>
        <row r="2561">
          <cell r="B2561">
            <v>0</v>
          </cell>
          <cell r="C2561">
            <v>0</v>
          </cell>
        </row>
        <row r="2562">
          <cell r="A2562">
            <v>0</v>
          </cell>
          <cell r="B2562">
            <v>0</v>
          </cell>
          <cell r="C2562">
            <v>0</v>
          </cell>
        </row>
        <row r="2563">
          <cell r="A2563">
            <v>0</v>
          </cell>
          <cell r="B2563">
            <v>0</v>
          </cell>
          <cell r="C2563">
            <v>0</v>
          </cell>
        </row>
        <row r="2564">
          <cell r="A2564">
            <v>0</v>
          </cell>
          <cell r="B2564">
            <v>0</v>
          </cell>
          <cell r="C2564">
            <v>0</v>
          </cell>
        </row>
        <row r="2566">
          <cell r="B2566" t="str">
            <v>TRANSPORTE</v>
          </cell>
        </row>
        <row r="2568">
          <cell r="A2568">
            <v>0</v>
          </cell>
          <cell r="B2568">
            <v>0</v>
          </cell>
          <cell r="C2568">
            <v>0</v>
          </cell>
        </row>
        <row r="2569">
          <cell r="A2569">
            <v>0</v>
          </cell>
          <cell r="B2569">
            <v>0</v>
          </cell>
          <cell r="C2569">
            <v>0</v>
          </cell>
        </row>
        <row r="2570">
          <cell r="A2570">
            <v>0</v>
          </cell>
          <cell r="B2570">
            <v>0</v>
          </cell>
          <cell r="C2570">
            <v>0</v>
          </cell>
        </row>
        <row r="2575">
          <cell r="A2575" t="str">
            <v>CODIGO</v>
          </cell>
          <cell r="B2575" t="str">
            <v>ITEM</v>
          </cell>
          <cell r="C2575" t="str">
            <v>UNIDAD</v>
          </cell>
        </row>
        <row r="2576">
          <cell r="D2576">
            <v>0</v>
          </cell>
        </row>
        <row r="2577">
          <cell r="B2577" t="str">
            <v>CODIGO</v>
          </cell>
        </row>
        <row r="2578">
          <cell r="A2578" t="str">
            <v>CODIGO</v>
          </cell>
          <cell r="B2578" t="str">
            <v>RECURSOS</v>
          </cell>
          <cell r="C2578" t="str">
            <v>UNIDAD</v>
          </cell>
          <cell r="D2578" t="str">
            <v>CANT.</v>
          </cell>
        </row>
        <row r="2579">
          <cell r="B2579" t="str">
            <v>MATERIALES</v>
          </cell>
        </row>
        <row r="2580">
          <cell r="B2580">
            <v>0</v>
          </cell>
          <cell r="C2580">
            <v>0</v>
          </cell>
        </row>
        <row r="2581">
          <cell r="B2581">
            <v>0</v>
          </cell>
          <cell r="C2581">
            <v>0</v>
          </cell>
        </row>
        <row r="2582">
          <cell r="B2582">
            <v>0</v>
          </cell>
          <cell r="C2582">
            <v>0</v>
          </cell>
        </row>
        <row r="2583">
          <cell r="B2583">
            <v>0</v>
          </cell>
          <cell r="C2583">
            <v>0</v>
          </cell>
        </row>
        <row r="2585">
          <cell r="B2585" t="str">
            <v>EQUIPO</v>
          </cell>
        </row>
        <row r="2586">
          <cell r="B2586" t="str">
            <v>HTA MENOR (5% de M. de O.)</v>
          </cell>
        </row>
        <row r="2587">
          <cell r="A2587">
            <v>0</v>
          </cell>
          <cell r="B2587">
            <v>0</v>
          </cell>
          <cell r="C2587">
            <v>0</v>
          </cell>
        </row>
        <row r="2588">
          <cell r="A2588">
            <v>0</v>
          </cell>
          <cell r="B2588">
            <v>0</v>
          </cell>
          <cell r="C2588">
            <v>0</v>
          </cell>
        </row>
        <row r="2589">
          <cell r="A2589">
            <v>0</v>
          </cell>
          <cell r="B2589">
            <v>0</v>
          </cell>
          <cell r="C2589">
            <v>0</v>
          </cell>
        </row>
        <row r="2591">
          <cell r="B2591" t="str">
            <v>MANO DE OBRA</v>
          </cell>
        </row>
        <row r="2592">
          <cell r="B2592">
            <v>0</v>
          </cell>
          <cell r="C2592">
            <v>0</v>
          </cell>
        </row>
        <row r="2593">
          <cell r="A2593">
            <v>0</v>
          </cell>
          <cell r="B2593">
            <v>0</v>
          </cell>
          <cell r="C2593">
            <v>0</v>
          </cell>
        </row>
        <row r="2594">
          <cell r="A2594">
            <v>0</v>
          </cell>
          <cell r="B2594">
            <v>0</v>
          </cell>
          <cell r="C2594">
            <v>0</v>
          </cell>
        </row>
        <row r="2595">
          <cell r="A2595">
            <v>0</v>
          </cell>
          <cell r="B2595">
            <v>0</v>
          </cell>
          <cell r="C2595">
            <v>0</v>
          </cell>
        </row>
        <row r="2597">
          <cell r="B2597" t="str">
            <v>TRANSPORTE</v>
          </cell>
        </row>
        <row r="2599">
          <cell r="A2599">
            <v>0</v>
          </cell>
          <cell r="B2599">
            <v>0</v>
          </cell>
          <cell r="C2599">
            <v>0</v>
          </cell>
        </row>
        <row r="2600">
          <cell r="A2600">
            <v>0</v>
          </cell>
          <cell r="B2600">
            <v>0</v>
          </cell>
          <cell r="C2600">
            <v>0</v>
          </cell>
        </row>
        <row r="2601">
          <cell r="A2601">
            <v>0</v>
          </cell>
          <cell r="B2601">
            <v>0</v>
          </cell>
          <cell r="C2601">
            <v>0</v>
          </cell>
        </row>
        <row r="2606">
          <cell r="A2606" t="str">
            <v>CODIGO</v>
          </cell>
          <cell r="B2606" t="str">
            <v>ITEM</v>
          </cell>
          <cell r="C2606" t="str">
            <v>UNIDAD</v>
          </cell>
        </row>
        <row r="2607">
          <cell r="D2607">
            <v>0</v>
          </cell>
        </row>
        <row r="2608">
          <cell r="B2608" t="str">
            <v>CODIGO</v>
          </cell>
        </row>
        <row r="2609">
          <cell r="A2609" t="str">
            <v>CODIGO</v>
          </cell>
          <cell r="B2609" t="str">
            <v>RECURSOS</v>
          </cell>
          <cell r="C2609" t="str">
            <v>UNIDAD</v>
          </cell>
          <cell r="D2609" t="str">
            <v>CANT.</v>
          </cell>
        </row>
        <row r="2610">
          <cell r="B2610" t="str">
            <v>MATERIALES</v>
          </cell>
        </row>
        <row r="2611">
          <cell r="B2611">
            <v>0</v>
          </cell>
          <cell r="C2611">
            <v>0</v>
          </cell>
        </row>
        <row r="2612">
          <cell r="B2612">
            <v>0</v>
          </cell>
          <cell r="C2612">
            <v>0</v>
          </cell>
        </row>
        <row r="2613">
          <cell r="B2613">
            <v>0</v>
          </cell>
          <cell r="C2613">
            <v>0</v>
          </cell>
        </row>
        <row r="2614">
          <cell r="B2614">
            <v>0</v>
          </cell>
          <cell r="C2614">
            <v>0</v>
          </cell>
        </row>
        <row r="2616">
          <cell r="B2616" t="str">
            <v>EQUIPO</v>
          </cell>
        </row>
        <row r="2617">
          <cell r="B2617" t="str">
            <v>HTA MENOR (5% de M. de O.)</v>
          </cell>
        </row>
        <row r="2618">
          <cell r="A2618">
            <v>0</v>
          </cell>
          <cell r="B2618">
            <v>0</v>
          </cell>
          <cell r="C2618">
            <v>0</v>
          </cell>
        </row>
        <row r="2619">
          <cell r="A2619">
            <v>0</v>
          </cell>
          <cell r="B2619">
            <v>0</v>
          </cell>
          <cell r="C2619">
            <v>0</v>
          </cell>
        </row>
        <row r="2620">
          <cell r="A2620">
            <v>0</v>
          </cell>
          <cell r="B2620">
            <v>0</v>
          </cell>
          <cell r="C2620">
            <v>0</v>
          </cell>
        </row>
        <row r="2622">
          <cell r="B2622" t="str">
            <v>MANO DE OBRA</v>
          </cell>
        </row>
        <row r="2623">
          <cell r="B2623">
            <v>0</v>
          </cell>
          <cell r="C2623">
            <v>0</v>
          </cell>
        </row>
        <row r="2624">
          <cell r="A2624">
            <v>0</v>
          </cell>
          <cell r="B2624">
            <v>0</v>
          </cell>
          <cell r="C2624">
            <v>0</v>
          </cell>
        </row>
        <row r="2625">
          <cell r="A2625">
            <v>0</v>
          </cell>
          <cell r="B2625">
            <v>0</v>
          </cell>
          <cell r="C2625">
            <v>0</v>
          </cell>
        </row>
        <row r="2626">
          <cell r="A2626">
            <v>0</v>
          </cell>
          <cell r="B2626">
            <v>0</v>
          </cell>
          <cell r="C2626">
            <v>0</v>
          </cell>
        </row>
        <row r="2628">
          <cell r="B2628" t="str">
            <v>TRANSPORTE</v>
          </cell>
        </row>
        <row r="2630">
          <cell r="A2630">
            <v>0</v>
          </cell>
          <cell r="B2630">
            <v>0</v>
          </cell>
          <cell r="C2630">
            <v>0</v>
          </cell>
        </row>
        <row r="2631">
          <cell r="A2631">
            <v>0</v>
          </cell>
          <cell r="B2631">
            <v>0</v>
          </cell>
          <cell r="C2631">
            <v>0</v>
          </cell>
        </row>
        <row r="2632">
          <cell r="A2632">
            <v>0</v>
          </cell>
          <cell r="B2632">
            <v>0</v>
          </cell>
          <cell r="C2632">
            <v>0</v>
          </cell>
        </row>
        <row r="2637">
          <cell r="A2637" t="str">
            <v>CODIGO</v>
          </cell>
          <cell r="B2637" t="str">
            <v>ITEM</v>
          </cell>
          <cell r="C2637" t="str">
            <v>UNIDAD</v>
          </cell>
        </row>
        <row r="2638">
          <cell r="D2638">
            <v>0</v>
          </cell>
        </row>
        <row r="2639">
          <cell r="B2639" t="str">
            <v>CODIGO</v>
          </cell>
        </row>
        <row r="2640">
          <cell r="A2640" t="str">
            <v>CODIGO</v>
          </cell>
          <cell r="B2640" t="str">
            <v>RECURSOS</v>
          </cell>
          <cell r="C2640" t="str">
            <v>UNIDAD</v>
          </cell>
          <cell r="D2640" t="str">
            <v>CANT.</v>
          </cell>
        </row>
        <row r="2641">
          <cell r="B2641" t="str">
            <v>MATERIALES</v>
          </cell>
        </row>
        <row r="2642">
          <cell r="B2642">
            <v>0</v>
          </cell>
          <cell r="C2642">
            <v>0</v>
          </cell>
        </row>
        <row r="2643">
          <cell r="B2643">
            <v>0</v>
          </cell>
          <cell r="C2643">
            <v>0</v>
          </cell>
        </row>
        <row r="2644">
          <cell r="B2644">
            <v>0</v>
          </cell>
          <cell r="C2644">
            <v>0</v>
          </cell>
        </row>
        <row r="2645">
          <cell r="B2645">
            <v>0</v>
          </cell>
          <cell r="C2645">
            <v>0</v>
          </cell>
        </row>
        <row r="2647">
          <cell r="B2647" t="str">
            <v>EQUIPO</v>
          </cell>
        </row>
        <row r="2648">
          <cell r="B2648" t="str">
            <v>HTA MENOR (5% de M. de O.)</v>
          </cell>
        </row>
        <row r="2649">
          <cell r="A2649">
            <v>0</v>
          </cell>
          <cell r="B2649">
            <v>0</v>
          </cell>
          <cell r="C2649">
            <v>0</v>
          </cell>
        </row>
        <row r="2650">
          <cell r="A2650">
            <v>0</v>
          </cell>
          <cell r="B2650">
            <v>0</v>
          </cell>
          <cell r="C2650">
            <v>0</v>
          </cell>
        </row>
        <row r="2651">
          <cell r="A2651">
            <v>0</v>
          </cell>
          <cell r="B2651">
            <v>0</v>
          </cell>
          <cell r="C2651">
            <v>0</v>
          </cell>
        </row>
        <row r="2653">
          <cell r="B2653" t="str">
            <v>MANO DE OBRA</v>
          </cell>
        </row>
        <row r="2654">
          <cell r="B2654">
            <v>0</v>
          </cell>
          <cell r="C2654">
            <v>0</v>
          </cell>
        </row>
        <row r="2655">
          <cell r="A2655">
            <v>0</v>
          </cell>
          <cell r="B2655">
            <v>0</v>
          </cell>
          <cell r="C2655">
            <v>0</v>
          </cell>
        </row>
        <row r="2656">
          <cell r="A2656">
            <v>0</v>
          </cell>
          <cell r="B2656">
            <v>0</v>
          </cell>
          <cell r="C2656">
            <v>0</v>
          </cell>
        </row>
        <row r="2657">
          <cell r="A2657">
            <v>0</v>
          </cell>
          <cell r="B2657">
            <v>0</v>
          </cell>
          <cell r="C2657">
            <v>0</v>
          </cell>
        </row>
        <row r="2659">
          <cell r="B2659" t="str">
            <v>TRANSPORTE</v>
          </cell>
        </row>
        <row r="2661">
          <cell r="A2661">
            <v>0</v>
          </cell>
          <cell r="B2661">
            <v>0</v>
          </cell>
          <cell r="C2661">
            <v>0</v>
          </cell>
        </row>
        <row r="2662">
          <cell r="A2662">
            <v>0</v>
          </cell>
          <cell r="B2662">
            <v>0</v>
          </cell>
          <cell r="C2662">
            <v>0</v>
          </cell>
        </row>
        <row r="2663">
          <cell r="A2663">
            <v>0</v>
          </cell>
          <cell r="B2663">
            <v>0</v>
          </cell>
          <cell r="C2663">
            <v>0</v>
          </cell>
        </row>
        <row r="2668">
          <cell r="A2668" t="str">
            <v>CODIGO</v>
          </cell>
          <cell r="B2668" t="str">
            <v>ITEM</v>
          </cell>
          <cell r="C2668" t="str">
            <v>UNIDAD</v>
          </cell>
        </row>
        <row r="2669">
          <cell r="D2669">
            <v>0</v>
          </cell>
        </row>
        <row r="2670">
          <cell r="B2670" t="str">
            <v>CODIGO</v>
          </cell>
        </row>
        <row r="2671">
          <cell r="A2671" t="str">
            <v>CODIGO</v>
          </cell>
          <cell r="B2671" t="str">
            <v>RECURSOS</v>
          </cell>
          <cell r="C2671" t="str">
            <v>UNIDAD</v>
          </cell>
          <cell r="D2671" t="str">
            <v>CANT.</v>
          </cell>
        </row>
        <row r="2672">
          <cell r="B2672" t="str">
            <v>MATERIALES</v>
          </cell>
        </row>
        <row r="2673">
          <cell r="B2673">
            <v>0</v>
          </cell>
          <cell r="C2673">
            <v>0</v>
          </cell>
        </row>
        <row r="2674">
          <cell r="B2674">
            <v>0</v>
          </cell>
          <cell r="C2674">
            <v>0</v>
          </cell>
        </row>
        <row r="2675">
          <cell r="B2675">
            <v>0</v>
          </cell>
          <cell r="C2675">
            <v>0</v>
          </cell>
        </row>
        <row r="2676">
          <cell r="B2676">
            <v>0</v>
          </cell>
          <cell r="C2676">
            <v>0</v>
          </cell>
        </row>
        <row r="2678">
          <cell r="B2678" t="str">
            <v>EQUIPO</v>
          </cell>
        </row>
        <row r="2679">
          <cell r="B2679" t="str">
            <v>HTA MENOR (5% de M. de O.)</v>
          </cell>
        </row>
        <row r="2680">
          <cell r="A2680">
            <v>0</v>
          </cell>
          <cell r="B2680">
            <v>0</v>
          </cell>
          <cell r="C2680">
            <v>0</v>
          </cell>
        </row>
        <row r="2681">
          <cell r="A2681">
            <v>0</v>
          </cell>
          <cell r="B2681">
            <v>0</v>
          </cell>
          <cell r="C2681">
            <v>0</v>
          </cell>
        </row>
        <row r="2682">
          <cell r="A2682">
            <v>0</v>
          </cell>
          <cell r="B2682">
            <v>0</v>
          </cell>
          <cell r="C2682">
            <v>0</v>
          </cell>
        </row>
        <row r="2684">
          <cell r="B2684" t="str">
            <v>MANO DE OBRA</v>
          </cell>
        </row>
        <row r="2685">
          <cell r="B2685">
            <v>0</v>
          </cell>
          <cell r="C2685">
            <v>0</v>
          </cell>
        </row>
        <row r="2686">
          <cell r="A2686">
            <v>0</v>
          </cell>
          <cell r="B2686">
            <v>0</v>
          </cell>
          <cell r="C2686">
            <v>0</v>
          </cell>
        </row>
        <row r="2687">
          <cell r="A2687">
            <v>0</v>
          </cell>
          <cell r="B2687">
            <v>0</v>
          </cell>
          <cell r="C2687">
            <v>0</v>
          </cell>
        </row>
        <row r="2688">
          <cell r="A2688">
            <v>0</v>
          </cell>
          <cell r="B2688">
            <v>0</v>
          </cell>
          <cell r="C2688">
            <v>0</v>
          </cell>
        </row>
        <row r="2690">
          <cell r="B2690" t="str">
            <v>TRANSPORTE</v>
          </cell>
        </row>
        <row r="2692">
          <cell r="A2692">
            <v>0</v>
          </cell>
          <cell r="B2692">
            <v>0</v>
          </cell>
          <cell r="C2692">
            <v>0</v>
          </cell>
        </row>
        <row r="2693">
          <cell r="A2693">
            <v>0</v>
          </cell>
          <cell r="B2693">
            <v>0</v>
          </cell>
          <cell r="C2693">
            <v>0</v>
          </cell>
        </row>
        <row r="2694">
          <cell r="A2694">
            <v>0</v>
          </cell>
          <cell r="B2694">
            <v>0</v>
          </cell>
          <cell r="C2694">
            <v>0</v>
          </cell>
        </row>
        <row r="2699">
          <cell r="A2699" t="str">
            <v>CODIGO</v>
          </cell>
          <cell r="B2699" t="str">
            <v>ITEM</v>
          </cell>
          <cell r="C2699" t="str">
            <v>UNIDAD</v>
          </cell>
        </row>
        <row r="2700">
          <cell r="D2700">
            <v>0</v>
          </cell>
        </row>
        <row r="2701">
          <cell r="B2701" t="str">
            <v>CODIGO</v>
          </cell>
        </row>
        <row r="2702">
          <cell r="A2702" t="str">
            <v>CODIGO</v>
          </cell>
          <cell r="B2702" t="str">
            <v>RECURSOS</v>
          </cell>
          <cell r="C2702" t="str">
            <v>UNIDAD</v>
          </cell>
          <cell r="D2702" t="str">
            <v>CANT.</v>
          </cell>
        </row>
        <row r="2703">
          <cell r="B2703" t="str">
            <v>MATERIALES</v>
          </cell>
        </row>
        <row r="2704">
          <cell r="B2704">
            <v>0</v>
          </cell>
          <cell r="C2704">
            <v>0</v>
          </cell>
        </row>
        <row r="2705">
          <cell r="B2705">
            <v>0</v>
          </cell>
          <cell r="C2705">
            <v>0</v>
          </cell>
        </row>
        <row r="2706">
          <cell r="B2706">
            <v>0</v>
          </cell>
          <cell r="C2706">
            <v>0</v>
          </cell>
        </row>
        <row r="2707">
          <cell r="B2707">
            <v>0</v>
          </cell>
          <cell r="C2707">
            <v>0</v>
          </cell>
        </row>
        <row r="2709">
          <cell r="B2709" t="str">
            <v>EQUIPO</v>
          </cell>
        </row>
        <row r="2710">
          <cell r="B2710" t="str">
            <v>HTA MENOR (5% de M. de O.)</v>
          </cell>
        </row>
        <row r="2711">
          <cell r="A2711">
            <v>0</v>
          </cell>
          <cell r="B2711">
            <v>0</v>
          </cell>
          <cell r="C2711">
            <v>0</v>
          </cell>
        </row>
        <row r="2712">
          <cell r="A2712">
            <v>0</v>
          </cell>
          <cell r="B2712">
            <v>0</v>
          </cell>
          <cell r="C2712">
            <v>0</v>
          </cell>
        </row>
        <row r="2713">
          <cell r="A2713">
            <v>0</v>
          </cell>
          <cell r="B2713">
            <v>0</v>
          </cell>
          <cell r="C2713">
            <v>0</v>
          </cell>
        </row>
        <row r="2715">
          <cell r="B2715" t="str">
            <v>MANO DE OBRA</v>
          </cell>
        </row>
        <row r="2716">
          <cell r="B2716">
            <v>0</v>
          </cell>
          <cell r="C2716">
            <v>0</v>
          </cell>
        </row>
        <row r="2717">
          <cell r="A2717">
            <v>0</v>
          </cell>
          <cell r="B2717">
            <v>0</v>
          </cell>
          <cell r="C2717">
            <v>0</v>
          </cell>
        </row>
        <row r="2718">
          <cell r="A2718">
            <v>0</v>
          </cell>
          <cell r="B2718">
            <v>0</v>
          </cell>
          <cell r="C2718">
            <v>0</v>
          </cell>
        </row>
        <row r="2719">
          <cell r="A2719">
            <v>0</v>
          </cell>
          <cell r="B2719">
            <v>0</v>
          </cell>
          <cell r="C2719">
            <v>0</v>
          </cell>
        </row>
        <row r="2721">
          <cell r="B2721" t="str">
            <v>TRANSPORTE</v>
          </cell>
        </row>
        <row r="2723">
          <cell r="A2723">
            <v>0</v>
          </cell>
          <cell r="B2723">
            <v>0</v>
          </cell>
          <cell r="C2723">
            <v>0</v>
          </cell>
        </row>
        <row r="2724">
          <cell r="A2724">
            <v>0</v>
          </cell>
          <cell r="B2724">
            <v>0</v>
          </cell>
          <cell r="C2724">
            <v>0</v>
          </cell>
        </row>
        <row r="2725">
          <cell r="A2725">
            <v>0</v>
          </cell>
          <cell r="B2725">
            <v>0</v>
          </cell>
          <cell r="C2725">
            <v>0</v>
          </cell>
        </row>
        <row r="2730">
          <cell r="A2730" t="str">
            <v>CODIGO</v>
          </cell>
          <cell r="B2730" t="str">
            <v>ITEM</v>
          </cell>
          <cell r="C2730" t="str">
            <v>UNIDAD</v>
          </cell>
        </row>
        <row r="2731">
          <cell r="D2731">
            <v>0</v>
          </cell>
        </row>
        <row r="2732">
          <cell r="B2732" t="str">
            <v>CODIGO</v>
          </cell>
        </row>
        <row r="2733">
          <cell r="A2733" t="str">
            <v>CODIGO</v>
          </cell>
          <cell r="B2733" t="str">
            <v>RECURSOS</v>
          </cell>
          <cell r="C2733" t="str">
            <v>UNIDAD</v>
          </cell>
          <cell r="D2733" t="str">
            <v>CANT.</v>
          </cell>
        </row>
        <row r="2734">
          <cell r="B2734" t="str">
            <v>MATERIALES</v>
          </cell>
        </row>
        <row r="2735">
          <cell r="B2735">
            <v>0</v>
          </cell>
          <cell r="C2735">
            <v>0</v>
          </cell>
        </row>
        <row r="2736">
          <cell r="B2736">
            <v>0</v>
          </cell>
          <cell r="C2736">
            <v>0</v>
          </cell>
        </row>
        <row r="2737">
          <cell r="B2737">
            <v>0</v>
          </cell>
          <cell r="C2737">
            <v>0</v>
          </cell>
        </row>
        <row r="2738">
          <cell r="B2738">
            <v>0</v>
          </cell>
          <cell r="C2738">
            <v>0</v>
          </cell>
        </row>
        <row r="2740">
          <cell r="B2740" t="str">
            <v>EQUIPO</v>
          </cell>
        </row>
        <row r="2741">
          <cell r="B2741" t="str">
            <v>HTA MENOR (5% de M. de O.)</v>
          </cell>
        </row>
        <row r="2742">
          <cell r="A2742">
            <v>0</v>
          </cell>
          <cell r="B2742">
            <v>0</v>
          </cell>
          <cell r="C2742">
            <v>0</v>
          </cell>
        </row>
        <row r="2743">
          <cell r="A2743">
            <v>0</v>
          </cell>
          <cell r="B2743">
            <v>0</v>
          </cell>
          <cell r="C2743">
            <v>0</v>
          </cell>
        </row>
        <row r="2744">
          <cell r="A2744">
            <v>0</v>
          </cell>
          <cell r="B2744">
            <v>0</v>
          </cell>
          <cell r="C2744">
            <v>0</v>
          </cell>
        </row>
        <row r="2746">
          <cell r="B2746" t="str">
            <v>MANO DE OBRA</v>
          </cell>
        </row>
        <row r="2747">
          <cell r="B2747">
            <v>0</v>
          </cell>
          <cell r="C2747">
            <v>0</v>
          </cell>
        </row>
        <row r="2748">
          <cell r="A2748">
            <v>0</v>
          </cell>
          <cell r="B2748">
            <v>0</v>
          </cell>
          <cell r="C2748">
            <v>0</v>
          </cell>
        </row>
        <row r="2749">
          <cell r="A2749">
            <v>0</v>
          </cell>
          <cell r="B2749">
            <v>0</v>
          </cell>
          <cell r="C2749">
            <v>0</v>
          </cell>
        </row>
        <row r="2750">
          <cell r="A2750">
            <v>0</v>
          </cell>
          <cell r="B2750">
            <v>0</v>
          </cell>
          <cell r="C2750">
            <v>0</v>
          </cell>
        </row>
        <row r="2752">
          <cell r="B2752" t="str">
            <v>TRANSPORTE</v>
          </cell>
        </row>
        <row r="2754">
          <cell r="A2754">
            <v>0</v>
          </cell>
          <cell r="B2754">
            <v>0</v>
          </cell>
          <cell r="C2754">
            <v>0</v>
          </cell>
        </row>
        <row r="2755">
          <cell r="A2755">
            <v>0</v>
          </cell>
          <cell r="B2755">
            <v>0</v>
          </cell>
          <cell r="C2755">
            <v>0</v>
          </cell>
        </row>
        <row r="2756">
          <cell r="A2756">
            <v>0</v>
          </cell>
          <cell r="B2756">
            <v>0</v>
          </cell>
          <cell r="C2756">
            <v>0</v>
          </cell>
        </row>
        <row r="2761">
          <cell r="A2761" t="str">
            <v>CODIGO</v>
          </cell>
          <cell r="B2761" t="str">
            <v>ITEM</v>
          </cell>
          <cell r="C2761" t="str">
            <v>UNIDAD</v>
          </cell>
        </row>
        <row r="2762">
          <cell r="D2762">
            <v>0</v>
          </cell>
        </row>
        <row r="2763">
          <cell r="B2763" t="str">
            <v>CODIGO</v>
          </cell>
        </row>
        <row r="2764">
          <cell r="A2764" t="str">
            <v>CODIGO</v>
          </cell>
          <cell r="B2764" t="str">
            <v>RECURSOS</v>
          </cell>
          <cell r="C2764" t="str">
            <v>UNIDAD</v>
          </cell>
          <cell r="D2764" t="str">
            <v>CANT.</v>
          </cell>
        </row>
        <row r="2765">
          <cell r="B2765" t="str">
            <v>MATERIALES</v>
          </cell>
        </row>
        <row r="2766">
          <cell r="B2766">
            <v>0</v>
          </cell>
          <cell r="C2766">
            <v>0</v>
          </cell>
        </row>
        <row r="2767">
          <cell r="B2767">
            <v>0</v>
          </cell>
          <cell r="C2767">
            <v>0</v>
          </cell>
        </row>
        <row r="2768">
          <cell r="B2768">
            <v>0</v>
          </cell>
          <cell r="C2768">
            <v>0</v>
          </cell>
        </row>
        <row r="2769">
          <cell r="B2769">
            <v>0</v>
          </cell>
          <cell r="C2769">
            <v>0</v>
          </cell>
        </row>
        <row r="2771">
          <cell r="B2771" t="str">
            <v>EQUIPO</v>
          </cell>
        </row>
        <row r="2772">
          <cell r="B2772" t="str">
            <v>HTA MENOR (5% de M. de O.)</v>
          </cell>
        </row>
        <row r="2773">
          <cell r="A2773">
            <v>0</v>
          </cell>
          <cell r="B2773">
            <v>0</v>
          </cell>
          <cell r="C2773">
            <v>0</v>
          </cell>
        </row>
        <row r="2774">
          <cell r="A2774">
            <v>0</v>
          </cell>
          <cell r="B2774">
            <v>0</v>
          </cell>
          <cell r="C2774">
            <v>0</v>
          </cell>
        </row>
        <row r="2775">
          <cell r="A2775">
            <v>0</v>
          </cell>
          <cell r="B2775">
            <v>0</v>
          </cell>
          <cell r="C2775">
            <v>0</v>
          </cell>
        </row>
        <row r="2777">
          <cell r="B2777" t="str">
            <v>MANO DE OBRA</v>
          </cell>
        </row>
        <row r="2778">
          <cell r="B2778">
            <v>0</v>
          </cell>
          <cell r="C2778">
            <v>0</v>
          </cell>
        </row>
        <row r="2779">
          <cell r="A2779">
            <v>0</v>
          </cell>
          <cell r="B2779">
            <v>0</v>
          </cell>
          <cell r="C2779">
            <v>0</v>
          </cell>
        </row>
        <row r="2780">
          <cell r="A2780">
            <v>0</v>
          </cell>
          <cell r="B2780">
            <v>0</v>
          </cell>
          <cell r="C2780">
            <v>0</v>
          </cell>
        </row>
        <row r="2781">
          <cell r="A2781">
            <v>0</v>
          </cell>
          <cell r="B2781">
            <v>0</v>
          </cell>
          <cell r="C2781">
            <v>0</v>
          </cell>
        </row>
        <row r="2783">
          <cell r="B2783" t="str">
            <v>TRANSPORTE</v>
          </cell>
        </row>
        <row r="2785">
          <cell r="A2785">
            <v>0</v>
          </cell>
          <cell r="B2785">
            <v>0</v>
          </cell>
          <cell r="C2785">
            <v>0</v>
          </cell>
        </row>
        <row r="2786">
          <cell r="A2786">
            <v>0</v>
          </cell>
          <cell r="B2786">
            <v>0</v>
          </cell>
          <cell r="C2786">
            <v>0</v>
          </cell>
        </row>
        <row r="2787">
          <cell r="A2787">
            <v>0</v>
          </cell>
          <cell r="B2787">
            <v>0</v>
          </cell>
          <cell r="C2787">
            <v>0</v>
          </cell>
        </row>
        <row r="2792">
          <cell r="A2792" t="str">
            <v>CODIGO</v>
          </cell>
          <cell r="B2792" t="str">
            <v>ITEM</v>
          </cell>
          <cell r="C2792" t="str">
            <v>UNIDAD</v>
          </cell>
        </row>
        <row r="2793">
          <cell r="D2793">
            <v>0</v>
          </cell>
        </row>
        <row r="2794">
          <cell r="B2794" t="str">
            <v>CODIGO</v>
          </cell>
        </row>
        <row r="2795">
          <cell r="A2795" t="str">
            <v>CODIGO</v>
          </cell>
          <cell r="B2795" t="str">
            <v>RECURSOS</v>
          </cell>
          <cell r="C2795" t="str">
            <v>UNIDAD</v>
          </cell>
          <cell r="D2795" t="str">
            <v>CANT.</v>
          </cell>
        </row>
        <row r="2796">
          <cell r="B2796" t="str">
            <v>MATERIALES</v>
          </cell>
        </row>
        <row r="2797">
          <cell r="B2797">
            <v>0</v>
          </cell>
          <cell r="C2797">
            <v>0</v>
          </cell>
        </row>
        <row r="2798">
          <cell r="B2798">
            <v>0</v>
          </cell>
          <cell r="C2798">
            <v>0</v>
          </cell>
        </row>
        <row r="2799">
          <cell r="B2799">
            <v>0</v>
          </cell>
          <cell r="C2799">
            <v>0</v>
          </cell>
        </row>
        <row r="2800">
          <cell r="B2800">
            <v>0</v>
          </cell>
          <cell r="C2800">
            <v>0</v>
          </cell>
        </row>
        <row r="2802">
          <cell r="B2802" t="str">
            <v>EQUIPO</v>
          </cell>
        </row>
        <row r="2803">
          <cell r="B2803" t="str">
            <v>HTA MENOR (5% de M. de O.)</v>
          </cell>
        </row>
        <row r="2804">
          <cell r="A2804">
            <v>0</v>
          </cell>
          <cell r="B2804">
            <v>0</v>
          </cell>
          <cell r="C2804">
            <v>0</v>
          </cell>
        </row>
        <row r="2805">
          <cell r="A2805">
            <v>0</v>
          </cell>
          <cell r="B2805">
            <v>0</v>
          </cell>
          <cell r="C2805">
            <v>0</v>
          </cell>
        </row>
        <row r="2806">
          <cell r="A2806">
            <v>0</v>
          </cell>
          <cell r="B2806">
            <v>0</v>
          </cell>
          <cell r="C2806">
            <v>0</v>
          </cell>
        </row>
        <row r="2808">
          <cell r="B2808" t="str">
            <v>MANO DE OBRA</v>
          </cell>
        </row>
        <row r="2809">
          <cell r="B2809">
            <v>0</v>
          </cell>
          <cell r="C2809">
            <v>0</v>
          </cell>
        </row>
        <row r="2810">
          <cell r="A2810">
            <v>0</v>
          </cell>
          <cell r="B2810">
            <v>0</v>
          </cell>
          <cell r="C2810">
            <v>0</v>
          </cell>
        </row>
        <row r="2811">
          <cell r="A2811">
            <v>0</v>
          </cell>
          <cell r="B2811">
            <v>0</v>
          </cell>
          <cell r="C2811">
            <v>0</v>
          </cell>
        </row>
        <row r="2812">
          <cell r="A2812">
            <v>0</v>
          </cell>
          <cell r="B2812">
            <v>0</v>
          </cell>
          <cell r="C2812">
            <v>0</v>
          </cell>
        </row>
        <row r="2814">
          <cell r="B2814" t="str">
            <v>TRANSPORTE</v>
          </cell>
        </row>
        <row r="2816">
          <cell r="A2816">
            <v>0</v>
          </cell>
          <cell r="B2816">
            <v>0</v>
          </cell>
          <cell r="C2816">
            <v>0</v>
          </cell>
        </row>
        <row r="2817">
          <cell r="A2817">
            <v>0</v>
          </cell>
          <cell r="B2817">
            <v>0</v>
          </cell>
          <cell r="C2817">
            <v>0</v>
          </cell>
        </row>
        <row r="2818">
          <cell r="A2818">
            <v>0</v>
          </cell>
          <cell r="B2818">
            <v>0</v>
          </cell>
          <cell r="C2818">
            <v>0</v>
          </cell>
        </row>
        <row r="2824">
          <cell r="A2824" t="str">
            <v>CODIGO</v>
          </cell>
          <cell r="B2824" t="str">
            <v>ITEM</v>
          </cell>
          <cell r="C2824" t="str">
            <v>UNIDAD</v>
          </cell>
        </row>
        <row r="2825">
          <cell r="D2825">
            <v>0</v>
          </cell>
        </row>
        <row r="2826">
          <cell r="B2826" t="str">
            <v>CODIGO</v>
          </cell>
        </row>
        <row r="2827">
          <cell r="A2827" t="str">
            <v>CODIGO</v>
          </cell>
          <cell r="B2827" t="str">
            <v>RECURSOS</v>
          </cell>
          <cell r="C2827" t="str">
            <v>UNIDAD</v>
          </cell>
          <cell r="D2827" t="str">
            <v>CANT.</v>
          </cell>
        </row>
        <row r="2828">
          <cell r="B2828" t="str">
            <v>MATERIALES</v>
          </cell>
        </row>
        <row r="2829">
          <cell r="B2829">
            <v>0</v>
          </cell>
          <cell r="C2829">
            <v>0</v>
          </cell>
        </row>
        <row r="2830">
          <cell r="B2830">
            <v>0</v>
          </cell>
          <cell r="C2830">
            <v>0</v>
          </cell>
        </row>
        <row r="2831">
          <cell r="B2831">
            <v>0</v>
          </cell>
          <cell r="C2831">
            <v>0</v>
          </cell>
        </row>
        <row r="2832">
          <cell r="B2832">
            <v>0</v>
          </cell>
          <cell r="C2832">
            <v>0</v>
          </cell>
        </row>
        <row r="2834">
          <cell r="B2834" t="str">
            <v>EQUIPO</v>
          </cell>
        </row>
        <row r="2835">
          <cell r="B2835" t="str">
            <v>HTA MENOR (5% de M. de O.)</v>
          </cell>
        </row>
        <row r="2836">
          <cell r="A2836">
            <v>0</v>
          </cell>
          <cell r="B2836">
            <v>0</v>
          </cell>
          <cell r="C2836">
            <v>0</v>
          </cell>
        </row>
        <row r="2837">
          <cell r="A2837">
            <v>0</v>
          </cell>
          <cell r="B2837">
            <v>0</v>
          </cell>
          <cell r="C2837">
            <v>0</v>
          </cell>
        </row>
        <row r="2838">
          <cell r="A2838">
            <v>0</v>
          </cell>
          <cell r="B2838">
            <v>0</v>
          </cell>
          <cell r="C2838">
            <v>0</v>
          </cell>
        </row>
        <row r="2840">
          <cell r="B2840" t="str">
            <v>MANO DE OBRA</v>
          </cell>
        </row>
        <row r="2841">
          <cell r="B2841">
            <v>0</v>
          </cell>
          <cell r="C2841">
            <v>0</v>
          </cell>
        </row>
        <row r="2842">
          <cell r="A2842">
            <v>0</v>
          </cell>
          <cell r="B2842">
            <v>0</v>
          </cell>
          <cell r="C2842">
            <v>0</v>
          </cell>
        </row>
        <row r="2843">
          <cell r="A2843">
            <v>0</v>
          </cell>
          <cell r="B2843">
            <v>0</v>
          </cell>
          <cell r="C2843">
            <v>0</v>
          </cell>
        </row>
        <row r="2844">
          <cell r="A2844">
            <v>0</v>
          </cell>
          <cell r="B2844">
            <v>0</v>
          </cell>
          <cell r="C2844">
            <v>0</v>
          </cell>
        </row>
        <row r="2846">
          <cell r="B2846" t="str">
            <v>TRANSPORTE</v>
          </cell>
        </row>
        <row r="2848">
          <cell r="A2848">
            <v>0</v>
          </cell>
          <cell r="B2848">
            <v>0</v>
          </cell>
          <cell r="C2848">
            <v>0</v>
          </cell>
        </row>
        <row r="2849">
          <cell r="A2849">
            <v>0</v>
          </cell>
          <cell r="B2849">
            <v>0</v>
          </cell>
          <cell r="C2849">
            <v>0</v>
          </cell>
        </row>
        <row r="2850">
          <cell r="A2850">
            <v>0</v>
          </cell>
          <cell r="B2850">
            <v>0</v>
          </cell>
          <cell r="C2850">
            <v>0</v>
          </cell>
        </row>
        <row r="2855">
          <cell r="A2855" t="str">
            <v>CODIGO</v>
          </cell>
          <cell r="B2855" t="str">
            <v>ITEM</v>
          </cell>
          <cell r="C2855" t="str">
            <v>UNIDAD</v>
          </cell>
        </row>
        <row r="2856">
          <cell r="D2856">
            <v>0</v>
          </cell>
        </row>
        <row r="2857">
          <cell r="B2857" t="str">
            <v>CODIGO</v>
          </cell>
        </row>
        <row r="2858">
          <cell r="A2858" t="str">
            <v>CODIGO</v>
          </cell>
          <cell r="B2858" t="str">
            <v>RECURSOS</v>
          </cell>
          <cell r="C2858" t="str">
            <v>UNIDAD</v>
          </cell>
          <cell r="D2858" t="str">
            <v>CANT.</v>
          </cell>
        </row>
        <row r="2859">
          <cell r="B2859" t="str">
            <v>MATERIALES</v>
          </cell>
        </row>
        <row r="2860">
          <cell r="B2860">
            <v>0</v>
          </cell>
          <cell r="C2860">
            <v>0</v>
          </cell>
        </row>
        <row r="2861">
          <cell r="B2861">
            <v>0</v>
          </cell>
          <cell r="C2861">
            <v>0</v>
          </cell>
        </row>
        <row r="2862">
          <cell r="B2862">
            <v>0</v>
          </cell>
          <cell r="C2862">
            <v>0</v>
          </cell>
        </row>
        <row r="2863">
          <cell r="B2863">
            <v>0</v>
          </cell>
          <cell r="C2863">
            <v>0</v>
          </cell>
        </row>
        <row r="2865">
          <cell r="B2865" t="str">
            <v>EQUIPO</v>
          </cell>
        </row>
        <row r="2866">
          <cell r="B2866" t="str">
            <v>HTA MENOR (5% de M. de O.)</v>
          </cell>
        </row>
        <row r="2867">
          <cell r="A2867">
            <v>0</v>
          </cell>
          <cell r="B2867">
            <v>0</v>
          </cell>
          <cell r="C2867">
            <v>0</v>
          </cell>
        </row>
        <row r="2868">
          <cell r="A2868">
            <v>0</v>
          </cell>
          <cell r="B2868">
            <v>0</v>
          </cell>
          <cell r="C2868">
            <v>0</v>
          </cell>
        </row>
        <row r="2869">
          <cell r="A2869">
            <v>0</v>
          </cell>
          <cell r="B2869">
            <v>0</v>
          </cell>
          <cell r="C2869">
            <v>0</v>
          </cell>
        </row>
        <row r="2871">
          <cell r="B2871" t="str">
            <v>MANO DE OBRA</v>
          </cell>
        </row>
        <row r="2872">
          <cell r="B2872">
            <v>0</v>
          </cell>
          <cell r="C2872">
            <v>0</v>
          </cell>
        </row>
        <row r="2873">
          <cell r="A2873">
            <v>0</v>
          </cell>
          <cell r="B2873">
            <v>0</v>
          </cell>
          <cell r="C2873">
            <v>0</v>
          </cell>
        </row>
        <row r="2874">
          <cell r="A2874">
            <v>0</v>
          </cell>
          <cell r="B2874">
            <v>0</v>
          </cell>
          <cell r="C2874">
            <v>0</v>
          </cell>
        </row>
        <row r="2875">
          <cell r="A2875">
            <v>0</v>
          </cell>
          <cell r="B2875">
            <v>0</v>
          </cell>
          <cell r="C2875">
            <v>0</v>
          </cell>
        </row>
        <row r="2877">
          <cell r="B2877" t="str">
            <v>TRANSPORTE</v>
          </cell>
        </row>
        <row r="2879">
          <cell r="A2879">
            <v>0</v>
          </cell>
          <cell r="B2879">
            <v>0</v>
          </cell>
          <cell r="C2879">
            <v>0</v>
          </cell>
        </row>
        <row r="2880">
          <cell r="A2880">
            <v>0</v>
          </cell>
          <cell r="B2880">
            <v>0</v>
          </cell>
          <cell r="C2880">
            <v>0</v>
          </cell>
        </row>
        <row r="2881">
          <cell r="A2881">
            <v>0</v>
          </cell>
          <cell r="B2881">
            <v>0</v>
          </cell>
          <cell r="C2881">
            <v>0</v>
          </cell>
        </row>
        <row r="2886">
          <cell r="A2886" t="str">
            <v>CODIGO</v>
          </cell>
          <cell r="B2886" t="str">
            <v>ITEM</v>
          </cell>
          <cell r="C2886" t="str">
            <v>UNIDAD</v>
          </cell>
        </row>
        <row r="2887">
          <cell r="D2887">
            <v>0</v>
          </cell>
        </row>
        <row r="2888">
          <cell r="B2888" t="str">
            <v>CODIGO</v>
          </cell>
        </row>
        <row r="2889">
          <cell r="A2889" t="str">
            <v>CODIGO</v>
          </cell>
          <cell r="B2889" t="str">
            <v>RECURSOS</v>
          </cell>
          <cell r="C2889" t="str">
            <v>UNIDAD</v>
          </cell>
          <cell r="D2889" t="str">
            <v>CANT.</v>
          </cell>
        </row>
        <row r="2890">
          <cell r="B2890" t="str">
            <v>MATERIALES</v>
          </cell>
        </row>
        <row r="2891">
          <cell r="B2891">
            <v>0</v>
          </cell>
          <cell r="C2891">
            <v>0</v>
          </cell>
        </row>
        <row r="2892">
          <cell r="B2892">
            <v>0</v>
          </cell>
          <cell r="C2892">
            <v>0</v>
          </cell>
        </row>
        <row r="2893">
          <cell r="B2893">
            <v>0</v>
          </cell>
          <cell r="C2893">
            <v>0</v>
          </cell>
        </row>
        <row r="2894">
          <cell r="B2894">
            <v>0</v>
          </cell>
          <cell r="C2894">
            <v>0</v>
          </cell>
        </row>
        <row r="2896">
          <cell r="B2896" t="str">
            <v>EQUIPO</v>
          </cell>
        </row>
        <row r="2897">
          <cell r="B2897" t="str">
            <v>HTA MENOR (5% de M. de O.)</v>
          </cell>
        </row>
        <row r="2898">
          <cell r="A2898">
            <v>0</v>
          </cell>
          <cell r="B2898">
            <v>0</v>
          </cell>
          <cell r="C2898">
            <v>0</v>
          </cell>
        </row>
        <row r="2899">
          <cell r="A2899">
            <v>0</v>
          </cell>
          <cell r="B2899">
            <v>0</v>
          </cell>
          <cell r="C2899">
            <v>0</v>
          </cell>
        </row>
        <row r="2900">
          <cell r="A2900">
            <v>0</v>
          </cell>
          <cell r="B2900">
            <v>0</v>
          </cell>
          <cell r="C2900">
            <v>0</v>
          </cell>
        </row>
        <row r="2902">
          <cell r="B2902" t="str">
            <v>MANO DE OBRA</v>
          </cell>
        </row>
        <row r="2903">
          <cell r="B2903">
            <v>0</v>
          </cell>
          <cell r="C2903">
            <v>0</v>
          </cell>
        </row>
        <row r="2904">
          <cell r="A2904">
            <v>0</v>
          </cell>
          <cell r="B2904">
            <v>0</v>
          </cell>
          <cell r="C2904">
            <v>0</v>
          </cell>
        </row>
        <row r="2905">
          <cell r="A2905">
            <v>0</v>
          </cell>
          <cell r="B2905">
            <v>0</v>
          </cell>
          <cell r="C2905">
            <v>0</v>
          </cell>
        </row>
        <row r="2906">
          <cell r="A2906">
            <v>0</v>
          </cell>
          <cell r="B2906">
            <v>0</v>
          </cell>
          <cell r="C2906">
            <v>0</v>
          </cell>
        </row>
        <row r="2908">
          <cell r="B2908" t="str">
            <v>TRANSPORTE</v>
          </cell>
        </row>
        <row r="2910">
          <cell r="A2910">
            <v>0</v>
          </cell>
          <cell r="B2910">
            <v>0</v>
          </cell>
          <cell r="C2910">
            <v>0</v>
          </cell>
        </row>
        <row r="2911">
          <cell r="A2911">
            <v>0</v>
          </cell>
          <cell r="B2911">
            <v>0</v>
          </cell>
          <cell r="C2911">
            <v>0</v>
          </cell>
        </row>
        <row r="2912">
          <cell r="A2912">
            <v>0</v>
          </cell>
          <cell r="B2912">
            <v>0</v>
          </cell>
          <cell r="C2912">
            <v>0</v>
          </cell>
        </row>
        <row r="2917">
          <cell r="A2917" t="str">
            <v>CODIGO</v>
          </cell>
          <cell r="B2917" t="str">
            <v>ITEM</v>
          </cell>
          <cell r="C2917" t="str">
            <v>UNIDAD</v>
          </cell>
        </row>
        <row r="2918">
          <cell r="D2918">
            <v>0</v>
          </cell>
        </row>
        <row r="2919">
          <cell r="B2919" t="str">
            <v>CODIGO</v>
          </cell>
        </row>
        <row r="2920">
          <cell r="A2920" t="str">
            <v>CODIGO</v>
          </cell>
          <cell r="B2920" t="str">
            <v>RECURSOS</v>
          </cell>
          <cell r="C2920" t="str">
            <v>UNIDAD</v>
          </cell>
          <cell r="D2920" t="str">
            <v>CANT.</v>
          </cell>
        </row>
        <row r="2921">
          <cell r="B2921" t="str">
            <v>MATERIALES</v>
          </cell>
        </row>
        <row r="2922">
          <cell r="B2922">
            <v>0</v>
          </cell>
          <cell r="C2922">
            <v>0</v>
          </cell>
        </row>
        <row r="2923">
          <cell r="B2923">
            <v>0</v>
          </cell>
          <cell r="C2923">
            <v>0</v>
          </cell>
        </row>
        <row r="2924">
          <cell r="B2924">
            <v>0</v>
          </cell>
          <cell r="C2924">
            <v>0</v>
          </cell>
        </row>
        <row r="2925">
          <cell r="B2925">
            <v>0</v>
          </cell>
          <cell r="C2925">
            <v>0</v>
          </cell>
        </row>
        <row r="2927">
          <cell r="B2927" t="str">
            <v>EQUIPO</v>
          </cell>
        </row>
        <row r="2928">
          <cell r="B2928" t="str">
            <v>HTA MENOR (5% de M. de O.)</v>
          </cell>
        </row>
        <row r="2929">
          <cell r="A2929">
            <v>0</v>
          </cell>
          <cell r="B2929">
            <v>0</v>
          </cell>
          <cell r="C2929">
            <v>0</v>
          </cell>
        </row>
        <row r="2930">
          <cell r="A2930">
            <v>0</v>
          </cell>
          <cell r="B2930">
            <v>0</v>
          </cell>
          <cell r="C2930">
            <v>0</v>
          </cell>
        </row>
        <row r="2931">
          <cell r="A2931">
            <v>0</v>
          </cell>
          <cell r="B2931">
            <v>0</v>
          </cell>
          <cell r="C2931">
            <v>0</v>
          </cell>
        </row>
        <row r="2933">
          <cell r="B2933" t="str">
            <v>MANO DE OBRA</v>
          </cell>
        </row>
        <row r="2934">
          <cell r="B2934">
            <v>0</v>
          </cell>
          <cell r="C2934">
            <v>0</v>
          </cell>
        </row>
        <row r="2935">
          <cell r="A2935">
            <v>0</v>
          </cell>
          <cell r="B2935">
            <v>0</v>
          </cell>
          <cell r="C2935">
            <v>0</v>
          </cell>
        </row>
        <row r="2936">
          <cell r="A2936">
            <v>0</v>
          </cell>
          <cell r="B2936">
            <v>0</v>
          </cell>
          <cell r="C2936">
            <v>0</v>
          </cell>
        </row>
        <row r="2937">
          <cell r="A2937">
            <v>0</v>
          </cell>
          <cell r="B2937">
            <v>0</v>
          </cell>
          <cell r="C2937">
            <v>0</v>
          </cell>
        </row>
        <row r="2939">
          <cell r="B2939" t="str">
            <v>TRANSPORTE</v>
          </cell>
        </row>
        <row r="2941">
          <cell r="A2941">
            <v>0</v>
          </cell>
          <cell r="B2941">
            <v>0</v>
          </cell>
          <cell r="C2941">
            <v>0</v>
          </cell>
        </row>
        <row r="2942">
          <cell r="A2942">
            <v>0</v>
          </cell>
          <cell r="B2942">
            <v>0</v>
          </cell>
          <cell r="C2942">
            <v>0</v>
          </cell>
        </row>
        <row r="2943">
          <cell r="A2943">
            <v>0</v>
          </cell>
          <cell r="B2943">
            <v>0</v>
          </cell>
          <cell r="C2943">
            <v>0</v>
          </cell>
        </row>
        <row r="2948">
          <cell r="A2948" t="str">
            <v>CODIGO</v>
          </cell>
          <cell r="B2948" t="str">
            <v>ITEM</v>
          </cell>
          <cell r="C2948" t="str">
            <v>UNIDAD</v>
          </cell>
        </row>
        <row r="2949">
          <cell r="D2949">
            <v>0</v>
          </cell>
        </row>
        <row r="2950">
          <cell r="B2950" t="str">
            <v>CODIGO</v>
          </cell>
        </row>
        <row r="2951">
          <cell r="A2951" t="str">
            <v>CODIGO</v>
          </cell>
          <cell r="B2951" t="str">
            <v>RECURSOS</v>
          </cell>
          <cell r="C2951" t="str">
            <v>UNIDAD</v>
          </cell>
          <cell r="D2951" t="str">
            <v>CANT.</v>
          </cell>
        </row>
        <row r="2952">
          <cell r="B2952" t="str">
            <v>MATERIALES</v>
          </cell>
        </row>
        <row r="2953">
          <cell r="B2953">
            <v>0</v>
          </cell>
          <cell r="C2953">
            <v>0</v>
          </cell>
        </row>
        <row r="2954">
          <cell r="B2954">
            <v>0</v>
          </cell>
          <cell r="C2954">
            <v>0</v>
          </cell>
        </row>
        <row r="2955">
          <cell r="B2955">
            <v>0</v>
          </cell>
          <cell r="C2955">
            <v>0</v>
          </cell>
        </row>
        <row r="2956">
          <cell r="B2956">
            <v>0</v>
          </cell>
          <cell r="C2956">
            <v>0</v>
          </cell>
        </row>
        <row r="2958">
          <cell r="B2958" t="str">
            <v>EQUIPO</v>
          </cell>
        </row>
        <row r="2959">
          <cell r="B2959" t="str">
            <v>HTA MENOR (5% de M. de O.)</v>
          </cell>
        </row>
        <row r="2960">
          <cell r="A2960">
            <v>0</v>
          </cell>
          <cell r="B2960">
            <v>0</v>
          </cell>
          <cell r="C2960">
            <v>0</v>
          </cell>
        </row>
        <row r="2961">
          <cell r="A2961">
            <v>0</v>
          </cell>
          <cell r="B2961">
            <v>0</v>
          </cell>
          <cell r="C2961">
            <v>0</v>
          </cell>
        </row>
        <row r="2962">
          <cell r="A2962">
            <v>0</v>
          </cell>
          <cell r="B2962">
            <v>0</v>
          </cell>
          <cell r="C2962">
            <v>0</v>
          </cell>
        </row>
        <row r="2964">
          <cell r="B2964" t="str">
            <v>MANO DE OBRA</v>
          </cell>
        </row>
        <row r="2965">
          <cell r="B2965">
            <v>0</v>
          </cell>
          <cell r="C2965">
            <v>0</v>
          </cell>
        </row>
        <row r="2966">
          <cell r="A2966">
            <v>0</v>
          </cell>
          <cell r="B2966">
            <v>0</v>
          </cell>
          <cell r="C2966">
            <v>0</v>
          </cell>
        </row>
        <row r="2967">
          <cell r="A2967">
            <v>0</v>
          </cell>
          <cell r="B2967">
            <v>0</v>
          </cell>
          <cell r="C2967">
            <v>0</v>
          </cell>
        </row>
        <row r="2968">
          <cell r="A2968">
            <v>0</v>
          </cell>
          <cell r="B2968">
            <v>0</v>
          </cell>
          <cell r="C2968">
            <v>0</v>
          </cell>
        </row>
        <row r="2970">
          <cell r="B2970" t="str">
            <v>TRANSPORTE</v>
          </cell>
        </row>
        <row r="2972">
          <cell r="A2972">
            <v>0</v>
          </cell>
          <cell r="B2972">
            <v>0</v>
          </cell>
          <cell r="C2972">
            <v>0</v>
          </cell>
        </row>
        <row r="2973">
          <cell r="A2973">
            <v>0</v>
          </cell>
          <cell r="B2973">
            <v>0</v>
          </cell>
          <cell r="C2973">
            <v>0</v>
          </cell>
        </row>
        <row r="2974">
          <cell r="A2974">
            <v>0</v>
          </cell>
          <cell r="B2974">
            <v>0</v>
          </cell>
          <cell r="C2974">
            <v>0</v>
          </cell>
        </row>
        <row r="2979">
          <cell r="A2979" t="str">
            <v>CODIGO</v>
          </cell>
          <cell r="B2979" t="str">
            <v>ITEM</v>
          </cell>
          <cell r="C2979" t="str">
            <v>UNIDAD</v>
          </cell>
        </row>
        <row r="2980">
          <cell r="D2980">
            <v>0</v>
          </cell>
        </row>
        <row r="2981">
          <cell r="B2981" t="str">
            <v>CODIGO</v>
          </cell>
        </row>
        <row r="2982">
          <cell r="A2982" t="str">
            <v>CODIGO</v>
          </cell>
          <cell r="B2982" t="str">
            <v>RECURSOS</v>
          </cell>
          <cell r="C2982" t="str">
            <v>UNIDAD</v>
          </cell>
          <cell r="D2982" t="str">
            <v>CANT.</v>
          </cell>
        </row>
        <row r="2983">
          <cell r="B2983" t="str">
            <v>MATERIALES</v>
          </cell>
        </row>
        <row r="2984">
          <cell r="B2984">
            <v>0</v>
          </cell>
          <cell r="C2984">
            <v>0</v>
          </cell>
        </row>
        <row r="2985">
          <cell r="B2985">
            <v>0</v>
          </cell>
          <cell r="C2985">
            <v>0</v>
          </cell>
        </row>
        <row r="2986">
          <cell r="B2986">
            <v>0</v>
          </cell>
          <cell r="C2986">
            <v>0</v>
          </cell>
        </row>
        <row r="2987">
          <cell r="B2987">
            <v>0</v>
          </cell>
          <cell r="C2987">
            <v>0</v>
          </cell>
        </row>
        <row r="2989">
          <cell r="B2989" t="str">
            <v>EQUIPO</v>
          </cell>
        </row>
        <row r="2990">
          <cell r="B2990" t="str">
            <v>HTA MENOR (5% de M. de O.)</v>
          </cell>
        </row>
        <row r="2991">
          <cell r="A2991">
            <v>0</v>
          </cell>
          <cell r="B2991">
            <v>0</v>
          </cell>
          <cell r="C2991">
            <v>0</v>
          </cell>
        </row>
        <row r="2992">
          <cell r="A2992">
            <v>0</v>
          </cell>
          <cell r="B2992">
            <v>0</v>
          </cell>
          <cell r="C2992">
            <v>0</v>
          </cell>
        </row>
        <row r="2993">
          <cell r="A2993">
            <v>0</v>
          </cell>
          <cell r="B2993">
            <v>0</v>
          </cell>
          <cell r="C2993">
            <v>0</v>
          </cell>
        </row>
        <row r="2995">
          <cell r="B2995" t="str">
            <v>MANO DE OBRA</v>
          </cell>
        </row>
        <row r="2996">
          <cell r="B2996">
            <v>0</v>
          </cell>
          <cell r="C2996">
            <v>0</v>
          </cell>
        </row>
        <row r="2997">
          <cell r="A2997">
            <v>0</v>
          </cell>
          <cell r="B2997">
            <v>0</v>
          </cell>
          <cell r="C2997">
            <v>0</v>
          </cell>
        </row>
        <row r="2998">
          <cell r="A2998">
            <v>0</v>
          </cell>
          <cell r="B2998">
            <v>0</v>
          </cell>
          <cell r="C2998">
            <v>0</v>
          </cell>
        </row>
        <row r="2999">
          <cell r="A2999">
            <v>0</v>
          </cell>
          <cell r="B2999">
            <v>0</v>
          </cell>
          <cell r="C2999">
            <v>0</v>
          </cell>
        </row>
        <row r="3001">
          <cell r="B3001" t="str">
            <v>TRANSPORTE</v>
          </cell>
        </row>
        <row r="3003">
          <cell r="A3003">
            <v>0</v>
          </cell>
          <cell r="B3003">
            <v>0</v>
          </cell>
          <cell r="C3003">
            <v>0</v>
          </cell>
        </row>
        <row r="3004">
          <cell r="A3004">
            <v>0</v>
          </cell>
          <cell r="B3004">
            <v>0</v>
          </cell>
          <cell r="C3004">
            <v>0</v>
          </cell>
        </row>
        <row r="3005">
          <cell r="A3005">
            <v>0</v>
          </cell>
          <cell r="B3005">
            <v>0</v>
          </cell>
          <cell r="C3005">
            <v>0</v>
          </cell>
        </row>
        <row r="3010">
          <cell r="A3010" t="str">
            <v>CODIGO</v>
          </cell>
          <cell r="B3010" t="str">
            <v>ITEM</v>
          </cell>
          <cell r="C3010" t="str">
            <v>UNIDAD</v>
          </cell>
        </row>
        <row r="3011">
          <cell r="D3011">
            <v>0</v>
          </cell>
        </row>
        <row r="3012">
          <cell r="B3012" t="str">
            <v>CODIGO</v>
          </cell>
        </row>
        <row r="3013">
          <cell r="A3013" t="str">
            <v>CODIGO</v>
          </cell>
          <cell r="B3013" t="str">
            <v>RECURSOS</v>
          </cell>
          <cell r="C3013" t="str">
            <v>UNIDAD</v>
          </cell>
          <cell r="D3013" t="str">
            <v>CANT.</v>
          </cell>
        </row>
        <row r="3014">
          <cell r="B3014" t="str">
            <v>MATERIALES</v>
          </cell>
        </row>
        <row r="3015">
          <cell r="B3015">
            <v>0</v>
          </cell>
          <cell r="C3015">
            <v>0</v>
          </cell>
        </row>
        <row r="3016">
          <cell r="B3016">
            <v>0</v>
          </cell>
          <cell r="C3016">
            <v>0</v>
          </cell>
        </row>
        <row r="3017">
          <cell r="B3017">
            <v>0</v>
          </cell>
          <cell r="C3017">
            <v>0</v>
          </cell>
        </row>
        <row r="3018">
          <cell r="B3018">
            <v>0</v>
          </cell>
          <cell r="C3018">
            <v>0</v>
          </cell>
        </row>
        <row r="3020">
          <cell r="B3020" t="str">
            <v>EQUIPO</v>
          </cell>
        </row>
        <row r="3021">
          <cell r="B3021" t="str">
            <v>HTA MENOR (5% de M. de O.)</v>
          </cell>
        </row>
        <row r="3022">
          <cell r="A3022">
            <v>0</v>
          </cell>
          <cell r="B3022">
            <v>0</v>
          </cell>
          <cell r="C3022">
            <v>0</v>
          </cell>
        </row>
        <row r="3023">
          <cell r="A3023">
            <v>0</v>
          </cell>
          <cell r="B3023">
            <v>0</v>
          </cell>
          <cell r="C3023">
            <v>0</v>
          </cell>
        </row>
        <row r="3024">
          <cell r="A3024">
            <v>0</v>
          </cell>
          <cell r="B3024">
            <v>0</v>
          </cell>
          <cell r="C3024">
            <v>0</v>
          </cell>
        </row>
        <row r="3026">
          <cell r="B3026" t="str">
            <v>MANO DE OBRA</v>
          </cell>
        </row>
        <row r="3027">
          <cell r="B3027">
            <v>0</v>
          </cell>
          <cell r="C3027">
            <v>0</v>
          </cell>
        </row>
        <row r="3028">
          <cell r="A3028">
            <v>0</v>
          </cell>
          <cell r="B3028">
            <v>0</v>
          </cell>
          <cell r="C3028">
            <v>0</v>
          </cell>
        </row>
        <row r="3029">
          <cell r="A3029">
            <v>0</v>
          </cell>
          <cell r="B3029">
            <v>0</v>
          </cell>
          <cell r="C3029">
            <v>0</v>
          </cell>
        </row>
        <row r="3030">
          <cell r="A3030">
            <v>0</v>
          </cell>
          <cell r="B3030">
            <v>0</v>
          </cell>
          <cell r="C3030">
            <v>0</v>
          </cell>
        </row>
        <row r="3032">
          <cell r="B3032" t="str">
            <v>TRANSPORTE</v>
          </cell>
        </row>
        <row r="3034">
          <cell r="A3034">
            <v>0</v>
          </cell>
          <cell r="B3034">
            <v>0</v>
          </cell>
          <cell r="C3034">
            <v>0</v>
          </cell>
        </row>
        <row r="3035">
          <cell r="A3035">
            <v>0</v>
          </cell>
          <cell r="B3035">
            <v>0</v>
          </cell>
          <cell r="C3035">
            <v>0</v>
          </cell>
        </row>
        <row r="3036">
          <cell r="A3036">
            <v>0</v>
          </cell>
          <cell r="B3036">
            <v>0</v>
          </cell>
          <cell r="C3036">
            <v>0</v>
          </cell>
        </row>
        <row r="3041">
          <cell r="A3041" t="str">
            <v>CODIGO</v>
          </cell>
          <cell r="B3041" t="str">
            <v>ITEM</v>
          </cell>
          <cell r="C3041" t="str">
            <v>UNIDAD</v>
          </cell>
        </row>
        <row r="3042">
          <cell r="D3042">
            <v>0</v>
          </cell>
        </row>
        <row r="3043">
          <cell r="B3043" t="str">
            <v>CODIGO</v>
          </cell>
        </row>
        <row r="3044">
          <cell r="A3044" t="str">
            <v>CODIGO</v>
          </cell>
          <cell r="B3044" t="str">
            <v>RECURSOS</v>
          </cell>
          <cell r="C3044" t="str">
            <v>UNIDAD</v>
          </cell>
          <cell r="D3044" t="str">
            <v>CANT.</v>
          </cell>
        </row>
        <row r="3045">
          <cell r="B3045" t="str">
            <v>MATERIALES</v>
          </cell>
        </row>
        <row r="3046">
          <cell r="B3046">
            <v>0</v>
          </cell>
          <cell r="C3046">
            <v>0</v>
          </cell>
        </row>
        <row r="3047">
          <cell r="B3047">
            <v>0</v>
          </cell>
          <cell r="C3047">
            <v>0</v>
          </cell>
        </row>
        <row r="3048">
          <cell r="B3048">
            <v>0</v>
          </cell>
          <cell r="C3048">
            <v>0</v>
          </cell>
        </row>
        <row r="3049">
          <cell r="B3049">
            <v>0</v>
          </cell>
          <cell r="C3049">
            <v>0</v>
          </cell>
        </row>
        <row r="3051">
          <cell r="B3051" t="str">
            <v>EQUIPO</v>
          </cell>
        </row>
        <row r="3052">
          <cell r="B3052" t="str">
            <v>HTA MENOR (5% de M. de O.)</v>
          </cell>
        </row>
        <row r="3053">
          <cell r="A3053">
            <v>0</v>
          </cell>
          <cell r="B3053">
            <v>0</v>
          </cell>
          <cell r="C3053">
            <v>0</v>
          </cell>
        </row>
        <row r="3054">
          <cell r="A3054">
            <v>0</v>
          </cell>
          <cell r="B3054">
            <v>0</v>
          </cell>
          <cell r="C3054">
            <v>0</v>
          </cell>
        </row>
        <row r="3055">
          <cell r="A3055">
            <v>0</v>
          </cell>
          <cell r="B3055">
            <v>0</v>
          </cell>
          <cell r="C3055">
            <v>0</v>
          </cell>
        </row>
        <row r="3057">
          <cell r="B3057" t="str">
            <v>MANO DE OBRA</v>
          </cell>
        </row>
        <row r="3058">
          <cell r="B3058">
            <v>0</v>
          </cell>
          <cell r="C3058">
            <v>0</v>
          </cell>
        </row>
        <row r="3059">
          <cell r="A3059">
            <v>0</v>
          </cell>
          <cell r="B3059">
            <v>0</v>
          </cell>
          <cell r="C3059">
            <v>0</v>
          </cell>
        </row>
        <row r="3060">
          <cell r="A3060">
            <v>0</v>
          </cell>
          <cell r="B3060">
            <v>0</v>
          </cell>
          <cell r="C3060">
            <v>0</v>
          </cell>
        </row>
        <row r="3061">
          <cell r="A3061">
            <v>0</v>
          </cell>
          <cell r="B3061">
            <v>0</v>
          </cell>
          <cell r="C3061">
            <v>0</v>
          </cell>
        </row>
        <row r="3063">
          <cell r="B3063" t="str">
            <v>TRANSPORTE</v>
          </cell>
        </row>
        <row r="3065">
          <cell r="A3065">
            <v>0</v>
          </cell>
          <cell r="B3065">
            <v>0</v>
          </cell>
          <cell r="C3065">
            <v>0</v>
          </cell>
        </row>
        <row r="3066">
          <cell r="A3066">
            <v>0</v>
          </cell>
          <cell r="B3066">
            <v>0</v>
          </cell>
          <cell r="C3066">
            <v>0</v>
          </cell>
        </row>
        <row r="3067">
          <cell r="A3067">
            <v>0</v>
          </cell>
          <cell r="B3067">
            <v>0</v>
          </cell>
          <cell r="C3067">
            <v>0</v>
          </cell>
        </row>
        <row r="3072">
          <cell r="A3072" t="str">
            <v>CODIGO</v>
          </cell>
          <cell r="B3072" t="str">
            <v>ITEM</v>
          </cell>
          <cell r="C3072" t="str">
            <v>UNIDAD</v>
          </cell>
        </row>
        <row r="3073">
          <cell r="D3073">
            <v>0</v>
          </cell>
        </row>
        <row r="3074">
          <cell r="B3074" t="str">
            <v>CODIGO</v>
          </cell>
        </row>
        <row r="3075">
          <cell r="A3075" t="str">
            <v>CODIGO</v>
          </cell>
          <cell r="B3075" t="str">
            <v>RECURSOS</v>
          </cell>
          <cell r="C3075" t="str">
            <v>UNIDAD</v>
          </cell>
          <cell r="D3075" t="str">
            <v>CANT.</v>
          </cell>
        </row>
        <row r="3076">
          <cell r="B3076" t="str">
            <v>MATERIALES</v>
          </cell>
        </row>
        <row r="3077">
          <cell r="B3077">
            <v>0</v>
          </cell>
          <cell r="C3077">
            <v>0</v>
          </cell>
        </row>
        <row r="3078">
          <cell r="B3078">
            <v>0</v>
          </cell>
          <cell r="C3078">
            <v>0</v>
          </cell>
        </row>
        <row r="3079">
          <cell r="B3079">
            <v>0</v>
          </cell>
          <cell r="C3079">
            <v>0</v>
          </cell>
        </row>
        <row r="3080">
          <cell r="B3080">
            <v>0</v>
          </cell>
          <cell r="C3080">
            <v>0</v>
          </cell>
        </row>
        <row r="3082">
          <cell r="B3082" t="str">
            <v>EQUIPO</v>
          </cell>
        </row>
        <row r="3083">
          <cell r="B3083" t="str">
            <v>HTA MENOR (5% de M. de O.)</v>
          </cell>
        </row>
        <row r="3084">
          <cell r="A3084">
            <v>0</v>
          </cell>
          <cell r="B3084">
            <v>0</v>
          </cell>
          <cell r="C3084">
            <v>0</v>
          </cell>
        </row>
        <row r="3085">
          <cell r="A3085">
            <v>0</v>
          </cell>
          <cell r="B3085">
            <v>0</v>
          </cell>
          <cell r="C3085">
            <v>0</v>
          </cell>
        </row>
        <row r="3086">
          <cell r="A3086">
            <v>0</v>
          </cell>
          <cell r="B3086">
            <v>0</v>
          </cell>
          <cell r="C3086">
            <v>0</v>
          </cell>
        </row>
        <row r="3088">
          <cell r="B3088" t="str">
            <v>MANO DE OBRA</v>
          </cell>
        </row>
        <row r="3089">
          <cell r="B3089">
            <v>0</v>
          </cell>
          <cell r="C3089">
            <v>0</v>
          </cell>
        </row>
        <row r="3090">
          <cell r="A3090">
            <v>0</v>
          </cell>
          <cell r="B3090">
            <v>0</v>
          </cell>
          <cell r="C3090">
            <v>0</v>
          </cell>
        </row>
        <row r="3091">
          <cell r="A3091">
            <v>0</v>
          </cell>
          <cell r="B3091">
            <v>0</v>
          </cell>
          <cell r="C3091">
            <v>0</v>
          </cell>
        </row>
        <row r="3092">
          <cell r="A3092">
            <v>0</v>
          </cell>
          <cell r="B3092">
            <v>0</v>
          </cell>
          <cell r="C3092">
            <v>0</v>
          </cell>
        </row>
        <row r="3094">
          <cell r="B3094" t="str">
            <v>TRANSPORTE</v>
          </cell>
        </row>
        <row r="3096">
          <cell r="A3096">
            <v>0</v>
          </cell>
          <cell r="B3096">
            <v>0</v>
          </cell>
          <cell r="C3096">
            <v>0</v>
          </cell>
        </row>
        <row r="3097">
          <cell r="A3097">
            <v>0</v>
          </cell>
          <cell r="B3097">
            <v>0</v>
          </cell>
          <cell r="C3097">
            <v>0</v>
          </cell>
        </row>
        <row r="3098">
          <cell r="A3098">
            <v>0</v>
          </cell>
          <cell r="B3098">
            <v>0</v>
          </cell>
          <cell r="C3098">
            <v>0</v>
          </cell>
        </row>
        <row r="3103">
          <cell r="A3103" t="str">
            <v>CODIGO</v>
          </cell>
          <cell r="B3103" t="str">
            <v>ITEM</v>
          </cell>
          <cell r="C3103" t="str">
            <v>UNIDAD</v>
          </cell>
        </row>
        <row r="3104">
          <cell r="D3104">
            <v>0</v>
          </cell>
        </row>
        <row r="3105">
          <cell r="B3105" t="str">
            <v>CODIGO</v>
          </cell>
        </row>
        <row r="3106">
          <cell r="A3106" t="str">
            <v>CODIGO</v>
          </cell>
          <cell r="B3106" t="str">
            <v>RECURSOS</v>
          </cell>
          <cell r="C3106" t="str">
            <v>UNIDAD</v>
          </cell>
          <cell r="D3106" t="str">
            <v>CANT.</v>
          </cell>
        </row>
        <row r="3107">
          <cell r="B3107" t="str">
            <v>MATERIALES</v>
          </cell>
        </row>
        <row r="3108">
          <cell r="B3108">
            <v>0</v>
          </cell>
          <cell r="C3108">
            <v>0</v>
          </cell>
        </row>
        <row r="3109">
          <cell r="B3109">
            <v>0</v>
          </cell>
          <cell r="C3109">
            <v>0</v>
          </cell>
        </row>
        <row r="3110">
          <cell r="B3110">
            <v>0</v>
          </cell>
          <cell r="C3110">
            <v>0</v>
          </cell>
        </row>
        <row r="3111">
          <cell r="B3111">
            <v>0</v>
          </cell>
          <cell r="C3111">
            <v>0</v>
          </cell>
        </row>
        <row r="3113">
          <cell r="B3113" t="str">
            <v>EQUIPO</v>
          </cell>
        </row>
        <row r="3114">
          <cell r="B3114" t="str">
            <v>HTA MENOR (5% de M. de O.)</v>
          </cell>
        </row>
        <row r="3115">
          <cell r="A3115">
            <v>0</v>
          </cell>
          <cell r="B3115">
            <v>0</v>
          </cell>
          <cell r="C3115">
            <v>0</v>
          </cell>
        </row>
        <row r="3116">
          <cell r="A3116">
            <v>0</v>
          </cell>
          <cell r="B3116">
            <v>0</v>
          </cell>
          <cell r="C3116">
            <v>0</v>
          </cell>
        </row>
        <row r="3117">
          <cell r="A3117">
            <v>0</v>
          </cell>
          <cell r="B3117">
            <v>0</v>
          </cell>
          <cell r="C3117">
            <v>0</v>
          </cell>
        </row>
        <row r="3119">
          <cell r="B3119" t="str">
            <v>MANO DE OBRA</v>
          </cell>
        </row>
        <row r="3120">
          <cell r="B3120">
            <v>0</v>
          </cell>
          <cell r="C3120">
            <v>0</v>
          </cell>
        </row>
        <row r="3121">
          <cell r="A3121">
            <v>0</v>
          </cell>
          <cell r="B3121">
            <v>0</v>
          </cell>
          <cell r="C3121">
            <v>0</v>
          </cell>
        </row>
        <row r="3122">
          <cell r="A3122">
            <v>0</v>
          </cell>
          <cell r="B3122">
            <v>0</v>
          </cell>
          <cell r="C3122">
            <v>0</v>
          </cell>
        </row>
        <row r="3123">
          <cell r="A3123">
            <v>0</v>
          </cell>
          <cell r="B3123">
            <v>0</v>
          </cell>
          <cell r="C3123">
            <v>0</v>
          </cell>
        </row>
        <row r="3125">
          <cell r="B3125" t="str">
            <v>TRANSPORTE</v>
          </cell>
        </row>
        <row r="3127">
          <cell r="A3127">
            <v>0</v>
          </cell>
          <cell r="B3127">
            <v>0</v>
          </cell>
          <cell r="C3127">
            <v>0</v>
          </cell>
        </row>
        <row r="3128">
          <cell r="A3128">
            <v>0</v>
          </cell>
          <cell r="B3128">
            <v>0</v>
          </cell>
          <cell r="C3128">
            <v>0</v>
          </cell>
        </row>
        <row r="3129">
          <cell r="A3129">
            <v>0</v>
          </cell>
          <cell r="B3129">
            <v>0</v>
          </cell>
          <cell r="C3129">
            <v>0</v>
          </cell>
        </row>
        <row r="3134">
          <cell r="A3134" t="str">
            <v>CODIGO</v>
          </cell>
          <cell r="B3134" t="str">
            <v>ITEM</v>
          </cell>
          <cell r="C3134" t="str">
            <v>UNIDAD</v>
          </cell>
        </row>
        <row r="3135">
          <cell r="D3135">
            <v>0</v>
          </cell>
        </row>
        <row r="3136">
          <cell r="B3136" t="str">
            <v>CODIGO</v>
          </cell>
        </row>
        <row r="3137">
          <cell r="A3137" t="str">
            <v>CODIGO</v>
          </cell>
          <cell r="B3137" t="str">
            <v>RECURSOS</v>
          </cell>
          <cell r="C3137" t="str">
            <v>UNIDAD</v>
          </cell>
          <cell r="D3137" t="str">
            <v>CANT.</v>
          </cell>
        </row>
        <row r="3138">
          <cell r="B3138" t="str">
            <v>MATERIALES</v>
          </cell>
        </row>
        <row r="3139">
          <cell r="B3139">
            <v>0</v>
          </cell>
          <cell r="C3139">
            <v>0</v>
          </cell>
        </row>
        <row r="3140">
          <cell r="B3140">
            <v>0</v>
          </cell>
          <cell r="C3140">
            <v>0</v>
          </cell>
        </row>
        <row r="3141">
          <cell r="B3141">
            <v>0</v>
          </cell>
          <cell r="C3141">
            <v>0</v>
          </cell>
        </row>
        <row r="3142">
          <cell r="B3142">
            <v>0</v>
          </cell>
          <cell r="C3142">
            <v>0</v>
          </cell>
        </row>
        <row r="3144">
          <cell r="B3144" t="str">
            <v>EQUIPO</v>
          </cell>
        </row>
        <row r="3145">
          <cell r="B3145" t="str">
            <v>HTA MENOR (5% de M. de O.)</v>
          </cell>
        </row>
        <row r="3146">
          <cell r="A3146">
            <v>0</v>
          </cell>
          <cell r="B3146">
            <v>0</v>
          </cell>
          <cell r="C3146">
            <v>0</v>
          </cell>
        </row>
        <row r="3147">
          <cell r="A3147">
            <v>0</v>
          </cell>
          <cell r="B3147">
            <v>0</v>
          </cell>
          <cell r="C3147">
            <v>0</v>
          </cell>
        </row>
        <row r="3148">
          <cell r="A3148">
            <v>0</v>
          </cell>
          <cell r="B3148">
            <v>0</v>
          </cell>
          <cell r="C3148">
            <v>0</v>
          </cell>
        </row>
        <row r="3150">
          <cell r="B3150" t="str">
            <v>MANO DE OBRA</v>
          </cell>
        </row>
        <row r="3151">
          <cell r="B3151">
            <v>0</v>
          </cell>
          <cell r="C3151">
            <v>0</v>
          </cell>
        </row>
        <row r="3152">
          <cell r="A3152">
            <v>0</v>
          </cell>
          <cell r="B3152">
            <v>0</v>
          </cell>
          <cell r="C3152">
            <v>0</v>
          </cell>
        </row>
        <row r="3153">
          <cell r="A3153">
            <v>0</v>
          </cell>
          <cell r="B3153">
            <v>0</v>
          </cell>
          <cell r="C3153">
            <v>0</v>
          </cell>
        </row>
        <row r="3154">
          <cell r="A3154">
            <v>0</v>
          </cell>
          <cell r="B3154">
            <v>0</v>
          </cell>
          <cell r="C3154">
            <v>0</v>
          </cell>
        </row>
        <row r="3156">
          <cell r="B3156" t="str">
            <v>TRANSPORTE</v>
          </cell>
        </row>
        <row r="3158">
          <cell r="A3158">
            <v>0</v>
          </cell>
          <cell r="B3158">
            <v>0</v>
          </cell>
          <cell r="C3158">
            <v>0</v>
          </cell>
        </row>
        <row r="3159">
          <cell r="A3159">
            <v>0</v>
          </cell>
          <cell r="B3159">
            <v>0</v>
          </cell>
          <cell r="C3159">
            <v>0</v>
          </cell>
        </row>
        <row r="3160">
          <cell r="A3160">
            <v>0</v>
          </cell>
          <cell r="B3160">
            <v>0</v>
          </cell>
          <cell r="C3160">
            <v>0</v>
          </cell>
        </row>
        <row r="3165">
          <cell r="A3165" t="str">
            <v>CODIGO</v>
          </cell>
          <cell r="B3165" t="str">
            <v>ITEM</v>
          </cell>
          <cell r="C3165" t="str">
            <v>UNIDAD</v>
          </cell>
        </row>
        <row r="3166">
          <cell r="D3166">
            <v>0</v>
          </cell>
        </row>
        <row r="3167">
          <cell r="B3167" t="str">
            <v>CODIGO</v>
          </cell>
        </row>
        <row r="3168">
          <cell r="A3168" t="str">
            <v>CODIGO</v>
          </cell>
          <cell r="B3168" t="str">
            <v>RECURSOS</v>
          </cell>
          <cell r="C3168" t="str">
            <v>UNIDAD</v>
          </cell>
          <cell r="D3168" t="str">
            <v>CANT.</v>
          </cell>
        </row>
        <row r="3169">
          <cell r="B3169" t="str">
            <v>MATERIALES</v>
          </cell>
        </row>
        <row r="3170">
          <cell r="B3170">
            <v>0</v>
          </cell>
          <cell r="C3170">
            <v>0</v>
          </cell>
        </row>
        <row r="3171">
          <cell r="B3171">
            <v>0</v>
          </cell>
          <cell r="C3171">
            <v>0</v>
          </cell>
        </row>
        <row r="3172">
          <cell r="B3172">
            <v>0</v>
          </cell>
          <cell r="C3172">
            <v>0</v>
          </cell>
        </row>
        <row r="3173">
          <cell r="B3173">
            <v>0</v>
          </cell>
          <cell r="C3173">
            <v>0</v>
          </cell>
        </row>
        <row r="3175">
          <cell r="B3175" t="str">
            <v>EQUIPO</v>
          </cell>
        </row>
        <row r="3176">
          <cell r="B3176" t="str">
            <v>HTA MENOR (5% de M. de O.)</v>
          </cell>
        </row>
        <row r="3177">
          <cell r="A3177">
            <v>0</v>
          </cell>
          <cell r="B3177">
            <v>0</v>
          </cell>
          <cell r="C3177">
            <v>0</v>
          </cell>
        </row>
        <row r="3178">
          <cell r="A3178">
            <v>0</v>
          </cell>
          <cell r="B3178">
            <v>0</v>
          </cell>
          <cell r="C3178">
            <v>0</v>
          </cell>
        </row>
        <row r="3179">
          <cell r="A3179">
            <v>0</v>
          </cell>
          <cell r="B3179">
            <v>0</v>
          </cell>
          <cell r="C3179">
            <v>0</v>
          </cell>
        </row>
        <row r="3181">
          <cell r="B3181" t="str">
            <v>MANO DE OBRA</v>
          </cell>
        </row>
        <row r="3182">
          <cell r="B3182">
            <v>0</v>
          </cell>
          <cell r="C3182">
            <v>0</v>
          </cell>
        </row>
        <row r="3183">
          <cell r="A3183">
            <v>0</v>
          </cell>
          <cell r="B3183">
            <v>0</v>
          </cell>
          <cell r="C3183">
            <v>0</v>
          </cell>
        </row>
        <row r="3184">
          <cell r="A3184">
            <v>0</v>
          </cell>
          <cell r="B3184">
            <v>0</v>
          </cell>
          <cell r="C3184">
            <v>0</v>
          </cell>
        </row>
        <row r="3185">
          <cell r="A3185">
            <v>0</v>
          </cell>
          <cell r="B3185">
            <v>0</v>
          </cell>
          <cell r="C3185">
            <v>0</v>
          </cell>
        </row>
        <row r="3187">
          <cell r="B3187" t="str">
            <v>TRANSPORTE</v>
          </cell>
        </row>
        <row r="3189">
          <cell r="A3189">
            <v>0</v>
          </cell>
          <cell r="B3189">
            <v>0</v>
          </cell>
          <cell r="C3189">
            <v>0</v>
          </cell>
        </row>
        <row r="3190">
          <cell r="A3190">
            <v>0</v>
          </cell>
          <cell r="B3190">
            <v>0</v>
          </cell>
          <cell r="C3190">
            <v>0</v>
          </cell>
        </row>
        <row r="3191">
          <cell r="A3191">
            <v>0</v>
          </cell>
          <cell r="B3191">
            <v>0</v>
          </cell>
          <cell r="C3191">
            <v>0</v>
          </cell>
        </row>
        <row r="3197">
          <cell r="A3197" t="str">
            <v>CODIGO</v>
          </cell>
          <cell r="B3197" t="str">
            <v>ITEM</v>
          </cell>
          <cell r="C3197" t="str">
            <v>UNIDAD</v>
          </cell>
        </row>
        <row r="3198">
          <cell r="D3198">
            <v>0</v>
          </cell>
        </row>
        <row r="3199">
          <cell r="B3199" t="str">
            <v>CODIGO</v>
          </cell>
        </row>
        <row r="3200">
          <cell r="A3200" t="str">
            <v>CODIGO</v>
          </cell>
          <cell r="B3200" t="str">
            <v>RECURSOS</v>
          </cell>
          <cell r="C3200" t="str">
            <v>UNIDAD</v>
          </cell>
          <cell r="D3200" t="str">
            <v>CANT.</v>
          </cell>
        </row>
        <row r="3201">
          <cell r="B3201" t="str">
            <v>MATERIALES</v>
          </cell>
        </row>
        <row r="3202">
          <cell r="B3202">
            <v>0</v>
          </cell>
          <cell r="C3202">
            <v>0</v>
          </cell>
        </row>
        <row r="3203">
          <cell r="B3203">
            <v>0</v>
          </cell>
          <cell r="C3203">
            <v>0</v>
          </cell>
        </row>
        <row r="3204">
          <cell r="B3204">
            <v>0</v>
          </cell>
          <cell r="C3204">
            <v>0</v>
          </cell>
        </row>
        <row r="3205">
          <cell r="B3205">
            <v>0</v>
          </cell>
          <cell r="C3205">
            <v>0</v>
          </cell>
        </row>
        <row r="3207">
          <cell r="B3207" t="str">
            <v>EQUIPO</v>
          </cell>
        </row>
        <row r="3208">
          <cell r="B3208" t="str">
            <v>HTA MENOR (5% de M. de O.)</v>
          </cell>
        </row>
        <row r="3209">
          <cell r="A3209">
            <v>0</v>
          </cell>
          <cell r="B3209">
            <v>0</v>
          </cell>
          <cell r="C3209">
            <v>0</v>
          </cell>
        </row>
        <row r="3210">
          <cell r="A3210">
            <v>0</v>
          </cell>
          <cell r="B3210">
            <v>0</v>
          </cell>
          <cell r="C3210">
            <v>0</v>
          </cell>
        </row>
        <row r="3211">
          <cell r="A3211">
            <v>0</v>
          </cell>
          <cell r="B3211">
            <v>0</v>
          </cell>
          <cell r="C3211">
            <v>0</v>
          </cell>
        </row>
        <row r="3213">
          <cell r="B3213" t="str">
            <v>MANO DE OBRA</v>
          </cell>
        </row>
        <row r="3214">
          <cell r="B3214">
            <v>0</v>
          </cell>
          <cell r="C3214">
            <v>0</v>
          </cell>
        </row>
        <row r="3215">
          <cell r="A3215">
            <v>0</v>
          </cell>
          <cell r="B3215">
            <v>0</v>
          </cell>
          <cell r="C3215">
            <v>0</v>
          </cell>
        </row>
        <row r="3216">
          <cell r="A3216">
            <v>0</v>
          </cell>
          <cell r="B3216">
            <v>0</v>
          </cell>
          <cell r="C3216">
            <v>0</v>
          </cell>
        </row>
        <row r="3217">
          <cell r="A3217">
            <v>0</v>
          </cell>
          <cell r="B3217">
            <v>0</v>
          </cell>
          <cell r="C3217">
            <v>0</v>
          </cell>
        </row>
        <row r="3219">
          <cell r="B3219" t="str">
            <v>TRANSPORTE</v>
          </cell>
        </row>
        <row r="3221">
          <cell r="A3221">
            <v>0</v>
          </cell>
          <cell r="B3221">
            <v>0</v>
          </cell>
          <cell r="C3221">
            <v>0</v>
          </cell>
        </row>
        <row r="3222">
          <cell r="A3222">
            <v>0</v>
          </cell>
          <cell r="B3222">
            <v>0</v>
          </cell>
          <cell r="C3222">
            <v>0</v>
          </cell>
        </row>
        <row r="3223">
          <cell r="A3223">
            <v>0</v>
          </cell>
          <cell r="B3223">
            <v>0</v>
          </cell>
          <cell r="C3223">
            <v>0</v>
          </cell>
        </row>
        <row r="3229">
          <cell r="A3229" t="str">
            <v>CODIGO</v>
          </cell>
          <cell r="B3229" t="str">
            <v>ITEM</v>
          </cell>
          <cell r="C3229" t="str">
            <v>UNIDAD</v>
          </cell>
        </row>
        <row r="3230">
          <cell r="D3230">
            <v>0</v>
          </cell>
        </row>
        <row r="3231">
          <cell r="B3231" t="str">
            <v>CODIGO</v>
          </cell>
        </row>
        <row r="3232">
          <cell r="A3232" t="str">
            <v>CODIGO</v>
          </cell>
          <cell r="B3232" t="str">
            <v>RECURSOS</v>
          </cell>
          <cell r="C3232" t="str">
            <v>UNIDAD</v>
          </cell>
          <cell r="D3232" t="str">
            <v>CANT.</v>
          </cell>
        </row>
        <row r="3233">
          <cell r="B3233" t="str">
            <v>MATERIALES</v>
          </cell>
        </row>
        <row r="3234">
          <cell r="B3234">
            <v>0</v>
          </cell>
          <cell r="C3234">
            <v>0</v>
          </cell>
        </row>
        <row r="3235">
          <cell r="B3235">
            <v>0</v>
          </cell>
          <cell r="C3235">
            <v>0</v>
          </cell>
        </row>
        <row r="3236">
          <cell r="B3236">
            <v>0</v>
          </cell>
          <cell r="C3236">
            <v>0</v>
          </cell>
        </row>
        <row r="3237">
          <cell r="B3237">
            <v>0</v>
          </cell>
          <cell r="C3237">
            <v>0</v>
          </cell>
        </row>
        <row r="3239">
          <cell r="B3239" t="str">
            <v>EQUIPO</v>
          </cell>
        </row>
        <row r="3240">
          <cell r="B3240" t="str">
            <v>HTA MENOR (5% de M. de O.)</v>
          </cell>
        </row>
        <row r="3241">
          <cell r="A3241">
            <v>0</v>
          </cell>
          <cell r="B3241">
            <v>0</v>
          </cell>
          <cell r="C3241">
            <v>0</v>
          </cell>
        </row>
        <row r="3242">
          <cell r="A3242">
            <v>0</v>
          </cell>
          <cell r="B3242">
            <v>0</v>
          </cell>
          <cell r="C3242">
            <v>0</v>
          </cell>
        </row>
        <row r="3243">
          <cell r="A3243">
            <v>0</v>
          </cell>
          <cell r="B3243">
            <v>0</v>
          </cell>
          <cell r="C3243">
            <v>0</v>
          </cell>
        </row>
        <row r="3245">
          <cell r="B3245" t="str">
            <v>MANO DE OBRA</v>
          </cell>
        </row>
        <row r="3246">
          <cell r="B3246">
            <v>0</v>
          </cell>
          <cell r="C3246">
            <v>0</v>
          </cell>
        </row>
        <row r="3247">
          <cell r="A3247">
            <v>0</v>
          </cell>
          <cell r="B3247">
            <v>0</v>
          </cell>
          <cell r="C3247">
            <v>0</v>
          </cell>
        </row>
        <row r="3248">
          <cell r="A3248">
            <v>0</v>
          </cell>
          <cell r="B3248">
            <v>0</v>
          </cell>
          <cell r="C3248">
            <v>0</v>
          </cell>
        </row>
        <row r="3249">
          <cell r="A3249">
            <v>0</v>
          </cell>
          <cell r="B3249">
            <v>0</v>
          </cell>
          <cell r="C3249">
            <v>0</v>
          </cell>
        </row>
        <row r="3251">
          <cell r="B3251" t="str">
            <v>TRANSPORTE</v>
          </cell>
        </row>
        <row r="3253">
          <cell r="A3253">
            <v>0</v>
          </cell>
          <cell r="B3253">
            <v>0</v>
          </cell>
          <cell r="C3253">
            <v>0</v>
          </cell>
        </row>
        <row r="3254">
          <cell r="A3254">
            <v>0</v>
          </cell>
          <cell r="B3254">
            <v>0</v>
          </cell>
          <cell r="C3254">
            <v>0</v>
          </cell>
        </row>
        <row r="3255">
          <cell r="A3255">
            <v>0</v>
          </cell>
          <cell r="B3255">
            <v>0</v>
          </cell>
          <cell r="C3255">
            <v>0</v>
          </cell>
        </row>
        <row r="3260">
          <cell r="A3260" t="str">
            <v>CODIGO</v>
          </cell>
          <cell r="B3260" t="str">
            <v>ITEM</v>
          </cell>
          <cell r="C3260" t="str">
            <v>UNIDAD</v>
          </cell>
        </row>
        <row r="3261">
          <cell r="D3261">
            <v>0</v>
          </cell>
        </row>
        <row r="3262">
          <cell r="B3262" t="str">
            <v>CODIGO</v>
          </cell>
        </row>
        <row r="3263">
          <cell r="A3263" t="str">
            <v>CODIGO</v>
          </cell>
          <cell r="B3263" t="str">
            <v>RECURSOS</v>
          </cell>
          <cell r="C3263" t="str">
            <v>UNIDAD</v>
          </cell>
          <cell r="D3263" t="str">
            <v>CANT.</v>
          </cell>
        </row>
        <row r="3264">
          <cell r="B3264" t="str">
            <v>MATERIALES</v>
          </cell>
        </row>
        <row r="3265">
          <cell r="B3265">
            <v>0</v>
          </cell>
          <cell r="C3265">
            <v>0</v>
          </cell>
        </row>
        <row r="3266">
          <cell r="B3266">
            <v>0</v>
          </cell>
          <cell r="C3266">
            <v>0</v>
          </cell>
        </row>
        <row r="3267">
          <cell r="B3267">
            <v>0</v>
          </cell>
          <cell r="C3267">
            <v>0</v>
          </cell>
        </row>
        <row r="3268">
          <cell r="B3268">
            <v>0</v>
          </cell>
          <cell r="C3268">
            <v>0</v>
          </cell>
        </row>
        <row r="3270">
          <cell r="B3270" t="str">
            <v>EQUIPO</v>
          </cell>
        </row>
        <row r="3271">
          <cell r="B3271" t="str">
            <v>HTA MENOR (5% de M. de O.)</v>
          </cell>
        </row>
        <row r="3272">
          <cell r="A3272">
            <v>0</v>
          </cell>
          <cell r="B3272">
            <v>0</v>
          </cell>
          <cell r="C3272">
            <v>0</v>
          </cell>
        </row>
        <row r="3273">
          <cell r="A3273">
            <v>0</v>
          </cell>
          <cell r="B3273">
            <v>0</v>
          </cell>
          <cell r="C3273">
            <v>0</v>
          </cell>
        </row>
        <row r="3274">
          <cell r="A3274">
            <v>0</v>
          </cell>
          <cell r="B3274">
            <v>0</v>
          </cell>
          <cell r="C3274">
            <v>0</v>
          </cell>
        </row>
        <row r="3276">
          <cell r="B3276" t="str">
            <v>MANO DE OBRA</v>
          </cell>
        </row>
        <row r="3277">
          <cell r="B3277">
            <v>0</v>
          </cell>
          <cell r="C3277">
            <v>0</v>
          </cell>
        </row>
        <row r="3278">
          <cell r="A3278">
            <v>0</v>
          </cell>
          <cell r="B3278">
            <v>0</v>
          </cell>
          <cell r="C3278">
            <v>0</v>
          </cell>
        </row>
        <row r="3279">
          <cell r="A3279">
            <v>0</v>
          </cell>
          <cell r="B3279">
            <v>0</v>
          </cell>
          <cell r="C3279">
            <v>0</v>
          </cell>
        </row>
        <row r="3280">
          <cell r="A3280">
            <v>0</v>
          </cell>
          <cell r="B3280">
            <v>0</v>
          </cell>
          <cell r="C3280">
            <v>0</v>
          </cell>
        </row>
        <row r="3282">
          <cell r="B3282" t="str">
            <v>TRANSPORTE</v>
          </cell>
        </row>
        <row r="3284">
          <cell r="A3284">
            <v>0</v>
          </cell>
          <cell r="B3284">
            <v>0</v>
          </cell>
          <cell r="C3284">
            <v>0</v>
          </cell>
        </row>
        <row r="3285">
          <cell r="A3285">
            <v>0</v>
          </cell>
          <cell r="B3285">
            <v>0</v>
          </cell>
          <cell r="C3285">
            <v>0</v>
          </cell>
        </row>
        <row r="3286">
          <cell r="A3286">
            <v>0</v>
          </cell>
          <cell r="B3286">
            <v>0</v>
          </cell>
          <cell r="C3286">
            <v>0</v>
          </cell>
        </row>
        <row r="3291">
          <cell r="A3291" t="str">
            <v>CODIGO</v>
          </cell>
          <cell r="B3291" t="str">
            <v>ITEM</v>
          </cell>
          <cell r="C3291" t="str">
            <v>UNIDAD</v>
          </cell>
        </row>
        <row r="3292">
          <cell r="D3292">
            <v>0</v>
          </cell>
        </row>
        <row r="3293">
          <cell r="B3293" t="str">
            <v>CODIGO</v>
          </cell>
        </row>
        <row r="3294">
          <cell r="A3294" t="str">
            <v>CODIGO</v>
          </cell>
          <cell r="B3294" t="str">
            <v>RECURSOS</v>
          </cell>
          <cell r="C3294" t="str">
            <v>UNIDAD</v>
          </cell>
          <cell r="D3294" t="str">
            <v>CANT.</v>
          </cell>
        </row>
        <row r="3295">
          <cell r="B3295" t="str">
            <v>MATERIALES</v>
          </cell>
        </row>
        <row r="3296">
          <cell r="B3296">
            <v>0</v>
          </cell>
          <cell r="C3296">
            <v>0</v>
          </cell>
        </row>
        <row r="3297">
          <cell r="B3297">
            <v>0</v>
          </cell>
          <cell r="C3297">
            <v>0</v>
          </cell>
        </row>
        <row r="3298">
          <cell r="B3298">
            <v>0</v>
          </cell>
          <cell r="C3298">
            <v>0</v>
          </cell>
        </row>
        <row r="3299">
          <cell r="B3299">
            <v>0</v>
          </cell>
          <cell r="C3299">
            <v>0</v>
          </cell>
        </row>
        <row r="3301">
          <cell r="B3301" t="str">
            <v>EQUIPO</v>
          </cell>
        </row>
        <row r="3302">
          <cell r="B3302" t="str">
            <v>HTA MENOR (5% de M. de O.)</v>
          </cell>
        </row>
        <row r="3303">
          <cell r="A3303">
            <v>0</v>
          </cell>
          <cell r="B3303">
            <v>0</v>
          </cell>
          <cell r="C3303">
            <v>0</v>
          </cell>
        </row>
        <row r="3304">
          <cell r="A3304">
            <v>0</v>
          </cell>
          <cell r="B3304">
            <v>0</v>
          </cell>
          <cell r="C3304">
            <v>0</v>
          </cell>
        </row>
        <row r="3305">
          <cell r="A3305">
            <v>0</v>
          </cell>
          <cell r="B3305">
            <v>0</v>
          </cell>
          <cell r="C3305">
            <v>0</v>
          </cell>
        </row>
        <row r="3307">
          <cell r="B3307" t="str">
            <v>MANO DE OBRA</v>
          </cell>
        </row>
        <row r="3308">
          <cell r="B3308">
            <v>0</v>
          </cell>
          <cell r="C3308">
            <v>0</v>
          </cell>
        </row>
        <row r="3309">
          <cell r="A3309">
            <v>0</v>
          </cell>
          <cell r="B3309">
            <v>0</v>
          </cell>
          <cell r="C3309">
            <v>0</v>
          </cell>
        </row>
        <row r="3310">
          <cell r="A3310">
            <v>0</v>
          </cell>
          <cell r="B3310">
            <v>0</v>
          </cell>
          <cell r="C3310">
            <v>0</v>
          </cell>
        </row>
        <row r="3311">
          <cell r="A3311">
            <v>0</v>
          </cell>
          <cell r="B3311">
            <v>0</v>
          </cell>
          <cell r="C3311">
            <v>0</v>
          </cell>
        </row>
        <row r="3313">
          <cell r="B3313" t="str">
            <v>TRANSPORTE</v>
          </cell>
        </row>
        <row r="3315">
          <cell r="A3315">
            <v>0</v>
          </cell>
          <cell r="B3315">
            <v>0</v>
          </cell>
          <cell r="C3315">
            <v>0</v>
          </cell>
        </row>
        <row r="3316">
          <cell r="A3316">
            <v>0</v>
          </cell>
          <cell r="B3316">
            <v>0</v>
          </cell>
          <cell r="C3316">
            <v>0</v>
          </cell>
        </row>
        <row r="3317">
          <cell r="A3317">
            <v>0</v>
          </cell>
          <cell r="B3317">
            <v>0</v>
          </cell>
          <cell r="C3317">
            <v>0</v>
          </cell>
        </row>
        <row r="3322">
          <cell r="A3322" t="str">
            <v>CODIGO</v>
          </cell>
          <cell r="B3322" t="str">
            <v>ITEM</v>
          </cell>
          <cell r="C3322" t="str">
            <v>UNIDAD</v>
          </cell>
        </row>
        <row r="3323">
          <cell r="D3323">
            <v>0</v>
          </cell>
        </row>
        <row r="3324">
          <cell r="B3324" t="str">
            <v>CODIGO</v>
          </cell>
        </row>
        <row r="3325">
          <cell r="A3325" t="str">
            <v>CODIGO</v>
          </cell>
          <cell r="B3325" t="str">
            <v>RECURSOS</v>
          </cell>
          <cell r="C3325" t="str">
            <v>UNIDAD</v>
          </cell>
          <cell r="D3325" t="str">
            <v>CANT.</v>
          </cell>
        </row>
        <row r="3326">
          <cell r="B3326" t="str">
            <v>MATERIALES</v>
          </cell>
        </row>
        <row r="3327">
          <cell r="B3327">
            <v>0</v>
          </cell>
          <cell r="C3327">
            <v>0</v>
          </cell>
        </row>
        <row r="3328">
          <cell r="B3328">
            <v>0</v>
          </cell>
          <cell r="C3328">
            <v>0</v>
          </cell>
        </row>
        <row r="3329">
          <cell r="B3329">
            <v>0</v>
          </cell>
          <cell r="C3329">
            <v>0</v>
          </cell>
        </row>
        <row r="3330">
          <cell r="B3330">
            <v>0</v>
          </cell>
          <cell r="C3330">
            <v>0</v>
          </cell>
        </row>
        <row r="3332">
          <cell r="B3332" t="str">
            <v>EQUIPO</v>
          </cell>
        </row>
        <row r="3333">
          <cell r="B3333" t="str">
            <v>HTA MENOR (5% de M. de O.)</v>
          </cell>
        </row>
        <row r="3334">
          <cell r="A3334">
            <v>0</v>
          </cell>
          <cell r="B3334">
            <v>0</v>
          </cell>
          <cell r="C3334">
            <v>0</v>
          </cell>
        </row>
        <row r="3335">
          <cell r="A3335">
            <v>0</v>
          </cell>
          <cell r="B3335">
            <v>0</v>
          </cell>
          <cell r="C3335">
            <v>0</v>
          </cell>
        </row>
        <row r="3336">
          <cell r="A3336">
            <v>0</v>
          </cell>
          <cell r="B3336">
            <v>0</v>
          </cell>
          <cell r="C3336">
            <v>0</v>
          </cell>
        </row>
        <row r="3338">
          <cell r="B3338" t="str">
            <v>MANO DE OBRA</v>
          </cell>
        </row>
        <row r="3339">
          <cell r="B3339">
            <v>0</v>
          </cell>
          <cell r="C3339">
            <v>0</v>
          </cell>
        </row>
        <row r="3340">
          <cell r="A3340">
            <v>0</v>
          </cell>
          <cell r="B3340">
            <v>0</v>
          </cell>
          <cell r="C3340">
            <v>0</v>
          </cell>
        </row>
        <row r="3341">
          <cell r="A3341">
            <v>0</v>
          </cell>
          <cell r="B3341">
            <v>0</v>
          </cell>
          <cell r="C3341">
            <v>0</v>
          </cell>
        </row>
        <row r="3342">
          <cell r="A3342">
            <v>0</v>
          </cell>
          <cell r="B3342">
            <v>0</v>
          </cell>
          <cell r="C3342">
            <v>0</v>
          </cell>
        </row>
        <row r="3344">
          <cell r="B3344" t="str">
            <v>TRANSPORTE</v>
          </cell>
        </row>
        <row r="3346">
          <cell r="A3346">
            <v>0</v>
          </cell>
          <cell r="B3346">
            <v>0</v>
          </cell>
          <cell r="C3346">
            <v>0</v>
          </cell>
        </row>
        <row r="3347">
          <cell r="A3347">
            <v>0</v>
          </cell>
          <cell r="B3347">
            <v>0</v>
          </cell>
          <cell r="C3347">
            <v>0</v>
          </cell>
        </row>
        <row r="3348">
          <cell r="A3348">
            <v>0</v>
          </cell>
          <cell r="B3348">
            <v>0</v>
          </cell>
          <cell r="C3348">
            <v>0</v>
          </cell>
        </row>
        <row r="3353">
          <cell r="A3353" t="str">
            <v>CODIGO</v>
          </cell>
          <cell r="B3353" t="str">
            <v>ITEM</v>
          </cell>
          <cell r="C3353" t="str">
            <v>UNIDAD</v>
          </cell>
        </row>
        <row r="3354">
          <cell r="D3354">
            <v>0</v>
          </cell>
        </row>
        <row r="3355">
          <cell r="B3355" t="str">
            <v>CODIGO</v>
          </cell>
        </row>
        <row r="3356">
          <cell r="A3356" t="str">
            <v>CODIGO</v>
          </cell>
          <cell r="B3356" t="str">
            <v>RECURSOS</v>
          </cell>
          <cell r="C3356" t="str">
            <v>UNIDAD</v>
          </cell>
          <cell r="D3356" t="str">
            <v>CANT.</v>
          </cell>
        </row>
        <row r="3357">
          <cell r="B3357" t="str">
            <v>MATERIALES</v>
          </cell>
        </row>
        <row r="3358">
          <cell r="B3358">
            <v>0</v>
          </cell>
          <cell r="C3358">
            <v>0</v>
          </cell>
        </row>
        <row r="3359">
          <cell r="B3359">
            <v>0</v>
          </cell>
          <cell r="C3359">
            <v>0</v>
          </cell>
        </row>
        <row r="3360">
          <cell r="B3360">
            <v>0</v>
          </cell>
          <cell r="C3360">
            <v>0</v>
          </cell>
        </row>
        <row r="3361">
          <cell r="B3361">
            <v>0</v>
          </cell>
          <cell r="C3361">
            <v>0</v>
          </cell>
        </row>
        <row r="3363">
          <cell r="B3363" t="str">
            <v>EQUIPO</v>
          </cell>
        </row>
        <row r="3364">
          <cell r="B3364" t="str">
            <v>HTA MENOR (5% de M. de O.)</v>
          </cell>
        </row>
        <row r="3365">
          <cell r="A3365">
            <v>0</v>
          </cell>
          <cell r="B3365">
            <v>0</v>
          </cell>
          <cell r="C3365">
            <v>0</v>
          </cell>
        </row>
        <row r="3366">
          <cell r="A3366">
            <v>0</v>
          </cell>
          <cell r="B3366">
            <v>0</v>
          </cell>
          <cell r="C3366">
            <v>0</v>
          </cell>
        </row>
        <row r="3367">
          <cell r="A3367">
            <v>0</v>
          </cell>
          <cell r="B3367">
            <v>0</v>
          </cell>
          <cell r="C3367">
            <v>0</v>
          </cell>
        </row>
        <row r="3369">
          <cell r="B3369" t="str">
            <v>MANO DE OBRA</v>
          </cell>
        </row>
        <row r="3370">
          <cell r="B3370">
            <v>0</v>
          </cell>
          <cell r="C3370">
            <v>0</v>
          </cell>
        </row>
        <row r="3371">
          <cell r="A3371">
            <v>0</v>
          </cell>
          <cell r="B3371">
            <v>0</v>
          </cell>
          <cell r="C3371">
            <v>0</v>
          </cell>
        </row>
        <row r="3372">
          <cell r="A3372">
            <v>0</v>
          </cell>
          <cell r="B3372">
            <v>0</v>
          </cell>
          <cell r="C3372">
            <v>0</v>
          </cell>
        </row>
        <row r="3373">
          <cell r="A3373">
            <v>0</v>
          </cell>
          <cell r="B3373">
            <v>0</v>
          </cell>
          <cell r="C3373">
            <v>0</v>
          </cell>
        </row>
        <row r="3375">
          <cell r="B3375" t="str">
            <v>TRANSPORTE</v>
          </cell>
        </row>
        <row r="3377">
          <cell r="A3377">
            <v>0</v>
          </cell>
          <cell r="B3377">
            <v>0</v>
          </cell>
          <cell r="C3377">
            <v>0</v>
          </cell>
        </row>
        <row r="3378">
          <cell r="A3378">
            <v>0</v>
          </cell>
          <cell r="B3378">
            <v>0</v>
          </cell>
          <cell r="C3378">
            <v>0</v>
          </cell>
        </row>
        <row r="3379">
          <cell r="A3379">
            <v>0</v>
          </cell>
          <cell r="B3379">
            <v>0</v>
          </cell>
          <cell r="C3379">
            <v>0</v>
          </cell>
        </row>
        <row r="3384">
          <cell r="A3384" t="str">
            <v>CODIGO</v>
          </cell>
          <cell r="B3384" t="str">
            <v>ITEM</v>
          </cell>
          <cell r="C3384" t="str">
            <v>UNIDAD</v>
          </cell>
        </row>
        <row r="3385">
          <cell r="D3385">
            <v>0</v>
          </cell>
        </row>
        <row r="3386">
          <cell r="B3386" t="str">
            <v>CODIGO</v>
          </cell>
        </row>
        <row r="3387">
          <cell r="A3387" t="str">
            <v>CODIGO</v>
          </cell>
          <cell r="B3387" t="str">
            <v>RECURSOS</v>
          </cell>
          <cell r="C3387" t="str">
            <v>UNIDAD</v>
          </cell>
          <cell r="D3387" t="str">
            <v>CANT.</v>
          </cell>
        </row>
        <row r="3388">
          <cell r="B3388" t="str">
            <v>MATERIALES</v>
          </cell>
        </row>
        <row r="3389">
          <cell r="B3389">
            <v>0</v>
          </cell>
          <cell r="C3389">
            <v>0</v>
          </cell>
        </row>
        <row r="3390">
          <cell r="B3390">
            <v>0</v>
          </cell>
          <cell r="C3390">
            <v>0</v>
          </cell>
        </row>
        <row r="3391">
          <cell r="B3391">
            <v>0</v>
          </cell>
          <cell r="C3391">
            <v>0</v>
          </cell>
        </row>
        <row r="3392">
          <cell r="B3392">
            <v>0</v>
          </cell>
          <cell r="C3392">
            <v>0</v>
          </cell>
        </row>
        <row r="3394">
          <cell r="B3394" t="str">
            <v>EQUIPO</v>
          </cell>
        </row>
        <row r="3395">
          <cell r="B3395" t="str">
            <v>HTA MENOR (5% de M. de O.)</v>
          </cell>
        </row>
        <row r="3396">
          <cell r="A3396">
            <v>0</v>
          </cell>
          <cell r="B3396">
            <v>0</v>
          </cell>
          <cell r="C3396">
            <v>0</v>
          </cell>
        </row>
        <row r="3397">
          <cell r="A3397">
            <v>0</v>
          </cell>
          <cell r="B3397">
            <v>0</v>
          </cell>
          <cell r="C3397">
            <v>0</v>
          </cell>
        </row>
        <row r="3398">
          <cell r="A3398">
            <v>0</v>
          </cell>
          <cell r="B3398">
            <v>0</v>
          </cell>
          <cell r="C3398">
            <v>0</v>
          </cell>
        </row>
        <row r="3400">
          <cell r="B3400" t="str">
            <v>MANO DE OBRA</v>
          </cell>
        </row>
        <row r="3401">
          <cell r="B3401">
            <v>0</v>
          </cell>
          <cell r="C3401">
            <v>0</v>
          </cell>
        </row>
        <row r="3402">
          <cell r="A3402">
            <v>0</v>
          </cell>
          <cell r="B3402">
            <v>0</v>
          </cell>
          <cell r="C3402">
            <v>0</v>
          </cell>
        </row>
        <row r="3403">
          <cell r="A3403">
            <v>0</v>
          </cell>
          <cell r="B3403">
            <v>0</v>
          </cell>
          <cell r="C3403">
            <v>0</v>
          </cell>
        </row>
        <row r="3404">
          <cell r="A3404">
            <v>0</v>
          </cell>
          <cell r="B3404">
            <v>0</v>
          </cell>
          <cell r="C3404">
            <v>0</v>
          </cell>
        </row>
        <row r="3406">
          <cell r="B3406" t="str">
            <v>TRANSPORTE</v>
          </cell>
        </row>
        <row r="3408">
          <cell r="A3408">
            <v>0</v>
          </cell>
          <cell r="B3408">
            <v>0</v>
          </cell>
          <cell r="C3408">
            <v>0</v>
          </cell>
        </row>
        <row r="3409">
          <cell r="A3409">
            <v>0</v>
          </cell>
          <cell r="B3409">
            <v>0</v>
          </cell>
          <cell r="C3409">
            <v>0</v>
          </cell>
        </row>
        <row r="3410">
          <cell r="A3410">
            <v>0</v>
          </cell>
          <cell r="B3410">
            <v>0</v>
          </cell>
          <cell r="C3410">
            <v>0</v>
          </cell>
        </row>
        <row r="3415">
          <cell r="A3415" t="str">
            <v>CODIGO</v>
          </cell>
          <cell r="B3415" t="str">
            <v>ITEM</v>
          </cell>
          <cell r="C3415" t="str">
            <v>UNIDAD</v>
          </cell>
        </row>
        <row r="3416">
          <cell r="D3416">
            <v>0</v>
          </cell>
        </row>
        <row r="3417">
          <cell r="B3417" t="str">
            <v>CODIGO</v>
          </cell>
        </row>
        <row r="3418">
          <cell r="A3418" t="str">
            <v>CODIGO</v>
          </cell>
          <cell r="B3418" t="str">
            <v>RECURSOS</v>
          </cell>
          <cell r="C3418" t="str">
            <v>UNIDAD</v>
          </cell>
          <cell r="D3418" t="str">
            <v>CANT.</v>
          </cell>
        </row>
        <row r="3419">
          <cell r="B3419" t="str">
            <v>MATERIALES</v>
          </cell>
        </row>
        <row r="3420">
          <cell r="B3420">
            <v>0</v>
          </cell>
          <cell r="C3420">
            <v>0</v>
          </cell>
        </row>
        <row r="3421">
          <cell r="B3421">
            <v>0</v>
          </cell>
          <cell r="C3421">
            <v>0</v>
          </cell>
        </row>
        <row r="3422">
          <cell r="B3422">
            <v>0</v>
          </cell>
          <cell r="C3422">
            <v>0</v>
          </cell>
        </row>
        <row r="3423">
          <cell r="B3423">
            <v>0</v>
          </cell>
          <cell r="C3423">
            <v>0</v>
          </cell>
        </row>
        <row r="3425">
          <cell r="B3425" t="str">
            <v>EQUIPO</v>
          </cell>
        </row>
        <row r="3426">
          <cell r="B3426" t="str">
            <v>HTA MENOR (5% de M. de O.)</v>
          </cell>
        </row>
        <row r="3427">
          <cell r="A3427">
            <v>0</v>
          </cell>
          <cell r="B3427">
            <v>0</v>
          </cell>
          <cell r="C3427">
            <v>0</v>
          </cell>
        </row>
        <row r="3428">
          <cell r="A3428">
            <v>0</v>
          </cell>
          <cell r="B3428">
            <v>0</v>
          </cell>
          <cell r="C3428">
            <v>0</v>
          </cell>
        </row>
        <row r="3429">
          <cell r="A3429">
            <v>0</v>
          </cell>
          <cell r="B3429">
            <v>0</v>
          </cell>
          <cell r="C3429">
            <v>0</v>
          </cell>
        </row>
        <row r="3431">
          <cell r="B3431" t="str">
            <v>MANO DE OBRA</v>
          </cell>
        </row>
        <row r="3432">
          <cell r="B3432">
            <v>0</v>
          </cell>
          <cell r="C3432">
            <v>0</v>
          </cell>
        </row>
        <row r="3433">
          <cell r="A3433">
            <v>0</v>
          </cell>
          <cell r="B3433">
            <v>0</v>
          </cell>
          <cell r="C3433">
            <v>0</v>
          </cell>
        </row>
        <row r="3434">
          <cell r="A3434">
            <v>0</v>
          </cell>
          <cell r="B3434">
            <v>0</v>
          </cell>
          <cell r="C3434">
            <v>0</v>
          </cell>
        </row>
        <row r="3435">
          <cell r="A3435">
            <v>0</v>
          </cell>
          <cell r="B3435">
            <v>0</v>
          </cell>
          <cell r="C3435">
            <v>0</v>
          </cell>
        </row>
        <row r="3437">
          <cell r="B3437" t="str">
            <v>TRANSPORTE</v>
          </cell>
        </row>
        <row r="3439">
          <cell r="A3439">
            <v>0</v>
          </cell>
          <cell r="B3439">
            <v>0</v>
          </cell>
          <cell r="C3439">
            <v>0</v>
          </cell>
        </row>
        <row r="3440">
          <cell r="A3440">
            <v>0</v>
          </cell>
          <cell r="B3440">
            <v>0</v>
          </cell>
          <cell r="C3440">
            <v>0</v>
          </cell>
        </row>
        <row r="3441">
          <cell r="A3441">
            <v>0</v>
          </cell>
          <cell r="B3441">
            <v>0</v>
          </cell>
          <cell r="C3441">
            <v>0</v>
          </cell>
        </row>
        <row r="3446">
          <cell r="A3446" t="str">
            <v>CODIGO</v>
          </cell>
          <cell r="B3446" t="str">
            <v>ITEM</v>
          </cell>
          <cell r="C3446" t="str">
            <v>UNIDAD</v>
          </cell>
        </row>
        <row r="3447">
          <cell r="D3447">
            <v>0</v>
          </cell>
        </row>
        <row r="3448">
          <cell r="B3448" t="str">
            <v>CODIGO</v>
          </cell>
        </row>
        <row r="3449">
          <cell r="A3449" t="str">
            <v>CODIGO</v>
          </cell>
          <cell r="B3449" t="str">
            <v>RECURSOS</v>
          </cell>
          <cell r="C3449" t="str">
            <v>UNIDAD</v>
          </cell>
          <cell r="D3449" t="str">
            <v>CANT.</v>
          </cell>
        </row>
        <row r="3450">
          <cell r="B3450" t="str">
            <v>MATERIALES</v>
          </cell>
        </row>
        <row r="3451">
          <cell r="B3451">
            <v>0</v>
          </cell>
          <cell r="C3451">
            <v>0</v>
          </cell>
        </row>
        <row r="3452">
          <cell r="B3452">
            <v>0</v>
          </cell>
          <cell r="C3452">
            <v>0</v>
          </cell>
        </row>
        <row r="3453">
          <cell r="B3453">
            <v>0</v>
          </cell>
          <cell r="C3453">
            <v>0</v>
          </cell>
        </row>
        <row r="3454">
          <cell r="B3454">
            <v>0</v>
          </cell>
          <cell r="C3454">
            <v>0</v>
          </cell>
        </row>
        <row r="3456">
          <cell r="B3456" t="str">
            <v>EQUIPO</v>
          </cell>
        </row>
        <row r="3457">
          <cell r="B3457" t="str">
            <v>HTA MENOR (5% de M. de O.)</v>
          </cell>
        </row>
        <row r="3458">
          <cell r="A3458">
            <v>0</v>
          </cell>
          <cell r="B3458">
            <v>0</v>
          </cell>
          <cell r="C3458">
            <v>0</v>
          </cell>
        </row>
        <row r="3459">
          <cell r="A3459">
            <v>0</v>
          </cell>
          <cell r="B3459">
            <v>0</v>
          </cell>
          <cell r="C3459">
            <v>0</v>
          </cell>
        </row>
        <row r="3460">
          <cell r="A3460">
            <v>0</v>
          </cell>
          <cell r="B3460">
            <v>0</v>
          </cell>
          <cell r="C3460">
            <v>0</v>
          </cell>
        </row>
        <row r="3462">
          <cell r="B3462" t="str">
            <v>MANO DE OBRA</v>
          </cell>
        </row>
        <row r="3463">
          <cell r="B3463">
            <v>0</v>
          </cell>
          <cell r="C3463">
            <v>0</v>
          </cell>
        </row>
        <row r="3464">
          <cell r="A3464">
            <v>0</v>
          </cell>
          <cell r="B3464">
            <v>0</v>
          </cell>
          <cell r="C3464">
            <v>0</v>
          </cell>
        </row>
        <row r="3465">
          <cell r="A3465">
            <v>0</v>
          </cell>
          <cell r="B3465">
            <v>0</v>
          </cell>
          <cell r="C3465">
            <v>0</v>
          </cell>
        </row>
        <row r="3466">
          <cell r="A3466">
            <v>0</v>
          </cell>
          <cell r="B3466">
            <v>0</v>
          </cell>
          <cell r="C3466">
            <v>0</v>
          </cell>
        </row>
        <row r="3468">
          <cell r="B3468" t="str">
            <v>TRANSPORTE</v>
          </cell>
        </row>
        <row r="3470">
          <cell r="A3470">
            <v>0</v>
          </cell>
          <cell r="B3470">
            <v>0</v>
          </cell>
          <cell r="C3470">
            <v>0</v>
          </cell>
        </row>
        <row r="3471">
          <cell r="A3471">
            <v>0</v>
          </cell>
          <cell r="B3471">
            <v>0</v>
          </cell>
          <cell r="C3471">
            <v>0</v>
          </cell>
        </row>
        <row r="3472">
          <cell r="A3472">
            <v>0</v>
          </cell>
          <cell r="B3472">
            <v>0</v>
          </cell>
          <cell r="C3472">
            <v>0</v>
          </cell>
        </row>
        <row r="3477">
          <cell r="A3477" t="str">
            <v>CODIGO</v>
          </cell>
          <cell r="B3477" t="str">
            <v>ITEM</v>
          </cell>
          <cell r="C3477" t="str">
            <v>UNIDAD</v>
          </cell>
        </row>
        <row r="3478">
          <cell r="D3478">
            <v>0</v>
          </cell>
        </row>
        <row r="3479">
          <cell r="B3479" t="str">
            <v>CODIGO</v>
          </cell>
        </row>
        <row r="3480">
          <cell r="A3480" t="str">
            <v>CODIGO</v>
          </cell>
          <cell r="B3480" t="str">
            <v>RECURSOS</v>
          </cell>
          <cell r="C3480" t="str">
            <v>UNIDAD</v>
          </cell>
          <cell r="D3480" t="str">
            <v>CANT.</v>
          </cell>
        </row>
        <row r="3481">
          <cell r="B3481" t="str">
            <v>MATERIALES</v>
          </cell>
        </row>
        <row r="3482">
          <cell r="B3482">
            <v>0</v>
          </cell>
          <cell r="C3482">
            <v>0</v>
          </cell>
        </row>
        <row r="3483">
          <cell r="B3483">
            <v>0</v>
          </cell>
          <cell r="C3483">
            <v>0</v>
          </cell>
        </row>
        <row r="3484">
          <cell r="B3484">
            <v>0</v>
          </cell>
          <cell r="C3484">
            <v>0</v>
          </cell>
        </row>
        <row r="3485">
          <cell r="B3485">
            <v>0</v>
          </cell>
          <cell r="C3485">
            <v>0</v>
          </cell>
        </row>
        <row r="3487">
          <cell r="B3487" t="str">
            <v>EQUIPO</v>
          </cell>
        </row>
        <row r="3488">
          <cell r="B3488" t="str">
            <v>HTA MENOR (5% de M. de O.)</v>
          </cell>
        </row>
        <row r="3489">
          <cell r="A3489">
            <v>0</v>
          </cell>
          <cell r="B3489">
            <v>0</v>
          </cell>
          <cell r="C3489">
            <v>0</v>
          </cell>
        </row>
        <row r="3490">
          <cell r="A3490">
            <v>0</v>
          </cell>
          <cell r="B3490">
            <v>0</v>
          </cell>
          <cell r="C3490">
            <v>0</v>
          </cell>
        </row>
        <row r="3491">
          <cell r="A3491">
            <v>0</v>
          </cell>
          <cell r="B3491">
            <v>0</v>
          </cell>
          <cell r="C3491">
            <v>0</v>
          </cell>
        </row>
        <row r="3493">
          <cell r="B3493" t="str">
            <v>MANO DE OBRA</v>
          </cell>
        </row>
        <row r="3494">
          <cell r="B3494">
            <v>0</v>
          </cell>
          <cell r="C3494">
            <v>0</v>
          </cell>
        </row>
        <row r="3495">
          <cell r="A3495">
            <v>0</v>
          </cell>
          <cell r="B3495">
            <v>0</v>
          </cell>
          <cell r="C3495">
            <v>0</v>
          </cell>
        </row>
        <row r="3496">
          <cell r="A3496">
            <v>0</v>
          </cell>
          <cell r="B3496">
            <v>0</v>
          </cell>
          <cell r="C3496">
            <v>0</v>
          </cell>
        </row>
        <row r="3497">
          <cell r="A3497">
            <v>0</v>
          </cell>
          <cell r="B3497">
            <v>0</v>
          </cell>
          <cell r="C3497">
            <v>0</v>
          </cell>
        </row>
        <row r="3499">
          <cell r="B3499" t="str">
            <v>TRANSPORTE</v>
          </cell>
        </row>
        <row r="3501">
          <cell r="A3501">
            <v>0</v>
          </cell>
          <cell r="B3501">
            <v>0</v>
          </cell>
          <cell r="C3501">
            <v>0</v>
          </cell>
        </row>
        <row r="3502">
          <cell r="A3502">
            <v>0</v>
          </cell>
          <cell r="B3502">
            <v>0</v>
          </cell>
          <cell r="C3502">
            <v>0</v>
          </cell>
        </row>
        <row r="3503">
          <cell r="A3503">
            <v>0</v>
          </cell>
          <cell r="B3503">
            <v>0</v>
          </cell>
          <cell r="C3503">
            <v>0</v>
          </cell>
        </row>
        <row r="3508">
          <cell r="A3508" t="str">
            <v>CODIGO</v>
          </cell>
          <cell r="B3508" t="str">
            <v>ITEM</v>
          </cell>
          <cell r="C3508" t="str">
            <v>UNIDAD</v>
          </cell>
        </row>
        <row r="3509">
          <cell r="D3509">
            <v>0</v>
          </cell>
        </row>
        <row r="3510">
          <cell r="B3510" t="str">
            <v>CODIGO</v>
          </cell>
        </row>
        <row r="3511">
          <cell r="A3511" t="str">
            <v>CODIGO</v>
          </cell>
          <cell r="B3511" t="str">
            <v>RECURSOS</v>
          </cell>
          <cell r="C3511" t="str">
            <v>UNIDAD</v>
          </cell>
          <cell r="D3511" t="str">
            <v>CANT.</v>
          </cell>
        </row>
        <row r="3512">
          <cell r="B3512" t="str">
            <v>MATERIALES</v>
          </cell>
        </row>
        <row r="3513">
          <cell r="B3513">
            <v>0</v>
          </cell>
          <cell r="C3513">
            <v>0</v>
          </cell>
        </row>
        <row r="3514">
          <cell r="B3514">
            <v>0</v>
          </cell>
          <cell r="C3514">
            <v>0</v>
          </cell>
        </row>
        <row r="3515">
          <cell r="B3515">
            <v>0</v>
          </cell>
          <cell r="C3515">
            <v>0</v>
          </cell>
        </row>
        <row r="3516">
          <cell r="B3516">
            <v>0</v>
          </cell>
          <cell r="C3516">
            <v>0</v>
          </cell>
        </row>
        <row r="3518">
          <cell r="B3518" t="str">
            <v>EQUIPO</v>
          </cell>
        </row>
        <row r="3519">
          <cell r="B3519" t="str">
            <v>HTA MENOR (5% de M. de O.)</v>
          </cell>
        </row>
        <row r="3520">
          <cell r="A3520">
            <v>0</v>
          </cell>
          <cell r="B3520">
            <v>0</v>
          </cell>
          <cell r="C3520">
            <v>0</v>
          </cell>
        </row>
        <row r="3521">
          <cell r="A3521">
            <v>0</v>
          </cell>
          <cell r="B3521">
            <v>0</v>
          </cell>
          <cell r="C3521">
            <v>0</v>
          </cell>
        </row>
        <row r="3522">
          <cell r="A3522">
            <v>0</v>
          </cell>
          <cell r="B3522">
            <v>0</v>
          </cell>
          <cell r="C3522">
            <v>0</v>
          </cell>
        </row>
        <row r="3524">
          <cell r="B3524" t="str">
            <v>MANO DE OBRA</v>
          </cell>
        </row>
        <row r="3525">
          <cell r="B3525">
            <v>0</v>
          </cell>
          <cell r="C3525">
            <v>0</v>
          </cell>
        </row>
        <row r="3526">
          <cell r="A3526">
            <v>0</v>
          </cell>
          <cell r="B3526">
            <v>0</v>
          </cell>
          <cell r="C3526">
            <v>0</v>
          </cell>
        </row>
        <row r="3527">
          <cell r="A3527">
            <v>0</v>
          </cell>
          <cell r="B3527">
            <v>0</v>
          </cell>
          <cell r="C3527">
            <v>0</v>
          </cell>
        </row>
        <row r="3528">
          <cell r="A3528">
            <v>0</v>
          </cell>
          <cell r="B3528">
            <v>0</v>
          </cell>
          <cell r="C3528">
            <v>0</v>
          </cell>
        </row>
        <row r="3530">
          <cell r="B3530" t="str">
            <v>TRANSPORTE</v>
          </cell>
        </row>
        <row r="3532">
          <cell r="A3532">
            <v>0</v>
          </cell>
          <cell r="B3532">
            <v>0</v>
          </cell>
          <cell r="C3532">
            <v>0</v>
          </cell>
        </row>
        <row r="3533">
          <cell r="A3533">
            <v>0</v>
          </cell>
          <cell r="B3533">
            <v>0</v>
          </cell>
          <cell r="C3533">
            <v>0</v>
          </cell>
        </row>
        <row r="3534">
          <cell r="A3534">
            <v>0</v>
          </cell>
          <cell r="B3534">
            <v>0</v>
          </cell>
          <cell r="C3534">
            <v>0</v>
          </cell>
        </row>
        <row r="3539">
          <cell r="A3539" t="str">
            <v>CODIGO</v>
          </cell>
          <cell r="B3539" t="str">
            <v>ITEM</v>
          </cell>
          <cell r="C3539" t="str">
            <v>UNIDAD</v>
          </cell>
        </row>
        <row r="3540">
          <cell r="D3540">
            <v>0</v>
          </cell>
        </row>
        <row r="3541">
          <cell r="B3541" t="str">
            <v>CODIGO</v>
          </cell>
        </row>
        <row r="3542">
          <cell r="A3542" t="str">
            <v>CODIGO</v>
          </cell>
          <cell r="B3542" t="str">
            <v>RECURSOS</v>
          </cell>
          <cell r="C3542" t="str">
            <v>UNIDAD</v>
          </cell>
          <cell r="D3542" t="str">
            <v>CANT.</v>
          </cell>
        </row>
        <row r="3543">
          <cell r="B3543" t="str">
            <v>MATERIALES</v>
          </cell>
        </row>
        <row r="3544">
          <cell r="B3544">
            <v>0</v>
          </cell>
          <cell r="C3544">
            <v>0</v>
          </cell>
        </row>
        <row r="3545">
          <cell r="B3545">
            <v>0</v>
          </cell>
          <cell r="C3545">
            <v>0</v>
          </cell>
        </row>
        <row r="3546">
          <cell r="B3546">
            <v>0</v>
          </cell>
          <cell r="C3546">
            <v>0</v>
          </cell>
        </row>
        <row r="3547">
          <cell r="B3547">
            <v>0</v>
          </cell>
          <cell r="C3547">
            <v>0</v>
          </cell>
        </row>
        <row r="3549">
          <cell r="B3549" t="str">
            <v>EQUIPO</v>
          </cell>
        </row>
        <row r="3550">
          <cell r="B3550" t="str">
            <v>HTA MENOR (5% de M. de O.)</v>
          </cell>
        </row>
        <row r="3551">
          <cell r="A3551">
            <v>0</v>
          </cell>
          <cell r="B3551">
            <v>0</v>
          </cell>
          <cell r="C3551">
            <v>0</v>
          </cell>
        </row>
        <row r="3552">
          <cell r="A3552">
            <v>0</v>
          </cell>
          <cell r="B3552">
            <v>0</v>
          </cell>
          <cell r="C3552">
            <v>0</v>
          </cell>
        </row>
        <row r="3553">
          <cell r="A3553">
            <v>0</v>
          </cell>
          <cell r="B3553">
            <v>0</v>
          </cell>
          <cell r="C3553">
            <v>0</v>
          </cell>
        </row>
        <row r="3555">
          <cell r="B3555" t="str">
            <v>MANO DE OBRA</v>
          </cell>
        </row>
        <row r="3556">
          <cell r="B3556">
            <v>0</v>
          </cell>
          <cell r="C3556">
            <v>0</v>
          </cell>
        </row>
        <row r="3557">
          <cell r="A3557">
            <v>0</v>
          </cell>
          <cell r="B3557">
            <v>0</v>
          </cell>
          <cell r="C3557">
            <v>0</v>
          </cell>
        </row>
        <row r="3558">
          <cell r="A3558">
            <v>0</v>
          </cell>
          <cell r="B3558">
            <v>0</v>
          </cell>
          <cell r="C3558">
            <v>0</v>
          </cell>
        </row>
        <row r="3559">
          <cell r="A3559">
            <v>0</v>
          </cell>
          <cell r="B3559">
            <v>0</v>
          </cell>
          <cell r="C3559">
            <v>0</v>
          </cell>
        </row>
        <row r="3561">
          <cell r="B3561" t="str">
            <v>TRANSPORTE</v>
          </cell>
        </row>
        <row r="3563">
          <cell r="A3563">
            <v>0</v>
          </cell>
          <cell r="B3563">
            <v>0</v>
          </cell>
          <cell r="C3563">
            <v>0</v>
          </cell>
        </row>
        <row r="3564">
          <cell r="A3564">
            <v>0</v>
          </cell>
          <cell r="B3564">
            <v>0</v>
          </cell>
          <cell r="C3564">
            <v>0</v>
          </cell>
        </row>
        <row r="3565">
          <cell r="A3565">
            <v>0</v>
          </cell>
          <cell r="B3565">
            <v>0</v>
          </cell>
          <cell r="C3565">
            <v>0</v>
          </cell>
        </row>
        <row r="3571">
          <cell r="A3571" t="str">
            <v>CODIGO</v>
          </cell>
          <cell r="B3571" t="str">
            <v>ITEM</v>
          </cell>
          <cell r="C3571" t="str">
            <v>UNIDAD</v>
          </cell>
        </row>
        <row r="3572">
          <cell r="D3572">
            <v>0</v>
          </cell>
        </row>
        <row r="3573">
          <cell r="B3573" t="str">
            <v>CODIGO</v>
          </cell>
        </row>
        <row r="3574">
          <cell r="A3574" t="str">
            <v>CODIGO</v>
          </cell>
          <cell r="B3574" t="str">
            <v>RECURSOS</v>
          </cell>
          <cell r="C3574" t="str">
            <v>UNIDAD</v>
          </cell>
          <cell r="D3574" t="str">
            <v>CANT.</v>
          </cell>
        </row>
        <row r="3575">
          <cell r="B3575" t="str">
            <v>MATERIALES</v>
          </cell>
        </row>
        <row r="3576">
          <cell r="B3576">
            <v>0</v>
          </cell>
          <cell r="C3576">
            <v>0</v>
          </cell>
        </row>
        <row r="3577">
          <cell r="B3577">
            <v>0</v>
          </cell>
          <cell r="C3577">
            <v>0</v>
          </cell>
        </row>
        <row r="3578">
          <cell r="B3578">
            <v>0</v>
          </cell>
          <cell r="C3578">
            <v>0</v>
          </cell>
        </row>
        <row r="3579">
          <cell r="B3579">
            <v>0</v>
          </cell>
          <cell r="C3579">
            <v>0</v>
          </cell>
        </row>
        <row r="3581">
          <cell r="B3581" t="str">
            <v>EQUIPO</v>
          </cell>
        </row>
        <row r="3582">
          <cell r="B3582" t="str">
            <v>HTA MENOR (5% de M. de O.)</v>
          </cell>
        </row>
        <row r="3583">
          <cell r="A3583">
            <v>0</v>
          </cell>
          <cell r="B3583">
            <v>0</v>
          </cell>
          <cell r="C3583">
            <v>0</v>
          </cell>
        </row>
        <row r="3584">
          <cell r="A3584">
            <v>0</v>
          </cell>
          <cell r="B3584">
            <v>0</v>
          </cell>
          <cell r="C3584">
            <v>0</v>
          </cell>
        </row>
        <row r="3585">
          <cell r="A3585">
            <v>0</v>
          </cell>
          <cell r="B3585">
            <v>0</v>
          </cell>
          <cell r="C3585">
            <v>0</v>
          </cell>
        </row>
        <row r="3587">
          <cell r="B3587" t="str">
            <v>MANO DE OBRA</v>
          </cell>
        </row>
        <row r="3588">
          <cell r="B3588">
            <v>0</v>
          </cell>
          <cell r="C3588">
            <v>0</v>
          </cell>
        </row>
        <row r="3589">
          <cell r="A3589">
            <v>0</v>
          </cell>
          <cell r="B3589">
            <v>0</v>
          </cell>
          <cell r="C3589">
            <v>0</v>
          </cell>
        </row>
        <row r="3590">
          <cell r="A3590">
            <v>0</v>
          </cell>
          <cell r="B3590">
            <v>0</v>
          </cell>
          <cell r="C3590">
            <v>0</v>
          </cell>
        </row>
        <row r="3591">
          <cell r="A3591">
            <v>0</v>
          </cell>
          <cell r="B3591">
            <v>0</v>
          </cell>
          <cell r="C3591">
            <v>0</v>
          </cell>
        </row>
        <row r="3593">
          <cell r="B3593" t="str">
            <v>TRANSPORTE</v>
          </cell>
        </row>
        <row r="3595">
          <cell r="A3595">
            <v>0</v>
          </cell>
          <cell r="B3595">
            <v>0</v>
          </cell>
          <cell r="C3595">
            <v>0</v>
          </cell>
        </row>
        <row r="3596">
          <cell r="A3596">
            <v>0</v>
          </cell>
          <cell r="B3596">
            <v>0</v>
          </cell>
          <cell r="C3596">
            <v>0</v>
          </cell>
        </row>
        <row r="3597">
          <cell r="A3597">
            <v>0</v>
          </cell>
          <cell r="B3597">
            <v>0</v>
          </cell>
          <cell r="C3597">
            <v>0</v>
          </cell>
        </row>
        <row r="3602">
          <cell r="A3602" t="str">
            <v>CODIGO</v>
          </cell>
          <cell r="B3602" t="str">
            <v>ITEM</v>
          </cell>
          <cell r="C3602" t="str">
            <v>UNIDAD</v>
          </cell>
        </row>
        <row r="3603">
          <cell r="D3603">
            <v>0</v>
          </cell>
        </row>
        <row r="3604">
          <cell r="B3604" t="str">
            <v>CODIGO</v>
          </cell>
        </row>
        <row r="3605">
          <cell r="A3605" t="str">
            <v>CODIGO</v>
          </cell>
          <cell r="B3605" t="str">
            <v>RECURSOS</v>
          </cell>
          <cell r="C3605" t="str">
            <v>UNIDAD</v>
          </cell>
          <cell r="D3605" t="str">
            <v>CANT.</v>
          </cell>
        </row>
        <row r="3606">
          <cell r="B3606" t="str">
            <v>MATERIALES</v>
          </cell>
        </row>
        <row r="3607">
          <cell r="B3607">
            <v>0</v>
          </cell>
          <cell r="C3607">
            <v>0</v>
          </cell>
        </row>
        <row r="3608">
          <cell r="B3608">
            <v>0</v>
          </cell>
          <cell r="C3608">
            <v>0</v>
          </cell>
        </row>
        <row r="3609">
          <cell r="B3609">
            <v>0</v>
          </cell>
          <cell r="C3609">
            <v>0</v>
          </cell>
        </row>
        <row r="3610">
          <cell r="B3610">
            <v>0</v>
          </cell>
          <cell r="C3610">
            <v>0</v>
          </cell>
        </row>
        <row r="3612">
          <cell r="B3612" t="str">
            <v>EQUIPO</v>
          </cell>
        </row>
        <row r="3613">
          <cell r="B3613" t="str">
            <v>HTA MENOR (5% de M. de O.)</v>
          </cell>
        </row>
        <row r="3614">
          <cell r="A3614">
            <v>0</v>
          </cell>
          <cell r="B3614">
            <v>0</v>
          </cell>
          <cell r="C3614">
            <v>0</v>
          </cell>
        </row>
        <row r="3615">
          <cell r="A3615">
            <v>0</v>
          </cell>
          <cell r="B3615">
            <v>0</v>
          </cell>
          <cell r="C3615">
            <v>0</v>
          </cell>
        </row>
        <row r="3616">
          <cell r="A3616">
            <v>0</v>
          </cell>
          <cell r="B3616">
            <v>0</v>
          </cell>
          <cell r="C3616">
            <v>0</v>
          </cell>
        </row>
        <row r="3618">
          <cell r="B3618" t="str">
            <v>MANO DE OBRA</v>
          </cell>
        </row>
        <row r="3619">
          <cell r="B3619">
            <v>0</v>
          </cell>
          <cell r="C3619">
            <v>0</v>
          </cell>
        </row>
        <row r="3620">
          <cell r="A3620">
            <v>0</v>
          </cell>
          <cell r="B3620">
            <v>0</v>
          </cell>
          <cell r="C3620">
            <v>0</v>
          </cell>
        </row>
        <row r="3621">
          <cell r="A3621">
            <v>0</v>
          </cell>
          <cell r="B3621">
            <v>0</v>
          </cell>
          <cell r="C3621">
            <v>0</v>
          </cell>
        </row>
        <row r="3622">
          <cell r="A3622">
            <v>0</v>
          </cell>
          <cell r="B3622">
            <v>0</v>
          </cell>
          <cell r="C3622">
            <v>0</v>
          </cell>
        </row>
        <row r="3624">
          <cell r="B3624" t="str">
            <v>TRANSPORTE</v>
          </cell>
        </row>
        <row r="3626">
          <cell r="A3626">
            <v>0</v>
          </cell>
          <cell r="B3626">
            <v>0</v>
          </cell>
          <cell r="C3626">
            <v>0</v>
          </cell>
        </row>
        <row r="3627">
          <cell r="A3627">
            <v>0</v>
          </cell>
          <cell r="B3627">
            <v>0</v>
          </cell>
          <cell r="C3627">
            <v>0</v>
          </cell>
        </row>
        <row r="3628">
          <cell r="A3628">
            <v>0</v>
          </cell>
          <cell r="B3628">
            <v>0</v>
          </cell>
          <cell r="C3628">
            <v>0</v>
          </cell>
        </row>
        <row r="3633">
          <cell r="A3633" t="str">
            <v>CODIGO</v>
          </cell>
          <cell r="B3633" t="str">
            <v>ITEM</v>
          </cell>
          <cell r="C3633" t="str">
            <v>UNIDAD</v>
          </cell>
        </row>
        <row r="3634">
          <cell r="D3634">
            <v>0</v>
          </cell>
        </row>
        <row r="3635">
          <cell r="B3635" t="str">
            <v>CODIGO</v>
          </cell>
        </row>
        <row r="3636">
          <cell r="A3636" t="str">
            <v>CODIGO</v>
          </cell>
          <cell r="B3636" t="str">
            <v>RECURSOS</v>
          </cell>
          <cell r="C3636" t="str">
            <v>UNIDAD</v>
          </cell>
          <cell r="D3636" t="str">
            <v>CANT.</v>
          </cell>
        </row>
        <row r="3637">
          <cell r="B3637" t="str">
            <v>MATERIALES</v>
          </cell>
        </row>
        <row r="3638">
          <cell r="B3638">
            <v>0</v>
          </cell>
          <cell r="C3638">
            <v>0</v>
          </cell>
        </row>
        <row r="3639">
          <cell r="B3639">
            <v>0</v>
          </cell>
          <cell r="C3639">
            <v>0</v>
          </cell>
        </row>
        <row r="3640">
          <cell r="B3640">
            <v>0</v>
          </cell>
          <cell r="C3640">
            <v>0</v>
          </cell>
        </row>
        <row r="3641">
          <cell r="B3641">
            <v>0</v>
          </cell>
          <cell r="C3641">
            <v>0</v>
          </cell>
        </row>
        <row r="3643">
          <cell r="B3643" t="str">
            <v>EQUIPO</v>
          </cell>
        </row>
        <row r="3644">
          <cell r="B3644" t="str">
            <v>HTA MENOR (5% de M. de O.)</v>
          </cell>
        </row>
        <row r="3645">
          <cell r="A3645">
            <v>0</v>
          </cell>
          <cell r="B3645">
            <v>0</v>
          </cell>
          <cell r="C3645">
            <v>0</v>
          </cell>
        </row>
        <row r="3646">
          <cell r="A3646">
            <v>0</v>
          </cell>
          <cell r="B3646">
            <v>0</v>
          </cell>
          <cell r="C3646">
            <v>0</v>
          </cell>
        </row>
        <row r="3647">
          <cell r="A3647">
            <v>0</v>
          </cell>
          <cell r="B3647">
            <v>0</v>
          </cell>
          <cell r="C3647">
            <v>0</v>
          </cell>
        </row>
        <row r="3649">
          <cell r="B3649" t="str">
            <v>MANO DE OBRA</v>
          </cell>
        </row>
        <row r="3650">
          <cell r="B3650">
            <v>0</v>
          </cell>
          <cell r="C3650">
            <v>0</v>
          </cell>
        </row>
        <row r="3651">
          <cell r="A3651">
            <v>0</v>
          </cell>
          <cell r="B3651">
            <v>0</v>
          </cell>
          <cell r="C3651">
            <v>0</v>
          </cell>
        </row>
        <row r="3652">
          <cell r="A3652">
            <v>0</v>
          </cell>
          <cell r="B3652">
            <v>0</v>
          </cell>
          <cell r="C3652">
            <v>0</v>
          </cell>
        </row>
        <row r="3653">
          <cell r="A3653">
            <v>0</v>
          </cell>
          <cell r="B3653">
            <v>0</v>
          </cell>
          <cell r="C3653">
            <v>0</v>
          </cell>
        </row>
        <row r="3655">
          <cell r="B3655" t="str">
            <v>TRANSPORTE</v>
          </cell>
        </row>
        <row r="3657">
          <cell r="A3657">
            <v>0</v>
          </cell>
          <cell r="B3657">
            <v>0</v>
          </cell>
          <cell r="C3657">
            <v>0</v>
          </cell>
        </row>
        <row r="3658">
          <cell r="A3658">
            <v>0</v>
          </cell>
          <cell r="B3658">
            <v>0</v>
          </cell>
          <cell r="C3658">
            <v>0</v>
          </cell>
        </row>
        <row r="3659">
          <cell r="A3659">
            <v>0</v>
          </cell>
          <cell r="B3659">
            <v>0</v>
          </cell>
          <cell r="C3659">
            <v>0</v>
          </cell>
        </row>
        <row r="3664">
          <cell r="A3664" t="str">
            <v>CODIGO</v>
          </cell>
          <cell r="B3664" t="str">
            <v>ITEM</v>
          </cell>
          <cell r="C3664" t="str">
            <v>UNIDAD</v>
          </cell>
        </row>
        <row r="3665">
          <cell r="D3665">
            <v>0</v>
          </cell>
        </row>
        <row r="3666">
          <cell r="B3666" t="str">
            <v>CODIGO</v>
          </cell>
        </row>
        <row r="3667">
          <cell r="A3667" t="str">
            <v>CODIGO</v>
          </cell>
          <cell r="B3667" t="str">
            <v>RECURSOS</v>
          </cell>
          <cell r="C3667" t="str">
            <v>UNIDAD</v>
          </cell>
          <cell r="D3667" t="str">
            <v>CANT.</v>
          </cell>
        </row>
        <row r="3668">
          <cell r="B3668" t="str">
            <v>MATERIALES</v>
          </cell>
        </row>
        <row r="3669">
          <cell r="B3669">
            <v>0</v>
          </cell>
          <cell r="C3669">
            <v>0</v>
          </cell>
        </row>
        <row r="3670">
          <cell r="B3670">
            <v>0</v>
          </cell>
          <cell r="C3670">
            <v>0</v>
          </cell>
        </row>
        <row r="3671">
          <cell r="B3671">
            <v>0</v>
          </cell>
          <cell r="C3671">
            <v>0</v>
          </cell>
        </row>
        <row r="3672">
          <cell r="B3672">
            <v>0</v>
          </cell>
          <cell r="C3672">
            <v>0</v>
          </cell>
        </row>
        <row r="3674">
          <cell r="B3674" t="str">
            <v>EQUIPO</v>
          </cell>
        </row>
        <row r="3675">
          <cell r="B3675" t="str">
            <v>HTA MENOR (5% de M. de O.)</v>
          </cell>
        </row>
        <row r="3676">
          <cell r="A3676">
            <v>0</v>
          </cell>
          <cell r="B3676">
            <v>0</v>
          </cell>
          <cell r="C3676">
            <v>0</v>
          </cell>
        </row>
        <row r="3677">
          <cell r="A3677">
            <v>0</v>
          </cell>
          <cell r="B3677">
            <v>0</v>
          </cell>
          <cell r="C3677">
            <v>0</v>
          </cell>
        </row>
        <row r="3678">
          <cell r="A3678">
            <v>0</v>
          </cell>
          <cell r="B3678">
            <v>0</v>
          </cell>
          <cell r="C3678">
            <v>0</v>
          </cell>
        </row>
        <row r="3680">
          <cell r="B3680" t="str">
            <v>MANO DE OBRA</v>
          </cell>
        </row>
        <row r="3681">
          <cell r="B3681">
            <v>0</v>
          </cell>
          <cell r="C3681">
            <v>0</v>
          </cell>
        </row>
        <row r="3682">
          <cell r="A3682">
            <v>0</v>
          </cell>
          <cell r="B3682">
            <v>0</v>
          </cell>
          <cell r="C3682">
            <v>0</v>
          </cell>
        </row>
        <row r="3683">
          <cell r="A3683">
            <v>0</v>
          </cell>
          <cell r="B3683">
            <v>0</v>
          </cell>
          <cell r="C3683">
            <v>0</v>
          </cell>
        </row>
        <row r="3684">
          <cell r="A3684">
            <v>0</v>
          </cell>
          <cell r="B3684">
            <v>0</v>
          </cell>
          <cell r="C3684">
            <v>0</v>
          </cell>
        </row>
        <row r="3686">
          <cell r="B3686" t="str">
            <v>TRANSPORTE</v>
          </cell>
        </row>
        <row r="3688">
          <cell r="A3688">
            <v>0</v>
          </cell>
          <cell r="B3688">
            <v>0</v>
          </cell>
          <cell r="C3688">
            <v>0</v>
          </cell>
        </row>
        <row r="3689">
          <cell r="A3689">
            <v>0</v>
          </cell>
          <cell r="B3689">
            <v>0</v>
          </cell>
          <cell r="C3689">
            <v>0</v>
          </cell>
        </row>
        <row r="3690">
          <cell r="A3690">
            <v>0</v>
          </cell>
          <cell r="B3690">
            <v>0</v>
          </cell>
          <cell r="C3690">
            <v>0</v>
          </cell>
        </row>
        <row r="3695">
          <cell r="A3695" t="str">
            <v>CODIGO</v>
          </cell>
          <cell r="B3695" t="str">
            <v>ITEM</v>
          </cell>
          <cell r="C3695" t="str">
            <v>UNIDAD</v>
          </cell>
        </row>
        <row r="3696">
          <cell r="D3696">
            <v>0</v>
          </cell>
        </row>
        <row r="3697">
          <cell r="B3697" t="str">
            <v>CODIGO</v>
          </cell>
        </row>
        <row r="3698">
          <cell r="A3698" t="str">
            <v>CODIGO</v>
          </cell>
          <cell r="B3698" t="str">
            <v>RECURSOS</v>
          </cell>
          <cell r="C3698" t="str">
            <v>UNIDAD</v>
          </cell>
          <cell r="D3698" t="str">
            <v>CANT.</v>
          </cell>
        </row>
        <row r="3699">
          <cell r="B3699" t="str">
            <v>MATERIALES</v>
          </cell>
        </row>
        <row r="3700">
          <cell r="B3700">
            <v>0</v>
          </cell>
          <cell r="C3700">
            <v>0</v>
          </cell>
        </row>
        <row r="3701">
          <cell r="B3701">
            <v>0</v>
          </cell>
          <cell r="C3701">
            <v>0</v>
          </cell>
        </row>
        <row r="3702">
          <cell r="B3702">
            <v>0</v>
          </cell>
          <cell r="C3702">
            <v>0</v>
          </cell>
        </row>
        <row r="3703">
          <cell r="B3703">
            <v>0</v>
          </cell>
          <cell r="C3703">
            <v>0</v>
          </cell>
        </row>
        <row r="3705">
          <cell r="B3705" t="str">
            <v>EQUIPO</v>
          </cell>
        </row>
        <row r="3706">
          <cell r="B3706" t="str">
            <v>HTA MENOR (5% de M. de O.)</v>
          </cell>
        </row>
        <row r="3707">
          <cell r="A3707">
            <v>0</v>
          </cell>
          <cell r="B3707">
            <v>0</v>
          </cell>
          <cell r="C3707">
            <v>0</v>
          </cell>
        </row>
        <row r="3708">
          <cell r="A3708">
            <v>0</v>
          </cell>
          <cell r="B3708">
            <v>0</v>
          </cell>
          <cell r="C3708">
            <v>0</v>
          </cell>
        </row>
        <row r="3709">
          <cell r="A3709">
            <v>0</v>
          </cell>
          <cell r="B3709">
            <v>0</v>
          </cell>
          <cell r="C3709">
            <v>0</v>
          </cell>
        </row>
        <row r="3711">
          <cell r="B3711" t="str">
            <v>MANO DE OBRA</v>
          </cell>
        </row>
        <row r="3712">
          <cell r="B3712">
            <v>0</v>
          </cell>
          <cell r="C3712">
            <v>0</v>
          </cell>
        </row>
        <row r="3713">
          <cell r="A3713">
            <v>0</v>
          </cell>
          <cell r="B3713">
            <v>0</v>
          </cell>
          <cell r="C3713">
            <v>0</v>
          </cell>
        </row>
        <row r="3714">
          <cell r="A3714">
            <v>0</v>
          </cell>
          <cell r="B3714">
            <v>0</v>
          </cell>
          <cell r="C3714">
            <v>0</v>
          </cell>
        </row>
        <row r="3715">
          <cell r="A3715">
            <v>0</v>
          </cell>
          <cell r="B3715">
            <v>0</v>
          </cell>
          <cell r="C3715">
            <v>0</v>
          </cell>
        </row>
        <row r="3717">
          <cell r="B3717" t="str">
            <v>TRANSPORTE</v>
          </cell>
        </row>
        <row r="3719">
          <cell r="A3719">
            <v>0</v>
          </cell>
          <cell r="B3719">
            <v>0</v>
          </cell>
          <cell r="C3719">
            <v>0</v>
          </cell>
        </row>
        <row r="3720">
          <cell r="A3720">
            <v>0</v>
          </cell>
          <cell r="B3720">
            <v>0</v>
          </cell>
          <cell r="C3720">
            <v>0</v>
          </cell>
        </row>
        <row r="3721">
          <cell r="A3721">
            <v>0</v>
          </cell>
          <cell r="B3721">
            <v>0</v>
          </cell>
          <cell r="C3721">
            <v>0</v>
          </cell>
        </row>
        <row r="3726">
          <cell r="A3726" t="str">
            <v>CODIGO</v>
          </cell>
          <cell r="B3726" t="str">
            <v>ITEM</v>
          </cell>
          <cell r="C3726" t="str">
            <v>UNIDAD</v>
          </cell>
        </row>
        <row r="3727">
          <cell r="D3727">
            <v>0</v>
          </cell>
        </row>
        <row r="3728">
          <cell r="B3728" t="str">
            <v>CODIGO</v>
          </cell>
        </row>
        <row r="3729">
          <cell r="A3729" t="str">
            <v>CODIGO</v>
          </cell>
          <cell r="B3729" t="str">
            <v>RECURSOS</v>
          </cell>
          <cell r="C3729" t="str">
            <v>UNIDAD</v>
          </cell>
          <cell r="D3729" t="str">
            <v>CANT.</v>
          </cell>
        </row>
        <row r="3730">
          <cell r="B3730" t="str">
            <v>MATERIALES</v>
          </cell>
        </row>
        <row r="3731">
          <cell r="B3731">
            <v>0</v>
          </cell>
          <cell r="C3731">
            <v>0</v>
          </cell>
        </row>
        <row r="3732">
          <cell r="B3732">
            <v>0</v>
          </cell>
          <cell r="C3732">
            <v>0</v>
          </cell>
        </row>
        <row r="3733">
          <cell r="B3733">
            <v>0</v>
          </cell>
          <cell r="C3733">
            <v>0</v>
          </cell>
        </row>
        <row r="3734">
          <cell r="B3734">
            <v>0</v>
          </cell>
          <cell r="C3734">
            <v>0</v>
          </cell>
        </row>
        <row r="3736">
          <cell r="B3736" t="str">
            <v>EQUIPO</v>
          </cell>
        </row>
        <row r="3737">
          <cell r="B3737" t="str">
            <v>HTA MENOR (5% de M. de O.)</v>
          </cell>
        </row>
        <row r="3738">
          <cell r="A3738">
            <v>0</v>
          </cell>
          <cell r="B3738">
            <v>0</v>
          </cell>
          <cell r="C3738">
            <v>0</v>
          </cell>
        </row>
        <row r="3739">
          <cell r="A3739">
            <v>0</v>
          </cell>
          <cell r="B3739">
            <v>0</v>
          </cell>
          <cell r="C3739">
            <v>0</v>
          </cell>
        </row>
        <row r="3740">
          <cell r="A3740">
            <v>0</v>
          </cell>
          <cell r="B3740">
            <v>0</v>
          </cell>
          <cell r="C3740">
            <v>0</v>
          </cell>
        </row>
        <row r="3742">
          <cell r="B3742" t="str">
            <v>MANO DE OBRA</v>
          </cell>
        </row>
        <row r="3743">
          <cell r="B3743">
            <v>0</v>
          </cell>
          <cell r="C3743">
            <v>0</v>
          </cell>
        </row>
        <row r="3744">
          <cell r="A3744">
            <v>0</v>
          </cell>
          <cell r="B3744">
            <v>0</v>
          </cell>
          <cell r="C3744">
            <v>0</v>
          </cell>
        </row>
        <row r="3745">
          <cell r="A3745">
            <v>0</v>
          </cell>
          <cell r="B3745">
            <v>0</v>
          </cell>
          <cell r="C3745">
            <v>0</v>
          </cell>
        </row>
        <row r="3746">
          <cell r="A3746">
            <v>0</v>
          </cell>
          <cell r="B3746">
            <v>0</v>
          </cell>
          <cell r="C3746">
            <v>0</v>
          </cell>
        </row>
        <row r="3748">
          <cell r="B3748" t="str">
            <v>TRANSPORTE</v>
          </cell>
        </row>
        <row r="3750">
          <cell r="A3750">
            <v>0</v>
          </cell>
          <cell r="B3750">
            <v>0</v>
          </cell>
          <cell r="C3750">
            <v>0</v>
          </cell>
        </row>
        <row r="3751">
          <cell r="A3751">
            <v>0</v>
          </cell>
          <cell r="B3751">
            <v>0</v>
          </cell>
          <cell r="C3751">
            <v>0</v>
          </cell>
        </row>
        <row r="3752">
          <cell r="A3752">
            <v>0</v>
          </cell>
          <cell r="B3752">
            <v>0</v>
          </cell>
          <cell r="C3752">
            <v>0</v>
          </cell>
        </row>
        <row r="3757">
          <cell r="A3757" t="str">
            <v>CODIGO</v>
          </cell>
          <cell r="B3757" t="str">
            <v>ITEM</v>
          </cell>
          <cell r="C3757" t="str">
            <v>UNIDAD</v>
          </cell>
        </row>
        <row r="3758">
          <cell r="D3758">
            <v>0</v>
          </cell>
        </row>
        <row r="3759">
          <cell r="B3759" t="str">
            <v>CODIGO</v>
          </cell>
        </row>
        <row r="3760">
          <cell r="A3760" t="str">
            <v>CODIGO</v>
          </cell>
          <cell r="B3760" t="str">
            <v>RECURSOS</v>
          </cell>
          <cell r="C3760" t="str">
            <v>UNIDAD</v>
          </cell>
          <cell r="D3760" t="str">
            <v>CANT.</v>
          </cell>
        </row>
        <row r="3761">
          <cell r="B3761" t="str">
            <v>MATERIALES</v>
          </cell>
        </row>
        <row r="3762">
          <cell r="B3762">
            <v>0</v>
          </cell>
          <cell r="C3762">
            <v>0</v>
          </cell>
        </row>
        <row r="3763">
          <cell r="B3763">
            <v>0</v>
          </cell>
          <cell r="C3763">
            <v>0</v>
          </cell>
        </row>
        <row r="3764">
          <cell r="B3764">
            <v>0</v>
          </cell>
          <cell r="C3764">
            <v>0</v>
          </cell>
        </row>
        <row r="3765">
          <cell r="B3765">
            <v>0</v>
          </cell>
          <cell r="C3765">
            <v>0</v>
          </cell>
        </row>
        <row r="3767">
          <cell r="B3767" t="str">
            <v>EQUIPO</v>
          </cell>
        </row>
        <row r="3768">
          <cell r="B3768" t="str">
            <v>HTA MENOR (5% de M. de O.)</v>
          </cell>
        </row>
        <row r="3769">
          <cell r="A3769">
            <v>0</v>
          </cell>
          <cell r="B3769">
            <v>0</v>
          </cell>
          <cell r="C3769">
            <v>0</v>
          </cell>
        </row>
        <row r="3770">
          <cell r="A3770">
            <v>0</v>
          </cell>
          <cell r="B3770">
            <v>0</v>
          </cell>
          <cell r="C3770">
            <v>0</v>
          </cell>
        </row>
        <row r="3771">
          <cell r="A3771">
            <v>0</v>
          </cell>
          <cell r="B3771">
            <v>0</v>
          </cell>
          <cell r="C3771">
            <v>0</v>
          </cell>
        </row>
        <row r="3773">
          <cell r="B3773" t="str">
            <v>MANO DE OBRA</v>
          </cell>
        </row>
        <row r="3774">
          <cell r="B3774">
            <v>0</v>
          </cell>
          <cell r="C3774">
            <v>0</v>
          </cell>
        </row>
        <row r="3775">
          <cell r="A3775">
            <v>0</v>
          </cell>
          <cell r="B3775">
            <v>0</v>
          </cell>
          <cell r="C3775">
            <v>0</v>
          </cell>
        </row>
        <row r="3776">
          <cell r="A3776">
            <v>0</v>
          </cell>
          <cell r="B3776">
            <v>0</v>
          </cell>
          <cell r="C3776">
            <v>0</v>
          </cell>
        </row>
        <row r="3777">
          <cell r="A3777">
            <v>0</v>
          </cell>
          <cell r="B3777">
            <v>0</v>
          </cell>
          <cell r="C3777">
            <v>0</v>
          </cell>
        </row>
        <row r="3779">
          <cell r="B3779" t="str">
            <v>TRANSPORTE</v>
          </cell>
        </row>
        <row r="3781">
          <cell r="A3781">
            <v>0</v>
          </cell>
          <cell r="B3781">
            <v>0</v>
          </cell>
          <cell r="C3781">
            <v>0</v>
          </cell>
        </row>
        <row r="3782">
          <cell r="A3782">
            <v>0</v>
          </cell>
          <cell r="B3782">
            <v>0</v>
          </cell>
          <cell r="C3782">
            <v>0</v>
          </cell>
        </row>
        <row r="3783">
          <cell r="A3783">
            <v>0</v>
          </cell>
          <cell r="B3783">
            <v>0</v>
          </cell>
          <cell r="C3783">
            <v>0</v>
          </cell>
        </row>
        <row r="3788">
          <cell r="A3788" t="str">
            <v>CODIGO</v>
          </cell>
          <cell r="B3788" t="str">
            <v>ITEM</v>
          </cell>
          <cell r="C3788" t="str">
            <v>UNIDAD</v>
          </cell>
        </row>
        <row r="3789">
          <cell r="D3789">
            <v>0</v>
          </cell>
        </row>
        <row r="3790">
          <cell r="B3790" t="str">
            <v>CODIGO</v>
          </cell>
        </row>
        <row r="3791">
          <cell r="A3791" t="str">
            <v>CODIGO</v>
          </cell>
          <cell r="B3791" t="str">
            <v>RECURSOS</v>
          </cell>
          <cell r="C3791" t="str">
            <v>UNIDAD</v>
          </cell>
          <cell r="D3791" t="str">
            <v>CANT.</v>
          </cell>
        </row>
        <row r="3792">
          <cell r="B3792" t="str">
            <v>MATERIALES</v>
          </cell>
        </row>
        <row r="3793">
          <cell r="B3793">
            <v>0</v>
          </cell>
          <cell r="C3793">
            <v>0</v>
          </cell>
        </row>
        <row r="3794">
          <cell r="B3794">
            <v>0</v>
          </cell>
          <cell r="C3794">
            <v>0</v>
          </cell>
        </row>
        <row r="3795">
          <cell r="B3795">
            <v>0</v>
          </cell>
          <cell r="C3795">
            <v>0</v>
          </cell>
        </row>
        <row r="3796">
          <cell r="B3796">
            <v>0</v>
          </cell>
          <cell r="C3796">
            <v>0</v>
          </cell>
        </row>
        <row r="3798">
          <cell r="B3798" t="str">
            <v>EQUIPO</v>
          </cell>
        </row>
        <row r="3799">
          <cell r="B3799" t="str">
            <v>HTA MENOR (5% de M. de O.)</v>
          </cell>
        </row>
        <row r="3800">
          <cell r="A3800">
            <v>0</v>
          </cell>
          <cell r="B3800">
            <v>0</v>
          </cell>
          <cell r="C3800">
            <v>0</v>
          </cell>
        </row>
        <row r="3801">
          <cell r="A3801">
            <v>0</v>
          </cell>
          <cell r="B3801">
            <v>0</v>
          </cell>
          <cell r="C3801">
            <v>0</v>
          </cell>
        </row>
        <row r="3802">
          <cell r="A3802">
            <v>0</v>
          </cell>
          <cell r="B3802">
            <v>0</v>
          </cell>
          <cell r="C3802">
            <v>0</v>
          </cell>
        </row>
        <row r="3804">
          <cell r="B3804" t="str">
            <v>MANO DE OBRA</v>
          </cell>
        </row>
        <row r="3805">
          <cell r="B3805">
            <v>0</v>
          </cell>
          <cell r="C3805">
            <v>0</v>
          </cell>
        </row>
        <row r="3806">
          <cell r="A3806">
            <v>0</v>
          </cell>
          <cell r="B3806">
            <v>0</v>
          </cell>
          <cell r="C3806">
            <v>0</v>
          </cell>
        </row>
        <row r="3807">
          <cell r="A3807">
            <v>0</v>
          </cell>
          <cell r="B3807">
            <v>0</v>
          </cell>
          <cell r="C3807">
            <v>0</v>
          </cell>
        </row>
        <row r="3808">
          <cell r="A3808">
            <v>0</v>
          </cell>
          <cell r="B3808">
            <v>0</v>
          </cell>
          <cell r="C3808">
            <v>0</v>
          </cell>
        </row>
        <row r="3810">
          <cell r="B3810" t="str">
            <v>TRANSPORTE</v>
          </cell>
        </row>
        <row r="3812">
          <cell r="A3812">
            <v>0</v>
          </cell>
          <cell r="B3812">
            <v>0</v>
          </cell>
          <cell r="C3812">
            <v>0</v>
          </cell>
        </row>
        <row r="3813">
          <cell r="A3813">
            <v>0</v>
          </cell>
          <cell r="B3813">
            <v>0</v>
          </cell>
          <cell r="C3813">
            <v>0</v>
          </cell>
        </row>
        <row r="3814">
          <cell r="A3814">
            <v>0</v>
          </cell>
          <cell r="B3814">
            <v>0</v>
          </cell>
          <cell r="C3814">
            <v>0</v>
          </cell>
        </row>
        <row r="3819">
          <cell r="A3819" t="str">
            <v>CODIGO</v>
          </cell>
          <cell r="B3819" t="str">
            <v>ITEM</v>
          </cell>
          <cell r="C3819" t="str">
            <v>UNIDAD</v>
          </cell>
        </row>
        <row r="3820">
          <cell r="D3820">
            <v>0</v>
          </cell>
        </row>
        <row r="3821">
          <cell r="B3821" t="str">
            <v>CODIGO</v>
          </cell>
        </row>
        <row r="3822">
          <cell r="A3822" t="str">
            <v>CODIGO</v>
          </cell>
          <cell r="B3822" t="str">
            <v>RECURSOS</v>
          </cell>
          <cell r="C3822" t="str">
            <v>UNIDAD</v>
          </cell>
          <cell r="D3822" t="str">
            <v>CANT.</v>
          </cell>
        </row>
        <row r="3823">
          <cell r="B3823" t="str">
            <v>MATERIALES</v>
          </cell>
        </row>
        <row r="3824">
          <cell r="B3824">
            <v>0</v>
          </cell>
          <cell r="C3824">
            <v>0</v>
          </cell>
        </row>
        <row r="3825">
          <cell r="B3825">
            <v>0</v>
          </cell>
          <cell r="C3825">
            <v>0</v>
          </cell>
        </row>
        <row r="3826">
          <cell r="B3826">
            <v>0</v>
          </cell>
          <cell r="C3826">
            <v>0</v>
          </cell>
        </row>
        <row r="3827">
          <cell r="B3827">
            <v>0</v>
          </cell>
          <cell r="C3827">
            <v>0</v>
          </cell>
        </row>
        <row r="3829">
          <cell r="B3829" t="str">
            <v>EQUIPO</v>
          </cell>
        </row>
        <row r="3830">
          <cell r="B3830" t="str">
            <v>HTA MENOR (5% de M. de O.)</v>
          </cell>
        </row>
        <row r="3831">
          <cell r="A3831">
            <v>0</v>
          </cell>
          <cell r="B3831">
            <v>0</v>
          </cell>
          <cell r="C3831">
            <v>0</v>
          </cell>
        </row>
        <row r="3832">
          <cell r="A3832">
            <v>0</v>
          </cell>
          <cell r="B3832">
            <v>0</v>
          </cell>
          <cell r="C3832">
            <v>0</v>
          </cell>
        </row>
        <row r="3833">
          <cell r="A3833">
            <v>0</v>
          </cell>
          <cell r="B3833">
            <v>0</v>
          </cell>
          <cell r="C3833">
            <v>0</v>
          </cell>
        </row>
        <row r="3835">
          <cell r="B3835" t="str">
            <v>MANO DE OBRA</v>
          </cell>
        </row>
        <row r="3836">
          <cell r="B3836">
            <v>0</v>
          </cell>
          <cell r="C3836">
            <v>0</v>
          </cell>
        </row>
        <row r="3837">
          <cell r="A3837">
            <v>0</v>
          </cell>
          <cell r="B3837">
            <v>0</v>
          </cell>
          <cell r="C3837">
            <v>0</v>
          </cell>
        </row>
        <row r="3838">
          <cell r="A3838">
            <v>0</v>
          </cell>
          <cell r="B3838">
            <v>0</v>
          </cell>
          <cell r="C3838">
            <v>0</v>
          </cell>
        </row>
        <row r="3839">
          <cell r="A3839">
            <v>0</v>
          </cell>
          <cell r="B3839">
            <v>0</v>
          </cell>
          <cell r="C3839">
            <v>0</v>
          </cell>
        </row>
        <row r="3841">
          <cell r="B3841" t="str">
            <v>TRANSPORTE</v>
          </cell>
        </row>
        <row r="3843">
          <cell r="A3843">
            <v>0</v>
          </cell>
          <cell r="B3843">
            <v>0</v>
          </cell>
          <cell r="C3843">
            <v>0</v>
          </cell>
        </row>
        <row r="3844">
          <cell r="A3844">
            <v>0</v>
          </cell>
          <cell r="B3844">
            <v>0</v>
          </cell>
          <cell r="C3844">
            <v>0</v>
          </cell>
        </row>
        <row r="3845">
          <cell r="A3845">
            <v>0</v>
          </cell>
          <cell r="B3845">
            <v>0</v>
          </cell>
          <cell r="C3845">
            <v>0</v>
          </cell>
        </row>
        <row r="3850">
          <cell r="A3850" t="str">
            <v>CODIGO</v>
          </cell>
          <cell r="B3850" t="str">
            <v>ITEM</v>
          </cell>
          <cell r="C3850" t="str">
            <v>UNIDAD</v>
          </cell>
        </row>
        <row r="3851">
          <cell r="D3851">
            <v>0</v>
          </cell>
        </row>
        <row r="3852">
          <cell r="B3852" t="str">
            <v>CODIGO</v>
          </cell>
        </row>
        <row r="3853">
          <cell r="A3853" t="str">
            <v>CODIGO</v>
          </cell>
          <cell r="B3853" t="str">
            <v>RECURSOS</v>
          </cell>
          <cell r="C3853" t="str">
            <v>UNIDAD</v>
          </cell>
          <cell r="D3853" t="str">
            <v>CANT.</v>
          </cell>
        </row>
        <row r="3854">
          <cell r="B3854" t="str">
            <v>MATERIALES</v>
          </cell>
        </row>
        <row r="3855">
          <cell r="B3855">
            <v>0</v>
          </cell>
          <cell r="C3855">
            <v>0</v>
          </cell>
        </row>
        <row r="3856">
          <cell r="B3856">
            <v>0</v>
          </cell>
          <cell r="C3856">
            <v>0</v>
          </cell>
        </row>
        <row r="3857">
          <cell r="B3857">
            <v>0</v>
          </cell>
          <cell r="C3857">
            <v>0</v>
          </cell>
        </row>
        <row r="3858">
          <cell r="B3858">
            <v>0</v>
          </cell>
          <cell r="C3858">
            <v>0</v>
          </cell>
        </row>
        <row r="3860">
          <cell r="B3860" t="str">
            <v>EQUIPO</v>
          </cell>
        </row>
        <row r="3861">
          <cell r="B3861" t="str">
            <v>HTA MENOR (5% de M. de O.)</v>
          </cell>
        </row>
        <row r="3862">
          <cell r="A3862">
            <v>0</v>
          </cell>
          <cell r="B3862">
            <v>0</v>
          </cell>
          <cell r="C3862">
            <v>0</v>
          </cell>
        </row>
        <row r="3863">
          <cell r="A3863">
            <v>0</v>
          </cell>
          <cell r="B3863">
            <v>0</v>
          </cell>
          <cell r="C3863">
            <v>0</v>
          </cell>
        </row>
        <row r="3864">
          <cell r="A3864">
            <v>0</v>
          </cell>
          <cell r="B3864">
            <v>0</v>
          </cell>
          <cell r="C3864">
            <v>0</v>
          </cell>
        </row>
        <row r="3866">
          <cell r="B3866" t="str">
            <v>MANO DE OBRA</v>
          </cell>
        </row>
        <row r="3867">
          <cell r="B3867">
            <v>0</v>
          </cell>
          <cell r="C3867">
            <v>0</v>
          </cell>
        </row>
        <row r="3868">
          <cell r="A3868">
            <v>0</v>
          </cell>
          <cell r="B3868">
            <v>0</v>
          </cell>
          <cell r="C3868">
            <v>0</v>
          </cell>
        </row>
        <row r="3869">
          <cell r="A3869">
            <v>0</v>
          </cell>
          <cell r="B3869">
            <v>0</v>
          </cell>
          <cell r="C3869">
            <v>0</v>
          </cell>
        </row>
        <row r="3870">
          <cell r="A3870">
            <v>0</v>
          </cell>
          <cell r="B3870">
            <v>0</v>
          </cell>
          <cell r="C3870">
            <v>0</v>
          </cell>
        </row>
        <row r="3872">
          <cell r="B3872" t="str">
            <v>TRANSPORTE</v>
          </cell>
        </row>
        <row r="3874">
          <cell r="A3874">
            <v>0</v>
          </cell>
          <cell r="B3874">
            <v>0</v>
          </cell>
          <cell r="C3874">
            <v>0</v>
          </cell>
        </row>
        <row r="3875">
          <cell r="A3875">
            <v>0</v>
          </cell>
          <cell r="B3875">
            <v>0</v>
          </cell>
          <cell r="C3875">
            <v>0</v>
          </cell>
        </row>
        <row r="3876">
          <cell r="A3876">
            <v>0</v>
          </cell>
          <cell r="B3876">
            <v>0</v>
          </cell>
          <cell r="C3876">
            <v>0</v>
          </cell>
        </row>
        <row r="3881">
          <cell r="A3881" t="str">
            <v>CODIGO</v>
          </cell>
          <cell r="B3881" t="str">
            <v>ITEM</v>
          </cell>
          <cell r="C3881" t="str">
            <v>UNIDAD</v>
          </cell>
        </row>
        <row r="3882">
          <cell r="D3882">
            <v>0</v>
          </cell>
        </row>
        <row r="3883">
          <cell r="B3883" t="str">
            <v>CODIGO</v>
          </cell>
        </row>
        <row r="3884">
          <cell r="A3884" t="str">
            <v>CODIGO</v>
          </cell>
          <cell r="B3884" t="str">
            <v>RECURSOS</v>
          </cell>
          <cell r="C3884" t="str">
            <v>UNIDAD</v>
          </cell>
          <cell r="D3884" t="str">
            <v>CANT.</v>
          </cell>
        </row>
        <row r="3885">
          <cell r="B3885" t="str">
            <v>MATERIALES</v>
          </cell>
        </row>
        <row r="3886">
          <cell r="B3886">
            <v>0</v>
          </cell>
          <cell r="C3886">
            <v>0</v>
          </cell>
        </row>
        <row r="3887">
          <cell r="B3887">
            <v>0</v>
          </cell>
          <cell r="C3887">
            <v>0</v>
          </cell>
        </row>
        <row r="3888">
          <cell r="B3888">
            <v>0</v>
          </cell>
          <cell r="C3888">
            <v>0</v>
          </cell>
        </row>
        <row r="3889">
          <cell r="B3889">
            <v>0</v>
          </cell>
          <cell r="C3889">
            <v>0</v>
          </cell>
        </row>
        <row r="3891">
          <cell r="B3891" t="str">
            <v>EQUIPO</v>
          </cell>
        </row>
        <row r="3892">
          <cell r="B3892" t="str">
            <v>HTA MENOR (5% de M. de O.)</v>
          </cell>
        </row>
        <row r="3893">
          <cell r="A3893">
            <v>0</v>
          </cell>
          <cell r="B3893">
            <v>0</v>
          </cell>
          <cell r="C3893">
            <v>0</v>
          </cell>
        </row>
        <row r="3894">
          <cell r="A3894">
            <v>0</v>
          </cell>
          <cell r="B3894">
            <v>0</v>
          </cell>
          <cell r="C3894">
            <v>0</v>
          </cell>
        </row>
        <row r="3895">
          <cell r="A3895">
            <v>0</v>
          </cell>
          <cell r="B3895">
            <v>0</v>
          </cell>
          <cell r="C3895">
            <v>0</v>
          </cell>
        </row>
        <row r="3897">
          <cell r="B3897" t="str">
            <v>MANO DE OBRA</v>
          </cell>
        </row>
        <row r="3898">
          <cell r="B3898">
            <v>0</v>
          </cell>
          <cell r="C3898">
            <v>0</v>
          </cell>
        </row>
        <row r="3899">
          <cell r="A3899">
            <v>0</v>
          </cell>
          <cell r="B3899">
            <v>0</v>
          </cell>
          <cell r="C3899">
            <v>0</v>
          </cell>
        </row>
        <row r="3900">
          <cell r="A3900">
            <v>0</v>
          </cell>
          <cell r="B3900">
            <v>0</v>
          </cell>
          <cell r="C3900">
            <v>0</v>
          </cell>
        </row>
        <row r="3901">
          <cell r="A3901">
            <v>0</v>
          </cell>
          <cell r="B3901">
            <v>0</v>
          </cell>
          <cell r="C3901">
            <v>0</v>
          </cell>
        </row>
        <row r="3903">
          <cell r="B3903" t="str">
            <v>TRANSPORTE</v>
          </cell>
        </row>
        <row r="3905">
          <cell r="A3905">
            <v>0</v>
          </cell>
          <cell r="B3905">
            <v>0</v>
          </cell>
          <cell r="C3905">
            <v>0</v>
          </cell>
        </row>
        <row r="3906">
          <cell r="A3906">
            <v>0</v>
          </cell>
          <cell r="B3906">
            <v>0</v>
          </cell>
          <cell r="C3906">
            <v>0</v>
          </cell>
        </row>
        <row r="3907">
          <cell r="A3907">
            <v>0</v>
          </cell>
          <cell r="B3907">
            <v>0</v>
          </cell>
          <cell r="C3907">
            <v>0</v>
          </cell>
        </row>
        <row r="3912">
          <cell r="A3912" t="str">
            <v>CODIGO</v>
          </cell>
          <cell r="B3912" t="str">
            <v>ITEM</v>
          </cell>
          <cell r="C3912" t="str">
            <v>UNIDAD</v>
          </cell>
        </row>
        <row r="3913">
          <cell r="D3913">
            <v>0</v>
          </cell>
        </row>
        <row r="3914">
          <cell r="B3914" t="str">
            <v>CODIGO</v>
          </cell>
        </row>
        <row r="3915">
          <cell r="A3915" t="str">
            <v>CODIGO</v>
          </cell>
          <cell r="B3915" t="str">
            <v>RECURSOS</v>
          </cell>
          <cell r="C3915" t="str">
            <v>UNIDAD</v>
          </cell>
          <cell r="D3915" t="str">
            <v>CANT.</v>
          </cell>
        </row>
        <row r="3916">
          <cell r="B3916" t="str">
            <v>MATERIALES</v>
          </cell>
        </row>
        <row r="3917">
          <cell r="B3917">
            <v>0</v>
          </cell>
          <cell r="C3917">
            <v>0</v>
          </cell>
        </row>
        <row r="3918">
          <cell r="B3918">
            <v>0</v>
          </cell>
          <cell r="C3918">
            <v>0</v>
          </cell>
        </row>
        <row r="3919">
          <cell r="B3919">
            <v>0</v>
          </cell>
          <cell r="C3919">
            <v>0</v>
          </cell>
        </row>
        <row r="3920">
          <cell r="B3920">
            <v>0</v>
          </cell>
          <cell r="C3920">
            <v>0</v>
          </cell>
        </row>
        <row r="3922">
          <cell r="B3922" t="str">
            <v>EQUIPO</v>
          </cell>
        </row>
        <row r="3923">
          <cell r="B3923" t="str">
            <v>HTA MENOR (5% de M. de O.)</v>
          </cell>
        </row>
        <row r="3924">
          <cell r="A3924">
            <v>0</v>
          </cell>
          <cell r="B3924">
            <v>0</v>
          </cell>
          <cell r="C3924">
            <v>0</v>
          </cell>
        </row>
        <row r="3925">
          <cell r="A3925">
            <v>0</v>
          </cell>
          <cell r="B3925">
            <v>0</v>
          </cell>
          <cell r="C3925">
            <v>0</v>
          </cell>
        </row>
        <row r="3926">
          <cell r="A3926">
            <v>0</v>
          </cell>
          <cell r="B3926">
            <v>0</v>
          </cell>
          <cell r="C3926">
            <v>0</v>
          </cell>
        </row>
        <row r="3928">
          <cell r="B3928" t="str">
            <v>MANO DE OBRA</v>
          </cell>
        </row>
        <row r="3929">
          <cell r="B3929">
            <v>0</v>
          </cell>
          <cell r="C3929">
            <v>0</v>
          </cell>
        </row>
        <row r="3930">
          <cell r="A3930">
            <v>0</v>
          </cell>
          <cell r="B3930">
            <v>0</v>
          </cell>
          <cell r="C3930">
            <v>0</v>
          </cell>
        </row>
        <row r="3931">
          <cell r="A3931">
            <v>0</v>
          </cell>
          <cell r="B3931">
            <v>0</v>
          </cell>
          <cell r="C3931">
            <v>0</v>
          </cell>
        </row>
        <row r="3932">
          <cell r="A3932">
            <v>0</v>
          </cell>
          <cell r="B3932">
            <v>0</v>
          </cell>
          <cell r="C3932">
            <v>0</v>
          </cell>
        </row>
        <row r="3934">
          <cell r="B3934" t="str">
            <v>TRANSPORTE</v>
          </cell>
        </row>
        <row r="3936">
          <cell r="A3936">
            <v>0</v>
          </cell>
          <cell r="B3936">
            <v>0</v>
          </cell>
          <cell r="C3936">
            <v>0</v>
          </cell>
        </row>
        <row r="3937">
          <cell r="A3937">
            <v>0</v>
          </cell>
          <cell r="B3937">
            <v>0</v>
          </cell>
          <cell r="C3937">
            <v>0</v>
          </cell>
        </row>
        <row r="3938">
          <cell r="A3938">
            <v>0</v>
          </cell>
          <cell r="B3938">
            <v>0</v>
          </cell>
          <cell r="C3938">
            <v>0</v>
          </cell>
        </row>
        <row r="3944">
          <cell r="A3944" t="str">
            <v>CODIGO</v>
          </cell>
          <cell r="B3944" t="str">
            <v>ITEM</v>
          </cell>
          <cell r="C3944" t="str">
            <v>UNIDAD</v>
          </cell>
        </row>
        <row r="3945">
          <cell r="D3945">
            <v>0</v>
          </cell>
        </row>
        <row r="3946">
          <cell r="B3946" t="str">
            <v>CODIGO</v>
          </cell>
        </row>
        <row r="3947">
          <cell r="A3947" t="str">
            <v>CODIGO</v>
          </cell>
          <cell r="B3947" t="str">
            <v>RECURSOS</v>
          </cell>
          <cell r="C3947" t="str">
            <v>UNIDAD</v>
          </cell>
          <cell r="D3947" t="str">
            <v>CANT.</v>
          </cell>
        </row>
        <row r="3948">
          <cell r="B3948" t="str">
            <v>MATERIALES</v>
          </cell>
        </row>
        <row r="3949">
          <cell r="B3949">
            <v>0</v>
          </cell>
          <cell r="C3949">
            <v>0</v>
          </cell>
        </row>
        <row r="3950">
          <cell r="B3950">
            <v>0</v>
          </cell>
          <cell r="C3950">
            <v>0</v>
          </cell>
        </row>
        <row r="3951">
          <cell r="B3951">
            <v>0</v>
          </cell>
          <cell r="C3951">
            <v>0</v>
          </cell>
        </row>
        <row r="3952">
          <cell r="B3952">
            <v>0</v>
          </cell>
          <cell r="C3952">
            <v>0</v>
          </cell>
        </row>
        <row r="3954">
          <cell r="B3954" t="str">
            <v>EQUIPO</v>
          </cell>
        </row>
        <row r="3955">
          <cell r="B3955" t="str">
            <v>HTA MENOR (5% de M. de O.)</v>
          </cell>
        </row>
        <row r="3956">
          <cell r="A3956">
            <v>0</v>
          </cell>
          <cell r="B3956">
            <v>0</v>
          </cell>
          <cell r="C3956">
            <v>0</v>
          </cell>
        </row>
        <row r="3957">
          <cell r="A3957">
            <v>0</v>
          </cell>
          <cell r="B3957">
            <v>0</v>
          </cell>
          <cell r="C3957">
            <v>0</v>
          </cell>
        </row>
        <row r="3958">
          <cell r="A3958">
            <v>0</v>
          </cell>
          <cell r="B3958">
            <v>0</v>
          </cell>
          <cell r="C3958">
            <v>0</v>
          </cell>
        </row>
        <row r="3960">
          <cell r="B3960" t="str">
            <v>MANO DE OBRA</v>
          </cell>
        </row>
        <row r="3961">
          <cell r="B3961">
            <v>0</v>
          </cell>
          <cell r="C3961">
            <v>0</v>
          </cell>
        </row>
        <row r="3962">
          <cell r="A3962">
            <v>0</v>
          </cell>
          <cell r="B3962">
            <v>0</v>
          </cell>
          <cell r="C3962">
            <v>0</v>
          </cell>
        </row>
        <row r="3963">
          <cell r="A3963">
            <v>0</v>
          </cell>
          <cell r="B3963">
            <v>0</v>
          </cell>
          <cell r="C3963">
            <v>0</v>
          </cell>
        </row>
        <row r="3964">
          <cell r="A3964">
            <v>0</v>
          </cell>
          <cell r="B3964">
            <v>0</v>
          </cell>
          <cell r="C3964">
            <v>0</v>
          </cell>
        </row>
        <row r="3966">
          <cell r="B3966" t="str">
            <v>TRANSPORTE</v>
          </cell>
        </row>
        <row r="3968">
          <cell r="A3968">
            <v>0</v>
          </cell>
          <cell r="B3968">
            <v>0</v>
          </cell>
          <cell r="C3968">
            <v>0</v>
          </cell>
        </row>
        <row r="3969">
          <cell r="A3969">
            <v>0</v>
          </cell>
          <cell r="B3969">
            <v>0</v>
          </cell>
          <cell r="C3969">
            <v>0</v>
          </cell>
        </row>
        <row r="3970">
          <cell r="A3970">
            <v>0</v>
          </cell>
          <cell r="B3970">
            <v>0</v>
          </cell>
          <cell r="C3970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CDF63A-42B6-4CB1-B2B6-6881BEF94AA7}">
  <dimension ref="B1:O986"/>
  <sheetViews>
    <sheetView tabSelected="1" topLeftCell="C846" zoomScale="69" zoomScaleNormal="69" workbookViewId="0">
      <selection activeCell="J984" sqref="J984"/>
    </sheetView>
  </sheetViews>
  <sheetFormatPr baseColWidth="10" defaultRowHeight="14.5" x14ac:dyDescent="0.35"/>
  <cols>
    <col min="1" max="1" width="1.26953125" customWidth="1"/>
    <col min="2" max="2" width="5.453125" customWidth="1"/>
    <col min="3" max="3" width="55.1796875" customWidth="1"/>
    <col min="4" max="4" width="21.26953125" customWidth="1"/>
    <col min="5" max="5" width="25.7265625" customWidth="1"/>
    <col min="6" max="6" width="20.26953125" style="92" customWidth="1"/>
    <col min="7" max="7" width="25.7265625" customWidth="1"/>
    <col min="8" max="9" width="25" customWidth="1"/>
    <col min="10" max="13" width="22.7265625" customWidth="1"/>
    <col min="14" max="14" width="19.1796875" customWidth="1"/>
    <col min="15" max="15" width="20" customWidth="1"/>
    <col min="16" max="17" width="24" customWidth="1"/>
    <col min="18" max="18" width="25" customWidth="1"/>
    <col min="19" max="19" width="16.7265625" customWidth="1"/>
    <col min="20" max="20" width="17.26953125" customWidth="1"/>
    <col min="21" max="21" width="14.1796875" customWidth="1"/>
    <col min="22" max="22" width="11.453125" customWidth="1"/>
    <col min="23" max="23" width="14.1796875" customWidth="1"/>
    <col min="24" max="30" width="11.453125" customWidth="1"/>
    <col min="263" max="263" width="1.26953125" customWidth="1"/>
    <col min="264" max="264" width="5.453125" customWidth="1"/>
    <col min="265" max="265" width="55.1796875" customWidth="1"/>
    <col min="266" max="266" width="21.26953125" customWidth="1"/>
    <col min="267" max="267" width="25.7265625" customWidth="1"/>
    <col min="268" max="268" width="17.7265625" customWidth="1"/>
    <col min="269" max="269" width="22.7265625" customWidth="1"/>
    <col min="270" max="270" width="15.26953125" customWidth="1"/>
    <col min="271" max="271" width="20" customWidth="1"/>
    <col min="272" max="272" width="24" customWidth="1"/>
    <col min="273" max="273" width="18.453125" customWidth="1"/>
    <col min="276" max="276" width="17.26953125" customWidth="1"/>
    <col min="519" max="519" width="1.26953125" customWidth="1"/>
    <col min="520" max="520" width="5.453125" customWidth="1"/>
    <col min="521" max="521" width="55.1796875" customWidth="1"/>
    <col min="522" max="522" width="21.26953125" customWidth="1"/>
    <col min="523" max="523" width="25.7265625" customWidth="1"/>
    <col min="524" max="524" width="17.7265625" customWidth="1"/>
    <col min="525" max="525" width="22.7265625" customWidth="1"/>
    <col min="526" max="526" width="15.26953125" customWidth="1"/>
    <col min="527" max="527" width="20" customWidth="1"/>
    <col min="528" max="528" width="24" customWidth="1"/>
    <col min="529" max="529" width="18.453125" customWidth="1"/>
    <col min="532" max="532" width="17.26953125" customWidth="1"/>
    <col min="775" max="775" width="1.26953125" customWidth="1"/>
    <col min="776" max="776" width="5.453125" customWidth="1"/>
    <col min="777" max="777" width="55.1796875" customWidth="1"/>
    <col min="778" max="778" width="21.26953125" customWidth="1"/>
    <col min="779" max="779" width="25.7265625" customWidth="1"/>
    <col min="780" max="780" width="17.7265625" customWidth="1"/>
    <col min="781" max="781" width="22.7265625" customWidth="1"/>
    <col min="782" max="782" width="15.26953125" customWidth="1"/>
    <col min="783" max="783" width="20" customWidth="1"/>
    <col min="784" max="784" width="24" customWidth="1"/>
    <col min="785" max="785" width="18.453125" customWidth="1"/>
    <col min="788" max="788" width="17.26953125" customWidth="1"/>
    <col min="1031" max="1031" width="1.26953125" customWidth="1"/>
    <col min="1032" max="1032" width="5.453125" customWidth="1"/>
    <col min="1033" max="1033" width="55.1796875" customWidth="1"/>
    <col min="1034" max="1034" width="21.26953125" customWidth="1"/>
    <col min="1035" max="1035" width="25.7265625" customWidth="1"/>
    <col min="1036" max="1036" width="17.7265625" customWidth="1"/>
    <col min="1037" max="1037" width="22.7265625" customWidth="1"/>
    <col min="1038" max="1038" width="15.26953125" customWidth="1"/>
    <col min="1039" max="1039" width="20" customWidth="1"/>
    <col min="1040" max="1040" width="24" customWidth="1"/>
    <col min="1041" max="1041" width="18.453125" customWidth="1"/>
    <col min="1044" max="1044" width="17.26953125" customWidth="1"/>
    <col min="1287" max="1287" width="1.26953125" customWidth="1"/>
    <col min="1288" max="1288" width="5.453125" customWidth="1"/>
    <col min="1289" max="1289" width="55.1796875" customWidth="1"/>
    <col min="1290" max="1290" width="21.26953125" customWidth="1"/>
    <col min="1291" max="1291" width="25.7265625" customWidth="1"/>
    <col min="1292" max="1292" width="17.7265625" customWidth="1"/>
    <col min="1293" max="1293" width="22.7265625" customWidth="1"/>
    <col min="1294" max="1294" width="15.26953125" customWidth="1"/>
    <col min="1295" max="1295" width="20" customWidth="1"/>
    <col min="1296" max="1296" width="24" customWidth="1"/>
    <col min="1297" max="1297" width="18.453125" customWidth="1"/>
    <col min="1300" max="1300" width="17.26953125" customWidth="1"/>
    <col min="1543" max="1543" width="1.26953125" customWidth="1"/>
    <col min="1544" max="1544" width="5.453125" customWidth="1"/>
    <col min="1545" max="1545" width="55.1796875" customWidth="1"/>
    <col min="1546" max="1546" width="21.26953125" customWidth="1"/>
    <col min="1547" max="1547" width="25.7265625" customWidth="1"/>
    <col min="1548" max="1548" width="17.7265625" customWidth="1"/>
    <col min="1549" max="1549" width="22.7265625" customWidth="1"/>
    <col min="1550" max="1550" width="15.26953125" customWidth="1"/>
    <col min="1551" max="1551" width="20" customWidth="1"/>
    <col min="1552" max="1552" width="24" customWidth="1"/>
    <col min="1553" max="1553" width="18.453125" customWidth="1"/>
    <col min="1556" max="1556" width="17.26953125" customWidth="1"/>
    <col min="1799" max="1799" width="1.26953125" customWidth="1"/>
    <col min="1800" max="1800" width="5.453125" customWidth="1"/>
    <col min="1801" max="1801" width="55.1796875" customWidth="1"/>
    <col min="1802" max="1802" width="21.26953125" customWidth="1"/>
    <col min="1803" max="1803" width="25.7265625" customWidth="1"/>
    <col min="1804" max="1804" width="17.7265625" customWidth="1"/>
    <col min="1805" max="1805" width="22.7265625" customWidth="1"/>
    <col min="1806" max="1806" width="15.26953125" customWidth="1"/>
    <col min="1807" max="1807" width="20" customWidth="1"/>
    <col min="1808" max="1808" width="24" customWidth="1"/>
    <col min="1809" max="1809" width="18.453125" customWidth="1"/>
    <col min="1812" max="1812" width="17.26953125" customWidth="1"/>
    <col min="2055" max="2055" width="1.26953125" customWidth="1"/>
    <col min="2056" max="2056" width="5.453125" customWidth="1"/>
    <col min="2057" max="2057" width="55.1796875" customWidth="1"/>
    <col min="2058" max="2058" width="21.26953125" customWidth="1"/>
    <col min="2059" max="2059" width="25.7265625" customWidth="1"/>
    <col min="2060" max="2060" width="17.7265625" customWidth="1"/>
    <col min="2061" max="2061" width="22.7265625" customWidth="1"/>
    <col min="2062" max="2062" width="15.26953125" customWidth="1"/>
    <col min="2063" max="2063" width="20" customWidth="1"/>
    <col min="2064" max="2064" width="24" customWidth="1"/>
    <col min="2065" max="2065" width="18.453125" customWidth="1"/>
    <col min="2068" max="2068" width="17.26953125" customWidth="1"/>
    <col min="2311" max="2311" width="1.26953125" customWidth="1"/>
    <col min="2312" max="2312" width="5.453125" customWidth="1"/>
    <col min="2313" max="2313" width="55.1796875" customWidth="1"/>
    <col min="2314" max="2314" width="21.26953125" customWidth="1"/>
    <col min="2315" max="2315" width="25.7265625" customWidth="1"/>
    <col min="2316" max="2316" width="17.7265625" customWidth="1"/>
    <col min="2317" max="2317" width="22.7265625" customWidth="1"/>
    <col min="2318" max="2318" width="15.26953125" customWidth="1"/>
    <col min="2319" max="2319" width="20" customWidth="1"/>
    <col min="2320" max="2320" width="24" customWidth="1"/>
    <col min="2321" max="2321" width="18.453125" customWidth="1"/>
    <col min="2324" max="2324" width="17.26953125" customWidth="1"/>
    <col min="2567" max="2567" width="1.26953125" customWidth="1"/>
    <col min="2568" max="2568" width="5.453125" customWidth="1"/>
    <col min="2569" max="2569" width="55.1796875" customWidth="1"/>
    <col min="2570" max="2570" width="21.26953125" customWidth="1"/>
    <col min="2571" max="2571" width="25.7265625" customWidth="1"/>
    <col min="2572" max="2572" width="17.7265625" customWidth="1"/>
    <col min="2573" max="2573" width="22.7265625" customWidth="1"/>
    <col min="2574" max="2574" width="15.26953125" customWidth="1"/>
    <col min="2575" max="2575" width="20" customWidth="1"/>
    <col min="2576" max="2576" width="24" customWidth="1"/>
    <col min="2577" max="2577" width="18.453125" customWidth="1"/>
    <col min="2580" max="2580" width="17.26953125" customWidth="1"/>
    <col min="2823" max="2823" width="1.26953125" customWidth="1"/>
    <col min="2824" max="2824" width="5.453125" customWidth="1"/>
    <col min="2825" max="2825" width="55.1796875" customWidth="1"/>
    <col min="2826" max="2826" width="21.26953125" customWidth="1"/>
    <col min="2827" max="2827" width="25.7265625" customWidth="1"/>
    <col min="2828" max="2828" width="17.7265625" customWidth="1"/>
    <col min="2829" max="2829" width="22.7265625" customWidth="1"/>
    <col min="2830" max="2830" width="15.26953125" customWidth="1"/>
    <col min="2831" max="2831" width="20" customWidth="1"/>
    <col min="2832" max="2832" width="24" customWidth="1"/>
    <col min="2833" max="2833" width="18.453125" customWidth="1"/>
    <col min="2836" max="2836" width="17.26953125" customWidth="1"/>
    <col min="3079" max="3079" width="1.26953125" customWidth="1"/>
    <col min="3080" max="3080" width="5.453125" customWidth="1"/>
    <col min="3081" max="3081" width="55.1796875" customWidth="1"/>
    <col min="3082" max="3082" width="21.26953125" customWidth="1"/>
    <col min="3083" max="3083" width="25.7265625" customWidth="1"/>
    <col min="3084" max="3084" width="17.7265625" customWidth="1"/>
    <col min="3085" max="3085" width="22.7265625" customWidth="1"/>
    <col min="3086" max="3086" width="15.26953125" customWidth="1"/>
    <col min="3087" max="3087" width="20" customWidth="1"/>
    <col min="3088" max="3088" width="24" customWidth="1"/>
    <col min="3089" max="3089" width="18.453125" customWidth="1"/>
    <col min="3092" max="3092" width="17.26953125" customWidth="1"/>
    <col min="3335" max="3335" width="1.26953125" customWidth="1"/>
    <col min="3336" max="3336" width="5.453125" customWidth="1"/>
    <col min="3337" max="3337" width="55.1796875" customWidth="1"/>
    <col min="3338" max="3338" width="21.26953125" customWidth="1"/>
    <col min="3339" max="3339" width="25.7265625" customWidth="1"/>
    <col min="3340" max="3340" width="17.7265625" customWidth="1"/>
    <col min="3341" max="3341" width="22.7265625" customWidth="1"/>
    <col min="3342" max="3342" width="15.26953125" customWidth="1"/>
    <col min="3343" max="3343" width="20" customWidth="1"/>
    <col min="3344" max="3344" width="24" customWidth="1"/>
    <col min="3345" max="3345" width="18.453125" customWidth="1"/>
    <col min="3348" max="3348" width="17.26953125" customWidth="1"/>
    <col min="3591" max="3591" width="1.26953125" customWidth="1"/>
    <col min="3592" max="3592" width="5.453125" customWidth="1"/>
    <col min="3593" max="3593" width="55.1796875" customWidth="1"/>
    <col min="3594" max="3594" width="21.26953125" customWidth="1"/>
    <col min="3595" max="3595" width="25.7265625" customWidth="1"/>
    <col min="3596" max="3596" width="17.7265625" customWidth="1"/>
    <col min="3597" max="3597" width="22.7265625" customWidth="1"/>
    <col min="3598" max="3598" width="15.26953125" customWidth="1"/>
    <col min="3599" max="3599" width="20" customWidth="1"/>
    <col min="3600" max="3600" width="24" customWidth="1"/>
    <col min="3601" max="3601" width="18.453125" customWidth="1"/>
    <col min="3604" max="3604" width="17.26953125" customWidth="1"/>
    <col min="3847" max="3847" width="1.26953125" customWidth="1"/>
    <col min="3848" max="3848" width="5.453125" customWidth="1"/>
    <col min="3849" max="3849" width="55.1796875" customWidth="1"/>
    <col min="3850" max="3850" width="21.26953125" customWidth="1"/>
    <col min="3851" max="3851" width="25.7265625" customWidth="1"/>
    <col min="3852" max="3852" width="17.7265625" customWidth="1"/>
    <col min="3853" max="3853" width="22.7265625" customWidth="1"/>
    <col min="3854" max="3854" width="15.26953125" customWidth="1"/>
    <col min="3855" max="3855" width="20" customWidth="1"/>
    <col min="3856" max="3856" width="24" customWidth="1"/>
    <col min="3857" max="3857" width="18.453125" customWidth="1"/>
    <col min="3860" max="3860" width="17.26953125" customWidth="1"/>
    <col min="4103" max="4103" width="1.26953125" customWidth="1"/>
    <col min="4104" max="4104" width="5.453125" customWidth="1"/>
    <col min="4105" max="4105" width="55.1796875" customWidth="1"/>
    <col min="4106" max="4106" width="21.26953125" customWidth="1"/>
    <col min="4107" max="4107" width="25.7265625" customWidth="1"/>
    <col min="4108" max="4108" width="17.7265625" customWidth="1"/>
    <col min="4109" max="4109" width="22.7265625" customWidth="1"/>
    <col min="4110" max="4110" width="15.26953125" customWidth="1"/>
    <col min="4111" max="4111" width="20" customWidth="1"/>
    <col min="4112" max="4112" width="24" customWidth="1"/>
    <col min="4113" max="4113" width="18.453125" customWidth="1"/>
    <col min="4116" max="4116" width="17.26953125" customWidth="1"/>
    <col min="4359" max="4359" width="1.26953125" customWidth="1"/>
    <col min="4360" max="4360" width="5.453125" customWidth="1"/>
    <col min="4361" max="4361" width="55.1796875" customWidth="1"/>
    <col min="4362" max="4362" width="21.26953125" customWidth="1"/>
    <col min="4363" max="4363" width="25.7265625" customWidth="1"/>
    <col min="4364" max="4364" width="17.7265625" customWidth="1"/>
    <col min="4365" max="4365" width="22.7265625" customWidth="1"/>
    <col min="4366" max="4366" width="15.26953125" customWidth="1"/>
    <col min="4367" max="4367" width="20" customWidth="1"/>
    <col min="4368" max="4368" width="24" customWidth="1"/>
    <col min="4369" max="4369" width="18.453125" customWidth="1"/>
    <col min="4372" max="4372" width="17.26953125" customWidth="1"/>
    <col min="4615" max="4615" width="1.26953125" customWidth="1"/>
    <col min="4616" max="4616" width="5.453125" customWidth="1"/>
    <col min="4617" max="4617" width="55.1796875" customWidth="1"/>
    <col min="4618" max="4618" width="21.26953125" customWidth="1"/>
    <col min="4619" max="4619" width="25.7265625" customWidth="1"/>
    <col min="4620" max="4620" width="17.7265625" customWidth="1"/>
    <col min="4621" max="4621" width="22.7265625" customWidth="1"/>
    <col min="4622" max="4622" width="15.26953125" customWidth="1"/>
    <col min="4623" max="4623" width="20" customWidth="1"/>
    <col min="4624" max="4624" width="24" customWidth="1"/>
    <col min="4625" max="4625" width="18.453125" customWidth="1"/>
    <col min="4628" max="4628" width="17.26953125" customWidth="1"/>
    <col min="4871" max="4871" width="1.26953125" customWidth="1"/>
    <col min="4872" max="4872" width="5.453125" customWidth="1"/>
    <col min="4873" max="4873" width="55.1796875" customWidth="1"/>
    <col min="4874" max="4874" width="21.26953125" customWidth="1"/>
    <col min="4875" max="4875" width="25.7265625" customWidth="1"/>
    <col min="4876" max="4876" width="17.7265625" customWidth="1"/>
    <col min="4877" max="4877" width="22.7265625" customWidth="1"/>
    <col min="4878" max="4878" width="15.26953125" customWidth="1"/>
    <col min="4879" max="4879" width="20" customWidth="1"/>
    <col min="4880" max="4880" width="24" customWidth="1"/>
    <col min="4881" max="4881" width="18.453125" customWidth="1"/>
    <col min="4884" max="4884" width="17.26953125" customWidth="1"/>
    <col min="5127" max="5127" width="1.26953125" customWidth="1"/>
    <col min="5128" max="5128" width="5.453125" customWidth="1"/>
    <col min="5129" max="5129" width="55.1796875" customWidth="1"/>
    <col min="5130" max="5130" width="21.26953125" customWidth="1"/>
    <col min="5131" max="5131" width="25.7265625" customWidth="1"/>
    <col min="5132" max="5132" width="17.7265625" customWidth="1"/>
    <col min="5133" max="5133" width="22.7265625" customWidth="1"/>
    <col min="5134" max="5134" width="15.26953125" customWidth="1"/>
    <col min="5135" max="5135" width="20" customWidth="1"/>
    <col min="5136" max="5136" width="24" customWidth="1"/>
    <col min="5137" max="5137" width="18.453125" customWidth="1"/>
    <col min="5140" max="5140" width="17.26953125" customWidth="1"/>
    <col min="5383" max="5383" width="1.26953125" customWidth="1"/>
    <col min="5384" max="5384" width="5.453125" customWidth="1"/>
    <col min="5385" max="5385" width="55.1796875" customWidth="1"/>
    <col min="5386" max="5386" width="21.26953125" customWidth="1"/>
    <col min="5387" max="5387" width="25.7265625" customWidth="1"/>
    <col min="5388" max="5388" width="17.7265625" customWidth="1"/>
    <col min="5389" max="5389" width="22.7265625" customWidth="1"/>
    <col min="5390" max="5390" width="15.26953125" customWidth="1"/>
    <col min="5391" max="5391" width="20" customWidth="1"/>
    <col min="5392" max="5392" width="24" customWidth="1"/>
    <col min="5393" max="5393" width="18.453125" customWidth="1"/>
    <col min="5396" max="5396" width="17.26953125" customWidth="1"/>
    <col min="5639" max="5639" width="1.26953125" customWidth="1"/>
    <col min="5640" max="5640" width="5.453125" customWidth="1"/>
    <col min="5641" max="5641" width="55.1796875" customWidth="1"/>
    <col min="5642" max="5642" width="21.26953125" customWidth="1"/>
    <col min="5643" max="5643" width="25.7265625" customWidth="1"/>
    <col min="5644" max="5644" width="17.7265625" customWidth="1"/>
    <col min="5645" max="5645" width="22.7265625" customWidth="1"/>
    <col min="5646" max="5646" width="15.26953125" customWidth="1"/>
    <col min="5647" max="5647" width="20" customWidth="1"/>
    <col min="5648" max="5648" width="24" customWidth="1"/>
    <col min="5649" max="5649" width="18.453125" customWidth="1"/>
    <col min="5652" max="5652" width="17.26953125" customWidth="1"/>
    <col min="5895" max="5895" width="1.26953125" customWidth="1"/>
    <col min="5896" max="5896" width="5.453125" customWidth="1"/>
    <col min="5897" max="5897" width="55.1796875" customWidth="1"/>
    <col min="5898" max="5898" width="21.26953125" customWidth="1"/>
    <col min="5899" max="5899" width="25.7265625" customWidth="1"/>
    <col min="5900" max="5900" width="17.7265625" customWidth="1"/>
    <col min="5901" max="5901" width="22.7265625" customWidth="1"/>
    <col min="5902" max="5902" width="15.26953125" customWidth="1"/>
    <col min="5903" max="5903" width="20" customWidth="1"/>
    <col min="5904" max="5904" width="24" customWidth="1"/>
    <col min="5905" max="5905" width="18.453125" customWidth="1"/>
    <col min="5908" max="5908" width="17.26953125" customWidth="1"/>
    <col min="6151" max="6151" width="1.26953125" customWidth="1"/>
    <col min="6152" max="6152" width="5.453125" customWidth="1"/>
    <col min="6153" max="6153" width="55.1796875" customWidth="1"/>
    <col min="6154" max="6154" width="21.26953125" customWidth="1"/>
    <col min="6155" max="6155" width="25.7265625" customWidth="1"/>
    <col min="6156" max="6156" width="17.7265625" customWidth="1"/>
    <col min="6157" max="6157" width="22.7265625" customWidth="1"/>
    <col min="6158" max="6158" width="15.26953125" customWidth="1"/>
    <col min="6159" max="6159" width="20" customWidth="1"/>
    <col min="6160" max="6160" width="24" customWidth="1"/>
    <col min="6161" max="6161" width="18.453125" customWidth="1"/>
    <col min="6164" max="6164" width="17.26953125" customWidth="1"/>
    <col min="6407" max="6407" width="1.26953125" customWidth="1"/>
    <col min="6408" max="6408" width="5.453125" customWidth="1"/>
    <col min="6409" max="6409" width="55.1796875" customWidth="1"/>
    <col min="6410" max="6410" width="21.26953125" customWidth="1"/>
    <col min="6411" max="6411" width="25.7265625" customWidth="1"/>
    <col min="6412" max="6412" width="17.7265625" customWidth="1"/>
    <col min="6413" max="6413" width="22.7265625" customWidth="1"/>
    <col min="6414" max="6414" width="15.26953125" customWidth="1"/>
    <col min="6415" max="6415" width="20" customWidth="1"/>
    <col min="6416" max="6416" width="24" customWidth="1"/>
    <col min="6417" max="6417" width="18.453125" customWidth="1"/>
    <col min="6420" max="6420" width="17.26953125" customWidth="1"/>
    <col min="6663" max="6663" width="1.26953125" customWidth="1"/>
    <col min="6664" max="6664" width="5.453125" customWidth="1"/>
    <col min="6665" max="6665" width="55.1796875" customWidth="1"/>
    <col min="6666" max="6666" width="21.26953125" customWidth="1"/>
    <col min="6667" max="6667" width="25.7265625" customWidth="1"/>
    <col min="6668" max="6668" width="17.7265625" customWidth="1"/>
    <col min="6669" max="6669" width="22.7265625" customWidth="1"/>
    <col min="6670" max="6670" width="15.26953125" customWidth="1"/>
    <col min="6671" max="6671" width="20" customWidth="1"/>
    <col min="6672" max="6672" width="24" customWidth="1"/>
    <col min="6673" max="6673" width="18.453125" customWidth="1"/>
    <col min="6676" max="6676" width="17.26953125" customWidth="1"/>
    <col min="6919" max="6919" width="1.26953125" customWidth="1"/>
    <col min="6920" max="6920" width="5.453125" customWidth="1"/>
    <col min="6921" max="6921" width="55.1796875" customWidth="1"/>
    <col min="6922" max="6922" width="21.26953125" customWidth="1"/>
    <col min="6923" max="6923" width="25.7265625" customWidth="1"/>
    <col min="6924" max="6924" width="17.7265625" customWidth="1"/>
    <col min="6925" max="6925" width="22.7265625" customWidth="1"/>
    <col min="6926" max="6926" width="15.26953125" customWidth="1"/>
    <col min="6927" max="6927" width="20" customWidth="1"/>
    <col min="6928" max="6928" width="24" customWidth="1"/>
    <col min="6929" max="6929" width="18.453125" customWidth="1"/>
    <col min="6932" max="6932" width="17.26953125" customWidth="1"/>
    <col min="7175" max="7175" width="1.26953125" customWidth="1"/>
    <col min="7176" max="7176" width="5.453125" customWidth="1"/>
    <col min="7177" max="7177" width="55.1796875" customWidth="1"/>
    <col min="7178" max="7178" width="21.26953125" customWidth="1"/>
    <col min="7179" max="7179" width="25.7265625" customWidth="1"/>
    <col min="7180" max="7180" width="17.7265625" customWidth="1"/>
    <col min="7181" max="7181" width="22.7265625" customWidth="1"/>
    <col min="7182" max="7182" width="15.26953125" customWidth="1"/>
    <col min="7183" max="7183" width="20" customWidth="1"/>
    <col min="7184" max="7184" width="24" customWidth="1"/>
    <col min="7185" max="7185" width="18.453125" customWidth="1"/>
    <col min="7188" max="7188" width="17.26953125" customWidth="1"/>
    <col min="7431" max="7431" width="1.26953125" customWidth="1"/>
    <col min="7432" max="7432" width="5.453125" customWidth="1"/>
    <col min="7433" max="7433" width="55.1796875" customWidth="1"/>
    <col min="7434" max="7434" width="21.26953125" customWidth="1"/>
    <col min="7435" max="7435" width="25.7265625" customWidth="1"/>
    <col min="7436" max="7436" width="17.7265625" customWidth="1"/>
    <col min="7437" max="7437" width="22.7265625" customWidth="1"/>
    <col min="7438" max="7438" width="15.26953125" customWidth="1"/>
    <col min="7439" max="7439" width="20" customWidth="1"/>
    <col min="7440" max="7440" width="24" customWidth="1"/>
    <col min="7441" max="7441" width="18.453125" customWidth="1"/>
    <col min="7444" max="7444" width="17.26953125" customWidth="1"/>
    <col min="7687" max="7687" width="1.26953125" customWidth="1"/>
    <col min="7688" max="7688" width="5.453125" customWidth="1"/>
    <col min="7689" max="7689" width="55.1796875" customWidth="1"/>
    <col min="7690" max="7690" width="21.26953125" customWidth="1"/>
    <col min="7691" max="7691" width="25.7265625" customWidth="1"/>
    <col min="7692" max="7692" width="17.7265625" customWidth="1"/>
    <col min="7693" max="7693" width="22.7265625" customWidth="1"/>
    <col min="7694" max="7694" width="15.26953125" customWidth="1"/>
    <col min="7695" max="7695" width="20" customWidth="1"/>
    <col min="7696" max="7696" width="24" customWidth="1"/>
    <col min="7697" max="7697" width="18.453125" customWidth="1"/>
    <col min="7700" max="7700" width="17.26953125" customWidth="1"/>
    <col min="7943" max="7943" width="1.26953125" customWidth="1"/>
    <col min="7944" max="7944" width="5.453125" customWidth="1"/>
    <col min="7945" max="7945" width="55.1796875" customWidth="1"/>
    <col min="7946" max="7946" width="21.26953125" customWidth="1"/>
    <col min="7947" max="7947" width="25.7265625" customWidth="1"/>
    <col min="7948" max="7948" width="17.7265625" customWidth="1"/>
    <col min="7949" max="7949" width="22.7265625" customWidth="1"/>
    <col min="7950" max="7950" width="15.26953125" customWidth="1"/>
    <col min="7951" max="7951" width="20" customWidth="1"/>
    <col min="7952" max="7952" width="24" customWidth="1"/>
    <col min="7953" max="7953" width="18.453125" customWidth="1"/>
    <col min="7956" max="7956" width="17.26953125" customWidth="1"/>
    <col min="8199" max="8199" width="1.26953125" customWidth="1"/>
    <col min="8200" max="8200" width="5.453125" customWidth="1"/>
    <col min="8201" max="8201" width="55.1796875" customWidth="1"/>
    <col min="8202" max="8202" width="21.26953125" customWidth="1"/>
    <col min="8203" max="8203" width="25.7265625" customWidth="1"/>
    <col min="8204" max="8204" width="17.7265625" customWidth="1"/>
    <col min="8205" max="8205" width="22.7265625" customWidth="1"/>
    <col min="8206" max="8206" width="15.26953125" customWidth="1"/>
    <col min="8207" max="8207" width="20" customWidth="1"/>
    <col min="8208" max="8208" width="24" customWidth="1"/>
    <col min="8209" max="8209" width="18.453125" customWidth="1"/>
    <col min="8212" max="8212" width="17.26953125" customWidth="1"/>
    <col min="8455" max="8455" width="1.26953125" customWidth="1"/>
    <col min="8456" max="8456" width="5.453125" customWidth="1"/>
    <col min="8457" max="8457" width="55.1796875" customWidth="1"/>
    <col min="8458" max="8458" width="21.26953125" customWidth="1"/>
    <col min="8459" max="8459" width="25.7265625" customWidth="1"/>
    <col min="8460" max="8460" width="17.7265625" customWidth="1"/>
    <col min="8461" max="8461" width="22.7265625" customWidth="1"/>
    <col min="8462" max="8462" width="15.26953125" customWidth="1"/>
    <col min="8463" max="8463" width="20" customWidth="1"/>
    <col min="8464" max="8464" width="24" customWidth="1"/>
    <col min="8465" max="8465" width="18.453125" customWidth="1"/>
    <col min="8468" max="8468" width="17.26953125" customWidth="1"/>
    <col min="8711" max="8711" width="1.26953125" customWidth="1"/>
    <col min="8712" max="8712" width="5.453125" customWidth="1"/>
    <col min="8713" max="8713" width="55.1796875" customWidth="1"/>
    <col min="8714" max="8714" width="21.26953125" customWidth="1"/>
    <col min="8715" max="8715" width="25.7265625" customWidth="1"/>
    <col min="8716" max="8716" width="17.7265625" customWidth="1"/>
    <col min="8717" max="8717" width="22.7265625" customWidth="1"/>
    <col min="8718" max="8718" width="15.26953125" customWidth="1"/>
    <col min="8719" max="8719" width="20" customWidth="1"/>
    <col min="8720" max="8720" width="24" customWidth="1"/>
    <col min="8721" max="8721" width="18.453125" customWidth="1"/>
    <col min="8724" max="8724" width="17.26953125" customWidth="1"/>
    <col min="8967" max="8967" width="1.26953125" customWidth="1"/>
    <col min="8968" max="8968" width="5.453125" customWidth="1"/>
    <col min="8969" max="8969" width="55.1796875" customWidth="1"/>
    <col min="8970" max="8970" width="21.26953125" customWidth="1"/>
    <col min="8971" max="8971" width="25.7265625" customWidth="1"/>
    <col min="8972" max="8972" width="17.7265625" customWidth="1"/>
    <col min="8973" max="8973" width="22.7265625" customWidth="1"/>
    <col min="8974" max="8974" width="15.26953125" customWidth="1"/>
    <col min="8975" max="8975" width="20" customWidth="1"/>
    <col min="8976" max="8976" width="24" customWidth="1"/>
    <col min="8977" max="8977" width="18.453125" customWidth="1"/>
    <col min="8980" max="8980" width="17.26953125" customWidth="1"/>
    <col min="9223" max="9223" width="1.26953125" customWidth="1"/>
    <col min="9224" max="9224" width="5.453125" customWidth="1"/>
    <col min="9225" max="9225" width="55.1796875" customWidth="1"/>
    <col min="9226" max="9226" width="21.26953125" customWidth="1"/>
    <col min="9227" max="9227" width="25.7265625" customWidth="1"/>
    <col min="9228" max="9228" width="17.7265625" customWidth="1"/>
    <col min="9229" max="9229" width="22.7265625" customWidth="1"/>
    <col min="9230" max="9230" width="15.26953125" customWidth="1"/>
    <col min="9231" max="9231" width="20" customWidth="1"/>
    <col min="9232" max="9232" width="24" customWidth="1"/>
    <col min="9233" max="9233" width="18.453125" customWidth="1"/>
    <col min="9236" max="9236" width="17.26953125" customWidth="1"/>
    <col min="9479" max="9479" width="1.26953125" customWidth="1"/>
    <col min="9480" max="9480" width="5.453125" customWidth="1"/>
    <col min="9481" max="9481" width="55.1796875" customWidth="1"/>
    <col min="9482" max="9482" width="21.26953125" customWidth="1"/>
    <col min="9483" max="9483" width="25.7265625" customWidth="1"/>
    <col min="9484" max="9484" width="17.7265625" customWidth="1"/>
    <col min="9485" max="9485" width="22.7265625" customWidth="1"/>
    <col min="9486" max="9486" width="15.26953125" customWidth="1"/>
    <col min="9487" max="9487" width="20" customWidth="1"/>
    <col min="9488" max="9488" width="24" customWidth="1"/>
    <col min="9489" max="9489" width="18.453125" customWidth="1"/>
    <col min="9492" max="9492" width="17.26953125" customWidth="1"/>
    <col min="9735" max="9735" width="1.26953125" customWidth="1"/>
    <col min="9736" max="9736" width="5.453125" customWidth="1"/>
    <col min="9737" max="9737" width="55.1796875" customWidth="1"/>
    <col min="9738" max="9738" width="21.26953125" customWidth="1"/>
    <col min="9739" max="9739" width="25.7265625" customWidth="1"/>
    <col min="9740" max="9740" width="17.7265625" customWidth="1"/>
    <col min="9741" max="9741" width="22.7265625" customWidth="1"/>
    <col min="9742" max="9742" width="15.26953125" customWidth="1"/>
    <col min="9743" max="9743" width="20" customWidth="1"/>
    <col min="9744" max="9744" width="24" customWidth="1"/>
    <col min="9745" max="9745" width="18.453125" customWidth="1"/>
    <col min="9748" max="9748" width="17.26953125" customWidth="1"/>
    <col min="9991" max="9991" width="1.26953125" customWidth="1"/>
    <col min="9992" max="9992" width="5.453125" customWidth="1"/>
    <col min="9993" max="9993" width="55.1796875" customWidth="1"/>
    <col min="9994" max="9994" width="21.26953125" customWidth="1"/>
    <col min="9995" max="9995" width="25.7265625" customWidth="1"/>
    <col min="9996" max="9996" width="17.7265625" customWidth="1"/>
    <col min="9997" max="9997" width="22.7265625" customWidth="1"/>
    <col min="9998" max="9998" width="15.26953125" customWidth="1"/>
    <col min="9999" max="9999" width="20" customWidth="1"/>
    <col min="10000" max="10000" width="24" customWidth="1"/>
    <col min="10001" max="10001" width="18.453125" customWidth="1"/>
    <col min="10004" max="10004" width="17.26953125" customWidth="1"/>
    <col min="10247" max="10247" width="1.26953125" customWidth="1"/>
    <col min="10248" max="10248" width="5.453125" customWidth="1"/>
    <col min="10249" max="10249" width="55.1796875" customWidth="1"/>
    <col min="10250" max="10250" width="21.26953125" customWidth="1"/>
    <col min="10251" max="10251" width="25.7265625" customWidth="1"/>
    <col min="10252" max="10252" width="17.7265625" customWidth="1"/>
    <col min="10253" max="10253" width="22.7265625" customWidth="1"/>
    <col min="10254" max="10254" width="15.26953125" customWidth="1"/>
    <col min="10255" max="10255" width="20" customWidth="1"/>
    <col min="10256" max="10256" width="24" customWidth="1"/>
    <col min="10257" max="10257" width="18.453125" customWidth="1"/>
    <col min="10260" max="10260" width="17.26953125" customWidth="1"/>
    <col min="10503" max="10503" width="1.26953125" customWidth="1"/>
    <col min="10504" max="10504" width="5.453125" customWidth="1"/>
    <col min="10505" max="10505" width="55.1796875" customWidth="1"/>
    <col min="10506" max="10506" width="21.26953125" customWidth="1"/>
    <col min="10507" max="10507" width="25.7265625" customWidth="1"/>
    <col min="10508" max="10508" width="17.7265625" customWidth="1"/>
    <col min="10509" max="10509" width="22.7265625" customWidth="1"/>
    <col min="10510" max="10510" width="15.26953125" customWidth="1"/>
    <col min="10511" max="10511" width="20" customWidth="1"/>
    <col min="10512" max="10512" width="24" customWidth="1"/>
    <col min="10513" max="10513" width="18.453125" customWidth="1"/>
    <col min="10516" max="10516" width="17.26953125" customWidth="1"/>
    <col min="10759" max="10759" width="1.26953125" customWidth="1"/>
    <col min="10760" max="10760" width="5.453125" customWidth="1"/>
    <col min="10761" max="10761" width="55.1796875" customWidth="1"/>
    <col min="10762" max="10762" width="21.26953125" customWidth="1"/>
    <col min="10763" max="10763" width="25.7265625" customWidth="1"/>
    <col min="10764" max="10764" width="17.7265625" customWidth="1"/>
    <col min="10765" max="10765" width="22.7265625" customWidth="1"/>
    <col min="10766" max="10766" width="15.26953125" customWidth="1"/>
    <col min="10767" max="10767" width="20" customWidth="1"/>
    <col min="10768" max="10768" width="24" customWidth="1"/>
    <col min="10769" max="10769" width="18.453125" customWidth="1"/>
    <col min="10772" max="10772" width="17.26953125" customWidth="1"/>
    <col min="11015" max="11015" width="1.26953125" customWidth="1"/>
    <col min="11016" max="11016" width="5.453125" customWidth="1"/>
    <col min="11017" max="11017" width="55.1796875" customWidth="1"/>
    <col min="11018" max="11018" width="21.26953125" customWidth="1"/>
    <col min="11019" max="11019" width="25.7265625" customWidth="1"/>
    <col min="11020" max="11020" width="17.7265625" customWidth="1"/>
    <col min="11021" max="11021" width="22.7265625" customWidth="1"/>
    <col min="11022" max="11022" width="15.26953125" customWidth="1"/>
    <col min="11023" max="11023" width="20" customWidth="1"/>
    <col min="11024" max="11024" width="24" customWidth="1"/>
    <col min="11025" max="11025" width="18.453125" customWidth="1"/>
    <col min="11028" max="11028" width="17.26953125" customWidth="1"/>
    <col min="11271" max="11271" width="1.26953125" customWidth="1"/>
    <col min="11272" max="11272" width="5.453125" customWidth="1"/>
    <col min="11273" max="11273" width="55.1796875" customWidth="1"/>
    <col min="11274" max="11274" width="21.26953125" customWidth="1"/>
    <col min="11275" max="11275" width="25.7265625" customWidth="1"/>
    <col min="11276" max="11276" width="17.7265625" customWidth="1"/>
    <col min="11277" max="11277" width="22.7265625" customWidth="1"/>
    <col min="11278" max="11278" width="15.26953125" customWidth="1"/>
    <col min="11279" max="11279" width="20" customWidth="1"/>
    <col min="11280" max="11280" width="24" customWidth="1"/>
    <col min="11281" max="11281" width="18.453125" customWidth="1"/>
    <col min="11284" max="11284" width="17.26953125" customWidth="1"/>
    <col min="11527" max="11527" width="1.26953125" customWidth="1"/>
    <col min="11528" max="11528" width="5.453125" customWidth="1"/>
    <col min="11529" max="11529" width="55.1796875" customWidth="1"/>
    <col min="11530" max="11530" width="21.26953125" customWidth="1"/>
    <col min="11531" max="11531" width="25.7265625" customWidth="1"/>
    <col min="11532" max="11532" width="17.7265625" customWidth="1"/>
    <col min="11533" max="11533" width="22.7265625" customWidth="1"/>
    <col min="11534" max="11534" width="15.26953125" customWidth="1"/>
    <col min="11535" max="11535" width="20" customWidth="1"/>
    <col min="11536" max="11536" width="24" customWidth="1"/>
    <col min="11537" max="11537" width="18.453125" customWidth="1"/>
    <col min="11540" max="11540" width="17.26953125" customWidth="1"/>
    <col min="11783" max="11783" width="1.26953125" customWidth="1"/>
    <col min="11784" max="11784" width="5.453125" customWidth="1"/>
    <col min="11785" max="11785" width="55.1796875" customWidth="1"/>
    <col min="11786" max="11786" width="21.26953125" customWidth="1"/>
    <col min="11787" max="11787" width="25.7265625" customWidth="1"/>
    <col min="11788" max="11788" width="17.7265625" customWidth="1"/>
    <col min="11789" max="11789" width="22.7265625" customWidth="1"/>
    <col min="11790" max="11790" width="15.26953125" customWidth="1"/>
    <col min="11791" max="11791" width="20" customWidth="1"/>
    <col min="11792" max="11792" width="24" customWidth="1"/>
    <col min="11793" max="11793" width="18.453125" customWidth="1"/>
    <col min="11796" max="11796" width="17.26953125" customWidth="1"/>
    <col min="12039" max="12039" width="1.26953125" customWidth="1"/>
    <col min="12040" max="12040" width="5.453125" customWidth="1"/>
    <col min="12041" max="12041" width="55.1796875" customWidth="1"/>
    <col min="12042" max="12042" width="21.26953125" customWidth="1"/>
    <col min="12043" max="12043" width="25.7265625" customWidth="1"/>
    <col min="12044" max="12044" width="17.7265625" customWidth="1"/>
    <col min="12045" max="12045" width="22.7265625" customWidth="1"/>
    <col min="12046" max="12046" width="15.26953125" customWidth="1"/>
    <col min="12047" max="12047" width="20" customWidth="1"/>
    <col min="12048" max="12048" width="24" customWidth="1"/>
    <col min="12049" max="12049" width="18.453125" customWidth="1"/>
    <col min="12052" max="12052" width="17.26953125" customWidth="1"/>
    <col min="12295" max="12295" width="1.26953125" customWidth="1"/>
    <col min="12296" max="12296" width="5.453125" customWidth="1"/>
    <col min="12297" max="12297" width="55.1796875" customWidth="1"/>
    <col min="12298" max="12298" width="21.26953125" customWidth="1"/>
    <col min="12299" max="12299" width="25.7265625" customWidth="1"/>
    <col min="12300" max="12300" width="17.7265625" customWidth="1"/>
    <col min="12301" max="12301" width="22.7265625" customWidth="1"/>
    <col min="12302" max="12302" width="15.26953125" customWidth="1"/>
    <col min="12303" max="12303" width="20" customWidth="1"/>
    <col min="12304" max="12304" width="24" customWidth="1"/>
    <col min="12305" max="12305" width="18.453125" customWidth="1"/>
    <col min="12308" max="12308" width="17.26953125" customWidth="1"/>
    <col min="12551" max="12551" width="1.26953125" customWidth="1"/>
    <col min="12552" max="12552" width="5.453125" customWidth="1"/>
    <col min="12553" max="12553" width="55.1796875" customWidth="1"/>
    <col min="12554" max="12554" width="21.26953125" customWidth="1"/>
    <col min="12555" max="12555" width="25.7265625" customWidth="1"/>
    <col min="12556" max="12556" width="17.7265625" customWidth="1"/>
    <col min="12557" max="12557" width="22.7265625" customWidth="1"/>
    <col min="12558" max="12558" width="15.26953125" customWidth="1"/>
    <col min="12559" max="12559" width="20" customWidth="1"/>
    <col min="12560" max="12560" width="24" customWidth="1"/>
    <col min="12561" max="12561" width="18.453125" customWidth="1"/>
    <col min="12564" max="12564" width="17.26953125" customWidth="1"/>
    <col min="12807" max="12807" width="1.26953125" customWidth="1"/>
    <col min="12808" max="12808" width="5.453125" customWidth="1"/>
    <col min="12809" max="12809" width="55.1796875" customWidth="1"/>
    <col min="12810" max="12810" width="21.26953125" customWidth="1"/>
    <col min="12811" max="12811" width="25.7265625" customWidth="1"/>
    <col min="12812" max="12812" width="17.7265625" customWidth="1"/>
    <col min="12813" max="12813" width="22.7265625" customWidth="1"/>
    <col min="12814" max="12814" width="15.26953125" customWidth="1"/>
    <col min="12815" max="12815" width="20" customWidth="1"/>
    <col min="12816" max="12816" width="24" customWidth="1"/>
    <col min="12817" max="12817" width="18.453125" customWidth="1"/>
    <col min="12820" max="12820" width="17.26953125" customWidth="1"/>
    <col min="13063" max="13063" width="1.26953125" customWidth="1"/>
    <col min="13064" max="13064" width="5.453125" customWidth="1"/>
    <col min="13065" max="13065" width="55.1796875" customWidth="1"/>
    <col min="13066" max="13066" width="21.26953125" customWidth="1"/>
    <col min="13067" max="13067" width="25.7265625" customWidth="1"/>
    <col min="13068" max="13068" width="17.7265625" customWidth="1"/>
    <col min="13069" max="13069" width="22.7265625" customWidth="1"/>
    <col min="13070" max="13070" width="15.26953125" customWidth="1"/>
    <col min="13071" max="13071" width="20" customWidth="1"/>
    <col min="13072" max="13072" width="24" customWidth="1"/>
    <col min="13073" max="13073" width="18.453125" customWidth="1"/>
    <col min="13076" max="13076" width="17.26953125" customWidth="1"/>
    <col min="13319" max="13319" width="1.26953125" customWidth="1"/>
    <col min="13320" max="13320" width="5.453125" customWidth="1"/>
    <col min="13321" max="13321" width="55.1796875" customWidth="1"/>
    <col min="13322" max="13322" width="21.26953125" customWidth="1"/>
    <col min="13323" max="13323" width="25.7265625" customWidth="1"/>
    <col min="13324" max="13324" width="17.7265625" customWidth="1"/>
    <col min="13325" max="13325" width="22.7265625" customWidth="1"/>
    <col min="13326" max="13326" width="15.26953125" customWidth="1"/>
    <col min="13327" max="13327" width="20" customWidth="1"/>
    <col min="13328" max="13328" width="24" customWidth="1"/>
    <col min="13329" max="13329" width="18.453125" customWidth="1"/>
    <col min="13332" max="13332" width="17.26953125" customWidth="1"/>
    <col min="13575" max="13575" width="1.26953125" customWidth="1"/>
    <col min="13576" max="13576" width="5.453125" customWidth="1"/>
    <col min="13577" max="13577" width="55.1796875" customWidth="1"/>
    <col min="13578" max="13578" width="21.26953125" customWidth="1"/>
    <col min="13579" max="13579" width="25.7265625" customWidth="1"/>
    <col min="13580" max="13580" width="17.7265625" customWidth="1"/>
    <col min="13581" max="13581" width="22.7265625" customWidth="1"/>
    <col min="13582" max="13582" width="15.26953125" customWidth="1"/>
    <col min="13583" max="13583" width="20" customWidth="1"/>
    <col min="13584" max="13584" width="24" customWidth="1"/>
    <col min="13585" max="13585" width="18.453125" customWidth="1"/>
    <col min="13588" max="13588" width="17.26953125" customWidth="1"/>
    <col min="13831" max="13831" width="1.26953125" customWidth="1"/>
    <col min="13832" max="13832" width="5.453125" customWidth="1"/>
    <col min="13833" max="13833" width="55.1796875" customWidth="1"/>
    <col min="13834" max="13834" width="21.26953125" customWidth="1"/>
    <col min="13835" max="13835" width="25.7265625" customWidth="1"/>
    <col min="13836" max="13836" width="17.7265625" customWidth="1"/>
    <col min="13837" max="13837" width="22.7265625" customWidth="1"/>
    <col min="13838" max="13838" width="15.26953125" customWidth="1"/>
    <col min="13839" max="13839" width="20" customWidth="1"/>
    <col min="13840" max="13840" width="24" customWidth="1"/>
    <col min="13841" max="13841" width="18.453125" customWidth="1"/>
    <col min="13844" max="13844" width="17.26953125" customWidth="1"/>
    <col min="14087" max="14087" width="1.26953125" customWidth="1"/>
    <col min="14088" max="14088" width="5.453125" customWidth="1"/>
    <col min="14089" max="14089" width="55.1796875" customWidth="1"/>
    <col min="14090" max="14090" width="21.26953125" customWidth="1"/>
    <col min="14091" max="14091" width="25.7265625" customWidth="1"/>
    <col min="14092" max="14092" width="17.7265625" customWidth="1"/>
    <col min="14093" max="14093" width="22.7265625" customWidth="1"/>
    <col min="14094" max="14094" width="15.26953125" customWidth="1"/>
    <col min="14095" max="14095" width="20" customWidth="1"/>
    <col min="14096" max="14096" width="24" customWidth="1"/>
    <col min="14097" max="14097" width="18.453125" customWidth="1"/>
    <col min="14100" max="14100" width="17.26953125" customWidth="1"/>
    <col min="14343" max="14343" width="1.26953125" customWidth="1"/>
    <col min="14344" max="14344" width="5.453125" customWidth="1"/>
    <col min="14345" max="14345" width="55.1796875" customWidth="1"/>
    <col min="14346" max="14346" width="21.26953125" customWidth="1"/>
    <col min="14347" max="14347" width="25.7265625" customWidth="1"/>
    <col min="14348" max="14348" width="17.7265625" customWidth="1"/>
    <col min="14349" max="14349" width="22.7265625" customWidth="1"/>
    <col min="14350" max="14350" width="15.26953125" customWidth="1"/>
    <col min="14351" max="14351" width="20" customWidth="1"/>
    <col min="14352" max="14352" width="24" customWidth="1"/>
    <col min="14353" max="14353" width="18.453125" customWidth="1"/>
    <col min="14356" max="14356" width="17.26953125" customWidth="1"/>
    <col min="14599" max="14599" width="1.26953125" customWidth="1"/>
    <col min="14600" max="14600" width="5.453125" customWidth="1"/>
    <col min="14601" max="14601" width="55.1796875" customWidth="1"/>
    <col min="14602" max="14602" width="21.26953125" customWidth="1"/>
    <col min="14603" max="14603" width="25.7265625" customWidth="1"/>
    <col min="14604" max="14604" width="17.7265625" customWidth="1"/>
    <col min="14605" max="14605" width="22.7265625" customWidth="1"/>
    <col min="14606" max="14606" width="15.26953125" customWidth="1"/>
    <col min="14607" max="14607" width="20" customWidth="1"/>
    <col min="14608" max="14608" width="24" customWidth="1"/>
    <col min="14609" max="14609" width="18.453125" customWidth="1"/>
    <col min="14612" max="14612" width="17.26953125" customWidth="1"/>
    <col min="14855" max="14855" width="1.26953125" customWidth="1"/>
    <col min="14856" max="14856" width="5.453125" customWidth="1"/>
    <col min="14857" max="14857" width="55.1796875" customWidth="1"/>
    <col min="14858" max="14858" width="21.26953125" customWidth="1"/>
    <col min="14859" max="14859" width="25.7265625" customWidth="1"/>
    <col min="14860" max="14860" width="17.7265625" customWidth="1"/>
    <col min="14861" max="14861" width="22.7265625" customWidth="1"/>
    <col min="14862" max="14862" width="15.26953125" customWidth="1"/>
    <col min="14863" max="14863" width="20" customWidth="1"/>
    <col min="14864" max="14864" width="24" customWidth="1"/>
    <col min="14865" max="14865" width="18.453125" customWidth="1"/>
    <col min="14868" max="14868" width="17.26953125" customWidth="1"/>
    <col min="15111" max="15111" width="1.26953125" customWidth="1"/>
    <col min="15112" max="15112" width="5.453125" customWidth="1"/>
    <col min="15113" max="15113" width="55.1796875" customWidth="1"/>
    <col min="15114" max="15114" width="21.26953125" customWidth="1"/>
    <col min="15115" max="15115" width="25.7265625" customWidth="1"/>
    <col min="15116" max="15116" width="17.7265625" customWidth="1"/>
    <col min="15117" max="15117" width="22.7265625" customWidth="1"/>
    <col min="15118" max="15118" width="15.26953125" customWidth="1"/>
    <col min="15119" max="15119" width="20" customWidth="1"/>
    <col min="15120" max="15120" width="24" customWidth="1"/>
    <col min="15121" max="15121" width="18.453125" customWidth="1"/>
    <col min="15124" max="15124" width="17.26953125" customWidth="1"/>
    <col min="15367" max="15367" width="1.26953125" customWidth="1"/>
    <col min="15368" max="15368" width="5.453125" customWidth="1"/>
    <col min="15369" max="15369" width="55.1796875" customWidth="1"/>
    <col min="15370" max="15370" width="21.26953125" customWidth="1"/>
    <col min="15371" max="15371" width="25.7265625" customWidth="1"/>
    <col min="15372" max="15372" width="17.7265625" customWidth="1"/>
    <col min="15373" max="15373" width="22.7265625" customWidth="1"/>
    <col min="15374" max="15374" width="15.26953125" customWidth="1"/>
    <col min="15375" max="15375" width="20" customWidth="1"/>
    <col min="15376" max="15376" width="24" customWidth="1"/>
    <col min="15377" max="15377" width="18.453125" customWidth="1"/>
    <col min="15380" max="15380" width="17.26953125" customWidth="1"/>
    <col min="15623" max="15623" width="1.26953125" customWidth="1"/>
    <col min="15624" max="15624" width="5.453125" customWidth="1"/>
    <col min="15625" max="15625" width="55.1796875" customWidth="1"/>
    <col min="15626" max="15626" width="21.26953125" customWidth="1"/>
    <col min="15627" max="15627" width="25.7265625" customWidth="1"/>
    <col min="15628" max="15628" width="17.7265625" customWidth="1"/>
    <col min="15629" max="15629" width="22.7265625" customWidth="1"/>
    <col min="15630" max="15630" width="15.26953125" customWidth="1"/>
    <col min="15631" max="15631" width="20" customWidth="1"/>
    <col min="15632" max="15632" width="24" customWidth="1"/>
    <col min="15633" max="15633" width="18.453125" customWidth="1"/>
    <col min="15636" max="15636" width="17.26953125" customWidth="1"/>
    <col min="15879" max="15879" width="1.26953125" customWidth="1"/>
    <col min="15880" max="15880" width="5.453125" customWidth="1"/>
    <col min="15881" max="15881" width="55.1796875" customWidth="1"/>
    <col min="15882" max="15882" width="21.26953125" customWidth="1"/>
    <col min="15883" max="15883" width="25.7265625" customWidth="1"/>
    <col min="15884" max="15884" width="17.7265625" customWidth="1"/>
    <col min="15885" max="15885" width="22.7265625" customWidth="1"/>
    <col min="15886" max="15886" width="15.26953125" customWidth="1"/>
    <col min="15887" max="15887" width="20" customWidth="1"/>
    <col min="15888" max="15888" width="24" customWidth="1"/>
    <col min="15889" max="15889" width="18.453125" customWidth="1"/>
    <col min="15892" max="15892" width="17.26953125" customWidth="1"/>
    <col min="16135" max="16135" width="1.26953125" customWidth="1"/>
    <col min="16136" max="16136" width="5.453125" customWidth="1"/>
    <col min="16137" max="16137" width="55.1796875" customWidth="1"/>
    <col min="16138" max="16138" width="21.26953125" customWidth="1"/>
    <col min="16139" max="16139" width="25.7265625" customWidth="1"/>
    <col min="16140" max="16140" width="17.7265625" customWidth="1"/>
    <col min="16141" max="16141" width="22.7265625" customWidth="1"/>
    <col min="16142" max="16142" width="15.26953125" customWidth="1"/>
    <col min="16143" max="16143" width="20" customWidth="1"/>
    <col min="16144" max="16144" width="24" customWidth="1"/>
    <col min="16145" max="16145" width="18.453125" customWidth="1"/>
    <col min="16148" max="16148" width="17.26953125" customWidth="1"/>
  </cols>
  <sheetData>
    <row r="1" spans="2:13" hidden="1" x14ac:dyDescent="0.35">
      <c r="C1" s="1" t="s">
        <v>0</v>
      </c>
      <c r="D1" s="1">
        <v>3450000</v>
      </c>
      <c r="E1" s="2">
        <v>0.1</v>
      </c>
      <c r="F1" s="3">
        <f>ROUND(D1*(1+E1),0)</f>
        <v>3795000</v>
      </c>
      <c r="G1" s="4"/>
      <c r="H1" s="5"/>
      <c r="I1" s="5"/>
      <c r="J1" s="5"/>
      <c r="K1" s="5"/>
      <c r="L1" s="5"/>
      <c r="M1" s="5"/>
    </row>
    <row r="2" spans="2:13" hidden="1" x14ac:dyDescent="0.35">
      <c r="C2" s="1" t="s">
        <v>1</v>
      </c>
      <c r="D2" s="1">
        <v>2500000</v>
      </c>
      <c r="E2" s="2">
        <v>0.1</v>
      </c>
      <c r="F2" s="3">
        <f t="shared" ref="F2:F9" si="0">ROUND(D2*(1+E2),0)</f>
        <v>2750000</v>
      </c>
      <c r="G2" s="4"/>
      <c r="H2" s="5"/>
      <c r="I2" s="5"/>
      <c r="J2" s="5"/>
      <c r="K2" s="5"/>
      <c r="L2" s="5"/>
      <c r="M2" s="5"/>
    </row>
    <row r="3" spans="2:13" hidden="1" x14ac:dyDescent="0.35">
      <c r="C3" s="1" t="s">
        <v>2</v>
      </c>
      <c r="D3" s="1">
        <v>1750000</v>
      </c>
      <c r="E3" s="2">
        <v>0.1</v>
      </c>
      <c r="F3" s="3">
        <f t="shared" si="0"/>
        <v>1925000</v>
      </c>
      <c r="G3" s="4"/>
      <c r="H3" s="5"/>
      <c r="I3" s="5"/>
      <c r="J3" s="5"/>
      <c r="K3" s="5"/>
      <c r="L3" s="5"/>
      <c r="M3" s="5"/>
    </row>
    <row r="4" spans="2:13" hidden="1" x14ac:dyDescent="0.35">
      <c r="C4" s="1" t="s">
        <v>3</v>
      </c>
      <c r="D4" s="1">
        <v>1550000</v>
      </c>
      <c r="E4" s="2">
        <v>0.1</v>
      </c>
      <c r="F4" s="3">
        <f t="shared" si="0"/>
        <v>1705000</v>
      </c>
      <c r="G4" s="4"/>
      <c r="H4" s="5"/>
      <c r="I4" s="5"/>
      <c r="J4" s="5"/>
      <c r="K4" s="5"/>
      <c r="L4" s="5"/>
      <c r="M4" s="5"/>
    </row>
    <row r="5" spans="2:13" hidden="1" x14ac:dyDescent="0.35">
      <c r="C5" s="1" t="s">
        <v>4</v>
      </c>
      <c r="D5" s="1">
        <v>2500000</v>
      </c>
      <c r="E5" s="2">
        <v>0.1</v>
      </c>
      <c r="F5" s="3">
        <f t="shared" si="0"/>
        <v>2750000</v>
      </c>
      <c r="G5" s="4"/>
      <c r="H5" s="5"/>
      <c r="I5" s="5"/>
      <c r="J5" s="5"/>
      <c r="K5" s="5"/>
      <c r="L5" s="5"/>
      <c r="M5" s="5"/>
    </row>
    <row r="6" spans="2:13" hidden="1" x14ac:dyDescent="0.35">
      <c r="C6" s="1" t="s">
        <v>5</v>
      </c>
      <c r="D6" s="1">
        <v>1550000</v>
      </c>
      <c r="E6" s="2">
        <v>0.1</v>
      </c>
      <c r="F6" s="3">
        <f t="shared" si="0"/>
        <v>1705000</v>
      </c>
      <c r="G6" s="4"/>
      <c r="H6" s="5"/>
      <c r="I6" s="5"/>
      <c r="J6" s="5"/>
      <c r="K6" s="5"/>
      <c r="L6" s="5"/>
      <c r="M6" s="5"/>
    </row>
    <row r="7" spans="2:13" hidden="1" x14ac:dyDescent="0.35">
      <c r="C7" s="1" t="s">
        <v>6</v>
      </c>
      <c r="D7" s="1">
        <v>2800000</v>
      </c>
      <c r="E7" s="2"/>
      <c r="F7" s="3">
        <f t="shared" si="0"/>
        <v>2800000</v>
      </c>
      <c r="G7" s="4"/>
      <c r="H7" s="5"/>
      <c r="I7" s="5"/>
      <c r="J7" s="5"/>
      <c r="K7" s="5"/>
      <c r="L7" s="5"/>
      <c r="M7" s="5"/>
    </row>
    <row r="8" spans="2:13" hidden="1" x14ac:dyDescent="0.35">
      <c r="C8" s="1" t="s">
        <v>7</v>
      </c>
      <c r="D8" s="1">
        <v>2000000</v>
      </c>
      <c r="E8" s="2"/>
      <c r="F8" s="3">
        <f t="shared" si="0"/>
        <v>2000000</v>
      </c>
      <c r="G8" s="4"/>
      <c r="H8" s="5"/>
      <c r="I8" s="5"/>
      <c r="J8" s="5"/>
      <c r="K8" s="5"/>
      <c r="L8" s="5"/>
      <c r="M8" s="5"/>
    </row>
    <row r="9" spans="2:13" hidden="1" x14ac:dyDescent="0.35">
      <c r="C9" s="1" t="s">
        <v>8</v>
      </c>
      <c r="D9" s="1">
        <v>140606</v>
      </c>
      <c r="E9" s="2">
        <v>0.13</v>
      </c>
      <c r="F9" s="3">
        <f t="shared" si="0"/>
        <v>158885</v>
      </c>
      <c r="G9" s="4"/>
      <c r="H9" s="5"/>
      <c r="I9" s="5"/>
      <c r="J9" s="5"/>
      <c r="K9" s="5"/>
      <c r="L9" s="5"/>
      <c r="M9" s="5"/>
    </row>
    <row r="10" spans="2:13" ht="15" thickBot="1" x14ac:dyDescent="0.4">
      <c r="C10" s="379"/>
      <c r="D10" s="379"/>
      <c r="E10" s="380"/>
      <c r="F10" s="381"/>
      <c r="G10" s="5"/>
      <c r="H10" s="5"/>
      <c r="I10" s="5"/>
      <c r="J10" s="5"/>
      <c r="K10" s="5"/>
      <c r="L10" s="5"/>
      <c r="M10" s="5"/>
    </row>
    <row r="11" spans="2:13" ht="42.75" customHeight="1" thickBot="1" x14ac:dyDescent="0.4">
      <c r="C11" s="439" t="s">
        <v>107</v>
      </c>
      <c r="D11" s="440"/>
      <c r="E11" s="440"/>
      <c r="F11" s="440"/>
      <c r="G11" s="440"/>
      <c r="H11" s="440"/>
      <c r="I11" s="440"/>
      <c r="J11" s="440"/>
      <c r="K11" s="441"/>
      <c r="L11" s="5"/>
      <c r="M11" s="5"/>
    </row>
    <row r="12" spans="2:13" ht="21.5" thickBot="1" x14ac:dyDescent="0.55000000000000004">
      <c r="B12" s="410" t="s">
        <v>164</v>
      </c>
      <c r="C12" s="410"/>
      <c r="D12" s="410"/>
      <c r="E12" s="410"/>
      <c r="F12" s="410"/>
      <c r="G12" s="410"/>
      <c r="H12" s="6"/>
      <c r="I12" s="6"/>
      <c r="J12" s="6"/>
      <c r="K12" s="6"/>
      <c r="L12" s="6"/>
      <c r="M12" s="6"/>
    </row>
    <row r="13" spans="2:13" ht="15" thickBot="1" x14ac:dyDescent="0.4">
      <c r="C13" s="7" t="s">
        <v>9</v>
      </c>
      <c r="D13" s="7"/>
      <c r="E13" s="8"/>
      <c r="F13" s="411" t="s">
        <v>10</v>
      </c>
      <c r="G13" s="412"/>
      <c r="H13" s="413" t="s">
        <v>11</v>
      </c>
      <c r="I13" s="414"/>
      <c r="J13" s="404" t="s">
        <v>166</v>
      </c>
      <c r="K13" s="405"/>
      <c r="L13" s="9"/>
      <c r="M13" s="9"/>
    </row>
    <row r="14" spans="2:13" ht="25.5" customHeight="1" thickBot="1" x14ac:dyDescent="0.4">
      <c r="C14" s="285" t="s">
        <v>12</v>
      </c>
      <c r="D14" s="285" t="s">
        <v>13</v>
      </c>
      <c r="E14" s="286" t="s">
        <v>14</v>
      </c>
      <c r="F14" s="287" t="s">
        <v>15</v>
      </c>
      <c r="G14" s="288" t="s">
        <v>16</v>
      </c>
      <c r="H14" s="287" t="s">
        <v>15</v>
      </c>
      <c r="I14" s="288" t="s">
        <v>16</v>
      </c>
      <c r="J14" s="287" t="s">
        <v>15</v>
      </c>
      <c r="K14" s="288" t="s">
        <v>16</v>
      </c>
      <c r="L14" s="10"/>
      <c r="M14" s="10"/>
    </row>
    <row r="15" spans="2:13" x14ac:dyDescent="0.35">
      <c r="C15" s="289" t="s">
        <v>17</v>
      </c>
      <c r="D15" s="290">
        <v>1</v>
      </c>
      <c r="E15" s="291"/>
      <c r="F15" s="292">
        <v>4400000</v>
      </c>
      <c r="G15" s="293">
        <f>D15*F15</f>
        <v>4400000</v>
      </c>
      <c r="H15" s="292">
        <v>4400000</v>
      </c>
      <c r="I15" s="293">
        <f>D15*H15</f>
        <v>4400000</v>
      </c>
      <c r="J15" s="292">
        <v>4400000</v>
      </c>
      <c r="K15" s="293">
        <f>D15*J15</f>
        <v>4400000</v>
      </c>
      <c r="L15" s="11"/>
      <c r="M15" s="11"/>
    </row>
    <row r="16" spans="2:13" x14ac:dyDescent="0.35">
      <c r="C16" s="294" t="s">
        <v>18</v>
      </c>
      <c r="D16" s="295"/>
      <c r="E16" s="296"/>
      <c r="F16" s="297">
        <v>0</v>
      </c>
      <c r="G16" s="298">
        <f>D16*F16</f>
        <v>0</v>
      </c>
      <c r="H16" s="297">
        <v>0</v>
      </c>
      <c r="I16" s="298">
        <f>F16*H16</f>
        <v>0</v>
      </c>
      <c r="J16" s="297">
        <v>0</v>
      </c>
      <c r="K16" s="298"/>
      <c r="L16" s="11"/>
      <c r="M16" s="11"/>
    </row>
    <row r="17" spans="3:13" x14ac:dyDescent="0.35">
      <c r="C17" s="294" t="s">
        <v>19</v>
      </c>
      <c r="D17" s="295"/>
      <c r="E17" s="296"/>
      <c r="F17" s="297">
        <f>F15/230</f>
        <v>19130.434782608696</v>
      </c>
      <c r="G17" s="298"/>
      <c r="H17" s="297">
        <f>H15/230</f>
        <v>19130.434782608696</v>
      </c>
      <c r="I17" s="298"/>
      <c r="J17" s="297">
        <f>J15/230</f>
        <v>19130.434782608696</v>
      </c>
      <c r="K17" s="298"/>
      <c r="L17" s="11"/>
      <c r="M17" s="11"/>
    </row>
    <row r="18" spans="3:13" ht="15" thickBot="1" x14ac:dyDescent="0.4">
      <c r="C18" s="299" t="s">
        <v>20</v>
      </c>
      <c r="D18" s="300">
        <v>122</v>
      </c>
      <c r="E18" s="301"/>
      <c r="F18" s="302"/>
      <c r="G18" s="303"/>
      <c r="H18" s="302"/>
      <c r="I18" s="303"/>
      <c r="J18" s="302"/>
      <c r="K18" s="303"/>
      <c r="L18" s="11"/>
      <c r="M18" s="11"/>
    </row>
    <row r="19" spans="3:13" x14ac:dyDescent="0.35">
      <c r="C19" s="16" t="s">
        <v>21</v>
      </c>
      <c r="D19" s="13">
        <v>1</v>
      </c>
      <c r="E19" s="17"/>
      <c r="F19" s="14">
        <f>(F15/30)*D18</f>
        <v>17893333.333333332</v>
      </c>
      <c r="G19" s="18">
        <f>D19*F19</f>
        <v>17893333.333333332</v>
      </c>
      <c r="H19" s="14">
        <f>(H15/30)*D18</f>
        <v>17893333.333333332</v>
      </c>
      <c r="I19" s="18">
        <f>D19*H19</f>
        <v>17893333.333333332</v>
      </c>
      <c r="J19" s="14">
        <f>(J15/30)*D18</f>
        <v>17893333.333333332</v>
      </c>
      <c r="K19" s="18">
        <f>D19*J19</f>
        <v>17893333.333333332</v>
      </c>
      <c r="L19" s="19"/>
      <c r="M19" s="19"/>
    </row>
    <row r="20" spans="3:13" x14ac:dyDescent="0.35">
      <c r="C20" s="16" t="s">
        <v>22</v>
      </c>
      <c r="D20" s="13"/>
      <c r="E20" s="17"/>
      <c r="F20" s="14">
        <f>(F16/30)*D18</f>
        <v>0</v>
      </c>
      <c r="G20" s="18">
        <f>D20*F20</f>
        <v>0</v>
      </c>
      <c r="H20" s="14">
        <f>(H16/30)*F18</f>
        <v>0</v>
      </c>
      <c r="I20" s="18">
        <f>F20*H20</f>
        <v>0</v>
      </c>
      <c r="J20" s="14">
        <f>(J16/30)*H18</f>
        <v>0</v>
      </c>
      <c r="K20" s="18"/>
      <c r="L20" s="19"/>
      <c r="M20" s="19"/>
    </row>
    <row r="21" spans="3:13" x14ac:dyDescent="0.35">
      <c r="C21" s="16" t="s">
        <v>23</v>
      </c>
      <c r="D21" s="13">
        <v>0</v>
      </c>
      <c r="E21" s="20">
        <v>1.25</v>
      </c>
      <c r="F21" s="21"/>
      <c r="G21" s="18">
        <f>D21*F21</f>
        <v>0</v>
      </c>
      <c r="H21" s="21"/>
      <c r="I21" s="18">
        <f>F21*H21</f>
        <v>0</v>
      </c>
      <c r="J21" s="21"/>
      <c r="K21" s="18"/>
      <c r="L21" s="19"/>
      <c r="M21" s="19"/>
    </row>
    <row r="22" spans="3:13" x14ac:dyDescent="0.35">
      <c r="C22" s="16" t="s">
        <v>24</v>
      </c>
      <c r="D22" s="13">
        <v>0</v>
      </c>
      <c r="E22" s="20">
        <v>1.75</v>
      </c>
      <c r="F22" s="21"/>
      <c r="G22" s="18">
        <f>D22*F22</f>
        <v>0</v>
      </c>
      <c r="H22" s="21"/>
      <c r="I22" s="18">
        <f>F22*H22</f>
        <v>0</v>
      </c>
      <c r="J22" s="21"/>
      <c r="K22" s="18"/>
      <c r="L22" s="19"/>
      <c r="M22" s="19"/>
    </row>
    <row r="23" spans="3:13" x14ac:dyDescent="0.35">
      <c r="C23" s="16" t="s">
        <v>25</v>
      </c>
      <c r="D23" s="13">
        <v>0</v>
      </c>
      <c r="E23" s="20">
        <v>1.35</v>
      </c>
      <c r="F23" s="21"/>
      <c r="G23" s="18">
        <f>D23*F23</f>
        <v>0</v>
      </c>
      <c r="H23" s="21"/>
      <c r="I23" s="18">
        <f>F23*H23</f>
        <v>0</v>
      </c>
      <c r="J23" s="21"/>
      <c r="K23" s="18"/>
      <c r="L23" s="19"/>
      <c r="M23" s="19"/>
    </row>
    <row r="24" spans="3:13" x14ac:dyDescent="0.35">
      <c r="C24" s="16" t="s">
        <v>26</v>
      </c>
      <c r="D24" s="13">
        <f>+(D15*1%)*8</f>
        <v>0.08</v>
      </c>
      <c r="E24" s="20">
        <v>1.75</v>
      </c>
      <c r="F24" s="21"/>
      <c r="G24" s="18">
        <f>+F24*D24</f>
        <v>0</v>
      </c>
      <c r="H24" s="21"/>
      <c r="I24" s="18">
        <f>+H24*F24</f>
        <v>0</v>
      </c>
      <c r="J24" s="21"/>
      <c r="K24" s="18"/>
      <c r="L24" s="19"/>
      <c r="M24" s="19"/>
    </row>
    <row r="25" spans="3:13" x14ac:dyDescent="0.35">
      <c r="C25" s="16" t="s">
        <v>27</v>
      </c>
      <c r="D25" s="13">
        <f>R22</f>
        <v>0</v>
      </c>
      <c r="E25" s="20">
        <v>2.1</v>
      </c>
      <c r="F25" s="21"/>
      <c r="G25" s="18">
        <f>D25*F25</f>
        <v>0</v>
      </c>
      <c r="H25" s="21"/>
      <c r="I25" s="18">
        <f>F25*H25</f>
        <v>0</v>
      </c>
      <c r="J25" s="21"/>
      <c r="K25" s="18"/>
      <c r="L25" s="19"/>
      <c r="M25" s="19"/>
    </row>
    <row r="26" spans="3:13" x14ac:dyDescent="0.35">
      <c r="C26" s="16" t="s">
        <v>28</v>
      </c>
      <c r="D26" s="13">
        <f>S22</f>
        <v>0</v>
      </c>
      <c r="E26" s="20">
        <v>2</v>
      </c>
      <c r="F26" s="21"/>
      <c r="G26" s="18">
        <f>D26*F26</f>
        <v>0</v>
      </c>
      <c r="H26" s="21"/>
      <c r="I26" s="18">
        <f>F26*H26</f>
        <v>0</v>
      </c>
      <c r="J26" s="21"/>
      <c r="K26" s="18"/>
      <c r="L26" s="19"/>
      <c r="M26" s="19"/>
    </row>
    <row r="27" spans="3:13" x14ac:dyDescent="0.35">
      <c r="C27" s="16" t="s">
        <v>29</v>
      </c>
      <c r="D27" s="13">
        <f>T22</f>
        <v>0</v>
      </c>
      <c r="E27" s="20">
        <v>2.5</v>
      </c>
      <c r="F27" s="21"/>
      <c r="G27" s="18">
        <f>D27*F27</f>
        <v>0</v>
      </c>
      <c r="H27" s="21"/>
      <c r="I27" s="18">
        <f>F27*H27</f>
        <v>0</v>
      </c>
      <c r="J27" s="21"/>
      <c r="K27" s="18"/>
      <c r="L27" s="19"/>
      <c r="M27" s="19"/>
    </row>
    <row r="28" spans="3:13" x14ac:dyDescent="0.35">
      <c r="C28" s="12" t="s">
        <v>30</v>
      </c>
      <c r="D28" s="12"/>
      <c r="E28" s="22"/>
      <c r="F28" s="14">
        <f t="shared" ref="F28:K28" si="1">SUM(F19:F27)</f>
        <v>17893333.333333332</v>
      </c>
      <c r="G28" s="15">
        <f t="shared" si="1"/>
        <v>17893333.333333332</v>
      </c>
      <c r="H28" s="14">
        <f t="shared" si="1"/>
        <v>17893333.333333332</v>
      </c>
      <c r="I28" s="15">
        <f t="shared" si="1"/>
        <v>17893333.333333332</v>
      </c>
      <c r="J28" s="14">
        <f t="shared" si="1"/>
        <v>17893333.333333332</v>
      </c>
      <c r="K28" s="15">
        <f t="shared" si="1"/>
        <v>17893333.333333332</v>
      </c>
      <c r="L28" s="11"/>
      <c r="M28" s="11"/>
    </row>
    <row r="29" spans="3:13" x14ac:dyDescent="0.35">
      <c r="C29" s="16" t="s">
        <v>31</v>
      </c>
      <c r="D29" s="13"/>
      <c r="E29" s="23">
        <v>8.3299999999999999E-2</v>
      </c>
      <c r="F29" s="21">
        <f>F28*E29</f>
        <v>1490514.6666666665</v>
      </c>
      <c r="G29" s="18">
        <f>G28*E29</f>
        <v>1490514.6666666665</v>
      </c>
      <c r="H29" s="21">
        <f>H28*E29</f>
        <v>1490514.6666666665</v>
      </c>
      <c r="I29" s="18">
        <f>I28*E29</f>
        <v>1490514.6666666665</v>
      </c>
      <c r="J29" s="21">
        <f>J28*E29</f>
        <v>1490514.6666666665</v>
      </c>
      <c r="K29" s="18">
        <f>K28*E29</f>
        <v>1490514.6666666665</v>
      </c>
      <c r="L29" s="19"/>
      <c r="M29" s="19"/>
    </row>
    <row r="30" spans="3:13" x14ac:dyDescent="0.35">
      <c r="C30" s="16" t="s">
        <v>32</v>
      </c>
      <c r="D30" s="13"/>
      <c r="E30" s="24">
        <v>0.01</v>
      </c>
      <c r="F30" s="21">
        <f>F29*E30</f>
        <v>14905.146666666666</v>
      </c>
      <c r="G30" s="18">
        <f>G28*E30</f>
        <v>178933.33333333331</v>
      </c>
      <c r="H30" s="21">
        <f>H29*E30</f>
        <v>14905.146666666666</v>
      </c>
      <c r="I30" s="18">
        <f>I28*E30</f>
        <v>178933.33333333331</v>
      </c>
      <c r="J30" s="21">
        <f>J29*E30</f>
        <v>14905.146666666666</v>
      </c>
      <c r="K30" s="18">
        <f>K28*E30</f>
        <v>178933.33333333331</v>
      </c>
      <c r="L30" s="19"/>
      <c r="M30" s="19"/>
    </row>
    <row r="31" spans="3:13" x14ac:dyDescent="0.35">
      <c r="C31" s="16" t="s">
        <v>33</v>
      </c>
      <c r="D31" s="13"/>
      <c r="E31" s="23">
        <v>8.3299999999999999E-2</v>
      </c>
      <c r="F31" s="21">
        <f>E31*F28</f>
        <v>1490514.6666666665</v>
      </c>
      <c r="G31" s="18">
        <f>G28*E31</f>
        <v>1490514.6666666665</v>
      </c>
      <c r="H31" s="21">
        <f>E31*H28</f>
        <v>1490514.6666666665</v>
      </c>
      <c r="I31" s="18">
        <f>I28*E31</f>
        <v>1490514.6666666665</v>
      </c>
      <c r="J31" s="21">
        <f>E31*J28</f>
        <v>1490514.6666666665</v>
      </c>
      <c r="K31" s="18">
        <f>K28*E31</f>
        <v>1490514.6666666665</v>
      </c>
      <c r="L31" s="19"/>
      <c r="M31" s="19"/>
    </row>
    <row r="32" spans="3:13" x14ac:dyDescent="0.35">
      <c r="C32" s="16" t="s">
        <v>34</v>
      </c>
      <c r="D32" s="13"/>
      <c r="E32" s="23">
        <v>4.1700000000000001E-2</v>
      </c>
      <c r="F32" s="21">
        <f>E32*F28</f>
        <v>746152</v>
      </c>
      <c r="G32" s="18">
        <f>+(G28-G20)*E32</f>
        <v>746152</v>
      </c>
      <c r="H32" s="21">
        <f>E32*H28</f>
        <v>746152</v>
      </c>
      <c r="I32" s="18">
        <f>+(I28-I20)*E32</f>
        <v>746152</v>
      </c>
      <c r="J32" s="21">
        <f>E32*J28</f>
        <v>746152</v>
      </c>
      <c r="K32" s="18">
        <f>+(K28-K20)*E32</f>
        <v>746152</v>
      </c>
      <c r="L32" s="19"/>
      <c r="M32" s="19"/>
    </row>
    <row r="33" spans="3:14" x14ac:dyDescent="0.35">
      <c r="C33" s="16" t="s">
        <v>35</v>
      </c>
      <c r="D33" s="13"/>
      <c r="E33" s="24">
        <v>0.12</v>
      </c>
      <c r="F33" s="21">
        <f>(F28-F16)*E33</f>
        <v>2147200</v>
      </c>
      <c r="G33" s="18">
        <f>+(G28-G20)*E33</f>
        <v>2147200</v>
      </c>
      <c r="H33" s="21">
        <f>(H28-H16)*E33</f>
        <v>2147200</v>
      </c>
      <c r="I33" s="18">
        <f>+(I28-I20)*E33</f>
        <v>2147200</v>
      </c>
      <c r="J33" s="21">
        <f>(J28-J16)*E33</f>
        <v>2147200</v>
      </c>
      <c r="K33" s="18">
        <f>+(K28-K20)*E33</f>
        <v>2147200</v>
      </c>
      <c r="L33" s="19"/>
      <c r="M33" s="19"/>
    </row>
    <row r="34" spans="3:14" x14ac:dyDescent="0.35">
      <c r="C34" s="16" t="s">
        <v>36</v>
      </c>
      <c r="D34" s="13"/>
      <c r="E34" s="25">
        <v>6.9599999999999995E-2</v>
      </c>
      <c r="F34" s="21">
        <f>(F28-F16)*E34</f>
        <v>1245375.9999999998</v>
      </c>
      <c r="G34" s="18">
        <f>+(G28-G20)*E34</f>
        <v>1245375.9999999998</v>
      </c>
      <c r="H34" s="21">
        <f>(H28-H16)*E34</f>
        <v>1245375.9999999998</v>
      </c>
      <c r="I34" s="18">
        <f>+(I28-I20)*E34</f>
        <v>1245375.9999999998</v>
      </c>
      <c r="J34" s="21">
        <f>(J28-J16)*E34</f>
        <v>1245375.9999999998</v>
      </c>
      <c r="K34" s="18">
        <f>+(K28-K20)*E34</f>
        <v>1245375.9999999998</v>
      </c>
      <c r="L34" s="19"/>
      <c r="M34" s="19"/>
    </row>
    <row r="35" spans="3:14" x14ac:dyDescent="0.35">
      <c r="C35" s="16" t="s">
        <v>37</v>
      </c>
      <c r="D35" s="13"/>
      <c r="E35" s="23">
        <v>0.04</v>
      </c>
      <c r="F35" s="21">
        <f>(F28-F16)*E35</f>
        <v>715733.33333333326</v>
      </c>
      <c r="G35" s="18">
        <f>+(G28-G20+G32)*E35</f>
        <v>745579.41333333333</v>
      </c>
      <c r="H35" s="21">
        <f>(H28-H16)*E35</f>
        <v>715733.33333333326</v>
      </c>
      <c r="I35" s="18">
        <f>+(I28-I20+I32)*E35</f>
        <v>745579.41333333333</v>
      </c>
      <c r="J35" s="21">
        <f>(J28-J16)*E35</f>
        <v>715733.33333333326</v>
      </c>
      <c r="K35" s="18">
        <f>+(K28-K20+K32)*E35</f>
        <v>745579.41333333333</v>
      </c>
      <c r="L35" s="19"/>
      <c r="M35" s="19"/>
    </row>
    <row r="36" spans="3:14" x14ac:dyDescent="0.35">
      <c r="C36" s="26" t="s">
        <v>38</v>
      </c>
      <c r="D36" s="26"/>
      <c r="E36" s="27"/>
      <c r="F36" s="28"/>
      <c r="G36" s="29">
        <f>SUM(G28:G35)</f>
        <v>25937603.413333334</v>
      </c>
      <c r="H36" s="28"/>
      <c r="I36" s="29">
        <f>SUM(I28:I35)</f>
        <v>25937603.413333334</v>
      </c>
      <c r="J36" s="28"/>
      <c r="K36" s="29">
        <f>SUM(K28:K35)</f>
        <v>25937603.413333334</v>
      </c>
      <c r="L36" s="30"/>
      <c r="M36" s="30"/>
    </row>
    <row r="37" spans="3:14" x14ac:dyDescent="0.35">
      <c r="C37" s="31" t="s">
        <v>39</v>
      </c>
      <c r="D37" s="31"/>
      <c r="E37" s="32"/>
      <c r="F37" s="33">
        <v>0.14000000000000001</v>
      </c>
      <c r="G37" s="34">
        <f>F37*G36</f>
        <v>3631264.4778666673</v>
      </c>
      <c r="H37" s="33">
        <v>0.16</v>
      </c>
      <c r="I37" s="34">
        <f>H37*I36</f>
        <v>4150016.5461333334</v>
      </c>
      <c r="J37" s="33">
        <v>0.15</v>
      </c>
      <c r="K37" s="34">
        <f>J37*K36</f>
        <v>3890640.5120000001</v>
      </c>
      <c r="L37" s="35"/>
      <c r="M37" s="35"/>
    </row>
    <row r="38" spans="3:14" ht="15" thickBot="1" x14ac:dyDescent="0.4">
      <c r="C38" s="36" t="s">
        <v>40</v>
      </c>
      <c r="D38" s="36"/>
      <c r="E38" s="37">
        <v>0.19</v>
      </c>
      <c r="F38" s="38">
        <f>G36*F37</f>
        <v>3631264.4778666673</v>
      </c>
      <c r="G38" s="39">
        <f>+F38*E38</f>
        <v>689940.25079466682</v>
      </c>
      <c r="H38" s="38">
        <f>I36*H37</f>
        <v>4150016.5461333334</v>
      </c>
      <c r="I38" s="39">
        <f>+H38*E38</f>
        <v>788503.14376533334</v>
      </c>
      <c r="J38" s="38">
        <f>K36*J37</f>
        <v>3890640.5120000001</v>
      </c>
      <c r="K38" s="39">
        <f>+J38*E38</f>
        <v>739221.69728000008</v>
      </c>
      <c r="L38" s="35"/>
      <c r="M38" s="35"/>
    </row>
    <row r="39" spans="3:14" ht="15" thickBot="1" x14ac:dyDescent="0.4">
      <c r="C39" s="40" t="str">
        <f>C13</f>
        <v>MAESTROS ALBAÑILERIA</v>
      </c>
      <c r="D39" s="40"/>
      <c r="E39" s="41"/>
      <c r="F39" s="42"/>
      <c r="G39" s="43">
        <f>G36+G37+G38</f>
        <v>30258808.14199467</v>
      </c>
      <c r="H39" s="42"/>
      <c r="I39" s="43">
        <f>I36+I37+I38</f>
        <v>30876123.103232</v>
      </c>
      <c r="J39" s="42"/>
      <c r="K39" s="43">
        <f>K36+K37+K38</f>
        <v>30567465.622613337</v>
      </c>
      <c r="L39" s="9"/>
      <c r="M39" s="9"/>
      <c r="N39" s="362"/>
    </row>
    <row r="40" spans="3:14" x14ac:dyDescent="0.35">
      <c r="C40" s="7"/>
      <c r="D40" s="7"/>
      <c r="E40" s="8"/>
      <c r="F40" s="84"/>
      <c r="G40" s="9"/>
      <c r="H40" s="84"/>
      <c r="I40" s="9"/>
      <c r="J40" s="84"/>
      <c r="K40" s="9"/>
      <c r="L40" s="9"/>
      <c r="M40" s="9"/>
    </row>
    <row r="41" spans="3:14" ht="15" thickBot="1" x14ac:dyDescent="0.4">
      <c r="C41" s="7" t="s">
        <v>9</v>
      </c>
      <c r="D41" s="7"/>
      <c r="E41" s="8"/>
      <c r="F41" s="44"/>
      <c r="G41" s="45"/>
      <c r="H41" s="44"/>
      <c r="I41" s="45"/>
      <c r="J41" s="44"/>
      <c r="K41" s="45"/>
      <c r="L41" s="9"/>
      <c r="M41" s="9"/>
    </row>
    <row r="42" spans="3:14" ht="29.25" customHeight="1" thickBot="1" x14ac:dyDescent="0.4">
      <c r="C42" s="285" t="s">
        <v>12</v>
      </c>
      <c r="D42" s="285" t="s">
        <v>13</v>
      </c>
      <c r="E42" s="286" t="s">
        <v>14</v>
      </c>
      <c r="F42" s="287" t="s">
        <v>15</v>
      </c>
      <c r="G42" s="288" t="s">
        <v>16</v>
      </c>
      <c r="H42" s="287" t="s">
        <v>15</v>
      </c>
      <c r="I42" s="288" t="s">
        <v>16</v>
      </c>
      <c r="J42" s="287" t="s">
        <v>15</v>
      </c>
      <c r="K42" s="288" t="s">
        <v>16</v>
      </c>
      <c r="L42" s="10"/>
      <c r="M42" s="10"/>
    </row>
    <row r="43" spans="3:14" x14ac:dyDescent="0.35">
      <c r="C43" s="289" t="s">
        <v>17</v>
      </c>
      <c r="D43" s="290">
        <v>2</v>
      </c>
      <c r="E43" s="291"/>
      <c r="F43" s="292">
        <v>3795000</v>
      </c>
      <c r="G43" s="293">
        <f>D43*F43</f>
        <v>7590000</v>
      </c>
      <c r="H43" s="292">
        <v>3795000</v>
      </c>
      <c r="I43" s="293">
        <f>D43*H43</f>
        <v>7590000</v>
      </c>
      <c r="J43" s="292">
        <v>3795000</v>
      </c>
      <c r="K43" s="293">
        <f>D43*J43</f>
        <v>7590000</v>
      </c>
      <c r="L43" s="11"/>
      <c r="M43" s="11"/>
    </row>
    <row r="44" spans="3:14" x14ac:dyDescent="0.35">
      <c r="C44" s="294" t="s">
        <v>18</v>
      </c>
      <c r="D44" s="295"/>
      <c r="E44" s="296"/>
      <c r="F44" s="297">
        <v>0</v>
      </c>
      <c r="G44" s="298">
        <f>D44*F44</f>
        <v>0</v>
      </c>
      <c r="H44" s="297">
        <v>0</v>
      </c>
      <c r="I44" s="298">
        <f>F44*H44</f>
        <v>0</v>
      </c>
      <c r="J44" s="297">
        <v>0</v>
      </c>
      <c r="K44" s="298"/>
      <c r="L44" s="11"/>
      <c r="M44" s="11"/>
    </row>
    <row r="45" spans="3:14" x14ac:dyDescent="0.35">
      <c r="C45" s="294" t="s">
        <v>19</v>
      </c>
      <c r="D45" s="295"/>
      <c r="E45" s="296"/>
      <c r="F45" s="297">
        <f>F43/230</f>
        <v>16500</v>
      </c>
      <c r="G45" s="298"/>
      <c r="H45" s="297">
        <f>H43/230</f>
        <v>16500</v>
      </c>
      <c r="I45" s="298"/>
      <c r="J45" s="297">
        <f>J43/230</f>
        <v>16500</v>
      </c>
      <c r="K45" s="298"/>
      <c r="L45" s="11"/>
      <c r="M45" s="11"/>
    </row>
    <row r="46" spans="3:14" ht="15" thickBot="1" x14ac:dyDescent="0.4">
      <c r="C46" s="299" t="s">
        <v>20</v>
      </c>
      <c r="D46" s="300">
        <v>122</v>
      </c>
      <c r="E46" s="301"/>
      <c r="F46" s="302"/>
      <c r="G46" s="303"/>
      <c r="H46" s="302"/>
      <c r="I46" s="303"/>
      <c r="J46" s="302"/>
      <c r="K46" s="303"/>
      <c r="L46" s="11"/>
      <c r="M46" s="11"/>
    </row>
    <row r="47" spans="3:14" x14ac:dyDescent="0.35">
      <c r="C47" s="16" t="s">
        <v>21</v>
      </c>
      <c r="D47" s="13">
        <v>2</v>
      </c>
      <c r="E47" s="17"/>
      <c r="F47" s="14">
        <f>(F43/30)*D46</f>
        <v>15433000</v>
      </c>
      <c r="G47" s="18">
        <f>D47*F47</f>
        <v>30866000</v>
      </c>
      <c r="H47" s="14">
        <f>(H43/30)*D46</f>
        <v>15433000</v>
      </c>
      <c r="I47" s="18">
        <f>D47*H47</f>
        <v>30866000</v>
      </c>
      <c r="J47" s="14">
        <f>(J43/30)*D46</f>
        <v>15433000</v>
      </c>
      <c r="K47" s="18">
        <f>D47*J47</f>
        <v>30866000</v>
      </c>
      <c r="L47" s="19"/>
      <c r="M47" s="19"/>
    </row>
    <row r="48" spans="3:14" x14ac:dyDescent="0.35">
      <c r="C48" s="16" t="s">
        <v>22</v>
      </c>
      <c r="D48" s="13"/>
      <c r="E48" s="17"/>
      <c r="F48" s="14">
        <f>(F44/30)*D46</f>
        <v>0</v>
      </c>
      <c r="G48" s="18">
        <f>D48*F48</f>
        <v>0</v>
      </c>
      <c r="H48" s="14">
        <f>(H44/30)*F46</f>
        <v>0</v>
      </c>
      <c r="I48" s="18">
        <f>F48*H48</f>
        <v>0</v>
      </c>
      <c r="J48" s="14">
        <f>(J44/30)*H46</f>
        <v>0</v>
      </c>
      <c r="K48" s="18"/>
      <c r="L48" s="19"/>
      <c r="M48" s="19"/>
    </row>
    <row r="49" spans="3:15" x14ac:dyDescent="0.35">
      <c r="C49" s="16" t="s">
        <v>23</v>
      </c>
      <c r="D49" s="13">
        <v>0</v>
      </c>
      <c r="E49" s="20">
        <v>1.25</v>
      </c>
      <c r="F49" s="21"/>
      <c r="G49" s="18">
        <f>D49*F49</f>
        <v>0</v>
      </c>
      <c r="H49" s="21"/>
      <c r="I49" s="18">
        <f>F49*H49</f>
        <v>0</v>
      </c>
      <c r="J49" s="21"/>
      <c r="K49" s="18"/>
      <c r="L49" s="19"/>
      <c r="M49" s="19"/>
    </row>
    <row r="50" spans="3:15" x14ac:dyDescent="0.35">
      <c r="C50" s="16" t="s">
        <v>24</v>
      </c>
      <c r="D50" s="13">
        <v>0</v>
      </c>
      <c r="E50" s="20">
        <v>1.75</v>
      </c>
      <c r="F50" s="21"/>
      <c r="G50" s="18">
        <f>D50*F50</f>
        <v>0</v>
      </c>
      <c r="H50" s="21"/>
      <c r="I50" s="18">
        <f>F50*H50</f>
        <v>0</v>
      </c>
      <c r="J50" s="21"/>
      <c r="K50" s="18"/>
      <c r="L50" s="19"/>
      <c r="M50" s="19"/>
    </row>
    <row r="51" spans="3:15" x14ac:dyDescent="0.35">
      <c r="C51" s="16" t="s">
        <v>25</v>
      </c>
      <c r="D51" s="13">
        <v>0</v>
      </c>
      <c r="E51" s="20">
        <v>1.35</v>
      </c>
      <c r="F51" s="21"/>
      <c r="G51" s="18">
        <f>D51*F51</f>
        <v>0</v>
      </c>
      <c r="H51" s="21"/>
      <c r="I51" s="18">
        <f>F51*H51</f>
        <v>0</v>
      </c>
      <c r="J51" s="21"/>
      <c r="K51" s="18"/>
      <c r="L51" s="19"/>
      <c r="M51" s="19"/>
      <c r="O51" s="13"/>
    </row>
    <row r="52" spans="3:15" x14ac:dyDescent="0.35">
      <c r="C52" s="16" t="s">
        <v>26</v>
      </c>
      <c r="D52" s="13">
        <f>+(D43*O51)*8</f>
        <v>0</v>
      </c>
      <c r="E52" s="20">
        <v>1.75</v>
      </c>
      <c r="F52" s="21"/>
      <c r="G52" s="18">
        <f>+F52*D52</f>
        <v>0</v>
      </c>
      <c r="H52" s="21"/>
      <c r="I52" s="18">
        <f>+H52*F52</f>
        <v>0</v>
      </c>
      <c r="J52" s="21"/>
      <c r="K52" s="18"/>
      <c r="L52" s="19"/>
      <c r="M52" s="19"/>
    </row>
    <row r="53" spans="3:15" x14ac:dyDescent="0.35">
      <c r="C53" s="16" t="s">
        <v>27</v>
      </c>
      <c r="D53" s="13">
        <f>R50</f>
        <v>0</v>
      </c>
      <c r="E53" s="20">
        <v>2.1</v>
      </c>
      <c r="F53" s="21"/>
      <c r="G53" s="18">
        <f>D53*F53</f>
        <v>0</v>
      </c>
      <c r="H53" s="21"/>
      <c r="I53" s="18">
        <f>F53*H53</f>
        <v>0</v>
      </c>
      <c r="J53" s="21"/>
      <c r="K53" s="18"/>
      <c r="L53" s="19"/>
      <c r="M53" s="19"/>
    </row>
    <row r="54" spans="3:15" x14ac:dyDescent="0.35">
      <c r="C54" s="16" t="s">
        <v>28</v>
      </c>
      <c r="D54" s="13">
        <f>S50</f>
        <v>0</v>
      </c>
      <c r="E54" s="20">
        <v>2</v>
      </c>
      <c r="F54" s="21"/>
      <c r="G54" s="18">
        <f>D54*F54</f>
        <v>0</v>
      </c>
      <c r="H54" s="21"/>
      <c r="I54" s="18">
        <f>F54*H54</f>
        <v>0</v>
      </c>
      <c r="J54" s="21"/>
      <c r="K54" s="18"/>
      <c r="L54" s="19"/>
      <c r="M54" s="19"/>
    </row>
    <row r="55" spans="3:15" x14ac:dyDescent="0.35">
      <c r="C55" s="16" t="s">
        <v>29</v>
      </c>
      <c r="D55" s="13">
        <f>T50</f>
        <v>0</v>
      </c>
      <c r="E55" s="20">
        <v>2.5</v>
      </c>
      <c r="F55" s="21"/>
      <c r="G55" s="18">
        <f>D55*F55</f>
        <v>0</v>
      </c>
      <c r="H55" s="21"/>
      <c r="I55" s="18">
        <f>F55*H55</f>
        <v>0</v>
      </c>
      <c r="J55" s="21"/>
      <c r="K55" s="18"/>
      <c r="L55" s="19"/>
      <c r="M55" s="19"/>
    </row>
    <row r="56" spans="3:15" x14ac:dyDescent="0.35">
      <c r="C56" s="12" t="s">
        <v>30</v>
      </c>
      <c r="D56" s="12"/>
      <c r="E56" s="22"/>
      <c r="F56" s="14">
        <f t="shared" ref="F56:K56" si="2">SUM(F47:F55)</f>
        <v>15433000</v>
      </c>
      <c r="G56" s="15">
        <f t="shared" si="2"/>
        <v>30866000</v>
      </c>
      <c r="H56" s="14">
        <f t="shared" si="2"/>
        <v>15433000</v>
      </c>
      <c r="I56" s="15">
        <f t="shared" si="2"/>
        <v>30866000</v>
      </c>
      <c r="J56" s="14">
        <f t="shared" si="2"/>
        <v>15433000</v>
      </c>
      <c r="K56" s="15">
        <f t="shared" si="2"/>
        <v>30866000</v>
      </c>
      <c r="L56" s="11"/>
      <c r="M56" s="11"/>
    </row>
    <row r="57" spans="3:15" x14ac:dyDescent="0.35">
      <c r="C57" s="16" t="s">
        <v>31</v>
      </c>
      <c r="D57" s="13"/>
      <c r="E57" s="23">
        <v>8.3299999999999999E-2</v>
      </c>
      <c r="F57" s="21">
        <f>F56*E57</f>
        <v>1285568.8999999999</v>
      </c>
      <c r="G57" s="18">
        <f>G56*E57</f>
        <v>2571137.7999999998</v>
      </c>
      <c r="H57" s="21">
        <f>H56*E57</f>
        <v>1285568.8999999999</v>
      </c>
      <c r="I57" s="18">
        <f>I56*E57</f>
        <v>2571137.7999999998</v>
      </c>
      <c r="J57" s="21">
        <f>J56*E57</f>
        <v>1285568.8999999999</v>
      </c>
      <c r="K57" s="18">
        <f>K56*E57</f>
        <v>2571137.7999999998</v>
      </c>
      <c r="L57" s="19"/>
      <c r="M57" s="19"/>
    </row>
    <row r="58" spans="3:15" x14ac:dyDescent="0.35">
      <c r="C58" s="16" t="s">
        <v>32</v>
      </c>
      <c r="D58" s="13"/>
      <c r="E58" s="24">
        <v>0.01</v>
      </c>
      <c r="F58" s="21">
        <f>F57*E58</f>
        <v>12855.688999999998</v>
      </c>
      <c r="G58" s="18">
        <f>G56*E58</f>
        <v>308660</v>
      </c>
      <c r="H58" s="21">
        <f>H57*E58</f>
        <v>12855.688999999998</v>
      </c>
      <c r="I58" s="18">
        <f>I56*E58</f>
        <v>308660</v>
      </c>
      <c r="J58" s="21">
        <f>J57*E58</f>
        <v>12855.688999999998</v>
      </c>
      <c r="K58" s="18">
        <f>K56*E58</f>
        <v>308660</v>
      </c>
      <c r="L58" s="19"/>
      <c r="M58" s="19"/>
    </row>
    <row r="59" spans="3:15" x14ac:dyDescent="0.35">
      <c r="C59" s="16" t="s">
        <v>33</v>
      </c>
      <c r="D59" s="13"/>
      <c r="E59" s="23">
        <v>8.3299999999999999E-2</v>
      </c>
      <c r="F59" s="21">
        <f>E59*F56</f>
        <v>1285568.8999999999</v>
      </c>
      <c r="G59" s="18">
        <f>G56*E59</f>
        <v>2571137.7999999998</v>
      </c>
      <c r="H59" s="21">
        <f>E59*H56</f>
        <v>1285568.8999999999</v>
      </c>
      <c r="I59" s="18">
        <f>I56*E59</f>
        <v>2571137.7999999998</v>
      </c>
      <c r="J59" s="21">
        <f>E59*J56</f>
        <v>1285568.8999999999</v>
      </c>
      <c r="K59" s="18">
        <f>K56*E59</f>
        <v>2571137.7999999998</v>
      </c>
      <c r="L59" s="19"/>
      <c r="M59" s="19"/>
    </row>
    <row r="60" spans="3:15" x14ac:dyDescent="0.35">
      <c r="C60" s="16" t="s">
        <v>34</v>
      </c>
      <c r="D60" s="13"/>
      <c r="E60" s="23">
        <v>4.1700000000000001E-2</v>
      </c>
      <c r="F60" s="21">
        <f>E60*F56</f>
        <v>643556.1</v>
      </c>
      <c r="G60" s="18">
        <f>+(G56-G48)*E60</f>
        <v>1287112.2</v>
      </c>
      <c r="H60" s="21">
        <f>E60*H56</f>
        <v>643556.1</v>
      </c>
      <c r="I60" s="18">
        <f>+(I56-I48)*E60</f>
        <v>1287112.2</v>
      </c>
      <c r="J60" s="21">
        <f>E60*J56</f>
        <v>643556.1</v>
      </c>
      <c r="K60" s="18">
        <f>+(K56-K48)*E60</f>
        <v>1287112.2</v>
      </c>
      <c r="L60" s="19"/>
      <c r="M60" s="19"/>
    </row>
    <row r="61" spans="3:15" x14ac:dyDescent="0.35">
      <c r="C61" s="16" t="s">
        <v>35</v>
      </c>
      <c r="D61" s="13"/>
      <c r="E61" s="24">
        <v>0.12</v>
      </c>
      <c r="F61" s="21">
        <f>(F56-F44)*E61</f>
        <v>1851960</v>
      </c>
      <c r="G61" s="18">
        <f>+(G56-G48)*E61</f>
        <v>3703920</v>
      </c>
      <c r="H61" s="21">
        <f>(H56-H44)*E61</f>
        <v>1851960</v>
      </c>
      <c r="I61" s="18">
        <f>+(I56-I48)*E61</f>
        <v>3703920</v>
      </c>
      <c r="J61" s="21">
        <f>(J56-J44)*E61</f>
        <v>1851960</v>
      </c>
      <c r="K61" s="18">
        <f>+(K56-K48)*E61</f>
        <v>3703920</v>
      </c>
      <c r="L61" s="19"/>
      <c r="M61" s="19"/>
    </row>
    <row r="62" spans="3:15" x14ac:dyDescent="0.35">
      <c r="C62" s="16" t="s">
        <v>36</v>
      </c>
      <c r="D62" s="13"/>
      <c r="E62" s="25">
        <v>6.9599999999999995E-2</v>
      </c>
      <c r="F62" s="21">
        <f>(F56-F44)*E62</f>
        <v>1074136.7999999998</v>
      </c>
      <c r="G62" s="18">
        <f>+(G56-G48)*E62</f>
        <v>2148273.5999999996</v>
      </c>
      <c r="H62" s="21">
        <f>(H56-H44)*E62</f>
        <v>1074136.7999999998</v>
      </c>
      <c r="I62" s="18">
        <f>+(I56-I48)*E62</f>
        <v>2148273.5999999996</v>
      </c>
      <c r="J62" s="21">
        <f>(J56-J44)*E62</f>
        <v>1074136.7999999998</v>
      </c>
      <c r="K62" s="18">
        <f>+(K56-K48)*E62</f>
        <v>2148273.5999999996</v>
      </c>
      <c r="L62" s="19"/>
      <c r="M62" s="19"/>
    </row>
    <row r="63" spans="3:15" x14ac:dyDescent="0.35">
      <c r="C63" s="16" t="s">
        <v>37</v>
      </c>
      <c r="D63" s="13"/>
      <c r="E63" s="23">
        <v>0.04</v>
      </c>
      <c r="F63" s="21">
        <f>(F56-F44)*E63</f>
        <v>617320</v>
      </c>
      <c r="G63" s="18">
        <f>+(G56-G48+G60)*E63</f>
        <v>1286124.4879999999</v>
      </c>
      <c r="H63" s="21">
        <f>(H56-H44)*E63</f>
        <v>617320</v>
      </c>
      <c r="I63" s="18">
        <f>+(I56-I48+I60)*E63</f>
        <v>1286124.4879999999</v>
      </c>
      <c r="J63" s="21">
        <f>(J56-J44)*E63</f>
        <v>617320</v>
      </c>
      <c r="K63" s="18">
        <f>+(K56-K48+K60)*E63</f>
        <v>1286124.4879999999</v>
      </c>
      <c r="L63" s="19"/>
      <c r="M63" s="19"/>
    </row>
    <row r="64" spans="3:15" x14ac:dyDescent="0.35">
      <c r="C64" s="26" t="s">
        <v>38</v>
      </c>
      <c r="D64" s="26"/>
      <c r="E64" s="27"/>
      <c r="F64" s="28"/>
      <c r="G64" s="29">
        <f>SUM(G56:G63)</f>
        <v>44742365.887999997</v>
      </c>
      <c r="H64" s="28"/>
      <c r="I64" s="29">
        <f>SUM(I56:I63)</f>
        <v>44742365.887999997</v>
      </c>
      <c r="J64" s="28"/>
      <c r="K64" s="29">
        <f>SUM(K56:K63)</f>
        <v>44742365.887999997</v>
      </c>
      <c r="L64" s="30"/>
      <c r="M64" s="30"/>
    </row>
    <row r="65" spans="3:14" x14ac:dyDescent="0.35">
      <c r="C65" s="31" t="s">
        <v>39</v>
      </c>
      <c r="D65" s="31"/>
      <c r="E65" s="32"/>
      <c r="F65" s="33">
        <v>0.14000000000000001</v>
      </c>
      <c r="G65" s="34">
        <f>F65*G64</f>
        <v>6263931.22432</v>
      </c>
      <c r="H65" s="33">
        <v>0.16</v>
      </c>
      <c r="I65" s="34">
        <f>H65*I64</f>
        <v>7158778.54208</v>
      </c>
      <c r="J65" s="33">
        <v>0.15</v>
      </c>
      <c r="K65" s="34">
        <f>J65*K64</f>
        <v>6711354.8831999991</v>
      </c>
      <c r="L65" s="35"/>
      <c r="M65" s="35"/>
    </row>
    <row r="66" spans="3:14" ht="15" thickBot="1" x14ac:dyDescent="0.4">
      <c r="C66" s="36" t="s">
        <v>40</v>
      </c>
      <c r="D66" s="36"/>
      <c r="E66" s="37">
        <v>0.19</v>
      </c>
      <c r="F66" s="38">
        <f>G64*F65</f>
        <v>6263931.22432</v>
      </c>
      <c r="G66" s="39">
        <f>+F66*E66</f>
        <v>1190146.9326208001</v>
      </c>
      <c r="H66" s="38">
        <f>I64*H65</f>
        <v>7158778.54208</v>
      </c>
      <c r="I66" s="39">
        <f>+H66*E66</f>
        <v>1360167.9229951999</v>
      </c>
      <c r="J66" s="38">
        <f>K64*J65</f>
        <v>6711354.8831999991</v>
      </c>
      <c r="K66" s="39">
        <f>+J66*E66</f>
        <v>1275157.4278079998</v>
      </c>
      <c r="L66" s="35"/>
      <c r="M66" s="35"/>
    </row>
    <row r="67" spans="3:14" ht="15" thickBot="1" x14ac:dyDescent="0.4">
      <c r="C67" s="308" t="str">
        <f>C41</f>
        <v>MAESTROS ALBAÑILERIA</v>
      </c>
      <c r="D67" s="308"/>
      <c r="E67" s="309"/>
      <c r="F67" s="310"/>
      <c r="G67" s="311">
        <f>G64+G65+G66</f>
        <v>52196444.044940799</v>
      </c>
      <c r="H67" s="310"/>
      <c r="I67" s="311">
        <f>I64+I65+I66</f>
        <v>53261312.353075199</v>
      </c>
      <c r="J67" s="310"/>
      <c r="K67" s="311">
        <f>K64+K65+K66</f>
        <v>52728878.199007995</v>
      </c>
      <c r="L67" s="9"/>
      <c r="M67" s="9"/>
      <c r="N67" s="362"/>
    </row>
    <row r="68" spans="3:14" x14ac:dyDescent="0.35">
      <c r="C68" s="7"/>
      <c r="D68" s="7"/>
      <c r="E68" s="8"/>
      <c r="F68" s="84"/>
      <c r="G68" s="9"/>
      <c r="H68" s="84"/>
      <c r="I68" s="9"/>
      <c r="J68" s="84"/>
      <c r="K68" s="9"/>
      <c r="L68" s="9"/>
      <c r="M68" s="9"/>
      <c r="N68" s="362"/>
    </row>
    <row r="69" spans="3:14" ht="15" thickBot="1" x14ac:dyDescent="0.4">
      <c r="C69" s="7" t="s">
        <v>41</v>
      </c>
      <c r="D69" s="7"/>
      <c r="E69" s="8"/>
      <c r="F69" s="44"/>
      <c r="G69" s="45"/>
      <c r="H69" s="44"/>
      <c r="I69" s="45"/>
      <c r="J69" s="44"/>
      <c r="K69" s="45"/>
      <c r="L69" s="9"/>
      <c r="M69" s="9"/>
      <c r="N69" s="48"/>
    </row>
    <row r="70" spans="3:14" ht="32.25" customHeight="1" thickBot="1" x14ac:dyDescent="0.4">
      <c r="C70" s="285" t="s">
        <v>12</v>
      </c>
      <c r="D70" s="285" t="s">
        <v>13</v>
      </c>
      <c r="E70" s="286" t="s">
        <v>14</v>
      </c>
      <c r="F70" s="287" t="s">
        <v>15</v>
      </c>
      <c r="G70" s="288" t="s">
        <v>16</v>
      </c>
      <c r="H70" s="287" t="s">
        <v>15</v>
      </c>
      <c r="I70" s="288" t="s">
        <v>16</v>
      </c>
      <c r="J70" s="287" t="s">
        <v>15</v>
      </c>
      <c r="K70" s="288" t="s">
        <v>16</v>
      </c>
      <c r="L70" s="10"/>
      <c r="M70" s="10"/>
    </row>
    <row r="71" spans="3:14" x14ac:dyDescent="0.35">
      <c r="C71" s="289" t="s">
        <v>17</v>
      </c>
      <c r="D71" s="290">
        <v>1</v>
      </c>
      <c r="E71" s="291"/>
      <c r="F71" s="292">
        <v>2750000</v>
      </c>
      <c r="G71" s="293">
        <f>D71*F71</f>
        <v>2750000</v>
      </c>
      <c r="H71" s="292">
        <v>2750000</v>
      </c>
      <c r="I71" s="293">
        <f>D71*H71</f>
        <v>2750000</v>
      </c>
      <c r="J71" s="292">
        <v>2750000</v>
      </c>
      <c r="K71" s="293">
        <f>D71*J71</f>
        <v>2750000</v>
      </c>
      <c r="L71" s="11"/>
      <c r="M71" s="11"/>
    </row>
    <row r="72" spans="3:14" x14ac:dyDescent="0.35">
      <c r="C72" s="294" t="s">
        <v>18</v>
      </c>
      <c r="D72" s="295">
        <v>0</v>
      </c>
      <c r="E72" s="296"/>
      <c r="F72" s="297"/>
      <c r="G72" s="298">
        <f>D72*F72</f>
        <v>0</v>
      </c>
      <c r="H72" s="297"/>
      <c r="I72" s="298">
        <f>F72*H72</f>
        <v>0</v>
      </c>
      <c r="J72" s="297"/>
      <c r="K72" s="298"/>
      <c r="L72" s="11"/>
      <c r="M72" s="11"/>
    </row>
    <row r="73" spans="3:14" x14ac:dyDescent="0.35">
      <c r="C73" s="294" t="s">
        <v>19</v>
      </c>
      <c r="D73" s="295"/>
      <c r="E73" s="296"/>
      <c r="F73" s="297">
        <f>F71/230</f>
        <v>11956.521739130434</v>
      </c>
      <c r="G73" s="298"/>
      <c r="H73" s="297">
        <f>H71/230</f>
        <v>11956.521739130434</v>
      </c>
      <c r="I73" s="298"/>
      <c r="J73" s="297">
        <f>J71/230</f>
        <v>11956.521739130434</v>
      </c>
      <c r="K73" s="298"/>
      <c r="L73" s="11"/>
      <c r="M73" s="11"/>
    </row>
    <row r="74" spans="3:14" ht="15" thickBot="1" x14ac:dyDescent="0.4">
      <c r="C74" s="299" t="s">
        <v>20</v>
      </c>
      <c r="D74" s="300">
        <v>122</v>
      </c>
      <c r="E74" s="301"/>
      <c r="F74" s="302"/>
      <c r="G74" s="303"/>
      <c r="H74" s="302"/>
      <c r="I74" s="303"/>
      <c r="J74" s="302"/>
      <c r="K74" s="303"/>
      <c r="L74" s="11"/>
      <c r="M74" s="11"/>
    </row>
    <row r="75" spans="3:14" x14ac:dyDescent="0.35">
      <c r="C75" s="16" t="s">
        <v>21</v>
      </c>
      <c r="D75" s="13">
        <v>1</v>
      </c>
      <c r="E75" s="17"/>
      <c r="F75" s="14">
        <f>(F71/30)*D74</f>
        <v>11183333.333333334</v>
      </c>
      <c r="G75" s="18">
        <f>D75*F75</f>
        <v>11183333.333333334</v>
      </c>
      <c r="H75" s="14">
        <f>(H71/30)*D74</f>
        <v>11183333.333333334</v>
      </c>
      <c r="I75" s="18">
        <f>D75*H75</f>
        <v>11183333.333333334</v>
      </c>
      <c r="J75" s="14">
        <f>(J71/30)*D74</f>
        <v>11183333.333333334</v>
      </c>
      <c r="K75" s="18">
        <f>D75*J75</f>
        <v>11183333.333333334</v>
      </c>
      <c r="L75" s="19"/>
      <c r="M75" s="19"/>
    </row>
    <row r="76" spans="3:14" x14ac:dyDescent="0.35">
      <c r="C76" s="16" t="s">
        <v>22</v>
      </c>
      <c r="D76" s="13">
        <v>0</v>
      </c>
      <c r="E76" s="17"/>
      <c r="F76" s="14">
        <f>(F72/30)*D74</f>
        <v>0</v>
      </c>
      <c r="G76" s="18">
        <f>D76*F76</f>
        <v>0</v>
      </c>
      <c r="H76" s="14">
        <f>(H72/30)*F74</f>
        <v>0</v>
      </c>
      <c r="I76" s="18">
        <f>F76*H76</f>
        <v>0</v>
      </c>
      <c r="J76" s="14">
        <f>(J72/30)*H74</f>
        <v>0</v>
      </c>
      <c r="K76" s="18"/>
      <c r="L76" s="19"/>
      <c r="M76" s="19"/>
    </row>
    <row r="77" spans="3:14" x14ac:dyDescent="0.35">
      <c r="C77" s="16" t="s">
        <v>23</v>
      </c>
      <c r="D77" s="13">
        <v>0</v>
      </c>
      <c r="E77" s="20">
        <v>1.25</v>
      </c>
      <c r="F77" s="21"/>
      <c r="G77" s="18">
        <f>D77*F77</f>
        <v>0</v>
      </c>
      <c r="H77" s="21"/>
      <c r="I77" s="18">
        <f>F77*H77</f>
        <v>0</v>
      </c>
      <c r="J77" s="21"/>
      <c r="K77" s="18"/>
      <c r="L77" s="19"/>
      <c r="M77" s="19"/>
    </row>
    <row r="78" spans="3:14" x14ac:dyDescent="0.35">
      <c r="C78" s="16" t="s">
        <v>24</v>
      </c>
      <c r="D78" s="13">
        <v>0</v>
      </c>
      <c r="E78" s="20">
        <v>1.75</v>
      </c>
      <c r="F78" s="21"/>
      <c r="G78" s="18">
        <f>D78*F78</f>
        <v>0</v>
      </c>
      <c r="H78" s="21"/>
      <c r="I78" s="18">
        <f>F78*H78</f>
        <v>0</v>
      </c>
      <c r="J78" s="21"/>
      <c r="K78" s="18"/>
      <c r="L78" s="19"/>
      <c r="M78" s="19"/>
    </row>
    <row r="79" spans="3:14" x14ac:dyDescent="0.35">
      <c r="C79" s="16" t="s">
        <v>25</v>
      </c>
      <c r="D79" s="13">
        <v>0</v>
      </c>
      <c r="E79" s="20">
        <v>1.35</v>
      </c>
      <c r="F79" s="21"/>
      <c r="G79" s="18">
        <f>D79*F79</f>
        <v>0</v>
      </c>
      <c r="H79" s="21"/>
      <c r="I79" s="18">
        <f>F79*H79</f>
        <v>0</v>
      </c>
      <c r="J79" s="21"/>
      <c r="K79" s="18"/>
      <c r="L79" s="19"/>
      <c r="M79" s="19"/>
    </row>
    <row r="80" spans="3:14" x14ac:dyDescent="0.35">
      <c r="C80" s="16" t="s">
        <v>26</v>
      </c>
      <c r="D80" s="13">
        <v>0</v>
      </c>
      <c r="E80" s="20">
        <v>1.75</v>
      </c>
      <c r="F80" s="21"/>
      <c r="G80" s="18">
        <f>+F80*D80</f>
        <v>0</v>
      </c>
      <c r="H80" s="21"/>
      <c r="I80" s="18">
        <f>+H80*F80</f>
        <v>0</v>
      </c>
      <c r="J80" s="21"/>
      <c r="K80" s="18"/>
      <c r="L80" s="19"/>
      <c r="M80" s="19"/>
    </row>
    <row r="81" spans="3:14" x14ac:dyDescent="0.35">
      <c r="C81" s="16" t="s">
        <v>27</v>
      </c>
      <c r="D81" s="13">
        <f>R78</f>
        <v>0</v>
      </c>
      <c r="E81" s="20">
        <v>2.1</v>
      </c>
      <c r="F81" s="21"/>
      <c r="G81" s="18">
        <f>D81*F81</f>
        <v>0</v>
      </c>
      <c r="H81" s="21"/>
      <c r="I81" s="18">
        <f>F81*H81</f>
        <v>0</v>
      </c>
      <c r="J81" s="21"/>
      <c r="K81" s="18"/>
      <c r="L81" s="19"/>
      <c r="M81" s="19"/>
    </row>
    <row r="82" spans="3:14" x14ac:dyDescent="0.35">
      <c r="C82" s="16" t="s">
        <v>28</v>
      </c>
      <c r="D82" s="13">
        <f>S78</f>
        <v>0</v>
      </c>
      <c r="E82" s="20">
        <v>2</v>
      </c>
      <c r="F82" s="21"/>
      <c r="G82" s="18">
        <f>D82*F82</f>
        <v>0</v>
      </c>
      <c r="H82" s="21"/>
      <c r="I82" s="18">
        <f>F82*H82</f>
        <v>0</v>
      </c>
      <c r="J82" s="21"/>
      <c r="K82" s="18"/>
      <c r="L82" s="19"/>
      <c r="M82" s="19"/>
    </row>
    <row r="83" spans="3:14" x14ac:dyDescent="0.35">
      <c r="C83" s="16" t="s">
        <v>29</v>
      </c>
      <c r="D83" s="13">
        <f>T78</f>
        <v>0</v>
      </c>
      <c r="E83" s="20">
        <v>2.5</v>
      </c>
      <c r="F83" s="21"/>
      <c r="G83" s="18">
        <f>D83*F83</f>
        <v>0</v>
      </c>
      <c r="H83" s="21"/>
      <c r="I83" s="18">
        <f>F83*H83</f>
        <v>0</v>
      </c>
      <c r="J83" s="21"/>
      <c r="K83" s="18"/>
      <c r="L83" s="19"/>
      <c r="M83" s="19"/>
    </row>
    <row r="84" spans="3:14" x14ac:dyDescent="0.35">
      <c r="C84" s="12" t="s">
        <v>30</v>
      </c>
      <c r="D84" s="12"/>
      <c r="E84" s="22"/>
      <c r="F84" s="14">
        <f t="shared" ref="F84:K84" si="3">SUM(F75:F83)</f>
        <v>11183333.333333334</v>
      </c>
      <c r="G84" s="15">
        <f t="shared" si="3"/>
        <v>11183333.333333334</v>
      </c>
      <c r="H84" s="14">
        <f t="shared" si="3"/>
        <v>11183333.333333334</v>
      </c>
      <c r="I84" s="15">
        <f t="shared" si="3"/>
        <v>11183333.333333334</v>
      </c>
      <c r="J84" s="14">
        <f t="shared" si="3"/>
        <v>11183333.333333334</v>
      </c>
      <c r="K84" s="15">
        <f t="shared" si="3"/>
        <v>11183333.333333334</v>
      </c>
      <c r="L84" s="11"/>
      <c r="M84" s="11"/>
    </row>
    <row r="85" spans="3:14" x14ac:dyDescent="0.35">
      <c r="C85" s="16" t="s">
        <v>31</v>
      </c>
      <c r="D85" s="13"/>
      <c r="E85" s="23">
        <v>8.3299999999999999E-2</v>
      </c>
      <c r="F85" s="21">
        <f>F84*E85</f>
        <v>931571.66666666674</v>
      </c>
      <c r="G85" s="18">
        <f>G84*E85</f>
        <v>931571.66666666674</v>
      </c>
      <c r="H85" s="21">
        <f>H84*E85</f>
        <v>931571.66666666674</v>
      </c>
      <c r="I85" s="18">
        <f>I84*E85</f>
        <v>931571.66666666674</v>
      </c>
      <c r="J85" s="21">
        <f>J84*E85</f>
        <v>931571.66666666674</v>
      </c>
      <c r="K85" s="18">
        <f>K84*E85</f>
        <v>931571.66666666674</v>
      </c>
      <c r="L85" s="19"/>
      <c r="M85" s="19"/>
    </row>
    <row r="86" spans="3:14" x14ac:dyDescent="0.35">
      <c r="C86" s="16" t="s">
        <v>32</v>
      </c>
      <c r="D86" s="13"/>
      <c r="E86" s="24">
        <v>0.01</v>
      </c>
      <c r="F86" s="21">
        <f>F85*E86</f>
        <v>9315.7166666666672</v>
      </c>
      <c r="G86" s="18">
        <f>G84*E86</f>
        <v>111833.33333333334</v>
      </c>
      <c r="H86" s="21">
        <f>H85*E86</f>
        <v>9315.7166666666672</v>
      </c>
      <c r="I86" s="18">
        <f>I84*E86</f>
        <v>111833.33333333334</v>
      </c>
      <c r="J86" s="21">
        <f>J85*E86</f>
        <v>9315.7166666666672</v>
      </c>
      <c r="K86" s="18">
        <f>K84*E86</f>
        <v>111833.33333333334</v>
      </c>
      <c r="L86" s="19"/>
      <c r="M86" s="19"/>
    </row>
    <row r="87" spans="3:14" x14ac:dyDescent="0.35">
      <c r="C87" s="16" t="s">
        <v>33</v>
      </c>
      <c r="D87" s="13"/>
      <c r="E87" s="23">
        <v>8.3299999999999999E-2</v>
      </c>
      <c r="F87" s="21">
        <f>E87*F84</f>
        <v>931571.66666666674</v>
      </c>
      <c r="G87" s="18">
        <f>G84*E87</f>
        <v>931571.66666666674</v>
      </c>
      <c r="H87" s="21">
        <f>E87*H84</f>
        <v>931571.66666666674</v>
      </c>
      <c r="I87" s="18">
        <f>I84*E87</f>
        <v>931571.66666666674</v>
      </c>
      <c r="J87" s="21">
        <f>E87*J84</f>
        <v>931571.66666666674</v>
      </c>
      <c r="K87" s="18">
        <f>K84*E87</f>
        <v>931571.66666666674</v>
      </c>
      <c r="L87" s="19"/>
      <c r="M87" s="19"/>
    </row>
    <row r="88" spans="3:14" x14ac:dyDescent="0.35">
      <c r="C88" s="16" t="s">
        <v>34</v>
      </c>
      <c r="D88" s="13"/>
      <c r="E88" s="23">
        <v>4.1700000000000001E-2</v>
      </c>
      <c r="F88" s="21">
        <f>E88*F84</f>
        <v>466345.00000000006</v>
      </c>
      <c r="G88" s="18">
        <f>+(G84-G76)*E88</f>
        <v>466345.00000000006</v>
      </c>
      <c r="H88" s="21">
        <f>E88*H84</f>
        <v>466345.00000000006</v>
      </c>
      <c r="I88" s="18">
        <f>+(I84-I76)*E88</f>
        <v>466345.00000000006</v>
      </c>
      <c r="J88" s="21">
        <f>E88*J84</f>
        <v>466345.00000000006</v>
      </c>
      <c r="K88" s="18">
        <f>+(K84-K76)*E88</f>
        <v>466345.00000000006</v>
      </c>
      <c r="L88" s="19"/>
      <c r="M88" s="19"/>
    </row>
    <row r="89" spans="3:14" x14ac:dyDescent="0.35">
      <c r="C89" s="16" t="s">
        <v>35</v>
      </c>
      <c r="D89" s="13"/>
      <c r="E89" s="24">
        <v>0.12</v>
      </c>
      <c r="F89" s="21">
        <f>(F84-F72)*E89</f>
        <v>1342000</v>
      </c>
      <c r="G89" s="18">
        <f>+(G84-G76)*E89</f>
        <v>1342000</v>
      </c>
      <c r="H89" s="21">
        <f>(H84-H72)*E89</f>
        <v>1342000</v>
      </c>
      <c r="I89" s="18">
        <f>+(I84-I76)*E89</f>
        <v>1342000</v>
      </c>
      <c r="J89" s="21">
        <f>(J84-J72)*E89</f>
        <v>1342000</v>
      </c>
      <c r="K89" s="18">
        <f>+(K84-K76)*E89</f>
        <v>1342000</v>
      </c>
      <c r="L89" s="19"/>
      <c r="M89" s="19"/>
    </row>
    <row r="90" spans="3:14" x14ac:dyDescent="0.35">
      <c r="C90" s="16" t="s">
        <v>36</v>
      </c>
      <c r="D90" s="13"/>
      <c r="E90" s="25">
        <v>6.9599999999999995E-2</v>
      </c>
      <c r="F90" s="21">
        <f>(F84-F72)*E90</f>
        <v>778360</v>
      </c>
      <c r="G90" s="18">
        <f>+(G84-G76)*E90</f>
        <v>778360</v>
      </c>
      <c r="H90" s="21">
        <f>(H84-H72)*E90</f>
        <v>778360</v>
      </c>
      <c r="I90" s="18">
        <f>+(I84-I76)*E90</f>
        <v>778360</v>
      </c>
      <c r="J90" s="21">
        <f>(J84-J72)*E90</f>
        <v>778360</v>
      </c>
      <c r="K90" s="18">
        <f>+(K84-K76)*E90</f>
        <v>778360</v>
      </c>
      <c r="L90" s="19"/>
      <c r="M90" s="19"/>
    </row>
    <row r="91" spans="3:14" x14ac:dyDescent="0.35">
      <c r="C91" s="16" t="s">
        <v>37</v>
      </c>
      <c r="D91" s="13"/>
      <c r="E91" s="23">
        <v>0.04</v>
      </c>
      <c r="F91" s="21">
        <f>(F84-F72)*E91</f>
        <v>447333.33333333337</v>
      </c>
      <c r="G91" s="18">
        <f>+(G84-G76+G88)*E91</f>
        <v>465987.13333333336</v>
      </c>
      <c r="H91" s="21">
        <f>(H84-H72)*E91</f>
        <v>447333.33333333337</v>
      </c>
      <c r="I91" s="18">
        <f>+(I84-I76+I88)*E91</f>
        <v>465987.13333333336</v>
      </c>
      <c r="J91" s="21">
        <f>(J84-J72)*E91</f>
        <v>447333.33333333337</v>
      </c>
      <c r="K91" s="18">
        <f>+(K84-K76+K88)*E91</f>
        <v>465987.13333333336</v>
      </c>
      <c r="L91" s="19"/>
      <c r="M91" s="19"/>
    </row>
    <row r="92" spans="3:14" x14ac:dyDescent="0.35">
      <c r="C92" s="26" t="s">
        <v>38</v>
      </c>
      <c r="D92" s="26"/>
      <c r="E92" s="27"/>
      <c r="F92" s="28"/>
      <c r="G92" s="29">
        <f>SUM(G84:G91)</f>
        <v>16211002.133333333</v>
      </c>
      <c r="H92" s="28"/>
      <c r="I92" s="29">
        <f>SUM(I84:I91)</f>
        <v>16211002.133333333</v>
      </c>
      <c r="J92" s="28"/>
      <c r="K92" s="29">
        <f>SUM(K84:K91)</f>
        <v>16211002.133333333</v>
      </c>
      <c r="L92" s="30"/>
      <c r="M92" s="30"/>
    </row>
    <row r="93" spans="3:14" x14ac:dyDescent="0.35">
      <c r="C93" s="31" t="s">
        <v>39</v>
      </c>
      <c r="D93" s="31"/>
      <c r="E93" s="32"/>
      <c r="F93" s="33">
        <v>0.14000000000000001</v>
      </c>
      <c r="G93" s="34">
        <f>F93*G92</f>
        <v>2269540.2986666667</v>
      </c>
      <c r="H93" s="33">
        <v>0.16</v>
      </c>
      <c r="I93" s="34">
        <f>H93*I92</f>
        <v>2593760.3413333334</v>
      </c>
      <c r="J93" s="33">
        <v>0.15</v>
      </c>
      <c r="K93" s="34">
        <f>J93*K92</f>
        <v>2431650.3199999998</v>
      </c>
      <c r="L93" s="35"/>
      <c r="M93" s="35"/>
    </row>
    <row r="94" spans="3:14" ht="15" thickBot="1" x14ac:dyDescent="0.4">
      <c r="C94" s="36" t="s">
        <v>40</v>
      </c>
      <c r="D94" s="36"/>
      <c r="E94" s="37">
        <v>0.19</v>
      </c>
      <c r="F94" s="38">
        <f>G92*F93</f>
        <v>2269540.2986666667</v>
      </c>
      <c r="G94" s="39">
        <f>+F94*E94</f>
        <v>431212.6567466667</v>
      </c>
      <c r="H94" s="38">
        <f>I92*H93</f>
        <v>2593760.3413333334</v>
      </c>
      <c r="I94" s="39">
        <f>+H94*E94</f>
        <v>492814.46485333337</v>
      </c>
      <c r="J94" s="38">
        <f>K92*J93</f>
        <v>2431650.3199999998</v>
      </c>
      <c r="K94" s="39">
        <f>+J94*E94</f>
        <v>462013.56079999998</v>
      </c>
      <c r="L94" s="35"/>
      <c r="M94" s="35"/>
    </row>
    <row r="95" spans="3:14" ht="15" thickBot="1" x14ac:dyDescent="0.4">
      <c r="C95" s="308" t="str">
        <f>C69</f>
        <v>CONTRAMAESTRO ALBAÑILERIA</v>
      </c>
      <c r="D95" s="308"/>
      <c r="E95" s="309"/>
      <c r="F95" s="310"/>
      <c r="G95" s="311">
        <f>G92+G93+G94</f>
        <v>18911755.088746667</v>
      </c>
      <c r="H95" s="310"/>
      <c r="I95" s="311">
        <f>I92+I93+I94</f>
        <v>19297576.939520001</v>
      </c>
      <c r="J95" s="310"/>
      <c r="K95" s="311">
        <f>K92+K93+K94</f>
        <v>19104666.014133334</v>
      </c>
      <c r="L95" s="9"/>
      <c r="M95" s="9"/>
      <c r="N95" s="362"/>
    </row>
    <row r="96" spans="3:14" x14ac:dyDescent="0.35">
      <c r="C96" s="7"/>
      <c r="D96" s="7"/>
      <c r="E96" s="8"/>
      <c r="F96" s="84"/>
      <c r="G96" s="9"/>
      <c r="H96" s="84"/>
      <c r="I96" s="9"/>
      <c r="J96" s="84"/>
      <c r="K96" s="306"/>
      <c r="L96" s="9"/>
      <c r="M96" s="9"/>
    </row>
    <row r="97" spans="3:13" ht="15" thickBot="1" x14ac:dyDescent="0.4">
      <c r="C97" s="7" t="s">
        <v>42</v>
      </c>
      <c r="D97" s="7"/>
      <c r="E97" s="8"/>
      <c r="F97" s="44"/>
      <c r="G97" s="45"/>
      <c r="H97" s="44"/>
      <c r="I97" s="45"/>
      <c r="J97" s="44"/>
      <c r="K97" s="45"/>
      <c r="L97" s="9"/>
      <c r="M97" s="9"/>
    </row>
    <row r="98" spans="3:13" ht="15" thickBot="1" x14ac:dyDescent="0.4">
      <c r="C98" s="285" t="s">
        <v>12</v>
      </c>
      <c r="D98" s="285" t="s">
        <v>13</v>
      </c>
      <c r="E98" s="286" t="s">
        <v>14</v>
      </c>
      <c r="F98" s="287" t="s">
        <v>15</v>
      </c>
      <c r="G98" s="288" t="s">
        <v>16</v>
      </c>
      <c r="H98" s="287" t="s">
        <v>15</v>
      </c>
      <c r="I98" s="288" t="s">
        <v>16</v>
      </c>
      <c r="J98" s="287" t="s">
        <v>15</v>
      </c>
      <c r="K98" s="288" t="s">
        <v>16</v>
      </c>
      <c r="L98" s="10"/>
      <c r="M98" s="10"/>
    </row>
    <row r="99" spans="3:13" x14ac:dyDescent="0.35">
      <c r="C99" s="289" t="s">
        <v>17</v>
      </c>
      <c r="D99" s="290">
        <f>12+8+7</f>
        <v>27</v>
      </c>
      <c r="E99" s="291"/>
      <c r="F99" s="292">
        <v>1925000</v>
      </c>
      <c r="G99" s="293">
        <f>D99*F99</f>
        <v>51975000</v>
      </c>
      <c r="H99" s="292">
        <v>1925000</v>
      </c>
      <c r="I99" s="293">
        <f>D99*H99</f>
        <v>51975000</v>
      </c>
      <c r="J99" s="292">
        <v>1925000</v>
      </c>
      <c r="K99" s="293">
        <f>D99*J99</f>
        <v>51975000</v>
      </c>
      <c r="L99" s="11"/>
      <c r="M99" s="11"/>
    </row>
    <row r="100" spans="3:13" x14ac:dyDescent="0.35">
      <c r="C100" s="294" t="s">
        <v>18</v>
      </c>
      <c r="D100" s="295">
        <v>27</v>
      </c>
      <c r="E100" s="296"/>
      <c r="F100" s="297">
        <v>162000</v>
      </c>
      <c r="G100" s="298">
        <f>D100*F100</f>
        <v>4374000</v>
      </c>
      <c r="H100" s="297">
        <v>162000</v>
      </c>
      <c r="I100" s="298">
        <f>D100*H100</f>
        <v>4374000</v>
      </c>
      <c r="J100" s="297">
        <v>162000</v>
      </c>
      <c r="K100" s="298">
        <f>D100*J100</f>
        <v>4374000</v>
      </c>
      <c r="L100" s="11"/>
      <c r="M100" s="11"/>
    </row>
    <row r="101" spans="3:13" x14ac:dyDescent="0.35">
      <c r="C101" s="294" t="s">
        <v>19</v>
      </c>
      <c r="D101" s="295"/>
      <c r="E101" s="296"/>
      <c r="F101" s="297">
        <f>F99/230</f>
        <v>8369.565217391304</v>
      </c>
      <c r="G101" s="298"/>
      <c r="H101" s="297">
        <f>H99/230</f>
        <v>8369.565217391304</v>
      </c>
      <c r="I101" s="298"/>
      <c r="J101" s="297">
        <f>J99/230</f>
        <v>8369.565217391304</v>
      </c>
      <c r="K101" s="298"/>
      <c r="L101" s="11"/>
      <c r="M101" s="11"/>
    </row>
    <row r="102" spans="3:13" ht="15" thickBot="1" x14ac:dyDescent="0.4">
      <c r="C102" s="299" t="s">
        <v>20</v>
      </c>
      <c r="D102" s="300">
        <v>122</v>
      </c>
      <c r="E102" s="301"/>
      <c r="F102" s="302"/>
      <c r="G102" s="303"/>
      <c r="H102" s="302"/>
      <c r="I102" s="303"/>
      <c r="J102" s="302"/>
      <c r="K102" s="303"/>
      <c r="L102" s="11"/>
      <c r="M102" s="11"/>
    </row>
    <row r="103" spans="3:13" x14ac:dyDescent="0.35">
      <c r="C103" s="16" t="s">
        <v>21</v>
      </c>
      <c r="D103" s="13">
        <v>27</v>
      </c>
      <c r="E103" s="17"/>
      <c r="F103" s="14">
        <f>(F99/30)*D102</f>
        <v>7828333.333333333</v>
      </c>
      <c r="G103" s="18">
        <f>D103*F103</f>
        <v>211365000</v>
      </c>
      <c r="H103" s="14">
        <f>(H99/30)*D102</f>
        <v>7828333.333333333</v>
      </c>
      <c r="I103" s="18">
        <f>D103*H103</f>
        <v>211365000</v>
      </c>
      <c r="J103" s="14">
        <f>(J99/30)*D102</f>
        <v>7828333.333333333</v>
      </c>
      <c r="K103" s="18">
        <f>D103*J103</f>
        <v>211365000</v>
      </c>
      <c r="L103" s="19"/>
      <c r="M103" s="19"/>
    </row>
    <row r="104" spans="3:13" x14ac:dyDescent="0.35">
      <c r="C104" s="16" t="s">
        <v>22</v>
      </c>
      <c r="D104" s="13">
        <v>27</v>
      </c>
      <c r="E104" s="17"/>
      <c r="F104" s="14">
        <f>(F100/30)*D102</f>
        <v>658800</v>
      </c>
      <c r="G104" s="18">
        <f>D104*F104</f>
        <v>17787600</v>
      </c>
      <c r="H104" s="14">
        <f>(H100/30)*D102</f>
        <v>658800</v>
      </c>
      <c r="I104" s="18">
        <f>D104*H104</f>
        <v>17787600</v>
      </c>
      <c r="J104" s="14">
        <f>(D102/30)*J100</f>
        <v>658800</v>
      </c>
      <c r="K104" s="18">
        <f>D104*J104</f>
        <v>17787600</v>
      </c>
      <c r="L104" s="19"/>
      <c r="M104" s="19"/>
    </row>
    <row r="105" spans="3:13" x14ac:dyDescent="0.35">
      <c r="C105" s="16" t="s">
        <v>23</v>
      </c>
      <c r="D105" s="13">
        <v>0</v>
      </c>
      <c r="E105" s="20">
        <v>1.25</v>
      </c>
      <c r="F105" s="21"/>
      <c r="G105" s="18">
        <f>D105*F105</f>
        <v>0</v>
      </c>
      <c r="H105" s="21"/>
      <c r="I105" s="18">
        <f>F105*H105</f>
        <v>0</v>
      </c>
      <c r="J105" s="21"/>
      <c r="K105" s="18"/>
      <c r="L105" s="19"/>
      <c r="M105" s="19"/>
    </row>
    <row r="106" spans="3:13" x14ac:dyDescent="0.35">
      <c r="C106" s="16" t="s">
        <v>24</v>
      </c>
      <c r="D106" s="13">
        <v>0</v>
      </c>
      <c r="E106" s="20">
        <v>1.75</v>
      </c>
      <c r="F106" s="21"/>
      <c r="G106" s="18">
        <f>D106*F106</f>
        <v>0</v>
      </c>
      <c r="H106" s="21"/>
      <c r="I106" s="18">
        <f>F106*H106</f>
        <v>0</v>
      </c>
      <c r="J106" s="21"/>
      <c r="K106" s="18"/>
      <c r="L106" s="19"/>
      <c r="M106" s="19"/>
    </row>
    <row r="107" spans="3:13" x14ac:dyDescent="0.35">
      <c r="C107" s="16" t="s">
        <v>25</v>
      </c>
      <c r="D107" s="13">
        <v>0</v>
      </c>
      <c r="E107" s="20">
        <v>1.35</v>
      </c>
      <c r="F107" s="21"/>
      <c r="G107" s="18">
        <f>D107*F107</f>
        <v>0</v>
      </c>
      <c r="H107" s="21"/>
      <c r="I107" s="18">
        <f>F107*H107</f>
        <v>0</v>
      </c>
      <c r="J107" s="21"/>
      <c r="K107" s="18"/>
      <c r="L107" s="19"/>
      <c r="M107" s="19"/>
    </row>
    <row r="108" spans="3:13" x14ac:dyDescent="0.35">
      <c r="C108" s="16" t="s">
        <v>26</v>
      </c>
      <c r="D108" s="13">
        <v>0</v>
      </c>
      <c r="E108" s="20">
        <v>1.75</v>
      </c>
      <c r="F108" s="21"/>
      <c r="G108" s="18">
        <f>+F108*D108</f>
        <v>0</v>
      </c>
      <c r="H108" s="21"/>
      <c r="I108" s="18">
        <f>+H108*F108</f>
        <v>0</v>
      </c>
      <c r="J108" s="21"/>
      <c r="K108" s="18"/>
      <c r="L108" s="19"/>
      <c r="M108" s="19"/>
    </row>
    <row r="109" spans="3:13" x14ac:dyDescent="0.35">
      <c r="C109" s="16" t="s">
        <v>27</v>
      </c>
      <c r="D109" s="13">
        <f>R106</f>
        <v>0</v>
      </c>
      <c r="E109" s="20">
        <v>2.1</v>
      </c>
      <c r="F109" s="21"/>
      <c r="G109" s="18">
        <f>D109*F109</f>
        <v>0</v>
      </c>
      <c r="H109" s="21"/>
      <c r="I109" s="18">
        <f>F109*H109</f>
        <v>0</v>
      </c>
      <c r="J109" s="21"/>
      <c r="K109" s="18"/>
      <c r="L109" s="19"/>
      <c r="M109" s="19"/>
    </row>
    <row r="110" spans="3:13" x14ac:dyDescent="0.35">
      <c r="C110" s="16" t="s">
        <v>28</v>
      </c>
      <c r="D110" s="13">
        <f>S106</f>
        <v>0</v>
      </c>
      <c r="E110" s="20">
        <v>2</v>
      </c>
      <c r="F110" s="21"/>
      <c r="G110" s="18">
        <f>D110*F110</f>
        <v>0</v>
      </c>
      <c r="H110" s="21"/>
      <c r="I110" s="18">
        <f>F110*H110</f>
        <v>0</v>
      </c>
      <c r="J110" s="21"/>
      <c r="K110" s="18"/>
      <c r="L110" s="19"/>
      <c r="M110" s="19"/>
    </row>
    <row r="111" spans="3:13" x14ac:dyDescent="0.35">
      <c r="C111" s="16" t="s">
        <v>29</v>
      </c>
      <c r="D111" s="13">
        <f>T106</f>
        <v>0</v>
      </c>
      <c r="E111" s="20">
        <v>2.5</v>
      </c>
      <c r="F111" s="21"/>
      <c r="G111" s="18">
        <f>D111*F111</f>
        <v>0</v>
      </c>
      <c r="H111" s="21"/>
      <c r="I111" s="18">
        <f>F111*H111</f>
        <v>0</v>
      </c>
      <c r="J111" s="21"/>
      <c r="K111" s="18"/>
      <c r="L111" s="19"/>
      <c r="M111" s="19"/>
    </row>
    <row r="112" spans="3:13" x14ac:dyDescent="0.35">
      <c r="C112" s="12" t="s">
        <v>30</v>
      </c>
      <c r="D112" s="12"/>
      <c r="E112" s="22"/>
      <c r="F112" s="14">
        <f t="shared" ref="F112:K112" si="4">SUM(F103:F111)</f>
        <v>8487133.3333333321</v>
      </c>
      <c r="G112" s="15">
        <f t="shared" si="4"/>
        <v>229152600</v>
      </c>
      <c r="H112" s="14">
        <f t="shared" si="4"/>
        <v>8487133.3333333321</v>
      </c>
      <c r="I112" s="15">
        <f t="shared" si="4"/>
        <v>229152600</v>
      </c>
      <c r="J112" s="14">
        <f t="shared" si="4"/>
        <v>8487133.3333333321</v>
      </c>
      <c r="K112" s="15">
        <f t="shared" si="4"/>
        <v>229152600</v>
      </c>
      <c r="L112" s="11"/>
      <c r="M112" s="11"/>
    </row>
    <row r="113" spans="3:14" x14ac:dyDescent="0.35">
      <c r="C113" s="16" t="s">
        <v>31</v>
      </c>
      <c r="D113" s="13"/>
      <c r="E113" s="23">
        <v>8.3299999999999999E-2</v>
      </c>
      <c r="F113" s="21">
        <f>F112*E113</f>
        <v>706978.20666666655</v>
      </c>
      <c r="G113" s="18">
        <f>G112*E113</f>
        <v>19088411.579999998</v>
      </c>
      <c r="H113" s="21">
        <f>H112*E113</f>
        <v>706978.20666666655</v>
      </c>
      <c r="I113" s="18">
        <f>I112*E113</f>
        <v>19088411.579999998</v>
      </c>
      <c r="J113" s="21">
        <f>J112*E113</f>
        <v>706978.20666666655</v>
      </c>
      <c r="K113" s="18">
        <f>K112*E113</f>
        <v>19088411.579999998</v>
      </c>
      <c r="L113" s="19"/>
      <c r="M113" s="19"/>
    </row>
    <row r="114" spans="3:14" x14ac:dyDescent="0.35">
      <c r="C114" s="16" t="s">
        <v>32</v>
      </c>
      <c r="D114" s="13"/>
      <c r="E114" s="24">
        <v>0.01</v>
      </c>
      <c r="F114" s="21">
        <f>F113*E114</f>
        <v>7069.7820666666657</v>
      </c>
      <c r="G114" s="18">
        <f>G112*E114</f>
        <v>2291526</v>
      </c>
      <c r="H114" s="21">
        <f>H113*E114</f>
        <v>7069.7820666666657</v>
      </c>
      <c r="I114" s="18">
        <f>I112*E114</f>
        <v>2291526</v>
      </c>
      <c r="J114" s="21">
        <f>J113*E114</f>
        <v>7069.7820666666657</v>
      </c>
      <c r="K114" s="18">
        <f>K112*E114</f>
        <v>2291526</v>
      </c>
      <c r="L114" s="19"/>
      <c r="M114" s="19"/>
    </row>
    <row r="115" spans="3:14" x14ac:dyDescent="0.35">
      <c r="C115" s="16" t="s">
        <v>33</v>
      </c>
      <c r="D115" s="13"/>
      <c r="E115" s="23">
        <v>8.3299999999999999E-2</v>
      </c>
      <c r="F115" s="21">
        <f>E115*F112</f>
        <v>706978.20666666655</v>
      </c>
      <c r="G115" s="18">
        <f>G112*E115</f>
        <v>19088411.579999998</v>
      </c>
      <c r="H115" s="21">
        <f>E115*H112</f>
        <v>706978.20666666655</v>
      </c>
      <c r="I115" s="18">
        <f>I112*E115</f>
        <v>19088411.579999998</v>
      </c>
      <c r="J115" s="21">
        <f>E115*J112</f>
        <v>706978.20666666655</v>
      </c>
      <c r="K115" s="18">
        <f>K112*E115</f>
        <v>19088411.579999998</v>
      </c>
      <c r="L115" s="19"/>
      <c r="M115" s="19"/>
    </row>
    <row r="116" spans="3:14" x14ac:dyDescent="0.35">
      <c r="C116" s="16" t="s">
        <v>34</v>
      </c>
      <c r="D116" s="13"/>
      <c r="E116" s="23">
        <v>4.1700000000000001E-2</v>
      </c>
      <c r="F116" s="21">
        <f>E116*F112</f>
        <v>353913.45999999996</v>
      </c>
      <c r="G116" s="18">
        <f>+(G112-G104)*E116</f>
        <v>8813920.5</v>
      </c>
      <c r="H116" s="21">
        <f>E116*H112</f>
        <v>353913.45999999996</v>
      </c>
      <c r="I116" s="18">
        <f>+(I112-I104)*E116</f>
        <v>8813920.5</v>
      </c>
      <c r="J116" s="21">
        <f>E116*J112</f>
        <v>353913.45999999996</v>
      </c>
      <c r="K116" s="18">
        <f>+(K112-K104)*E116</f>
        <v>8813920.5</v>
      </c>
      <c r="L116" s="19"/>
      <c r="M116" s="19"/>
    </row>
    <row r="117" spans="3:14" x14ac:dyDescent="0.35">
      <c r="C117" s="16" t="s">
        <v>35</v>
      </c>
      <c r="D117" s="13"/>
      <c r="E117" s="24">
        <v>0.12</v>
      </c>
      <c r="F117" s="21">
        <f>(F112-F100)*E117</f>
        <v>999015.99999999977</v>
      </c>
      <c r="G117" s="18">
        <f>+(G112-G104)*E117</f>
        <v>25363800</v>
      </c>
      <c r="H117" s="21">
        <f>(H112-H100)*E117</f>
        <v>999015.99999999977</v>
      </c>
      <c r="I117" s="18">
        <f>+(I112-I104)*E117</f>
        <v>25363800</v>
      </c>
      <c r="J117" s="21">
        <f>(J112-J100)*E117</f>
        <v>999015.99999999977</v>
      </c>
      <c r="K117" s="18">
        <f>+(K112-K104)*E117</f>
        <v>25363800</v>
      </c>
      <c r="L117" s="19"/>
      <c r="M117" s="19"/>
    </row>
    <row r="118" spans="3:14" x14ac:dyDescent="0.35">
      <c r="C118" s="16" t="s">
        <v>36</v>
      </c>
      <c r="D118" s="13"/>
      <c r="E118" s="25">
        <v>6.9599999999999995E-2</v>
      </c>
      <c r="F118" s="21">
        <f>(F112-F100)*E118</f>
        <v>579429.27999999991</v>
      </c>
      <c r="G118" s="18">
        <f>+(G112-G104)*E118</f>
        <v>14711003.999999998</v>
      </c>
      <c r="H118" s="21">
        <f>(H112-H100)*E118</f>
        <v>579429.27999999991</v>
      </c>
      <c r="I118" s="18">
        <f>+(I112-I104)*E118</f>
        <v>14711003.999999998</v>
      </c>
      <c r="J118" s="21">
        <f>(J112-J100)*E118</f>
        <v>579429.27999999991</v>
      </c>
      <c r="K118" s="18">
        <f>+(K112-K104)*E118</f>
        <v>14711003.999999998</v>
      </c>
      <c r="L118" s="19"/>
      <c r="M118" s="19"/>
    </row>
    <row r="119" spans="3:14" x14ac:dyDescent="0.35">
      <c r="C119" s="16" t="s">
        <v>37</v>
      </c>
      <c r="D119" s="13"/>
      <c r="E119" s="23">
        <v>0.04</v>
      </c>
      <c r="F119" s="21">
        <f>(F112-F100)*E119</f>
        <v>333005.33333333331</v>
      </c>
      <c r="G119" s="18">
        <f>+(G112-G104+G116)*E119</f>
        <v>8807156.8200000003</v>
      </c>
      <c r="H119" s="21">
        <f>(H112-H100)*E119</f>
        <v>333005.33333333331</v>
      </c>
      <c r="I119" s="18">
        <f>+(I112-I104+I116)*E119</f>
        <v>8807156.8200000003</v>
      </c>
      <c r="J119" s="21">
        <f>(J112-J100)*E119</f>
        <v>333005.33333333331</v>
      </c>
      <c r="K119" s="18">
        <f>+(K112-K104+K116)*E119</f>
        <v>8807156.8200000003</v>
      </c>
      <c r="L119" s="19"/>
      <c r="M119" s="19"/>
    </row>
    <row r="120" spans="3:14" x14ac:dyDescent="0.35">
      <c r="C120" s="26" t="s">
        <v>38</v>
      </c>
      <c r="D120" s="26"/>
      <c r="E120" s="27"/>
      <c r="F120" s="28"/>
      <c r="G120" s="29">
        <f>SUM(G112:G119)</f>
        <v>327316830.47999996</v>
      </c>
      <c r="H120" s="28"/>
      <c r="I120" s="29">
        <f>SUM(I112:I119)</f>
        <v>327316830.47999996</v>
      </c>
      <c r="J120" s="28"/>
      <c r="K120" s="29">
        <f>SUM(K112:K119)</f>
        <v>327316830.47999996</v>
      </c>
      <c r="L120" s="30"/>
      <c r="M120" s="30"/>
    </row>
    <row r="121" spans="3:14" x14ac:dyDescent="0.35">
      <c r="C121" s="31" t="s">
        <v>39</v>
      </c>
      <c r="D121" s="31"/>
      <c r="E121" s="32"/>
      <c r="F121" s="33">
        <v>0.14000000000000001</v>
      </c>
      <c r="G121" s="34">
        <f>F121*G120</f>
        <v>45824356.267200001</v>
      </c>
      <c r="H121" s="33">
        <v>0.16</v>
      </c>
      <c r="I121" s="34">
        <f>H121*I120</f>
        <v>52370692.876799993</v>
      </c>
      <c r="J121" s="33">
        <v>0.15</v>
      </c>
      <c r="K121" s="34">
        <f>J121*K120</f>
        <v>49097524.571999989</v>
      </c>
      <c r="L121" s="35"/>
      <c r="M121" s="35"/>
    </row>
    <row r="122" spans="3:14" ht="15" thickBot="1" x14ac:dyDescent="0.4">
      <c r="C122" s="36" t="s">
        <v>40</v>
      </c>
      <c r="D122" s="36"/>
      <c r="E122" s="37">
        <v>0.19</v>
      </c>
      <c r="F122" s="38">
        <f>G120*F121</f>
        <v>45824356.267200001</v>
      </c>
      <c r="G122" s="39">
        <f>+F122*E122</f>
        <v>8706627.6907679997</v>
      </c>
      <c r="H122" s="38">
        <f>I120*H121</f>
        <v>52370692.876799993</v>
      </c>
      <c r="I122" s="39">
        <f>+H122*E122</f>
        <v>9950431.6465919986</v>
      </c>
      <c r="J122" s="38">
        <f>K120*J121</f>
        <v>49097524.571999989</v>
      </c>
      <c r="K122" s="39">
        <f>+J122*E122</f>
        <v>9328529.6686799973</v>
      </c>
      <c r="L122" s="35"/>
      <c r="M122" s="35"/>
    </row>
    <row r="123" spans="3:14" ht="19.5" customHeight="1" thickBot="1" x14ac:dyDescent="0.4">
      <c r="C123" s="308" t="str">
        <f>C97</f>
        <v>OFICIALES ALBAÑILERIA</v>
      </c>
      <c r="D123" s="308"/>
      <c r="E123" s="309"/>
      <c r="F123" s="310"/>
      <c r="G123" s="311">
        <f>G120+G121+G122</f>
        <v>381847814.43796796</v>
      </c>
      <c r="H123" s="310"/>
      <c r="I123" s="311">
        <f>I120+I121+I122</f>
        <v>389637955.00339198</v>
      </c>
      <c r="J123" s="310"/>
      <c r="K123" s="311">
        <f>K120+K121+K122</f>
        <v>385742884.72067994</v>
      </c>
      <c r="L123" s="9"/>
      <c r="M123" s="9"/>
      <c r="N123" s="362"/>
    </row>
    <row r="124" spans="3:14" ht="19.5" customHeight="1" x14ac:dyDescent="0.35">
      <c r="C124" s="7"/>
      <c r="D124" s="7"/>
      <c r="E124" s="8"/>
      <c r="F124" s="84"/>
      <c r="G124" s="9"/>
      <c r="H124" s="84"/>
      <c r="I124" s="9"/>
      <c r="J124" s="84"/>
      <c r="K124" s="9"/>
      <c r="L124" s="9"/>
      <c r="M124" s="9"/>
      <c r="N124" s="362"/>
    </row>
    <row r="125" spans="3:14" ht="15" thickBot="1" x14ac:dyDescent="0.4">
      <c r="C125" s="7" t="s">
        <v>43</v>
      </c>
      <c r="D125" s="7"/>
      <c r="E125" s="8"/>
      <c r="F125" s="44"/>
      <c r="G125" s="45"/>
      <c r="H125" s="44"/>
      <c r="I125" s="45"/>
      <c r="J125" s="44"/>
      <c r="K125" s="45"/>
      <c r="L125" s="9"/>
      <c r="M125" s="9"/>
      <c r="N125" s="362"/>
    </row>
    <row r="126" spans="3:14" ht="15" thickBot="1" x14ac:dyDescent="0.4">
      <c r="C126" s="285" t="s">
        <v>12</v>
      </c>
      <c r="D126" s="285" t="s">
        <v>13</v>
      </c>
      <c r="E126" s="286" t="s">
        <v>14</v>
      </c>
      <c r="F126" s="287" t="s">
        <v>15</v>
      </c>
      <c r="G126" s="288" t="s">
        <v>16</v>
      </c>
      <c r="H126" s="287" t="s">
        <v>15</v>
      </c>
      <c r="I126" s="288" t="s">
        <v>16</v>
      </c>
      <c r="J126" s="287" t="s">
        <v>15</v>
      </c>
      <c r="K126" s="288" t="s">
        <v>16</v>
      </c>
      <c r="L126" s="10"/>
      <c r="M126" s="10"/>
      <c r="N126" s="48"/>
    </row>
    <row r="127" spans="3:14" x14ac:dyDescent="0.35">
      <c r="C127" s="289" t="s">
        <v>17</v>
      </c>
      <c r="D127" s="290">
        <v>2</v>
      </c>
      <c r="E127" s="291"/>
      <c r="F127" s="292">
        <f>F4</f>
        <v>1705000</v>
      </c>
      <c r="G127" s="293">
        <f>D127*F127</f>
        <v>3410000</v>
      </c>
      <c r="H127" s="292">
        <f>F4</f>
        <v>1705000</v>
      </c>
      <c r="I127" s="293">
        <f>D127*H127</f>
        <v>3410000</v>
      </c>
      <c r="J127" s="292">
        <v>1705000</v>
      </c>
      <c r="K127" s="293">
        <f>D127*J127</f>
        <v>3410000</v>
      </c>
      <c r="L127" s="11"/>
      <c r="M127" s="11"/>
    </row>
    <row r="128" spans="3:14" x14ac:dyDescent="0.35">
      <c r="C128" s="294" t="s">
        <v>18</v>
      </c>
      <c r="D128" s="295">
        <v>2</v>
      </c>
      <c r="E128" s="296"/>
      <c r="F128" s="297">
        <v>162000</v>
      </c>
      <c r="G128" s="298">
        <f>D128*F128</f>
        <v>324000</v>
      </c>
      <c r="H128" s="297">
        <v>162000</v>
      </c>
      <c r="I128" s="298">
        <f>D128*H128</f>
        <v>324000</v>
      </c>
      <c r="J128" s="297">
        <v>162000</v>
      </c>
      <c r="K128" s="298">
        <f>D128*J128</f>
        <v>324000</v>
      </c>
      <c r="L128" s="11"/>
      <c r="M128" s="11"/>
    </row>
    <row r="129" spans="3:13" x14ac:dyDescent="0.35">
      <c r="C129" s="294" t="s">
        <v>19</v>
      </c>
      <c r="D129" s="295"/>
      <c r="E129" s="296"/>
      <c r="F129" s="297">
        <f>F127/230</f>
        <v>7413.04347826087</v>
      </c>
      <c r="G129" s="298"/>
      <c r="H129" s="297">
        <f>H127/230</f>
        <v>7413.04347826087</v>
      </c>
      <c r="I129" s="298"/>
      <c r="J129" s="297">
        <f>J127/230</f>
        <v>7413.04347826087</v>
      </c>
      <c r="K129" s="298"/>
      <c r="L129" s="11"/>
      <c r="M129" s="11"/>
    </row>
    <row r="130" spans="3:13" ht="15" thickBot="1" x14ac:dyDescent="0.4">
      <c r="C130" s="299" t="s">
        <v>20</v>
      </c>
      <c r="D130" s="300">
        <v>122</v>
      </c>
      <c r="E130" s="301"/>
      <c r="F130" s="302"/>
      <c r="G130" s="303"/>
      <c r="H130" s="302"/>
      <c r="I130" s="303"/>
      <c r="J130" s="302"/>
      <c r="K130" s="303"/>
      <c r="L130" s="11"/>
      <c r="M130" s="11"/>
    </row>
    <row r="131" spans="3:13" x14ac:dyDescent="0.35">
      <c r="C131" s="16" t="s">
        <v>21</v>
      </c>
      <c r="D131" s="13">
        <v>2</v>
      </c>
      <c r="E131" s="17"/>
      <c r="F131" s="14">
        <f>(F127/30)*D130</f>
        <v>6933666.666666667</v>
      </c>
      <c r="G131" s="18">
        <f>D131*F131</f>
        <v>13867333.333333334</v>
      </c>
      <c r="H131" s="14">
        <f>(H127/30)*D130</f>
        <v>6933666.666666667</v>
      </c>
      <c r="I131" s="18">
        <f>D131*H131</f>
        <v>13867333.333333334</v>
      </c>
      <c r="J131" s="14">
        <f>(J127/30)*D130</f>
        <v>6933666.666666667</v>
      </c>
      <c r="K131" s="18">
        <f>D131*J131</f>
        <v>13867333.333333334</v>
      </c>
      <c r="L131" s="19"/>
      <c r="M131" s="19"/>
    </row>
    <row r="132" spans="3:13" x14ac:dyDescent="0.35">
      <c r="C132" s="16" t="s">
        <v>22</v>
      </c>
      <c r="D132" s="13">
        <v>2</v>
      </c>
      <c r="E132" s="17"/>
      <c r="F132" s="14">
        <f>(F128/30)*D130</f>
        <v>658800</v>
      </c>
      <c r="G132" s="18">
        <f>D132*F132</f>
        <v>1317600</v>
      </c>
      <c r="H132" s="14">
        <f>(H128/30)*D130</f>
        <v>658800</v>
      </c>
      <c r="I132" s="18">
        <f>D132*H132</f>
        <v>1317600</v>
      </c>
      <c r="J132" s="14">
        <f>(J128/30)*D130</f>
        <v>658800</v>
      </c>
      <c r="K132" s="18">
        <f>D132*J132</f>
        <v>1317600</v>
      </c>
      <c r="L132" s="19"/>
      <c r="M132" s="19"/>
    </row>
    <row r="133" spans="3:13" x14ac:dyDescent="0.35">
      <c r="C133" s="16" t="s">
        <v>23</v>
      </c>
      <c r="D133" s="13">
        <v>0</v>
      </c>
      <c r="E133" s="20">
        <v>1.25</v>
      </c>
      <c r="F133" s="21"/>
      <c r="G133" s="18">
        <f>D133*F133</f>
        <v>0</v>
      </c>
      <c r="H133" s="21"/>
      <c r="I133" s="18">
        <f>F133*H133</f>
        <v>0</v>
      </c>
      <c r="J133" s="21"/>
      <c r="K133" s="18"/>
      <c r="L133" s="19"/>
      <c r="M133" s="19"/>
    </row>
    <row r="134" spans="3:13" x14ac:dyDescent="0.35">
      <c r="C134" s="16" t="s">
        <v>24</v>
      </c>
      <c r="D134" s="13">
        <v>0</v>
      </c>
      <c r="E134" s="20">
        <v>1.75</v>
      </c>
      <c r="F134" s="21"/>
      <c r="G134" s="18">
        <f>D134*F134</f>
        <v>0</v>
      </c>
      <c r="H134" s="21"/>
      <c r="I134" s="18">
        <f>F134*H134</f>
        <v>0</v>
      </c>
      <c r="J134" s="21"/>
      <c r="K134" s="18"/>
      <c r="L134" s="19"/>
      <c r="M134" s="19"/>
    </row>
    <row r="135" spans="3:13" x14ac:dyDescent="0.35">
      <c r="C135" s="16" t="s">
        <v>25</v>
      </c>
      <c r="D135" s="13">
        <v>0</v>
      </c>
      <c r="E135" s="20">
        <v>1.35</v>
      </c>
      <c r="F135" s="21"/>
      <c r="G135" s="18">
        <f>D135*F135</f>
        <v>0</v>
      </c>
      <c r="H135" s="21"/>
      <c r="I135" s="18">
        <f>F135*H135</f>
        <v>0</v>
      </c>
      <c r="J135" s="21"/>
      <c r="K135" s="18"/>
      <c r="L135" s="19"/>
      <c r="M135" s="19"/>
    </row>
    <row r="136" spans="3:13" x14ac:dyDescent="0.35">
      <c r="C136" s="16" t="s">
        <v>26</v>
      </c>
      <c r="D136" s="13">
        <f>+(D127*D62)*8</f>
        <v>0</v>
      </c>
      <c r="E136" s="20">
        <v>1.75</v>
      </c>
      <c r="F136" s="21"/>
      <c r="G136" s="18">
        <f>+F136*D136</f>
        <v>0</v>
      </c>
      <c r="H136" s="21"/>
      <c r="I136" s="18">
        <f>+H136*F136</f>
        <v>0</v>
      </c>
      <c r="J136" s="21"/>
      <c r="K136" s="18"/>
      <c r="L136" s="19"/>
      <c r="M136" s="19"/>
    </row>
    <row r="137" spans="3:13" x14ac:dyDescent="0.35">
      <c r="C137" s="16" t="s">
        <v>27</v>
      </c>
      <c r="D137" s="13">
        <f>R134</f>
        <v>0</v>
      </c>
      <c r="E137" s="20">
        <v>2.1</v>
      </c>
      <c r="F137" s="21"/>
      <c r="G137" s="18">
        <f>D137*F137</f>
        <v>0</v>
      </c>
      <c r="H137" s="21"/>
      <c r="I137" s="18">
        <f>F137*H137</f>
        <v>0</v>
      </c>
      <c r="J137" s="21"/>
      <c r="K137" s="18"/>
      <c r="L137" s="19"/>
      <c r="M137" s="19"/>
    </row>
    <row r="138" spans="3:13" x14ac:dyDescent="0.35">
      <c r="C138" s="16" t="s">
        <v>28</v>
      </c>
      <c r="D138" s="13">
        <f>S134</f>
        <v>0</v>
      </c>
      <c r="E138" s="20">
        <v>2</v>
      </c>
      <c r="F138" s="21"/>
      <c r="G138" s="18">
        <f>D138*F138</f>
        <v>0</v>
      </c>
      <c r="H138" s="21"/>
      <c r="I138" s="18">
        <f>F138*H138</f>
        <v>0</v>
      </c>
      <c r="J138" s="21"/>
      <c r="K138" s="18"/>
      <c r="L138" s="19"/>
      <c r="M138" s="19"/>
    </row>
    <row r="139" spans="3:13" x14ac:dyDescent="0.35">
      <c r="C139" s="16" t="s">
        <v>29</v>
      </c>
      <c r="D139" s="13">
        <f>T134</f>
        <v>0</v>
      </c>
      <c r="E139" s="20">
        <v>2.5</v>
      </c>
      <c r="F139" s="21"/>
      <c r="G139" s="18">
        <f>D139*F139</f>
        <v>0</v>
      </c>
      <c r="H139" s="21"/>
      <c r="I139" s="18">
        <f>F139*H139</f>
        <v>0</v>
      </c>
      <c r="J139" s="21"/>
      <c r="K139" s="18"/>
      <c r="L139" s="19"/>
      <c r="M139" s="19"/>
    </row>
    <row r="140" spans="3:13" x14ac:dyDescent="0.35">
      <c r="C140" s="12" t="s">
        <v>30</v>
      </c>
      <c r="D140" s="12"/>
      <c r="E140" s="22"/>
      <c r="F140" s="14">
        <f t="shared" ref="F140:K140" si="5">SUM(F131:F139)</f>
        <v>7592466.666666667</v>
      </c>
      <c r="G140" s="15">
        <f t="shared" si="5"/>
        <v>15184933.333333334</v>
      </c>
      <c r="H140" s="14">
        <f t="shared" si="5"/>
        <v>7592466.666666667</v>
      </c>
      <c r="I140" s="15">
        <f t="shared" si="5"/>
        <v>15184933.333333334</v>
      </c>
      <c r="J140" s="14">
        <f t="shared" si="5"/>
        <v>7592466.666666667</v>
      </c>
      <c r="K140" s="15">
        <f t="shared" si="5"/>
        <v>15184933.333333334</v>
      </c>
      <c r="L140" s="11"/>
      <c r="M140" s="11"/>
    </row>
    <row r="141" spans="3:13" x14ac:dyDescent="0.35">
      <c r="C141" s="16" t="s">
        <v>31</v>
      </c>
      <c r="D141" s="13"/>
      <c r="E141" s="23">
        <v>8.3299999999999999E-2</v>
      </c>
      <c r="F141" s="21">
        <f>F140*E141</f>
        <v>632452.47333333339</v>
      </c>
      <c r="G141" s="18">
        <f>G140*E141</f>
        <v>1264904.9466666668</v>
      </c>
      <c r="H141" s="21">
        <f>H140*E141</f>
        <v>632452.47333333339</v>
      </c>
      <c r="I141" s="18">
        <f>I140*E141</f>
        <v>1264904.9466666668</v>
      </c>
      <c r="J141" s="21">
        <f>J140*E141</f>
        <v>632452.47333333339</v>
      </c>
      <c r="K141" s="18">
        <f>K140*E141</f>
        <v>1264904.9466666668</v>
      </c>
      <c r="L141" s="19"/>
      <c r="M141" s="19"/>
    </row>
    <row r="142" spans="3:13" x14ac:dyDescent="0.35">
      <c r="C142" s="16" t="s">
        <v>32</v>
      </c>
      <c r="D142" s="13"/>
      <c r="E142" s="24">
        <v>0.01</v>
      </c>
      <c r="F142" s="21">
        <f>F141*E142</f>
        <v>6324.5247333333336</v>
      </c>
      <c r="G142" s="18">
        <f>G140*E142</f>
        <v>151849.33333333334</v>
      </c>
      <c r="H142" s="21">
        <f>H141*E142</f>
        <v>6324.5247333333336</v>
      </c>
      <c r="I142" s="18">
        <f>I140*E142</f>
        <v>151849.33333333334</v>
      </c>
      <c r="J142" s="21">
        <f>J141*E142</f>
        <v>6324.5247333333336</v>
      </c>
      <c r="K142" s="18">
        <f>K140*E142</f>
        <v>151849.33333333334</v>
      </c>
      <c r="L142" s="19"/>
      <c r="M142" s="19"/>
    </row>
    <row r="143" spans="3:13" x14ac:dyDescent="0.35">
      <c r="C143" s="16" t="s">
        <v>33</v>
      </c>
      <c r="D143" s="13"/>
      <c r="E143" s="23">
        <v>8.3299999999999999E-2</v>
      </c>
      <c r="F143" s="21">
        <f>E143*F140</f>
        <v>632452.47333333339</v>
      </c>
      <c r="G143" s="18">
        <f>G140*E143</f>
        <v>1264904.9466666668</v>
      </c>
      <c r="H143" s="21">
        <f>E143*H140</f>
        <v>632452.47333333339</v>
      </c>
      <c r="I143" s="18">
        <f>I140*E143</f>
        <v>1264904.9466666668</v>
      </c>
      <c r="J143" s="21">
        <f>E143*J140</f>
        <v>632452.47333333339</v>
      </c>
      <c r="K143" s="18">
        <f>K140*E143</f>
        <v>1264904.9466666668</v>
      </c>
      <c r="L143" s="19"/>
      <c r="M143" s="19"/>
    </row>
    <row r="144" spans="3:13" x14ac:dyDescent="0.35">
      <c r="C144" s="16" t="s">
        <v>34</v>
      </c>
      <c r="D144" s="13"/>
      <c r="E144" s="23">
        <v>4.1700000000000001E-2</v>
      </c>
      <c r="F144" s="21">
        <f>E144*F140</f>
        <v>316605.86000000004</v>
      </c>
      <c r="G144" s="18">
        <f>+(G140-G132)*E144</f>
        <v>578267.80000000005</v>
      </c>
      <c r="H144" s="21">
        <f>E144*H140</f>
        <v>316605.86000000004</v>
      </c>
      <c r="I144" s="18">
        <f>+(I140-I132)*E144</f>
        <v>578267.80000000005</v>
      </c>
      <c r="J144" s="21">
        <f>E144*J140</f>
        <v>316605.86000000004</v>
      </c>
      <c r="K144" s="18">
        <f>+(K140-K132)*E144</f>
        <v>578267.80000000005</v>
      </c>
      <c r="L144" s="19"/>
      <c r="M144" s="19"/>
    </row>
    <row r="145" spans="3:14" x14ac:dyDescent="0.35">
      <c r="C145" s="16" t="s">
        <v>35</v>
      </c>
      <c r="D145" s="13"/>
      <c r="E145" s="24">
        <v>0.12</v>
      </c>
      <c r="F145" s="21">
        <f>(F140-F128)*E145</f>
        <v>891656</v>
      </c>
      <c r="G145" s="18">
        <f>+(G140-G132)*E145</f>
        <v>1664080</v>
      </c>
      <c r="H145" s="21">
        <f>(H140-H128)*E145</f>
        <v>891656</v>
      </c>
      <c r="I145" s="18">
        <f>+(I140-I132)*E145</f>
        <v>1664080</v>
      </c>
      <c r="J145" s="21">
        <f>(J140-J128)*E145</f>
        <v>891656</v>
      </c>
      <c r="K145" s="18">
        <f>+(K140-K132)*E145</f>
        <v>1664080</v>
      </c>
      <c r="L145" s="19"/>
      <c r="M145" s="19"/>
    </row>
    <row r="146" spans="3:14" x14ac:dyDescent="0.35">
      <c r="C146" s="16" t="s">
        <v>36</v>
      </c>
      <c r="D146" s="13"/>
      <c r="E146" s="25">
        <v>6.9599999999999995E-2</v>
      </c>
      <c r="F146" s="21">
        <f>(F140-F128)*E146</f>
        <v>517160.48</v>
      </c>
      <c r="G146" s="18">
        <f>+(G140-G132)*E146</f>
        <v>965166.4</v>
      </c>
      <c r="H146" s="21">
        <f>(H140-H128)*E146</f>
        <v>517160.48</v>
      </c>
      <c r="I146" s="18">
        <f>+(I140-I132)*E146</f>
        <v>965166.4</v>
      </c>
      <c r="J146" s="21">
        <f>(J140-J128)*E146</f>
        <v>517160.48</v>
      </c>
      <c r="K146" s="18">
        <f>+(K140-K132)*E146</f>
        <v>965166.4</v>
      </c>
      <c r="L146" s="19"/>
      <c r="M146" s="19"/>
    </row>
    <row r="147" spans="3:14" x14ac:dyDescent="0.35">
      <c r="C147" s="16" t="s">
        <v>37</v>
      </c>
      <c r="D147" s="13"/>
      <c r="E147" s="23">
        <v>0.04</v>
      </c>
      <c r="F147" s="21">
        <f>(F140-F128)*E147</f>
        <v>297218.66666666669</v>
      </c>
      <c r="G147" s="18">
        <f>+(G140-G132+G144)*E147</f>
        <v>577824.04533333343</v>
      </c>
      <c r="H147" s="21">
        <f>(H140-H128)*E147</f>
        <v>297218.66666666669</v>
      </c>
      <c r="I147" s="18">
        <f>+(I140-I132+I144)*E147</f>
        <v>577824.04533333343</v>
      </c>
      <c r="J147" s="21">
        <f>(J140-J128)*E147</f>
        <v>297218.66666666669</v>
      </c>
      <c r="K147" s="18">
        <f>+(K140-K132+K144)*E147</f>
        <v>577824.04533333343</v>
      </c>
      <c r="L147" s="19"/>
      <c r="M147" s="19"/>
    </row>
    <row r="148" spans="3:14" x14ac:dyDescent="0.35">
      <c r="C148" s="26" t="s">
        <v>38</v>
      </c>
      <c r="D148" s="26"/>
      <c r="E148" s="27"/>
      <c r="F148" s="28"/>
      <c r="G148" s="29">
        <f>SUM(G140:G147)</f>
        <v>21651930.805333335</v>
      </c>
      <c r="H148" s="28"/>
      <c r="I148" s="29">
        <f>SUM(I140:I147)</f>
        <v>21651930.805333335</v>
      </c>
      <c r="J148" s="28"/>
      <c r="K148" s="29">
        <f>SUM(K140:K147)</f>
        <v>21651930.805333335</v>
      </c>
      <c r="L148" s="30"/>
      <c r="M148" s="30"/>
    </row>
    <row r="149" spans="3:14" x14ac:dyDescent="0.35">
      <c r="C149" s="31" t="s">
        <v>39</v>
      </c>
      <c r="D149" s="31"/>
      <c r="E149" s="32"/>
      <c r="F149" s="33">
        <v>0.14000000000000001</v>
      </c>
      <c r="G149" s="34">
        <f>F149*G148</f>
        <v>3031270.3127466673</v>
      </c>
      <c r="H149" s="33">
        <v>0.16</v>
      </c>
      <c r="I149" s="34">
        <f>H149*I148</f>
        <v>3464308.9288533335</v>
      </c>
      <c r="J149" s="33">
        <v>0.15</v>
      </c>
      <c r="K149" s="34">
        <f>J149*K148</f>
        <v>3247789.6208000001</v>
      </c>
      <c r="L149" s="35"/>
      <c r="M149" s="35"/>
    </row>
    <row r="150" spans="3:14" ht="15" thickBot="1" x14ac:dyDescent="0.4">
      <c r="C150" s="36" t="s">
        <v>40</v>
      </c>
      <c r="D150" s="36"/>
      <c r="E150" s="37">
        <v>0.19</v>
      </c>
      <c r="F150" s="38">
        <f>G148*F149</f>
        <v>3031270.3127466673</v>
      </c>
      <c r="G150" s="39">
        <f>+F150*E150</f>
        <v>575941.35942186683</v>
      </c>
      <c r="H150" s="38">
        <f>I148*H149</f>
        <v>3464308.9288533335</v>
      </c>
      <c r="I150" s="39">
        <f>+H150*E150</f>
        <v>658218.69648213335</v>
      </c>
      <c r="J150" s="38">
        <f>K148*J149</f>
        <v>3247789.6208000001</v>
      </c>
      <c r="K150" s="39">
        <f>+J150*E150</f>
        <v>617080.02795200003</v>
      </c>
      <c r="L150" s="35"/>
      <c r="M150" s="35"/>
    </row>
    <row r="151" spans="3:14" ht="15" thickBot="1" x14ac:dyDescent="0.4">
      <c r="C151" s="308" t="str">
        <f>C125</f>
        <v>AYUDANTES ALBAÑILERIA</v>
      </c>
      <c r="D151" s="308"/>
      <c r="E151" s="309"/>
      <c r="F151" s="310"/>
      <c r="G151" s="311">
        <f>G148+G149+G150</f>
        <v>25259142.477501869</v>
      </c>
      <c r="H151" s="310"/>
      <c r="I151" s="311">
        <f>I148+I149+I150</f>
        <v>25774458.430668801</v>
      </c>
      <c r="J151" s="310"/>
      <c r="K151" s="311">
        <f>K148+K149+K150</f>
        <v>25516800.454085335</v>
      </c>
      <c r="L151" s="9"/>
      <c r="M151" s="9"/>
      <c r="N151" s="362"/>
    </row>
    <row r="152" spans="3:14" ht="19.5" customHeight="1" x14ac:dyDescent="0.35">
      <c r="C152" s="7"/>
      <c r="D152" s="7"/>
      <c r="E152" s="8"/>
      <c r="F152" s="307"/>
      <c r="G152" s="9"/>
      <c r="H152" s="84"/>
      <c r="I152" s="9"/>
      <c r="J152" s="84"/>
      <c r="K152" s="9"/>
      <c r="L152" s="9"/>
      <c r="M152" s="9"/>
    </row>
    <row r="153" spans="3:14" ht="16.5" thickBot="1" x14ac:dyDescent="0.45">
      <c r="C153" s="46" t="s">
        <v>44</v>
      </c>
      <c r="F153" s="47"/>
      <c r="G153" s="47"/>
      <c r="H153" s="47"/>
      <c r="I153" s="47"/>
      <c r="J153" s="47"/>
      <c r="K153" s="47"/>
    </row>
    <row r="154" spans="3:14" ht="15" thickBot="1" x14ac:dyDescent="0.4">
      <c r="C154" s="285" t="s">
        <v>12</v>
      </c>
      <c r="D154" s="285" t="s">
        <v>13</v>
      </c>
      <c r="E154" s="286" t="s">
        <v>14</v>
      </c>
      <c r="F154" s="287" t="s">
        <v>15</v>
      </c>
      <c r="G154" s="288" t="s">
        <v>16</v>
      </c>
      <c r="H154" s="287" t="s">
        <v>15</v>
      </c>
      <c r="I154" s="288" t="s">
        <v>16</v>
      </c>
      <c r="J154" s="287" t="s">
        <v>15</v>
      </c>
      <c r="K154" s="288" t="s">
        <v>16</v>
      </c>
      <c r="L154" s="10"/>
      <c r="M154" s="10"/>
    </row>
    <row r="155" spans="3:14" x14ac:dyDescent="0.35">
      <c r="C155" s="289" t="s">
        <v>17</v>
      </c>
      <c r="D155" s="290">
        <f>8+10+9</f>
        <v>27</v>
      </c>
      <c r="E155" s="291"/>
      <c r="F155" s="292">
        <f>F3</f>
        <v>1925000</v>
      </c>
      <c r="G155" s="293">
        <f>D155*F155</f>
        <v>51975000</v>
      </c>
      <c r="H155" s="292">
        <f>F3</f>
        <v>1925000</v>
      </c>
      <c r="I155" s="293">
        <f>D155*H155</f>
        <v>51975000</v>
      </c>
      <c r="J155" s="292">
        <v>1925000</v>
      </c>
      <c r="K155" s="293">
        <f>D155*J155</f>
        <v>51975000</v>
      </c>
      <c r="L155" s="11"/>
      <c r="M155" s="11"/>
    </row>
    <row r="156" spans="3:14" x14ac:dyDescent="0.35">
      <c r="C156" s="294" t="s">
        <v>18</v>
      </c>
      <c r="D156" s="295">
        <v>27</v>
      </c>
      <c r="E156" s="296"/>
      <c r="F156" s="297">
        <v>162000</v>
      </c>
      <c r="G156" s="298">
        <f>D156*F156</f>
        <v>4374000</v>
      </c>
      <c r="H156" s="297">
        <v>162000</v>
      </c>
      <c r="I156" s="298">
        <f>D156*H156</f>
        <v>4374000</v>
      </c>
      <c r="J156" s="297">
        <v>162000</v>
      </c>
      <c r="K156" s="298">
        <f>D156*J156</f>
        <v>4374000</v>
      </c>
      <c r="L156" s="11"/>
      <c r="M156" s="11"/>
    </row>
    <row r="157" spans="3:14" x14ac:dyDescent="0.35">
      <c r="C157" s="294" t="s">
        <v>19</v>
      </c>
      <c r="D157" s="295"/>
      <c r="E157" s="296"/>
      <c r="F157" s="297">
        <f>F155/230</f>
        <v>8369.565217391304</v>
      </c>
      <c r="G157" s="298"/>
      <c r="H157" s="297">
        <f>H155/230</f>
        <v>8369.565217391304</v>
      </c>
      <c r="I157" s="298"/>
      <c r="J157" s="297">
        <f>J155/230</f>
        <v>8369.565217391304</v>
      </c>
      <c r="K157" s="298"/>
      <c r="L157" s="11"/>
      <c r="M157" s="11"/>
    </row>
    <row r="158" spans="3:14" ht="15" thickBot="1" x14ac:dyDescent="0.4">
      <c r="C158" s="299" t="s">
        <v>20</v>
      </c>
      <c r="D158" s="300">
        <v>122</v>
      </c>
      <c r="E158" s="301"/>
      <c r="F158" s="302"/>
      <c r="G158" s="303"/>
      <c r="H158" s="302"/>
      <c r="I158" s="303"/>
      <c r="J158" s="302"/>
      <c r="K158" s="303"/>
      <c r="L158" s="11"/>
      <c r="M158" s="11"/>
    </row>
    <row r="159" spans="3:14" x14ac:dyDescent="0.35">
      <c r="C159" s="16" t="s">
        <v>21</v>
      </c>
      <c r="D159" s="13">
        <v>27</v>
      </c>
      <c r="E159" s="17"/>
      <c r="F159" s="14">
        <f>(F155/30)*D158</f>
        <v>7828333.333333333</v>
      </c>
      <c r="G159" s="18">
        <f>D159*F159</f>
        <v>211365000</v>
      </c>
      <c r="H159" s="14">
        <f>(H155/30)*D158</f>
        <v>7828333.333333333</v>
      </c>
      <c r="I159" s="18">
        <f>D159*H159</f>
        <v>211365000</v>
      </c>
      <c r="J159" s="14">
        <f>(J155/30)*D158</f>
        <v>7828333.333333333</v>
      </c>
      <c r="K159" s="18">
        <f>D159*J159</f>
        <v>211365000</v>
      </c>
      <c r="L159" s="19"/>
      <c r="M159" s="19"/>
    </row>
    <row r="160" spans="3:14" x14ac:dyDescent="0.35">
      <c r="C160" s="16" t="s">
        <v>22</v>
      </c>
      <c r="D160" s="13">
        <v>27</v>
      </c>
      <c r="E160" s="17"/>
      <c r="F160" s="14">
        <f>(F156/30)*D158</f>
        <v>658800</v>
      </c>
      <c r="G160" s="18">
        <f>D160*F160</f>
        <v>17787600</v>
      </c>
      <c r="H160" s="14">
        <f>(H156/30)*D158</f>
        <v>658800</v>
      </c>
      <c r="I160" s="18">
        <f>D160*H160</f>
        <v>17787600</v>
      </c>
      <c r="J160" s="14">
        <f>(J156/30)*D158</f>
        <v>658800</v>
      </c>
      <c r="K160" s="18">
        <f>D160*J160</f>
        <v>17787600</v>
      </c>
      <c r="L160" s="19"/>
      <c r="M160" s="19"/>
    </row>
    <row r="161" spans="3:13" x14ac:dyDescent="0.35">
      <c r="C161" s="16" t="s">
        <v>23</v>
      </c>
      <c r="D161" s="13">
        <v>0</v>
      </c>
      <c r="E161" s="20">
        <v>1.25</v>
      </c>
      <c r="F161" s="21"/>
      <c r="G161" s="18">
        <f>D161*F161</f>
        <v>0</v>
      </c>
      <c r="H161" s="21"/>
      <c r="I161" s="18">
        <f>F161*H161</f>
        <v>0</v>
      </c>
      <c r="J161" s="21"/>
      <c r="K161" s="18"/>
      <c r="L161" s="19"/>
      <c r="M161" s="19"/>
    </row>
    <row r="162" spans="3:13" x14ac:dyDescent="0.35">
      <c r="C162" s="16" t="s">
        <v>24</v>
      </c>
      <c r="D162" s="13">
        <v>0</v>
      </c>
      <c r="E162" s="20">
        <v>1.75</v>
      </c>
      <c r="F162" s="21"/>
      <c r="G162" s="18">
        <f>D162*F162</f>
        <v>0</v>
      </c>
      <c r="H162" s="21"/>
      <c r="I162" s="18">
        <f>F162*H162</f>
        <v>0</v>
      </c>
      <c r="J162" s="21"/>
      <c r="K162" s="18"/>
      <c r="L162" s="19"/>
      <c r="M162" s="19"/>
    </row>
    <row r="163" spans="3:13" x14ac:dyDescent="0.35">
      <c r="C163" s="16" t="s">
        <v>25</v>
      </c>
      <c r="D163" s="13">
        <v>0</v>
      </c>
      <c r="E163" s="20">
        <v>1.35</v>
      </c>
      <c r="F163" s="21"/>
      <c r="G163" s="18">
        <f>D163*F163</f>
        <v>0</v>
      </c>
      <c r="H163" s="21"/>
      <c r="I163" s="18">
        <f>F163*H163</f>
        <v>0</v>
      </c>
      <c r="J163" s="21"/>
      <c r="K163" s="18"/>
      <c r="L163" s="19"/>
      <c r="M163" s="19"/>
    </row>
    <row r="164" spans="3:13" x14ac:dyDescent="0.35">
      <c r="C164" s="16" t="s">
        <v>26</v>
      </c>
      <c r="D164" s="13">
        <f>+(D155*D114)*8</f>
        <v>0</v>
      </c>
      <c r="E164" s="20">
        <v>1.75</v>
      </c>
      <c r="F164" s="21"/>
      <c r="G164" s="18">
        <f>+F164*D164</f>
        <v>0</v>
      </c>
      <c r="H164" s="21"/>
      <c r="I164" s="18">
        <f>+H164*F164</f>
        <v>0</v>
      </c>
      <c r="J164" s="21"/>
      <c r="K164" s="18"/>
      <c r="L164" s="19"/>
      <c r="M164" s="19"/>
    </row>
    <row r="165" spans="3:13" x14ac:dyDescent="0.35">
      <c r="C165" s="16" t="s">
        <v>27</v>
      </c>
      <c r="D165" s="13">
        <f>AD158</f>
        <v>0</v>
      </c>
      <c r="E165" s="20">
        <v>2.1</v>
      </c>
      <c r="F165" s="21"/>
      <c r="G165" s="18">
        <f>D165*F165</f>
        <v>0</v>
      </c>
      <c r="H165" s="21"/>
      <c r="I165" s="18">
        <f>F165*H165</f>
        <v>0</v>
      </c>
      <c r="J165" s="21"/>
      <c r="K165" s="18"/>
      <c r="L165" s="19"/>
      <c r="M165" s="19"/>
    </row>
    <row r="166" spans="3:13" x14ac:dyDescent="0.35">
      <c r="C166" s="16" t="s">
        <v>28</v>
      </c>
      <c r="D166" s="13">
        <f>AE158</f>
        <v>0</v>
      </c>
      <c r="E166" s="20">
        <v>2</v>
      </c>
      <c r="F166" s="21"/>
      <c r="G166" s="18">
        <f>D166*F166</f>
        <v>0</v>
      </c>
      <c r="H166" s="21"/>
      <c r="I166" s="18">
        <f>F166*H166</f>
        <v>0</v>
      </c>
      <c r="J166" s="21"/>
      <c r="K166" s="18"/>
      <c r="L166" s="19"/>
      <c r="M166" s="19"/>
    </row>
    <row r="167" spans="3:13" x14ac:dyDescent="0.35">
      <c r="C167" s="16" t="s">
        <v>29</v>
      </c>
      <c r="D167" s="13">
        <f>AF158</f>
        <v>0</v>
      </c>
      <c r="E167" s="20">
        <v>2.5</v>
      </c>
      <c r="F167" s="21"/>
      <c r="G167" s="18">
        <f>D167*F167</f>
        <v>0</v>
      </c>
      <c r="H167" s="21"/>
      <c r="I167" s="18">
        <f>F167*H167</f>
        <v>0</v>
      </c>
      <c r="J167" s="21"/>
      <c r="K167" s="18"/>
      <c r="L167" s="19"/>
      <c r="M167" s="19"/>
    </row>
    <row r="168" spans="3:13" x14ac:dyDescent="0.35">
      <c r="C168" s="12" t="s">
        <v>30</v>
      </c>
      <c r="D168" s="12"/>
      <c r="E168" s="22"/>
      <c r="F168" s="14">
        <f t="shared" ref="F168:K168" si="6">SUM(F159:F167)</f>
        <v>8487133.3333333321</v>
      </c>
      <c r="G168" s="15">
        <f t="shared" si="6"/>
        <v>229152600</v>
      </c>
      <c r="H168" s="14">
        <f t="shared" si="6"/>
        <v>8487133.3333333321</v>
      </c>
      <c r="I168" s="15">
        <f t="shared" si="6"/>
        <v>229152600</v>
      </c>
      <c r="J168" s="14">
        <f t="shared" si="6"/>
        <v>8487133.3333333321</v>
      </c>
      <c r="K168" s="15">
        <f t="shared" si="6"/>
        <v>229152600</v>
      </c>
      <c r="L168" s="11"/>
      <c r="M168" s="11"/>
    </row>
    <row r="169" spans="3:13" x14ac:dyDescent="0.35">
      <c r="C169" s="16" t="s">
        <v>31</v>
      </c>
      <c r="D169" s="13"/>
      <c r="E169" s="23">
        <v>8.3299999999999999E-2</v>
      </c>
      <c r="F169" s="21">
        <f>F168*E169</f>
        <v>706978.20666666655</v>
      </c>
      <c r="G169" s="18">
        <f>G168*E169</f>
        <v>19088411.579999998</v>
      </c>
      <c r="H169" s="21">
        <f>H168*E169</f>
        <v>706978.20666666655</v>
      </c>
      <c r="I169" s="18">
        <f>I168*E169</f>
        <v>19088411.579999998</v>
      </c>
      <c r="J169" s="21">
        <f>J168*E169</f>
        <v>706978.20666666655</v>
      </c>
      <c r="K169" s="18">
        <f>K168*E169</f>
        <v>19088411.579999998</v>
      </c>
      <c r="L169" s="19"/>
      <c r="M169" s="19"/>
    </row>
    <row r="170" spans="3:13" x14ac:dyDescent="0.35">
      <c r="C170" s="16" t="s">
        <v>32</v>
      </c>
      <c r="D170" s="13"/>
      <c r="E170" s="24">
        <v>0.01</v>
      </c>
      <c r="F170" s="21">
        <f>F169*E170</f>
        <v>7069.7820666666657</v>
      </c>
      <c r="G170" s="18">
        <f>G168*E170</f>
        <v>2291526</v>
      </c>
      <c r="H170" s="21">
        <f>H169*E170</f>
        <v>7069.7820666666657</v>
      </c>
      <c r="I170" s="18">
        <f>I168*E170</f>
        <v>2291526</v>
      </c>
      <c r="J170" s="21">
        <f>J169*E170</f>
        <v>7069.7820666666657</v>
      </c>
      <c r="K170" s="18">
        <f>K168*E170</f>
        <v>2291526</v>
      </c>
      <c r="L170" s="19"/>
      <c r="M170" s="19"/>
    </row>
    <row r="171" spans="3:13" x14ac:dyDescent="0.35">
      <c r="C171" s="16" t="s">
        <v>33</v>
      </c>
      <c r="D171" s="13"/>
      <c r="E171" s="23">
        <v>8.3299999999999999E-2</v>
      </c>
      <c r="F171" s="21">
        <f>E171*F168</f>
        <v>706978.20666666655</v>
      </c>
      <c r="G171" s="18">
        <f>G168*E171</f>
        <v>19088411.579999998</v>
      </c>
      <c r="H171" s="21">
        <f>E171*H168</f>
        <v>706978.20666666655</v>
      </c>
      <c r="I171" s="18">
        <f>I168*E171</f>
        <v>19088411.579999998</v>
      </c>
      <c r="J171" s="21">
        <f>E171*J168</f>
        <v>706978.20666666655</v>
      </c>
      <c r="K171" s="18">
        <f>K168*E171</f>
        <v>19088411.579999998</v>
      </c>
      <c r="L171" s="19"/>
      <c r="M171" s="19"/>
    </row>
    <row r="172" spans="3:13" x14ac:dyDescent="0.35">
      <c r="C172" s="16" t="s">
        <v>34</v>
      </c>
      <c r="D172" s="13"/>
      <c r="E172" s="23">
        <v>4.1700000000000001E-2</v>
      </c>
      <c r="F172" s="21">
        <f>E172*F168</f>
        <v>353913.45999999996</v>
      </c>
      <c r="G172" s="18">
        <f>+(G168-G160)*E172</f>
        <v>8813920.5</v>
      </c>
      <c r="H172" s="21">
        <f>E172*H168</f>
        <v>353913.45999999996</v>
      </c>
      <c r="I172" s="18">
        <f>+(I168-I160)*E172</f>
        <v>8813920.5</v>
      </c>
      <c r="J172" s="21">
        <f>E172*J168</f>
        <v>353913.45999999996</v>
      </c>
      <c r="K172" s="18">
        <f>+(K168-K160)*E172</f>
        <v>8813920.5</v>
      </c>
      <c r="L172" s="19"/>
      <c r="M172" s="19"/>
    </row>
    <row r="173" spans="3:13" x14ac:dyDescent="0.35">
      <c r="C173" s="16" t="s">
        <v>35</v>
      </c>
      <c r="D173" s="13"/>
      <c r="E173" s="24">
        <v>0.12</v>
      </c>
      <c r="F173" s="21">
        <f>(F168-F156)*E173</f>
        <v>999015.99999999977</v>
      </c>
      <c r="G173" s="18">
        <f>+(G168-G160)*E173</f>
        <v>25363800</v>
      </c>
      <c r="H173" s="21">
        <f>(H168-H156)*E173</f>
        <v>999015.99999999977</v>
      </c>
      <c r="I173" s="18">
        <f>+(I168-I160)*E173</f>
        <v>25363800</v>
      </c>
      <c r="J173" s="21">
        <f>(J168-J156)*E173</f>
        <v>999015.99999999977</v>
      </c>
      <c r="K173" s="18">
        <f>+(K168-K160)*E173</f>
        <v>25363800</v>
      </c>
      <c r="L173" s="19"/>
      <c r="M173" s="19"/>
    </row>
    <row r="174" spans="3:13" x14ac:dyDescent="0.35">
      <c r="C174" s="16" t="s">
        <v>36</v>
      </c>
      <c r="D174" s="13"/>
      <c r="E174" s="25">
        <v>6.9599999999999995E-2</v>
      </c>
      <c r="F174" s="21">
        <f>(F168-F156)*E174</f>
        <v>579429.27999999991</v>
      </c>
      <c r="G174" s="18">
        <f>+(G168-G160)*E174</f>
        <v>14711003.999999998</v>
      </c>
      <c r="H174" s="21">
        <f>(H168-H156)*E174</f>
        <v>579429.27999999991</v>
      </c>
      <c r="I174" s="18">
        <f>+(I168-I160)*E174</f>
        <v>14711003.999999998</v>
      </c>
      <c r="J174" s="21">
        <f>(J168-J156)*E174</f>
        <v>579429.27999999991</v>
      </c>
      <c r="K174" s="18">
        <f>+(K168-K160)*E174</f>
        <v>14711003.999999998</v>
      </c>
      <c r="L174" s="19"/>
      <c r="M174" s="19"/>
    </row>
    <row r="175" spans="3:13" x14ac:dyDescent="0.35">
      <c r="C175" s="16" t="s">
        <v>37</v>
      </c>
      <c r="D175" s="13"/>
      <c r="E175" s="23">
        <v>0.04</v>
      </c>
      <c r="F175" s="21">
        <f>(F168-F156)*E175</f>
        <v>333005.33333333331</v>
      </c>
      <c r="G175" s="18">
        <f>+(G168-G160+G172)*E175</f>
        <v>8807156.8200000003</v>
      </c>
      <c r="H175" s="21">
        <f>(H168-H156)*E175</f>
        <v>333005.33333333331</v>
      </c>
      <c r="I175" s="18">
        <f>+(I168-I160+I172)*E175</f>
        <v>8807156.8200000003</v>
      </c>
      <c r="J175" s="21">
        <f>(J168-J156)*E175</f>
        <v>333005.33333333331</v>
      </c>
      <c r="K175" s="18">
        <f>+(K168-K160+K172)*E175</f>
        <v>8807156.8200000003</v>
      </c>
      <c r="L175" s="19"/>
      <c r="M175" s="19"/>
    </row>
    <row r="176" spans="3:13" x14ac:dyDescent="0.35">
      <c r="C176" s="26" t="s">
        <v>38</v>
      </c>
      <c r="D176" s="26"/>
      <c r="E176" s="27"/>
      <c r="F176" s="28"/>
      <c r="G176" s="29">
        <f>SUM(G168:G175)</f>
        <v>327316830.47999996</v>
      </c>
      <c r="H176" s="28"/>
      <c r="I176" s="29">
        <f>SUM(I168:I175)</f>
        <v>327316830.47999996</v>
      </c>
      <c r="J176" s="28"/>
      <c r="K176" s="29">
        <f>SUM(K168:K175)</f>
        <v>327316830.47999996</v>
      </c>
      <c r="L176" s="30"/>
      <c r="M176" s="30"/>
    </row>
    <row r="177" spans="3:14" x14ac:dyDescent="0.35">
      <c r="C177" s="31" t="s">
        <v>39</v>
      </c>
      <c r="D177" s="31"/>
      <c r="E177" s="32"/>
      <c r="F177" s="33">
        <v>0.14000000000000001</v>
      </c>
      <c r="G177" s="34">
        <f>F177*G176</f>
        <v>45824356.267200001</v>
      </c>
      <c r="H177" s="33">
        <v>0.16</v>
      </c>
      <c r="I177" s="34">
        <f>H177*I176</f>
        <v>52370692.876799993</v>
      </c>
      <c r="J177" s="33">
        <v>0.15</v>
      </c>
      <c r="K177" s="34">
        <f>J177*K176</f>
        <v>49097524.571999989</v>
      </c>
      <c r="L177" s="35"/>
      <c r="M177" s="35"/>
    </row>
    <row r="178" spans="3:14" ht="15" thickBot="1" x14ac:dyDescent="0.4">
      <c r="C178" s="36" t="s">
        <v>40</v>
      </c>
      <c r="D178" s="36"/>
      <c r="E178" s="37">
        <v>0.19</v>
      </c>
      <c r="F178" s="38">
        <f>G176*F177</f>
        <v>45824356.267200001</v>
      </c>
      <c r="G178" s="39">
        <f>+F178*E178</f>
        <v>8706627.6907679997</v>
      </c>
      <c r="H178" s="38">
        <f>I176*H177</f>
        <v>52370692.876799993</v>
      </c>
      <c r="I178" s="39">
        <f>+H178*E178</f>
        <v>9950431.6465919986</v>
      </c>
      <c r="J178" s="38">
        <f>K176*J177</f>
        <v>49097524.571999989</v>
      </c>
      <c r="K178" s="39">
        <f>+J178*E178</f>
        <v>9328529.6686799973</v>
      </c>
      <c r="L178" s="35"/>
      <c r="M178" s="35"/>
    </row>
    <row r="179" spans="3:14" ht="15" thickBot="1" x14ac:dyDescent="0.4">
      <c r="C179" s="308" t="str">
        <f>C153</f>
        <v>OFICIALES JARDINEROS</v>
      </c>
      <c r="D179" s="308"/>
      <c r="E179" s="309"/>
      <c r="F179" s="310"/>
      <c r="G179" s="311">
        <f>G176+G177+G178</f>
        <v>381847814.43796796</v>
      </c>
      <c r="H179" s="310"/>
      <c r="I179" s="311">
        <f>I176+I177+I178</f>
        <v>389637955.00339198</v>
      </c>
      <c r="J179" s="310"/>
      <c r="K179" s="311">
        <f>K176+K177+K178</f>
        <v>385742884.72067994</v>
      </c>
      <c r="L179" s="9"/>
      <c r="M179" s="9"/>
      <c r="N179" s="362"/>
    </row>
    <row r="180" spans="3:14" x14ac:dyDescent="0.35">
      <c r="C180" s="7"/>
      <c r="D180" s="7"/>
      <c r="E180" s="8"/>
      <c r="F180" s="84"/>
      <c r="G180" s="9"/>
      <c r="H180" s="84"/>
      <c r="I180" s="9"/>
      <c r="J180" s="307"/>
      <c r="K180" s="306"/>
      <c r="L180" s="9"/>
      <c r="M180" s="9"/>
      <c r="N180" s="362"/>
    </row>
    <row r="181" spans="3:14" ht="15" thickBot="1" x14ac:dyDescent="0.4">
      <c r="C181" s="7" t="s">
        <v>45</v>
      </c>
      <c r="D181" s="7"/>
      <c r="E181" s="8"/>
      <c r="F181" s="44"/>
      <c r="G181" s="45"/>
      <c r="H181" s="44"/>
      <c r="I181" s="45"/>
      <c r="J181" s="44"/>
      <c r="K181" s="45"/>
      <c r="L181" s="9"/>
      <c r="M181" s="9"/>
      <c r="N181" s="362"/>
    </row>
    <row r="182" spans="3:14" ht="15" thickBot="1" x14ac:dyDescent="0.4">
      <c r="C182" s="285" t="s">
        <v>12</v>
      </c>
      <c r="D182" s="285" t="s">
        <v>13</v>
      </c>
      <c r="E182" s="286" t="s">
        <v>14</v>
      </c>
      <c r="F182" s="287" t="s">
        <v>15</v>
      </c>
      <c r="G182" s="288" t="s">
        <v>16</v>
      </c>
      <c r="H182" s="287" t="s">
        <v>15</v>
      </c>
      <c r="I182" s="288" t="s">
        <v>16</v>
      </c>
      <c r="J182" s="287" t="s">
        <v>15</v>
      </c>
      <c r="K182" s="288" t="s">
        <v>16</v>
      </c>
      <c r="L182" s="10"/>
      <c r="M182" s="10"/>
      <c r="N182" s="48"/>
    </row>
    <row r="183" spans="3:14" x14ac:dyDescent="0.35">
      <c r="C183" s="289" t="s">
        <v>17</v>
      </c>
      <c r="D183" s="290">
        <v>3</v>
      </c>
      <c r="E183" s="291"/>
      <c r="F183" s="292">
        <f>F2</f>
        <v>2750000</v>
      </c>
      <c r="G183" s="293">
        <f>D183*F183</f>
        <v>8250000</v>
      </c>
      <c r="H183" s="292">
        <f>F2</f>
        <v>2750000</v>
      </c>
      <c r="I183" s="293">
        <f>D183*H183</f>
        <v>8250000</v>
      </c>
      <c r="J183" s="292">
        <v>2750000</v>
      </c>
      <c r="K183" s="293">
        <f>D183*J183</f>
        <v>8250000</v>
      </c>
      <c r="L183" s="11"/>
      <c r="M183" s="11"/>
      <c r="N183" s="48"/>
    </row>
    <row r="184" spans="3:14" x14ac:dyDescent="0.35">
      <c r="C184" s="294" t="s">
        <v>18</v>
      </c>
      <c r="D184" s="295">
        <v>3</v>
      </c>
      <c r="E184" s="296"/>
      <c r="F184" s="297"/>
      <c r="G184" s="298">
        <f>D184*F184</f>
        <v>0</v>
      </c>
      <c r="H184" s="297"/>
      <c r="I184" s="298">
        <f>F184*H184</f>
        <v>0</v>
      </c>
      <c r="J184" s="297"/>
      <c r="K184" s="298"/>
      <c r="L184" s="11"/>
      <c r="M184" s="11"/>
    </row>
    <row r="185" spans="3:14" x14ac:dyDescent="0.35">
      <c r="C185" s="294" t="s">
        <v>19</v>
      </c>
      <c r="D185" s="295"/>
      <c r="E185" s="296"/>
      <c r="F185" s="297">
        <f>F183/230</f>
        <v>11956.521739130434</v>
      </c>
      <c r="G185" s="298"/>
      <c r="H185" s="297">
        <f>H183/230</f>
        <v>11956.521739130434</v>
      </c>
      <c r="I185" s="298"/>
      <c r="J185" s="297">
        <f>J183/230</f>
        <v>11956.521739130434</v>
      </c>
      <c r="K185" s="298"/>
      <c r="L185" s="11"/>
      <c r="M185" s="11"/>
    </row>
    <row r="186" spans="3:14" ht="15" thickBot="1" x14ac:dyDescent="0.4">
      <c r="C186" s="299" t="s">
        <v>20</v>
      </c>
      <c r="D186" s="300">
        <v>122</v>
      </c>
      <c r="E186" s="301"/>
      <c r="F186" s="302"/>
      <c r="G186" s="303"/>
      <c r="H186" s="302"/>
      <c r="I186" s="303"/>
      <c r="J186" s="302"/>
      <c r="K186" s="303"/>
      <c r="L186" s="11"/>
      <c r="M186" s="11"/>
    </row>
    <row r="187" spans="3:14" x14ac:dyDescent="0.35">
      <c r="C187" s="16" t="s">
        <v>21</v>
      </c>
      <c r="D187" s="13">
        <v>3</v>
      </c>
      <c r="E187" s="17"/>
      <c r="F187" s="14">
        <f>(F183/30)*D186</f>
        <v>11183333.333333334</v>
      </c>
      <c r="G187" s="18">
        <f>D187*F187</f>
        <v>33550000</v>
      </c>
      <c r="H187" s="14">
        <f>(H183/30)*D186</f>
        <v>11183333.333333334</v>
      </c>
      <c r="I187" s="18">
        <f>D187*H187</f>
        <v>33550000</v>
      </c>
      <c r="J187" s="14">
        <f>(J183/30)*D186</f>
        <v>11183333.333333334</v>
      </c>
      <c r="K187" s="18">
        <f>D187*J187</f>
        <v>33550000</v>
      </c>
      <c r="L187" s="19"/>
      <c r="M187" s="19"/>
    </row>
    <row r="188" spans="3:14" x14ac:dyDescent="0.35">
      <c r="C188" s="16" t="s">
        <v>22</v>
      </c>
      <c r="D188" s="13">
        <v>0</v>
      </c>
      <c r="E188" s="17"/>
      <c r="F188" s="14">
        <f>(F184/30)*D186</f>
        <v>0</v>
      </c>
      <c r="G188" s="18">
        <f>D188*F188</f>
        <v>0</v>
      </c>
      <c r="H188" s="14">
        <f>(H184/30)*D186</f>
        <v>0</v>
      </c>
      <c r="I188" s="18">
        <f>D188*H188</f>
        <v>0</v>
      </c>
      <c r="J188" s="14">
        <f>(J184/30)*H186</f>
        <v>0</v>
      </c>
      <c r="K188" s="18">
        <f>H188*J188</f>
        <v>0</v>
      </c>
      <c r="L188" s="19"/>
      <c r="M188" s="19"/>
    </row>
    <row r="189" spans="3:14" x14ac:dyDescent="0.35">
      <c r="C189" s="16" t="s">
        <v>23</v>
      </c>
      <c r="D189" s="13">
        <v>0</v>
      </c>
      <c r="E189" s="20">
        <v>1.25</v>
      </c>
      <c r="F189" s="21"/>
      <c r="G189" s="18">
        <f>D189*F189</f>
        <v>0</v>
      </c>
      <c r="H189" s="21"/>
      <c r="I189" s="18">
        <f>F189*H189</f>
        <v>0</v>
      </c>
      <c r="J189" s="21"/>
      <c r="K189" s="18">
        <f>H189*J189</f>
        <v>0</v>
      </c>
      <c r="L189" s="19"/>
      <c r="M189" s="19"/>
    </row>
    <row r="190" spans="3:14" x14ac:dyDescent="0.35">
      <c r="C190" s="16" t="s">
        <v>24</v>
      </c>
      <c r="D190" s="13">
        <v>0</v>
      </c>
      <c r="E190" s="20">
        <v>1.75</v>
      </c>
      <c r="F190" s="21"/>
      <c r="G190" s="18">
        <f>D190*F190</f>
        <v>0</v>
      </c>
      <c r="H190" s="21"/>
      <c r="I190" s="18">
        <f>F190*H190</f>
        <v>0</v>
      </c>
      <c r="J190" s="21"/>
      <c r="K190" s="18">
        <f>H190*J190</f>
        <v>0</v>
      </c>
      <c r="L190" s="19"/>
      <c r="M190" s="19"/>
    </row>
    <row r="191" spans="3:14" x14ac:dyDescent="0.35">
      <c r="C191" s="16" t="s">
        <v>25</v>
      </c>
      <c r="D191" s="13">
        <v>0</v>
      </c>
      <c r="E191" s="20">
        <v>1.35</v>
      </c>
      <c r="F191" s="21"/>
      <c r="G191" s="18">
        <f>D191*F191</f>
        <v>0</v>
      </c>
      <c r="H191" s="21"/>
      <c r="I191" s="18">
        <f>F191*H191</f>
        <v>0</v>
      </c>
      <c r="J191" s="21"/>
      <c r="K191" s="18">
        <f>H191*J191</f>
        <v>0</v>
      </c>
      <c r="L191" s="19"/>
      <c r="M191" s="19"/>
    </row>
    <row r="192" spans="3:14" x14ac:dyDescent="0.35">
      <c r="C192" s="16" t="s">
        <v>26</v>
      </c>
      <c r="D192" s="13">
        <f>+(D183*D170)*8</f>
        <v>0</v>
      </c>
      <c r="E192" s="20">
        <v>1.75</v>
      </c>
      <c r="F192" s="21"/>
      <c r="G192" s="18">
        <f>+F192*D192</f>
        <v>0</v>
      </c>
      <c r="H192" s="21"/>
      <c r="I192" s="18">
        <f>+H192*F192</f>
        <v>0</v>
      </c>
      <c r="J192" s="21"/>
      <c r="K192" s="18">
        <f>+J192*H192</f>
        <v>0</v>
      </c>
      <c r="L192" s="19"/>
      <c r="M192" s="19"/>
    </row>
    <row r="193" spans="3:14" x14ac:dyDescent="0.35">
      <c r="C193" s="16" t="s">
        <v>27</v>
      </c>
      <c r="D193" s="13">
        <f>AD186</f>
        <v>0</v>
      </c>
      <c r="E193" s="20">
        <v>2.1</v>
      </c>
      <c r="F193" s="21"/>
      <c r="G193" s="18">
        <f>D193*F193</f>
        <v>0</v>
      </c>
      <c r="H193" s="21"/>
      <c r="I193" s="18">
        <f>F193*H193</f>
        <v>0</v>
      </c>
      <c r="J193" s="21"/>
      <c r="K193" s="18">
        <f>H193*J193</f>
        <v>0</v>
      </c>
      <c r="L193" s="19"/>
      <c r="M193" s="19"/>
    </row>
    <row r="194" spans="3:14" x14ac:dyDescent="0.35">
      <c r="C194" s="16" t="s">
        <v>28</v>
      </c>
      <c r="D194" s="13">
        <f>AE186</f>
        <v>0</v>
      </c>
      <c r="E194" s="20">
        <v>2</v>
      </c>
      <c r="F194" s="21"/>
      <c r="G194" s="18">
        <f>D194*F194</f>
        <v>0</v>
      </c>
      <c r="H194" s="21"/>
      <c r="I194" s="18">
        <f>F194*H194</f>
        <v>0</v>
      </c>
      <c r="J194" s="21"/>
      <c r="K194" s="18">
        <f>H194*J194</f>
        <v>0</v>
      </c>
      <c r="L194" s="19"/>
      <c r="M194" s="19"/>
    </row>
    <row r="195" spans="3:14" x14ac:dyDescent="0.35">
      <c r="C195" s="16" t="s">
        <v>29</v>
      </c>
      <c r="D195" s="13">
        <f>AF186</f>
        <v>0</v>
      </c>
      <c r="E195" s="20">
        <v>2.5</v>
      </c>
      <c r="F195" s="21"/>
      <c r="G195" s="18">
        <f>D195*F195</f>
        <v>0</v>
      </c>
      <c r="H195" s="21"/>
      <c r="I195" s="18">
        <f>F195*H195</f>
        <v>0</v>
      </c>
      <c r="J195" s="21"/>
      <c r="K195" s="18">
        <f>H195*J195</f>
        <v>0</v>
      </c>
      <c r="L195" s="19"/>
      <c r="M195" s="19"/>
    </row>
    <row r="196" spans="3:14" x14ac:dyDescent="0.35">
      <c r="C196" s="12" t="s">
        <v>30</v>
      </c>
      <c r="D196" s="12"/>
      <c r="E196" s="22"/>
      <c r="F196" s="14">
        <f t="shared" ref="F196:K196" si="7">SUM(F187:F195)</f>
        <v>11183333.333333334</v>
      </c>
      <c r="G196" s="15">
        <f t="shared" si="7"/>
        <v>33550000</v>
      </c>
      <c r="H196" s="14">
        <f t="shared" si="7"/>
        <v>11183333.333333334</v>
      </c>
      <c r="I196" s="15">
        <f t="shared" si="7"/>
        <v>33550000</v>
      </c>
      <c r="J196" s="14">
        <f t="shared" si="7"/>
        <v>11183333.333333334</v>
      </c>
      <c r="K196" s="15">
        <f t="shared" si="7"/>
        <v>33550000</v>
      </c>
      <c r="L196" s="11"/>
      <c r="M196" s="11"/>
    </row>
    <row r="197" spans="3:14" x14ac:dyDescent="0.35">
      <c r="C197" s="16" t="s">
        <v>31</v>
      </c>
      <c r="D197" s="13"/>
      <c r="E197" s="23">
        <v>8.3299999999999999E-2</v>
      </c>
      <c r="F197" s="21">
        <f>F196*E197</f>
        <v>931571.66666666674</v>
      </c>
      <c r="G197" s="18">
        <f>G196*E197</f>
        <v>2794715</v>
      </c>
      <c r="H197" s="21">
        <f>H196*E197</f>
        <v>931571.66666666674</v>
      </c>
      <c r="I197" s="18">
        <f>I196*E197</f>
        <v>2794715</v>
      </c>
      <c r="J197" s="21">
        <f>J196*E197</f>
        <v>931571.66666666674</v>
      </c>
      <c r="K197" s="18">
        <f>K196*E197</f>
        <v>2794715</v>
      </c>
      <c r="L197" s="19"/>
      <c r="M197" s="19"/>
    </row>
    <row r="198" spans="3:14" x14ac:dyDescent="0.35">
      <c r="C198" s="16" t="s">
        <v>32</v>
      </c>
      <c r="D198" s="13"/>
      <c r="E198" s="24">
        <v>0.01</v>
      </c>
      <c r="F198" s="21">
        <f>F197*E198</f>
        <v>9315.7166666666672</v>
      </c>
      <c r="G198" s="18">
        <f>G196*E198</f>
        <v>335500</v>
      </c>
      <c r="H198" s="21">
        <f>H197*E198</f>
        <v>9315.7166666666672</v>
      </c>
      <c r="I198" s="18">
        <f>I196*E198</f>
        <v>335500</v>
      </c>
      <c r="J198" s="21">
        <f>J197*E198</f>
        <v>9315.7166666666672</v>
      </c>
      <c r="K198" s="18">
        <f>K196*E198</f>
        <v>335500</v>
      </c>
      <c r="L198" s="19"/>
      <c r="M198" s="19"/>
    </row>
    <row r="199" spans="3:14" x14ac:dyDescent="0.35">
      <c r="C199" s="16" t="s">
        <v>33</v>
      </c>
      <c r="D199" s="13"/>
      <c r="E199" s="23">
        <v>8.3299999999999999E-2</v>
      </c>
      <c r="F199" s="21">
        <f>E199*F196</f>
        <v>931571.66666666674</v>
      </c>
      <c r="G199" s="18">
        <f>G196*E199</f>
        <v>2794715</v>
      </c>
      <c r="H199" s="21">
        <f>E199*H196</f>
        <v>931571.66666666674</v>
      </c>
      <c r="I199" s="18">
        <f>I196*E199</f>
        <v>2794715</v>
      </c>
      <c r="J199" s="21">
        <f>E199*J196</f>
        <v>931571.66666666674</v>
      </c>
      <c r="K199" s="18">
        <f>K196*E199</f>
        <v>2794715</v>
      </c>
      <c r="L199" s="19"/>
      <c r="M199" s="19"/>
    </row>
    <row r="200" spans="3:14" x14ac:dyDescent="0.35">
      <c r="C200" s="16" t="s">
        <v>34</v>
      </c>
      <c r="D200" s="13"/>
      <c r="E200" s="23">
        <v>4.1700000000000001E-2</v>
      </c>
      <c r="F200" s="21">
        <f>E200*F196</f>
        <v>466345.00000000006</v>
      </c>
      <c r="G200" s="18">
        <f>+(G196-G188)*E200</f>
        <v>1399035</v>
      </c>
      <c r="H200" s="21">
        <f>E200*H196</f>
        <v>466345.00000000006</v>
      </c>
      <c r="I200" s="18">
        <f>+(I196-I188)*E200</f>
        <v>1399035</v>
      </c>
      <c r="J200" s="21">
        <f>E200*J196</f>
        <v>466345.00000000006</v>
      </c>
      <c r="K200" s="18">
        <f>+(K196-K188)*E200</f>
        <v>1399035</v>
      </c>
      <c r="L200" s="19"/>
      <c r="M200" s="19"/>
    </row>
    <row r="201" spans="3:14" x14ac:dyDescent="0.35">
      <c r="C201" s="16" t="s">
        <v>35</v>
      </c>
      <c r="D201" s="13"/>
      <c r="E201" s="24">
        <v>0.12</v>
      </c>
      <c r="F201" s="21">
        <f>(F196-F184)*E201</f>
        <v>1342000</v>
      </c>
      <c r="G201" s="18">
        <f>+(G196-G188)*E201</f>
        <v>4026000</v>
      </c>
      <c r="H201" s="21">
        <f>(H196-H184)*E201</f>
        <v>1342000</v>
      </c>
      <c r="I201" s="18">
        <f>+(I196-I188)*E201</f>
        <v>4026000</v>
      </c>
      <c r="J201" s="21">
        <f>(J196-J184)*E201</f>
        <v>1342000</v>
      </c>
      <c r="K201" s="18">
        <f>+(K196-K188)*E201</f>
        <v>4026000</v>
      </c>
      <c r="L201" s="19"/>
      <c r="M201" s="19"/>
    </row>
    <row r="202" spans="3:14" x14ac:dyDescent="0.35">
      <c r="C202" s="16" t="s">
        <v>36</v>
      </c>
      <c r="D202" s="13"/>
      <c r="E202" s="25">
        <v>6.9599999999999995E-2</v>
      </c>
      <c r="F202" s="21">
        <f>(F196-F184)*E202</f>
        <v>778360</v>
      </c>
      <c r="G202" s="18">
        <f>+(G196-G188)*E202</f>
        <v>2335080</v>
      </c>
      <c r="H202" s="21">
        <f>(H196-H184)*E202</f>
        <v>778360</v>
      </c>
      <c r="I202" s="18">
        <f>+(I196-I188)*E202</f>
        <v>2335080</v>
      </c>
      <c r="J202" s="21">
        <f>(J196-J184)*E202</f>
        <v>778360</v>
      </c>
      <c r="K202" s="18">
        <f>+(K196-K188)*E202</f>
        <v>2335080</v>
      </c>
      <c r="L202" s="19"/>
      <c r="M202" s="19"/>
    </row>
    <row r="203" spans="3:14" x14ac:dyDescent="0.35">
      <c r="C203" s="16" t="s">
        <v>37</v>
      </c>
      <c r="D203" s="13"/>
      <c r="E203" s="23">
        <v>0.04</v>
      </c>
      <c r="F203" s="21">
        <f>(F196-F184)*E203</f>
        <v>447333.33333333337</v>
      </c>
      <c r="G203" s="18">
        <f>+(G196-G188+G200)*E203</f>
        <v>1397961.4000000001</v>
      </c>
      <c r="H203" s="21">
        <f>(H196-H184)*E203</f>
        <v>447333.33333333337</v>
      </c>
      <c r="I203" s="18">
        <f>+(I196-I188+I200)*E203</f>
        <v>1397961.4000000001</v>
      </c>
      <c r="J203" s="21">
        <f>(J196-J184)*E203</f>
        <v>447333.33333333337</v>
      </c>
      <c r="K203" s="18">
        <f>+(K196-K188+K200)*E203</f>
        <v>1397961.4000000001</v>
      </c>
      <c r="L203" s="19"/>
      <c r="M203" s="19"/>
    </row>
    <row r="204" spans="3:14" x14ac:dyDescent="0.35">
      <c r="C204" s="26" t="s">
        <v>38</v>
      </c>
      <c r="D204" s="26"/>
      <c r="E204" s="27"/>
      <c r="F204" s="28"/>
      <c r="G204" s="29">
        <f>SUM(G196:G203)</f>
        <v>48633006.399999999</v>
      </c>
      <c r="H204" s="28"/>
      <c r="I204" s="29">
        <f>SUM(I196:I203)</f>
        <v>48633006.399999999</v>
      </c>
      <c r="J204" s="28"/>
      <c r="K204" s="29">
        <f>SUM(K196:K203)</f>
        <v>48633006.399999999</v>
      </c>
      <c r="L204" s="30"/>
      <c r="M204" s="30"/>
    </row>
    <row r="205" spans="3:14" x14ac:dyDescent="0.35">
      <c r="C205" s="31" t="s">
        <v>39</v>
      </c>
      <c r="D205" s="31"/>
      <c r="E205" s="32"/>
      <c r="F205" s="33">
        <v>0.14000000000000001</v>
      </c>
      <c r="G205" s="34">
        <f>F205*G204</f>
        <v>6808620.8960000006</v>
      </c>
      <c r="H205" s="33">
        <v>0.16</v>
      </c>
      <c r="I205" s="34">
        <f>H205*I204</f>
        <v>7781281.0240000002</v>
      </c>
      <c r="J205" s="33">
        <v>0.15</v>
      </c>
      <c r="K205" s="34">
        <f>J205*K204</f>
        <v>7294950.96</v>
      </c>
      <c r="L205" s="35"/>
      <c r="M205" s="35"/>
    </row>
    <row r="206" spans="3:14" ht="15" thickBot="1" x14ac:dyDescent="0.4">
      <c r="C206" s="36" t="s">
        <v>40</v>
      </c>
      <c r="D206" s="36"/>
      <c r="E206" s="37">
        <v>0.19</v>
      </c>
      <c r="F206" s="38">
        <f>G204*F205</f>
        <v>6808620.8960000006</v>
      </c>
      <c r="G206" s="39">
        <f>+F206*E206</f>
        <v>1293637.9702400002</v>
      </c>
      <c r="H206" s="38">
        <f>I204*H205</f>
        <v>7781281.0240000002</v>
      </c>
      <c r="I206" s="39">
        <f>+H206*E206</f>
        <v>1478443.3945600002</v>
      </c>
      <c r="J206" s="38">
        <f>K204*J205</f>
        <v>7294950.96</v>
      </c>
      <c r="K206" s="39">
        <f>+J206*E206</f>
        <v>1386040.6824</v>
      </c>
      <c r="L206" s="35"/>
      <c r="M206" s="35"/>
    </row>
    <row r="207" spans="3:14" ht="15" thickBot="1" x14ac:dyDescent="0.4">
      <c r="C207" s="308" t="str">
        <f>C181</f>
        <v xml:space="preserve">CONTRAMAESTROS JARINEROS </v>
      </c>
      <c r="D207" s="308"/>
      <c r="E207" s="309"/>
      <c r="F207" s="310"/>
      <c r="G207" s="311">
        <f>G204+G205+G206</f>
        <v>56735265.266239993</v>
      </c>
      <c r="H207" s="310"/>
      <c r="I207" s="311">
        <f>I204+I205+I206</f>
        <v>57892730.818559997</v>
      </c>
      <c r="J207" s="310"/>
      <c r="K207" s="311">
        <f>K204+K205+K206</f>
        <v>57313998.042400002</v>
      </c>
      <c r="L207" s="9"/>
      <c r="M207" s="9"/>
      <c r="N207" s="362"/>
    </row>
    <row r="208" spans="3:14" x14ac:dyDescent="0.35">
      <c r="C208" s="7"/>
      <c r="D208" s="7"/>
      <c r="E208" s="8"/>
      <c r="F208" s="84"/>
      <c r="G208" s="9"/>
      <c r="H208" s="84"/>
      <c r="I208" s="9"/>
      <c r="J208" s="84"/>
      <c r="K208" s="9"/>
      <c r="L208" s="9"/>
      <c r="M208" s="9"/>
      <c r="N208" s="362"/>
    </row>
    <row r="209" spans="3:14" ht="15" thickBot="1" x14ac:dyDescent="0.4">
      <c r="C209" s="7" t="s">
        <v>46</v>
      </c>
      <c r="D209" s="7"/>
      <c r="E209" s="8"/>
      <c r="F209" s="44"/>
      <c r="G209" s="45"/>
      <c r="H209" s="44"/>
      <c r="I209" s="45"/>
      <c r="J209" s="44"/>
      <c r="K209" s="45"/>
      <c r="L209" s="9"/>
      <c r="M209" s="9"/>
      <c r="N209" s="362"/>
    </row>
    <row r="210" spans="3:14" ht="15" thickBot="1" x14ac:dyDescent="0.4">
      <c r="C210" s="285" t="s">
        <v>12</v>
      </c>
      <c r="D210" s="285" t="s">
        <v>13</v>
      </c>
      <c r="E210" s="286" t="s">
        <v>14</v>
      </c>
      <c r="F210" s="287" t="s">
        <v>15</v>
      </c>
      <c r="G210" s="288" t="s">
        <v>16</v>
      </c>
      <c r="H210" s="287" t="s">
        <v>15</v>
      </c>
      <c r="I210" s="288" t="s">
        <v>16</v>
      </c>
      <c r="J210" s="287" t="s">
        <v>15</v>
      </c>
      <c r="K210" s="288" t="s">
        <v>16</v>
      </c>
      <c r="L210" s="10"/>
      <c r="M210" s="10"/>
      <c r="N210" s="48"/>
    </row>
    <row r="211" spans="3:14" x14ac:dyDescent="0.35">
      <c r="C211" s="289" t="s">
        <v>17</v>
      </c>
      <c r="D211" s="290">
        <v>1</v>
      </c>
      <c r="E211" s="291"/>
      <c r="F211" s="292">
        <f>F1</f>
        <v>3795000</v>
      </c>
      <c r="G211" s="293">
        <f>D211*F211</f>
        <v>3795000</v>
      </c>
      <c r="H211" s="292">
        <f>F1</f>
        <v>3795000</v>
      </c>
      <c r="I211" s="293">
        <f>D211*H211</f>
        <v>3795000</v>
      </c>
      <c r="J211" s="292">
        <v>3795000</v>
      </c>
      <c r="K211" s="293">
        <f>D211*J211</f>
        <v>3795000</v>
      </c>
      <c r="L211" s="11"/>
      <c r="M211" s="11"/>
    </row>
    <row r="212" spans="3:14" x14ac:dyDescent="0.35">
      <c r="C212" s="294" t="s">
        <v>18</v>
      </c>
      <c r="D212" s="295"/>
      <c r="E212" s="296"/>
      <c r="F212" s="297"/>
      <c r="G212" s="298">
        <f>D212*F212</f>
        <v>0</v>
      </c>
      <c r="H212" s="297"/>
      <c r="I212" s="298">
        <f>F212*H212</f>
        <v>0</v>
      </c>
      <c r="J212" s="297"/>
      <c r="K212" s="298"/>
      <c r="L212" s="11"/>
      <c r="M212" s="11"/>
    </row>
    <row r="213" spans="3:14" x14ac:dyDescent="0.35">
      <c r="C213" s="294" t="s">
        <v>19</v>
      </c>
      <c r="D213" s="295"/>
      <c r="E213" s="296"/>
      <c r="F213" s="297">
        <f>F211/230</f>
        <v>16500</v>
      </c>
      <c r="G213" s="298"/>
      <c r="H213" s="297">
        <f>H211/230</f>
        <v>16500</v>
      </c>
      <c r="I213" s="298"/>
      <c r="J213" s="297">
        <f>J211/230</f>
        <v>16500</v>
      </c>
      <c r="K213" s="298"/>
      <c r="L213" s="11"/>
      <c r="M213" s="11"/>
    </row>
    <row r="214" spans="3:14" ht="15" thickBot="1" x14ac:dyDescent="0.4">
      <c r="C214" s="299" t="s">
        <v>20</v>
      </c>
      <c r="D214" s="300">
        <v>122</v>
      </c>
      <c r="E214" s="301"/>
      <c r="F214" s="302"/>
      <c r="G214" s="303"/>
      <c r="H214" s="302"/>
      <c r="I214" s="303"/>
      <c r="J214" s="302"/>
      <c r="K214" s="303"/>
      <c r="L214" s="11"/>
      <c r="M214" s="11"/>
    </row>
    <row r="215" spans="3:14" x14ac:dyDescent="0.35">
      <c r="C215" s="16" t="s">
        <v>21</v>
      </c>
      <c r="D215" s="13">
        <v>1</v>
      </c>
      <c r="E215" s="17"/>
      <c r="F215" s="14">
        <f>(F211/30)*D214</f>
        <v>15433000</v>
      </c>
      <c r="G215" s="18">
        <f>D215*F215</f>
        <v>15433000</v>
      </c>
      <c r="H215" s="14">
        <f>(H211/30)*D214</f>
        <v>15433000</v>
      </c>
      <c r="I215" s="18">
        <f>D215*H215</f>
        <v>15433000</v>
      </c>
      <c r="J215" s="14">
        <f>(J211/30)*D214</f>
        <v>15433000</v>
      </c>
      <c r="K215" s="18">
        <f>D215*J215</f>
        <v>15433000</v>
      </c>
      <c r="L215" s="19"/>
      <c r="M215" s="19"/>
    </row>
    <row r="216" spans="3:14" x14ac:dyDescent="0.35">
      <c r="C216" s="16" t="s">
        <v>22</v>
      </c>
      <c r="D216" s="13"/>
      <c r="E216" s="17"/>
      <c r="F216" s="14">
        <f>(F212/30)*D214</f>
        <v>0</v>
      </c>
      <c r="G216" s="18">
        <f>D216*F216</f>
        <v>0</v>
      </c>
      <c r="H216" s="14">
        <f>(H212/30)*D214</f>
        <v>0</v>
      </c>
      <c r="I216" s="18">
        <f>D216*H216</f>
        <v>0</v>
      </c>
      <c r="J216" s="14">
        <f>(J212/30)*H214</f>
        <v>0</v>
      </c>
      <c r="K216" s="18"/>
      <c r="L216" s="19"/>
      <c r="M216" s="19"/>
    </row>
    <row r="217" spans="3:14" x14ac:dyDescent="0.35">
      <c r="C217" s="16" t="s">
        <v>23</v>
      </c>
      <c r="D217" s="13">
        <v>0</v>
      </c>
      <c r="E217" s="20">
        <v>1.25</v>
      </c>
      <c r="F217" s="21"/>
      <c r="G217" s="18">
        <f>D217*F217</f>
        <v>0</v>
      </c>
      <c r="H217" s="21"/>
      <c r="I217" s="18">
        <f>F217*H217</f>
        <v>0</v>
      </c>
      <c r="J217" s="21"/>
      <c r="K217" s="18"/>
      <c r="L217" s="19"/>
      <c r="M217" s="19"/>
    </row>
    <row r="218" spans="3:14" x14ac:dyDescent="0.35">
      <c r="C218" s="16" t="s">
        <v>24</v>
      </c>
      <c r="D218" s="13">
        <v>0</v>
      </c>
      <c r="E218" s="20">
        <v>1.75</v>
      </c>
      <c r="F218" s="21"/>
      <c r="G218" s="18">
        <f>D218*F218</f>
        <v>0</v>
      </c>
      <c r="H218" s="21"/>
      <c r="I218" s="18">
        <f>F218*H218</f>
        <v>0</v>
      </c>
      <c r="J218" s="21"/>
      <c r="K218" s="18"/>
      <c r="L218" s="19"/>
      <c r="M218" s="19"/>
    </row>
    <row r="219" spans="3:14" x14ac:dyDescent="0.35">
      <c r="C219" s="16" t="s">
        <v>25</v>
      </c>
      <c r="D219" s="13">
        <v>0</v>
      </c>
      <c r="E219" s="20">
        <v>1.35</v>
      </c>
      <c r="F219" s="21"/>
      <c r="G219" s="18">
        <f>D219*F219</f>
        <v>0</v>
      </c>
      <c r="H219" s="21"/>
      <c r="I219" s="18">
        <f>F219*H219</f>
        <v>0</v>
      </c>
      <c r="J219" s="21"/>
      <c r="K219" s="18"/>
      <c r="L219" s="19"/>
      <c r="M219" s="19"/>
    </row>
    <row r="220" spans="3:14" x14ac:dyDescent="0.35">
      <c r="C220" s="16" t="s">
        <v>26</v>
      </c>
      <c r="D220" s="13">
        <f>+(D211*D145)*8</f>
        <v>0</v>
      </c>
      <c r="E220" s="20">
        <v>1.75</v>
      </c>
      <c r="F220" s="21"/>
      <c r="G220" s="18">
        <f>+F220*D220</f>
        <v>0</v>
      </c>
      <c r="H220" s="21"/>
      <c r="I220" s="18">
        <f>+H220*F220</f>
        <v>0</v>
      </c>
      <c r="J220" s="21"/>
      <c r="K220" s="18"/>
      <c r="L220" s="19"/>
      <c r="M220" s="19"/>
    </row>
    <row r="221" spans="3:14" x14ac:dyDescent="0.35">
      <c r="C221" s="16" t="s">
        <v>27</v>
      </c>
      <c r="D221" s="13">
        <f>R218</f>
        <v>0</v>
      </c>
      <c r="E221" s="20">
        <v>2.1</v>
      </c>
      <c r="F221" s="21"/>
      <c r="G221" s="18">
        <f>D221*F221</f>
        <v>0</v>
      </c>
      <c r="H221" s="21"/>
      <c r="I221" s="18">
        <f>F221*H221</f>
        <v>0</v>
      </c>
      <c r="J221" s="21"/>
      <c r="K221" s="18"/>
      <c r="L221" s="19"/>
      <c r="M221" s="19"/>
    </row>
    <row r="222" spans="3:14" x14ac:dyDescent="0.35">
      <c r="C222" s="16" t="s">
        <v>28</v>
      </c>
      <c r="D222" s="13">
        <f>S218</f>
        <v>0</v>
      </c>
      <c r="E222" s="20">
        <v>2</v>
      </c>
      <c r="F222" s="21"/>
      <c r="G222" s="18">
        <f>D222*F222</f>
        <v>0</v>
      </c>
      <c r="H222" s="21"/>
      <c r="I222" s="18">
        <f>F222*H222</f>
        <v>0</v>
      </c>
      <c r="J222" s="21"/>
      <c r="K222" s="18"/>
      <c r="L222" s="19"/>
      <c r="M222" s="19"/>
    </row>
    <row r="223" spans="3:14" x14ac:dyDescent="0.35">
      <c r="C223" s="16" t="s">
        <v>29</v>
      </c>
      <c r="D223" s="13">
        <f>T218</f>
        <v>0</v>
      </c>
      <c r="E223" s="20">
        <v>2.5</v>
      </c>
      <c r="F223" s="21"/>
      <c r="G223" s="18">
        <f>D223*F223</f>
        <v>0</v>
      </c>
      <c r="H223" s="21"/>
      <c r="I223" s="18">
        <f>F223*H223</f>
        <v>0</v>
      </c>
      <c r="J223" s="21"/>
      <c r="K223" s="18"/>
      <c r="L223" s="19"/>
      <c r="M223" s="19"/>
    </row>
    <row r="224" spans="3:14" x14ac:dyDescent="0.35">
      <c r="C224" s="12" t="s">
        <v>30</v>
      </c>
      <c r="D224" s="12"/>
      <c r="E224" s="22"/>
      <c r="F224" s="14">
        <f t="shared" ref="F224:K224" si="8">SUM(F215:F223)</f>
        <v>15433000</v>
      </c>
      <c r="G224" s="15">
        <f t="shared" si="8"/>
        <v>15433000</v>
      </c>
      <c r="H224" s="14">
        <f t="shared" si="8"/>
        <v>15433000</v>
      </c>
      <c r="I224" s="15">
        <f t="shared" si="8"/>
        <v>15433000</v>
      </c>
      <c r="J224" s="14">
        <f t="shared" si="8"/>
        <v>15433000</v>
      </c>
      <c r="K224" s="15">
        <f t="shared" si="8"/>
        <v>15433000</v>
      </c>
      <c r="L224" s="11"/>
      <c r="M224" s="11"/>
    </row>
    <row r="225" spans="3:14" x14ac:dyDescent="0.35">
      <c r="C225" s="16" t="s">
        <v>31</v>
      </c>
      <c r="D225" s="13"/>
      <c r="E225" s="23">
        <v>8.3299999999999999E-2</v>
      </c>
      <c r="F225" s="21">
        <f>F224*E225</f>
        <v>1285568.8999999999</v>
      </c>
      <c r="G225" s="18">
        <f>G224*E225</f>
        <v>1285568.8999999999</v>
      </c>
      <c r="H225" s="21">
        <f>H224*E225</f>
        <v>1285568.8999999999</v>
      </c>
      <c r="I225" s="18">
        <f>I224*E225</f>
        <v>1285568.8999999999</v>
      </c>
      <c r="J225" s="21">
        <f>J224*E225</f>
        <v>1285568.8999999999</v>
      </c>
      <c r="K225" s="18">
        <f>K224*E225</f>
        <v>1285568.8999999999</v>
      </c>
      <c r="L225" s="19"/>
      <c r="M225" s="19"/>
    </row>
    <row r="226" spans="3:14" x14ac:dyDescent="0.35">
      <c r="C226" s="16" t="s">
        <v>32</v>
      </c>
      <c r="D226" s="13"/>
      <c r="E226" s="24">
        <v>0.01</v>
      </c>
      <c r="F226" s="21">
        <f>F225*E226</f>
        <v>12855.688999999998</v>
      </c>
      <c r="G226" s="18">
        <f>G224*E226</f>
        <v>154330</v>
      </c>
      <c r="H226" s="21">
        <f>H225*E226</f>
        <v>12855.688999999998</v>
      </c>
      <c r="I226" s="18">
        <f>I224*E226</f>
        <v>154330</v>
      </c>
      <c r="J226" s="21">
        <f>J225*E226</f>
        <v>12855.688999999998</v>
      </c>
      <c r="K226" s="18">
        <f>K224*E226</f>
        <v>154330</v>
      </c>
      <c r="L226" s="19"/>
      <c r="M226" s="19"/>
    </row>
    <row r="227" spans="3:14" x14ac:dyDescent="0.35">
      <c r="C227" s="16" t="s">
        <v>33</v>
      </c>
      <c r="D227" s="13"/>
      <c r="E227" s="23">
        <v>8.3299999999999999E-2</v>
      </c>
      <c r="F227" s="21">
        <f>E227*F224</f>
        <v>1285568.8999999999</v>
      </c>
      <c r="G227" s="18">
        <f>G224*E227</f>
        <v>1285568.8999999999</v>
      </c>
      <c r="H227" s="21">
        <f>E227*H224</f>
        <v>1285568.8999999999</v>
      </c>
      <c r="I227" s="18">
        <f>I224*E227</f>
        <v>1285568.8999999999</v>
      </c>
      <c r="J227" s="21">
        <f>E227*J224</f>
        <v>1285568.8999999999</v>
      </c>
      <c r="K227" s="18">
        <f>K224*E227</f>
        <v>1285568.8999999999</v>
      </c>
      <c r="L227" s="19"/>
      <c r="M227" s="19"/>
    </row>
    <row r="228" spans="3:14" x14ac:dyDescent="0.35">
      <c r="C228" s="16" t="s">
        <v>34</v>
      </c>
      <c r="D228" s="13"/>
      <c r="E228" s="23">
        <v>4.1700000000000001E-2</v>
      </c>
      <c r="F228" s="21">
        <f>E228*F224</f>
        <v>643556.1</v>
      </c>
      <c r="G228" s="18">
        <f>+(G224-G216)*E228</f>
        <v>643556.1</v>
      </c>
      <c r="H228" s="21">
        <f>E228*H224</f>
        <v>643556.1</v>
      </c>
      <c r="I228" s="18">
        <f>+(I224-I216)*E228</f>
        <v>643556.1</v>
      </c>
      <c r="J228" s="21">
        <f>E228*J224</f>
        <v>643556.1</v>
      </c>
      <c r="K228" s="18">
        <f>+(K224-K216)*E228</f>
        <v>643556.1</v>
      </c>
      <c r="L228" s="19"/>
      <c r="M228" s="19"/>
    </row>
    <row r="229" spans="3:14" x14ac:dyDescent="0.35">
      <c r="C229" s="16" t="s">
        <v>35</v>
      </c>
      <c r="D229" s="13"/>
      <c r="E229" s="24">
        <v>0.12</v>
      </c>
      <c r="F229" s="21">
        <f>(F224-F212)*E229</f>
        <v>1851960</v>
      </c>
      <c r="G229" s="18">
        <f>+(G224-G216)*E229</f>
        <v>1851960</v>
      </c>
      <c r="H229" s="21">
        <f>(H224-H212)*E229</f>
        <v>1851960</v>
      </c>
      <c r="I229" s="18">
        <f>+(I224-I216)*E229</f>
        <v>1851960</v>
      </c>
      <c r="J229" s="21">
        <f>(J224-J212)*E229</f>
        <v>1851960</v>
      </c>
      <c r="K229" s="18">
        <f>+(K224-K216)*E229</f>
        <v>1851960</v>
      </c>
      <c r="L229" s="19"/>
      <c r="M229" s="19"/>
    </row>
    <row r="230" spans="3:14" x14ac:dyDescent="0.35">
      <c r="C230" s="16" t="s">
        <v>36</v>
      </c>
      <c r="D230" s="13"/>
      <c r="E230" s="25">
        <v>6.9599999999999995E-2</v>
      </c>
      <c r="F230" s="21">
        <f>(F224-F212)*E230</f>
        <v>1074136.7999999998</v>
      </c>
      <c r="G230" s="18">
        <f>+(G224-G216)*E230</f>
        <v>1074136.7999999998</v>
      </c>
      <c r="H230" s="21">
        <f>(H224-H212)*E230</f>
        <v>1074136.7999999998</v>
      </c>
      <c r="I230" s="18">
        <f>+(I224-I216)*E230</f>
        <v>1074136.7999999998</v>
      </c>
      <c r="J230" s="21">
        <f>(J224-J212)*E230</f>
        <v>1074136.7999999998</v>
      </c>
      <c r="K230" s="18">
        <f>+(K224-K216)*E230</f>
        <v>1074136.7999999998</v>
      </c>
      <c r="L230" s="19"/>
      <c r="M230" s="19"/>
    </row>
    <row r="231" spans="3:14" x14ac:dyDescent="0.35">
      <c r="C231" s="16" t="s">
        <v>37</v>
      </c>
      <c r="D231" s="13"/>
      <c r="E231" s="23">
        <v>0.04</v>
      </c>
      <c r="F231" s="21">
        <f>(F224-F212)*E231</f>
        <v>617320</v>
      </c>
      <c r="G231" s="18">
        <f>+(G224-G216+G228)*E231</f>
        <v>643062.24399999995</v>
      </c>
      <c r="H231" s="21">
        <f>(H224-H212)*E231</f>
        <v>617320</v>
      </c>
      <c r="I231" s="18">
        <f>+(I224-I216+I228)*E231</f>
        <v>643062.24399999995</v>
      </c>
      <c r="J231" s="21">
        <f>(J224-J212)*E231</f>
        <v>617320</v>
      </c>
      <c r="K231" s="18">
        <f>+(K224-K216+K228)*E231</f>
        <v>643062.24399999995</v>
      </c>
      <c r="L231" s="19"/>
      <c r="M231" s="19"/>
    </row>
    <row r="232" spans="3:14" x14ac:dyDescent="0.35">
      <c r="C232" s="26" t="s">
        <v>38</v>
      </c>
      <c r="D232" s="26"/>
      <c r="E232" s="27"/>
      <c r="F232" s="28"/>
      <c r="G232" s="29">
        <f>SUM(G224:G231)</f>
        <v>22371182.943999998</v>
      </c>
      <c r="H232" s="28"/>
      <c r="I232" s="29">
        <f>SUM(I224:I231)</f>
        <v>22371182.943999998</v>
      </c>
      <c r="J232" s="28"/>
      <c r="K232" s="29">
        <f>SUM(K224:K231)</f>
        <v>22371182.943999998</v>
      </c>
      <c r="L232" s="30"/>
      <c r="M232" s="30"/>
    </row>
    <row r="233" spans="3:14" x14ac:dyDescent="0.35">
      <c r="C233" s="31" t="s">
        <v>39</v>
      </c>
      <c r="D233" s="31"/>
      <c r="E233" s="32"/>
      <c r="F233" s="33">
        <v>0.14000000000000001</v>
      </c>
      <c r="G233" s="34">
        <f>F233*G232</f>
        <v>3131965.61216</v>
      </c>
      <c r="H233" s="33">
        <v>0.16</v>
      </c>
      <c r="I233" s="34">
        <f>H233*I232</f>
        <v>3579389.27104</v>
      </c>
      <c r="J233" s="33">
        <v>0.15</v>
      </c>
      <c r="K233" s="34">
        <f>J233*K232</f>
        <v>3355677.4415999996</v>
      </c>
      <c r="L233" s="35"/>
      <c r="M233" s="35"/>
    </row>
    <row r="234" spans="3:14" ht="15" thickBot="1" x14ac:dyDescent="0.4">
      <c r="C234" s="36" t="s">
        <v>40</v>
      </c>
      <c r="D234" s="36"/>
      <c r="E234" s="37">
        <v>0.19</v>
      </c>
      <c r="F234" s="38">
        <f>G232*F233</f>
        <v>3131965.61216</v>
      </c>
      <c r="G234" s="39">
        <f>+F234*E234</f>
        <v>595073.46631040005</v>
      </c>
      <c r="H234" s="38">
        <f>I232*H233</f>
        <v>3579389.27104</v>
      </c>
      <c r="I234" s="39">
        <f>+H234*E234</f>
        <v>680083.96149759996</v>
      </c>
      <c r="J234" s="38">
        <f>K232*J233</f>
        <v>3355677.4415999996</v>
      </c>
      <c r="K234" s="39">
        <f>+J234*E234</f>
        <v>637578.71390399989</v>
      </c>
      <c r="L234" s="35"/>
      <c r="M234" s="35"/>
    </row>
    <row r="235" spans="3:14" ht="15" thickBot="1" x14ac:dyDescent="0.4">
      <c r="C235" s="308" t="str">
        <f>C209</f>
        <v>MAESTRO CARPINTERIA</v>
      </c>
      <c r="D235" s="308"/>
      <c r="E235" s="309"/>
      <c r="F235" s="310"/>
      <c r="G235" s="311">
        <f>G232+G233+G234</f>
        <v>26098222.0224704</v>
      </c>
      <c r="H235" s="310"/>
      <c r="I235" s="311">
        <f>I232+I233+I234</f>
        <v>26630656.176537599</v>
      </c>
      <c r="J235" s="310"/>
      <c r="K235" s="311">
        <f>K232+K233+K234</f>
        <v>26364439.099503998</v>
      </c>
      <c r="L235" s="9"/>
      <c r="M235" s="9"/>
      <c r="N235" s="362"/>
    </row>
    <row r="236" spans="3:14" x14ac:dyDescent="0.35">
      <c r="C236" s="7"/>
      <c r="D236" s="7"/>
      <c r="E236" s="8"/>
      <c r="F236" s="84"/>
      <c r="G236" s="9"/>
      <c r="H236" s="84"/>
      <c r="I236" s="9"/>
      <c r="J236" s="84"/>
      <c r="K236" s="9"/>
      <c r="L236" s="9"/>
      <c r="M236" s="9"/>
    </row>
    <row r="237" spans="3:14" ht="15" thickBot="1" x14ac:dyDescent="0.4">
      <c r="C237" s="7" t="s">
        <v>47</v>
      </c>
      <c r="D237" s="7"/>
      <c r="E237" s="8"/>
      <c r="F237" s="44"/>
      <c r="G237" s="45"/>
      <c r="H237" s="44"/>
      <c r="I237" s="45"/>
      <c r="J237" s="44"/>
      <c r="K237" s="45"/>
      <c r="L237" s="9"/>
      <c r="M237" s="9"/>
    </row>
    <row r="238" spans="3:14" ht="15" thickBot="1" x14ac:dyDescent="0.4">
      <c r="C238" s="285" t="s">
        <v>12</v>
      </c>
      <c r="D238" s="285" t="s">
        <v>13</v>
      </c>
      <c r="E238" s="286" t="s">
        <v>14</v>
      </c>
      <c r="F238" s="287" t="s">
        <v>15</v>
      </c>
      <c r="G238" s="288" t="s">
        <v>16</v>
      </c>
      <c r="H238" s="287" t="s">
        <v>15</v>
      </c>
      <c r="I238" s="288" t="s">
        <v>16</v>
      </c>
      <c r="J238" s="287" t="s">
        <v>15</v>
      </c>
      <c r="K238" s="288" t="s">
        <v>16</v>
      </c>
      <c r="L238" s="10"/>
      <c r="M238" s="10"/>
    </row>
    <row r="239" spans="3:14" x14ac:dyDescent="0.35">
      <c r="C239" s="289" t="s">
        <v>17</v>
      </c>
      <c r="D239" s="290">
        <v>10</v>
      </c>
      <c r="E239" s="291"/>
      <c r="F239" s="292">
        <f>F3</f>
        <v>1925000</v>
      </c>
      <c r="G239" s="293">
        <f>D239*F239</f>
        <v>19250000</v>
      </c>
      <c r="H239" s="292">
        <f>F3</f>
        <v>1925000</v>
      </c>
      <c r="I239" s="293">
        <f>D239*H239</f>
        <v>19250000</v>
      </c>
      <c r="J239" s="292">
        <v>1925000</v>
      </c>
      <c r="K239" s="293">
        <f>D239*J239</f>
        <v>19250000</v>
      </c>
      <c r="L239" s="11"/>
      <c r="M239" s="11"/>
    </row>
    <row r="240" spans="3:14" x14ac:dyDescent="0.35">
      <c r="C240" s="294" t="s">
        <v>18</v>
      </c>
      <c r="D240" s="295">
        <v>10</v>
      </c>
      <c r="E240" s="296"/>
      <c r="F240" s="297">
        <v>162000</v>
      </c>
      <c r="G240" s="298">
        <f>D240*F240</f>
        <v>1620000</v>
      </c>
      <c r="H240" s="297">
        <v>162000</v>
      </c>
      <c r="I240" s="298">
        <f>D240*H240</f>
        <v>1620000</v>
      </c>
      <c r="J240" s="297">
        <v>162000</v>
      </c>
      <c r="K240" s="298">
        <f>D240*J240</f>
        <v>1620000</v>
      </c>
      <c r="L240" s="11"/>
      <c r="M240" s="11"/>
    </row>
    <row r="241" spans="3:13" x14ac:dyDescent="0.35">
      <c r="C241" s="294" t="s">
        <v>19</v>
      </c>
      <c r="D241" s="295"/>
      <c r="E241" s="296"/>
      <c r="F241" s="297">
        <f>F239/230</f>
        <v>8369.565217391304</v>
      </c>
      <c r="G241" s="298"/>
      <c r="H241" s="297">
        <f>H239/230</f>
        <v>8369.565217391304</v>
      </c>
      <c r="I241" s="298"/>
      <c r="J241" s="297">
        <f>J239/230</f>
        <v>8369.565217391304</v>
      </c>
      <c r="K241" s="298"/>
      <c r="L241" s="11"/>
      <c r="M241" s="11"/>
    </row>
    <row r="242" spans="3:13" ht="15" thickBot="1" x14ac:dyDescent="0.4">
      <c r="C242" s="299" t="s">
        <v>20</v>
      </c>
      <c r="D242" s="300">
        <v>122</v>
      </c>
      <c r="E242" s="301"/>
      <c r="F242" s="302"/>
      <c r="G242" s="303"/>
      <c r="H242" s="302"/>
      <c r="I242" s="303"/>
      <c r="J242" s="302"/>
      <c r="K242" s="303"/>
      <c r="L242" s="11"/>
      <c r="M242" s="11"/>
    </row>
    <row r="243" spans="3:13" x14ac:dyDescent="0.35">
      <c r="C243" s="16" t="s">
        <v>21</v>
      </c>
      <c r="D243" s="13">
        <v>10</v>
      </c>
      <c r="E243" s="17"/>
      <c r="F243" s="14">
        <f>(F239/30)*D242</f>
        <v>7828333.333333333</v>
      </c>
      <c r="G243" s="18">
        <f>D243*F243</f>
        <v>78283333.333333328</v>
      </c>
      <c r="H243" s="14">
        <f>(H239/30)*D242</f>
        <v>7828333.333333333</v>
      </c>
      <c r="I243" s="18">
        <f>D243*H243</f>
        <v>78283333.333333328</v>
      </c>
      <c r="J243" s="14">
        <f>(J239/30)*D242</f>
        <v>7828333.333333333</v>
      </c>
      <c r="K243" s="18">
        <f>D243*J243</f>
        <v>78283333.333333328</v>
      </c>
      <c r="L243" s="19"/>
      <c r="M243" s="19"/>
    </row>
    <row r="244" spans="3:13" x14ac:dyDescent="0.35">
      <c r="C244" s="16" t="s">
        <v>22</v>
      </c>
      <c r="D244" s="13">
        <v>10</v>
      </c>
      <c r="E244" s="17"/>
      <c r="F244" s="14">
        <f>(F240/30)*D242</f>
        <v>658800</v>
      </c>
      <c r="G244" s="18">
        <f>D244*F244</f>
        <v>6588000</v>
      </c>
      <c r="H244" s="14">
        <f>(H240/30)*D242</f>
        <v>658800</v>
      </c>
      <c r="I244" s="18">
        <f>D244*H244</f>
        <v>6588000</v>
      </c>
      <c r="J244" s="14">
        <f>(D242/30)*J240</f>
        <v>658800</v>
      </c>
      <c r="K244" s="18">
        <f>D244*J244</f>
        <v>6588000</v>
      </c>
      <c r="L244" s="19"/>
      <c r="M244" s="19"/>
    </row>
    <row r="245" spans="3:13" x14ac:dyDescent="0.35">
      <c r="C245" s="16" t="s">
        <v>23</v>
      </c>
      <c r="D245" s="13">
        <v>0</v>
      </c>
      <c r="E245" s="20">
        <v>1.25</v>
      </c>
      <c r="F245" s="21"/>
      <c r="G245" s="18">
        <f>D245*F245</f>
        <v>0</v>
      </c>
      <c r="H245" s="21"/>
      <c r="I245" s="18">
        <f>F245*H245</f>
        <v>0</v>
      </c>
      <c r="J245" s="21"/>
      <c r="K245" s="18"/>
      <c r="L245" s="19"/>
      <c r="M245" s="19"/>
    </row>
    <row r="246" spans="3:13" x14ac:dyDescent="0.35">
      <c r="C246" s="16" t="s">
        <v>24</v>
      </c>
      <c r="D246" s="13">
        <v>0</v>
      </c>
      <c r="E246" s="20">
        <v>1.75</v>
      </c>
      <c r="F246" s="21"/>
      <c r="G246" s="18">
        <f>D246*F246</f>
        <v>0</v>
      </c>
      <c r="H246" s="21"/>
      <c r="I246" s="18">
        <f>F246*H246</f>
        <v>0</v>
      </c>
      <c r="J246" s="21"/>
      <c r="K246" s="18"/>
      <c r="L246" s="19"/>
      <c r="M246" s="19"/>
    </row>
    <row r="247" spans="3:13" x14ac:dyDescent="0.35">
      <c r="C247" s="16" t="s">
        <v>25</v>
      </c>
      <c r="D247" s="13">
        <v>0</v>
      </c>
      <c r="E247" s="20">
        <v>1.35</v>
      </c>
      <c r="F247" s="21"/>
      <c r="G247" s="18">
        <f>D247*F247</f>
        <v>0</v>
      </c>
      <c r="H247" s="21"/>
      <c r="I247" s="18">
        <f>F247*H247</f>
        <v>0</v>
      </c>
      <c r="J247" s="21"/>
      <c r="K247" s="18"/>
      <c r="L247" s="19"/>
      <c r="M247" s="19"/>
    </row>
    <row r="248" spans="3:13" x14ac:dyDescent="0.35">
      <c r="C248" s="16" t="s">
        <v>26</v>
      </c>
      <c r="D248" s="13">
        <f>+(D239*D146)*8</f>
        <v>0</v>
      </c>
      <c r="E248" s="20">
        <v>1.75</v>
      </c>
      <c r="F248" s="21"/>
      <c r="G248" s="18">
        <f>+F248*D248</f>
        <v>0</v>
      </c>
      <c r="H248" s="21"/>
      <c r="I248" s="18">
        <f>+H248*F248</f>
        <v>0</v>
      </c>
      <c r="J248" s="21"/>
      <c r="K248" s="18"/>
      <c r="L248" s="19"/>
      <c r="M248" s="19"/>
    </row>
    <row r="249" spans="3:13" x14ac:dyDescent="0.35">
      <c r="C249" s="16" t="s">
        <v>27</v>
      </c>
      <c r="D249" s="13">
        <f>R246</f>
        <v>0</v>
      </c>
      <c r="E249" s="20">
        <v>2.1</v>
      </c>
      <c r="F249" s="21"/>
      <c r="G249" s="18">
        <f>D249*F249</f>
        <v>0</v>
      </c>
      <c r="H249" s="21"/>
      <c r="I249" s="18">
        <f>F249*H249</f>
        <v>0</v>
      </c>
      <c r="J249" s="21"/>
      <c r="K249" s="18"/>
      <c r="L249" s="19"/>
      <c r="M249" s="19"/>
    </row>
    <row r="250" spans="3:13" x14ac:dyDescent="0.35">
      <c r="C250" s="16" t="s">
        <v>28</v>
      </c>
      <c r="D250" s="13">
        <f>S246</f>
        <v>0</v>
      </c>
      <c r="E250" s="20">
        <v>2</v>
      </c>
      <c r="F250" s="21"/>
      <c r="G250" s="18">
        <f>D250*F250</f>
        <v>0</v>
      </c>
      <c r="H250" s="21"/>
      <c r="I250" s="18">
        <f>F250*H250</f>
        <v>0</v>
      </c>
      <c r="J250" s="21"/>
      <c r="K250" s="18"/>
      <c r="L250" s="19"/>
      <c r="M250" s="19"/>
    </row>
    <row r="251" spans="3:13" x14ac:dyDescent="0.35">
      <c r="C251" s="16" t="s">
        <v>29</v>
      </c>
      <c r="D251" s="13">
        <f>T246</f>
        <v>0</v>
      </c>
      <c r="E251" s="20">
        <v>2.5</v>
      </c>
      <c r="F251" s="21"/>
      <c r="G251" s="18">
        <f>D251*F251</f>
        <v>0</v>
      </c>
      <c r="H251" s="21"/>
      <c r="I251" s="18">
        <f>F251*H251</f>
        <v>0</v>
      </c>
      <c r="J251" s="21"/>
      <c r="K251" s="18"/>
      <c r="L251" s="19"/>
      <c r="M251" s="19"/>
    </row>
    <row r="252" spans="3:13" x14ac:dyDescent="0.35">
      <c r="C252" s="12" t="s">
        <v>30</v>
      </c>
      <c r="D252" s="12"/>
      <c r="E252" s="22"/>
      <c r="F252" s="14">
        <f t="shared" ref="F252:K252" si="9">SUM(F243:F251)</f>
        <v>8487133.3333333321</v>
      </c>
      <c r="G252" s="15">
        <f t="shared" si="9"/>
        <v>84871333.333333328</v>
      </c>
      <c r="H252" s="14">
        <f t="shared" si="9"/>
        <v>8487133.3333333321</v>
      </c>
      <c r="I252" s="15">
        <f t="shared" si="9"/>
        <v>84871333.333333328</v>
      </c>
      <c r="J252" s="14">
        <f t="shared" si="9"/>
        <v>8487133.3333333321</v>
      </c>
      <c r="K252" s="15">
        <f t="shared" si="9"/>
        <v>84871333.333333328</v>
      </c>
      <c r="L252" s="11"/>
      <c r="M252" s="11"/>
    </row>
    <row r="253" spans="3:13" x14ac:dyDescent="0.35">
      <c r="C253" s="16" t="s">
        <v>31</v>
      </c>
      <c r="D253" s="13"/>
      <c r="E253" s="23">
        <v>8.3299999999999999E-2</v>
      </c>
      <c r="F253" s="21">
        <f>F252*E253</f>
        <v>706978.20666666655</v>
      </c>
      <c r="G253" s="18">
        <f>G252*E253</f>
        <v>7069782.0666666664</v>
      </c>
      <c r="H253" s="21">
        <f>H252*E253</f>
        <v>706978.20666666655</v>
      </c>
      <c r="I253" s="18">
        <f>I252*E253</f>
        <v>7069782.0666666664</v>
      </c>
      <c r="J253" s="21">
        <f>J252*E253</f>
        <v>706978.20666666655</v>
      </c>
      <c r="K253" s="18">
        <f>K252*E253</f>
        <v>7069782.0666666664</v>
      </c>
      <c r="L253" s="19"/>
      <c r="M253" s="19"/>
    </row>
    <row r="254" spans="3:13" x14ac:dyDescent="0.35">
      <c r="C254" s="16" t="s">
        <v>32</v>
      </c>
      <c r="D254" s="13"/>
      <c r="E254" s="24">
        <v>0.01</v>
      </c>
      <c r="F254" s="21">
        <f>F253*E254</f>
        <v>7069.7820666666657</v>
      </c>
      <c r="G254" s="18">
        <f>G252*E254</f>
        <v>848713.33333333326</v>
      </c>
      <c r="H254" s="21">
        <f>H253*E254</f>
        <v>7069.7820666666657</v>
      </c>
      <c r="I254" s="18">
        <f>I252*E254</f>
        <v>848713.33333333326</v>
      </c>
      <c r="J254" s="21">
        <f>J253*E254</f>
        <v>7069.7820666666657</v>
      </c>
      <c r="K254" s="18">
        <f>K252*E254</f>
        <v>848713.33333333326</v>
      </c>
      <c r="L254" s="19"/>
      <c r="M254" s="19"/>
    </row>
    <row r="255" spans="3:13" x14ac:dyDescent="0.35">
      <c r="C255" s="16" t="s">
        <v>33</v>
      </c>
      <c r="D255" s="13"/>
      <c r="E255" s="23">
        <v>8.3299999999999999E-2</v>
      </c>
      <c r="F255" s="21">
        <f>E255*F252</f>
        <v>706978.20666666655</v>
      </c>
      <c r="G255" s="18">
        <f>G252*E255</f>
        <v>7069782.0666666664</v>
      </c>
      <c r="H255" s="21">
        <f>E255*H252</f>
        <v>706978.20666666655</v>
      </c>
      <c r="I255" s="18">
        <f>I252*E255</f>
        <v>7069782.0666666664</v>
      </c>
      <c r="J255" s="21">
        <f>E255*J252</f>
        <v>706978.20666666655</v>
      </c>
      <c r="K255" s="18">
        <f>K252*E255</f>
        <v>7069782.0666666664</v>
      </c>
      <c r="L255" s="19"/>
      <c r="M255" s="19"/>
    </row>
    <row r="256" spans="3:13" x14ac:dyDescent="0.35">
      <c r="C256" s="16" t="s">
        <v>34</v>
      </c>
      <c r="D256" s="13"/>
      <c r="E256" s="23">
        <v>4.1700000000000001E-2</v>
      </c>
      <c r="F256" s="21">
        <f>E256*F252</f>
        <v>353913.45999999996</v>
      </c>
      <c r="G256" s="18">
        <f>+(G252-G244)*E256</f>
        <v>3264415</v>
      </c>
      <c r="H256" s="21">
        <f>E256*H252</f>
        <v>353913.45999999996</v>
      </c>
      <c r="I256" s="18">
        <f>+(I252-I244)*E256</f>
        <v>3264415</v>
      </c>
      <c r="J256" s="21">
        <f>E256*J252</f>
        <v>353913.45999999996</v>
      </c>
      <c r="K256" s="18">
        <f>+(K252-K244)*E256</f>
        <v>3264415</v>
      </c>
      <c r="L256" s="19"/>
      <c r="M256" s="19"/>
    </row>
    <row r="257" spans="3:14" x14ac:dyDescent="0.35">
      <c r="C257" s="16" t="s">
        <v>35</v>
      </c>
      <c r="D257" s="13"/>
      <c r="E257" s="24">
        <v>0.12</v>
      </c>
      <c r="F257" s="21">
        <f>(F252-F240)*E257</f>
        <v>999015.99999999977</v>
      </c>
      <c r="G257" s="18">
        <f>+(G252-G244)*E257</f>
        <v>9393999.9999999981</v>
      </c>
      <c r="H257" s="21">
        <f>(H252-H240)*E257</f>
        <v>999015.99999999977</v>
      </c>
      <c r="I257" s="18">
        <f>+(I252-I244)*E257</f>
        <v>9393999.9999999981</v>
      </c>
      <c r="J257" s="21">
        <f>(J252-J240)*E257</f>
        <v>999015.99999999977</v>
      </c>
      <c r="K257" s="18">
        <f>+(K252-K244)*E257</f>
        <v>9393999.9999999981</v>
      </c>
      <c r="L257" s="19"/>
      <c r="M257" s="19"/>
    </row>
    <row r="258" spans="3:14" x14ac:dyDescent="0.35">
      <c r="C258" s="16" t="s">
        <v>36</v>
      </c>
      <c r="D258" s="13"/>
      <c r="E258" s="25">
        <v>6.9599999999999995E-2</v>
      </c>
      <c r="F258" s="21">
        <f>(F252-F240)*E258</f>
        <v>579429.27999999991</v>
      </c>
      <c r="G258" s="18">
        <f>+(G252-G244)*E258</f>
        <v>5448519.9999999991</v>
      </c>
      <c r="H258" s="21">
        <f>(H252-H240)*E258</f>
        <v>579429.27999999991</v>
      </c>
      <c r="I258" s="18">
        <f>+(I252-I244)*E258</f>
        <v>5448519.9999999991</v>
      </c>
      <c r="J258" s="21">
        <f>(J252-J240)*E258</f>
        <v>579429.27999999991</v>
      </c>
      <c r="K258" s="18">
        <f>+(K252-K244)*E258</f>
        <v>5448519.9999999991</v>
      </c>
      <c r="L258" s="19"/>
      <c r="M258" s="19"/>
    </row>
    <row r="259" spans="3:14" x14ac:dyDescent="0.35">
      <c r="C259" s="16" t="s">
        <v>37</v>
      </c>
      <c r="D259" s="13"/>
      <c r="E259" s="23">
        <v>0.04</v>
      </c>
      <c r="F259" s="21">
        <f>(F252-F240)*E259</f>
        <v>333005.33333333331</v>
      </c>
      <c r="G259" s="18">
        <f>+(G252-G244+G256)*E259</f>
        <v>3261909.9333333331</v>
      </c>
      <c r="H259" s="21">
        <f>(H252-H240)*E259</f>
        <v>333005.33333333331</v>
      </c>
      <c r="I259" s="18">
        <f>+(I252-I244+I256)*E259</f>
        <v>3261909.9333333331</v>
      </c>
      <c r="J259" s="21">
        <f>(J252-J240)*E259</f>
        <v>333005.33333333331</v>
      </c>
      <c r="K259" s="18">
        <f>+(K252-K244+K256)*E259</f>
        <v>3261909.9333333331</v>
      </c>
      <c r="L259" s="19"/>
      <c r="M259" s="19"/>
    </row>
    <row r="260" spans="3:14" x14ac:dyDescent="0.35">
      <c r="C260" s="26" t="s">
        <v>38</v>
      </c>
      <c r="D260" s="26"/>
      <c r="E260" s="27"/>
      <c r="F260" s="28"/>
      <c r="G260" s="29">
        <f>SUM(G252:G259)</f>
        <v>121228455.73333332</v>
      </c>
      <c r="H260" s="28"/>
      <c r="I260" s="29">
        <f>SUM(I252:I259)</f>
        <v>121228455.73333332</v>
      </c>
      <c r="J260" s="28"/>
      <c r="K260" s="29">
        <f>SUM(K252:K259)</f>
        <v>121228455.73333332</v>
      </c>
      <c r="L260" s="30"/>
      <c r="M260" s="30"/>
    </row>
    <row r="261" spans="3:14" x14ac:dyDescent="0.35">
      <c r="C261" s="31" t="s">
        <v>39</v>
      </c>
      <c r="D261" s="31"/>
      <c r="E261" s="32"/>
      <c r="F261" s="33">
        <v>0.14000000000000001</v>
      </c>
      <c r="G261" s="34">
        <f>F261*G260</f>
        <v>16971983.802666668</v>
      </c>
      <c r="H261" s="33">
        <v>0.16</v>
      </c>
      <c r="I261" s="34">
        <f>H261*I260</f>
        <v>19396552.917333331</v>
      </c>
      <c r="J261" s="33">
        <v>0.15</v>
      </c>
      <c r="K261" s="34">
        <f>J261*K260</f>
        <v>18184268.359999996</v>
      </c>
      <c r="L261" s="35"/>
      <c r="M261" s="35"/>
    </row>
    <row r="262" spans="3:14" ht="15" thickBot="1" x14ac:dyDescent="0.4">
      <c r="C262" s="36" t="s">
        <v>40</v>
      </c>
      <c r="D262" s="36"/>
      <c r="E262" s="37">
        <v>0.19</v>
      </c>
      <c r="F262" s="38">
        <f>G260*F261</f>
        <v>16971983.802666668</v>
      </c>
      <c r="G262" s="39">
        <f>+F262*E262</f>
        <v>3224676.9225066667</v>
      </c>
      <c r="H262" s="38">
        <f>I260*H261</f>
        <v>19396552.917333331</v>
      </c>
      <c r="I262" s="39">
        <f>+H262*E262</f>
        <v>3685345.0542933331</v>
      </c>
      <c r="J262" s="38">
        <f>K260*J261</f>
        <v>18184268.359999996</v>
      </c>
      <c r="K262" s="39">
        <f>+J262*E262</f>
        <v>3455010.9883999992</v>
      </c>
      <c r="L262" s="35"/>
      <c r="M262" s="35"/>
    </row>
    <row r="263" spans="3:14" ht="15" thickBot="1" x14ac:dyDescent="0.4">
      <c r="C263" s="308" t="str">
        <f>C237</f>
        <v>OFICIALES CARPINTERIA</v>
      </c>
      <c r="D263" s="308"/>
      <c r="E263" s="309"/>
      <c r="F263" s="310"/>
      <c r="G263" s="311">
        <f>G260+G261+G262</f>
        <v>141425116.45850664</v>
      </c>
      <c r="H263" s="310"/>
      <c r="I263" s="311">
        <f>I260+I261+I262</f>
        <v>144310353.70495999</v>
      </c>
      <c r="J263" s="310"/>
      <c r="K263" s="311">
        <f>K260+K261+K262</f>
        <v>142867735.08173332</v>
      </c>
      <c r="L263" s="9"/>
      <c r="M263" s="9"/>
      <c r="N263" s="362"/>
    </row>
    <row r="264" spans="3:14" x14ac:dyDescent="0.35">
      <c r="C264" s="7"/>
      <c r="D264" s="7"/>
      <c r="E264" s="8"/>
      <c r="F264" s="84"/>
      <c r="G264" s="9"/>
      <c r="H264" s="84"/>
      <c r="I264" s="9"/>
      <c r="J264" s="84"/>
      <c r="K264" s="9"/>
      <c r="L264" s="9"/>
      <c r="M264" s="9"/>
      <c r="N264" s="362"/>
    </row>
    <row r="265" spans="3:14" ht="15" thickBot="1" x14ac:dyDescent="0.4">
      <c r="C265" s="7" t="s">
        <v>48</v>
      </c>
      <c r="D265" s="7"/>
      <c r="E265" s="8"/>
      <c r="F265" s="44"/>
      <c r="G265" s="45"/>
      <c r="H265" s="44"/>
      <c r="I265" s="45"/>
      <c r="J265" s="44"/>
      <c r="K265" s="45"/>
      <c r="L265" s="9"/>
      <c r="M265" s="9"/>
      <c r="N265" s="362"/>
    </row>
    <row r="266" spans="3:14" ht="15" thickBot="1" x14ac:dyDescent="0.4">
      <c r="C266" s="285" t="s">
        <v>12</v>
      </c>
      <c r="D266" s="285" t="s">
        <v>13</v>
      </c>
      <c r="E266" s="286" t="s">
        <v>14</v>
      </c>
      <c r="F266" s="287" t="s">
        <v>15</v>
      </c>
      <c r="G266" s="288" t="s">
        <v>16</v>
      </c>
      <c r="H266" s="287" t="s">
        <v>15</v>
      </c>
      <c r="I266" s="288" t="s">
        <v>16</v>
      </c>
      <c r="J266" s="287" t="s">
        <v>15</v>
      </c>
      <c r="K266" s="288" t="s">
        <v>16</v>
      </c>
      <c r="L266" s="10"/>
      <c r="M266" s="10"/>
      <c r="N266" s="48"/>
    </row>
    <row r="267" spans="3:14" x14ac:dyDescent="0.35">
      <c r="C267" s="289" t="s">
        <v>17</v>
      </c>
      <c r="D267" s="290">
        <v>4</v>
      </c>
      <c r="E267" s="291"/>
      <c r="F267" s="292">
        <f>F3</f>
        <v>1925000</v>
      </c>
      <c r="G267" s="293">
        <f>D267*F267</f>
        <v>7700000</v>
      </c>
      <c r="H267" s="292">
        <f>F3</f>
        <v>1925000</v>
      </c>
      <c r="I267" s="293">
        <f>D267*H267</f>
        <v>7700000</v>
      </c>
      <c r="J267" s="292">
        <v>1925000</v>
      </c>
      <c r="K267" s="293">
        <f>D267*J267</f>
        <v>7700000</v>
      </c>
      <c r="L267" s="11"/>
      <c r="M267" s="11"/>
    </row>
    <row r="268" spans="3:14" x14ac:dyDescent="0.35">
      <c r="C268" s="294" t="s">
        <v>18</v>
      </c>
      <c r="D268" s="295">
        <v>4</v>
      </c>
      <c r="E268" s="296"/>
      <c r="F268" s="297">
        <v>162000</v>
      </c>
      <c r="G268" s="298">
        <f>D268*F268</f>
        <v>648000</v>
      </c>
      <c r="H268" s="297">
        <v>162000</v>
      </c>
      <c r="I268" s="298">
        <f>D268*H268</f>
        <v>648000</v>
      </c>
      <c r="J268" s="297">
        <v>162000</v>
      </c>
      <c r="K268" s="298">
        <f>D268*J268</f>
        <v>648000</v>
      </c>
      <c r="L268" s="11"/>
      <c r="M268" s="11"/>
    </row>
    <row r="269" spans="3:14" x14ac:dyDescent="0.35">
      <c r="C269" s="294" t="s">
        <v>19</v>
      </c>
      <c r="D269" s="295"/>
      <c r="E269" s="296"/>
      <c r="F269" s="297">
        <f>F267/230</f>
        <v>8369.565217391304</v>
      </c>
      <c r="G269" s="298"/>
      <c r="H269" s="297">
        <f>H267/230</f>
        <v>8369.565217391304</v>
      </c>
      <c r="I269" s="298"/>
      <c r="J269" s="297">
        <f>J267/230</f>
        <v>8369.565217391304</v>
      </c>
      <c r="K269" s="298"/>
      <c r="L269" s="11"/>
      <c r="M269" s="11"/>
    </row>
    <row r="270" spans="3:14" ht="15" thickBot="1" x14ac:dyDescent="0.4">
      <c r="C270" s="299" t="s">
        <v>20</v>
      </c>
      <c r="D270" s="300">
        <v>122</v>
      </c>
      <c r="E270" s="301"/>
      <c r="F270" s="302"/>
      <c r="G270" s="303"/>
      <c r="H270" s="302"/>
      <c r="I270" s="303"/>
      <c r="J270" s="302"/>
      <c r="K270" s="303"/>
      <c r="L270" s="11"/>
      <c r="M270" s="11"/>
    </row>
    <row r="271" spans="3:14" x14ac:dyDescent="0.35">
      <c r="C271" s="16" t="s">
        <v>21</v>
      </c>
      <c r="D271" s="13">
        <v>4</v>
      </c>
      <c r="E271" s="17"/>
      <c r="F271" s="14">
        <f>(F267/30)*D270</f>
        <v>7828333.333333333</v>
      </c>
      <c r="G271" s="18">
        <f>D271*F271</f>
        <v>31313333.333333332</v>
      </c>
      <c r="H271" s="14">
        <f>(H267/30)*D270</f>
        <v>7828333.333333333</v>
      </c>
      <c r="I271" s="18">
        <f>D271*H271</f>
        <v>31313333.333333332</v>
      </c>
      <c r="J271" s="14">
        <f>(J267/30)*D270</f>
        <v>7828333.333333333</v>
      </c>
      <c r="K271" s="18">
        <f>D271*J271</f>
        <v>31313333.333333332</v>
      </c>
      <c r="L271" s="19"/>
      <c r="M271" s="19"/>
    </row>
    <row r="272" spans="3:14" x14ac:dyDescent="0.35">
      <c r="C272" s="16" t="s">
        <v>22</v>
      </c>
      <c r="D272" s="13">
        <v>4</v>
      </c>
      <c r="E272" s="17"/>
      <c r="F272" s="14">
        <f>(F268/30)*D270</f>
        <v>658800</v>
      </c>
      <c r="G272" s="18">
        <f>D272*F272</f>
        <v>2635200</v>
      </c>
      <c r="H272" s="14">
        <f>(H268/30)*D270</f>
        <v>658800</v>
      </c>
      <c r="I272" s="18">
        <f>D272*H272</f>
        <v>2635200</v>
      </c>
      <c r="J272" s="14">
        <f>(J268/30)*D270</f>
        <v>658800</v>
      </c>
      <c r="K272" s="18">
        <f>D272*J272</f>
        <v>2635200</v>
      </c>
      <c r="L272" s="19"/>
      <c r="M272" s="19"/>
    </row>
    <row r="273" spans="3:13" x14ac:dyDescent="0.35">
      <c r="C273" s="16" t="s">
        <v>23</v>
      </c>
      <c r="D273" s="13">
        <v>0</v>
      </c>
      <c r="E273" s="20">
        <v>1.25</v>
      </c>
      <c r="F273" s="21"/>
      <c r="G273" s="18">
        <f>D273*F273</f>
        <v>0</v>
      </c>
      <c r="H273" s="21"/>
      <c r="I273" s="18">
        <f>F273*H273</f>
        <v>0</v>
      </c>
      <c r="J273" s="21"/>
      <c r="K273" s="18"/>
      <c r="L273" s="19"/>
      <c r="M273" s="19"/>
    </row>
    <row r="274" spans="3:13" x14ac:dyDescent="0.35">
      <c r="C274" s="16" t="s">
        <v>24</v>
      </c>
      <c r="D274" s="13">
        <v>0</v>
      </c>
      <c r="E274" s="20">
        <v>1.75</v>
      </c>
      <c r="F274" s="21"/>
      <c r="G274" s="18">
        <f>D274*F274</f>
        <v>0</v>
      </c>
      <c r="H274" s="21"/>
      <c r="I274" s="18">
        <f>F274*H274</f>
        <v>0</v>
      </c>
      <c r="J274" s="21"/>
      <c r="K274" s="18"/>
      <c r="L274" s="19"/>
      <c r="M274" s="19"/>
    </row>
    <row r="275" spans="3:13" x14ac:dyDescent="0.35">
      <c r="C275" s="16" t="s">
        <v>25</v>
      </c>
      <c r="D275" s="13">
        <v>0</v>
      </c>
      <c r="E275" s="20">
        <v>1.35</v>
      </c>
      <c r="F275" s="21"/>
      <c r="G275" s="18">
        <f>D275*F275</f>
        <v>0</v>
      </c>
      <c r="H275" s="21"/>
      <c r="I275" s="18">
        <f>F275*H275</f>
        <v>0</v>
      </c>
      <c r="J275" s="21"/>
      <c r="K275" s="18"/>
      <c r="L275" s="19"/>
      <c r="M275" s="19"/>
    </row>
    <row r="276" spans="3:13" x14ac:dyDescent="0.35">
      <c r="C276" s="16" t="s">
        <v>26</v>
      </c>
      <c r="D276" s="13">
        <f>+(D267*D175)*8</f>
        <v>0</v>
      </c>
      <c r="E276" s="20">
        <v>1.75</v>
      </c>
      <c r="F276" s="21"/>
      <c r="G276" s="18">
        <f>+F276*D276</f>
        <v>0</v>
      </c>
      <c r="H276" s="21"/>
      <c r="I276" s="18">
        <f>+H276*F276</f>
        <v>0</v>
      </c>
      <c r="J276" s="21"/>
      <c r="K276" s="18"/>
      <c r="L276" s="19"/>
      <c r="M276" s="19"/>
    </row>
    <row r="277" spans="3:13" x14ac:dyDescent="0.35">
      <c r="C277" s="16" t="s">
        <v>27</v>
      </c>
      <c r="D277" s="13">
        <f>R274</f>
        <v>0</v>
      </c>
      <c r="E277" s="20">
        <v>2.1</v>
      </c>
      <c r="F277" s="21"/>
      <c r="G277" s="18">
        <f>D277*F277</f>
        <v>0</v>
      </c>
      <c r="H277" s="21"/>
      <c r="I277" s="18">
        <f>F277*H277</f>
        <v>0</v>
      </c>
      <c r="J277" s="21"/>
      <c r="K277" s="18"/>
      <c r="L277" s="19"/>
      <c r="M277" s="19"/>
    </row>
    <row r="278" spans="3:13" x14ac:dyDescent="0.35">
      <c r="C278" s="16" t="s">
        <v>28</v>
      </c>
      <c r="D278" s="13">
        <f>S274</f>
        <v>0</v>
      </c>
      <c r="E278" s="20">
        <v>2</v>
      </c>
      <c r="F278" s="21"/>
      <c r="G278" s="18">
        <f>D278*F278</f>
        <v>0</v>
      </c>
      <c r="H278" s="21"/>
      <c r="I278" s="18">
        <f>F278*H278</f>
        <v>0</v>
      </c>
      <c r="J278" s="21"/>
      <c r="K278" s="18"/>
      <c r="L278" s="19"/>
      <c r="M278" s="19"/>
    </row>
    <row r="279" spans="3:13" x14ac:dyDescent="0.35">
      <c r="C279" s="16" t="s">
        <v>29</v>
      </c>
      <c r="D279" s="13">
        <f>T274</f>
        <v>0</v>
      </c>
      <c r="E279" s="20">
        <v>2.5</v>
      </c>
      <c r="F279" s="21"/>
      <c r="G279" s="18">
        <f>D279*F279</f>
        <v>0</v>
      </c>
      <c r="H279" s="21"/>
      <c r="I279" s="18">
        <f>F279*H279</f>
        <v>0</v>
      </c>
      <c r="J279" s="21"/>
      <c r="K279" s="18"/>
      <c r="L279" s="19"/>
      <c r="M279" s="19"/>
    </row>
    <row r="280" spans="3:13" x14ac:dyDescent="0.35">
      <c r="C280" s="12" t="s">
        <v>30</v>
      </c>
      <c r="D280" s="12"/>
      <c r="E280" s="22"/>
      <c r="F280" s="14">
        <f t="shared" ref="F280:K280" si="10">SUM(F271:F279)</f>
        <v>8487133.3333333321</v>
      </c>
      <c r="G280" s="15">
        <f t="shared" si="10"/>
        <v>33948533.333333328</v>
      </c>
      <c r="H280" s="14">
        <f t="shared" si="10"/>
        <v>8487133.3333333321</v>
      </c>
      <c r="I280" s="15">
        <f t="shared" si="10"/>
        <v>33948533.333333328</v>
      </c>
      <c r="J280" s="14">
        <f t="shared" si="10"/>
        <v>8487133.3333333321</v>
      </c>
      <c r="K280" s="15">
        <f t="shared" si="10"/>
        <v>33948533.333333328</v>
      </c>
      <c r="L280" s="11"/>
      <c r="M280" s="11"/>
    </row>
    <row r="281" spans="3:13" x14ac:dyDescent="0.35">
      <c r="C281" s="16" t="s">
        <v>31</v>
      </c>
      <c r="D281" s="13"/>
      <c r="E281" s="23">
        <v>8.3299999999999999E-2</v>
      </c>
      <c r="F281" s="21">
        <f>F280*E281</f>
        <v>706978.20666666655</v>
      </c>
      <c r="G281" s="18">
        <f>G280*E281</f>
        <v>2827912.8266666662</v>
      </c>
      <c r="H281" s="21">
        <f>H280*E281</f>
        <v>706978.20666666655</v>
      </c>
      <c r="I281" s="18">
        <f>I280*E281</f>
        <v>2827912.8266666662</v>
      </c>
      <c r="J281" s="21">
        <f>J280*E281</f>
        <v>706978.20666666655</v>
      </c>
      <c r="K281" s="18">
        <f>K280*E281</f>
        <v>2827912.8266666662</v>
      </c>
      <c r="L281" s="19"/>
      <c r="M281" s="19"/>
    </row>
    <row r="282" spans="3:13" x14ac:dyDescent="0.35">
      <c r="C282" s="16" t="s">
        <v>32</v>
      </c>
      <c r="D282" s="13"/>
      <c r="E282" s="24">
        <v>0.01</v>
      </c>
      <c r="F282" s="21">
        <f>F281*E282</f>
        <v>7069.7820666666657</v>
      </c>
      <c r="G282" s="18">
        <f>G280*E282</f>
        <v>339485.33333333331</v>
      </c>
      <c r="H282" s="21">
        <f>H281*E282</f>
        <v>7069.7820666666657</v>
      </c>
      <c r="I282" s="18">
        <f>I280*E282</f>
        <v>339485.33333333331</v>
      </c>
      <c r="J282" s="21">
        <f>J281*E282</f>
        <v>7069.7820666666657</v>
      </c>
      <c r="K282" s="18">
        <f>K280*E282</f>
        <v>339485.33333333331</v>
      </c>
      <c r="L282" s="19"/>
      <c r="M282" s="19"/>
    </row>
    <row r="283" spans="3:13" x14ac:dyDescent="0.35">
      <c r="C283" s="16" t="s">
        <v>33</v>
      </c>
      <c r="D283" s="13"/>
      <c r="E283" s="23">
        <v>8.3299999999999999E-2</v>
      </c>
      <c r="F283" s="21">
        <f>E283*F280</f>
        <v>706978.20666666655</v>
      </c>
      <c r="G283" s="18">
        <f>G280*E283</f>
        <v>2827912.8266666662</v>
      </c>
      <c r="H283" s="21">
        <f>E283*H280</f>
        <v>706978.20666666655</v>
      </c>
      <c r="I283" s="18">
        <f>I280*E283</f>
        <v>2827912.8266666662</v>
      </c>
      <c r="J283" s="21">
        <f>E283*J280</f>
        <v>706978.20666666655</v>
      </c>
      <c r="K283" s="18">
        <f>K280*E283</f>
        <v>2827912.8266666662</v>
      </c>
      <c r="L283" s="19"/>
      <c r="M283" s="19"/>
    </row>
    <row r="284" spans="3:13" x14ac:dyDescent="0.35">
      <c r="C284" s="16" t="s">
        <v>34</v>
      </c>
      <c r="D284" s="13"/>
      <c r="E284" s="23">
        <v>4.1700000000000001E-2</v>
      </c>
      <c r="F284" s="21">
        <f>E284*F280</f>
        <v>353913.45999999996</v>
      </c>
      <c r="G284" s="18">
        <f>+(G280-G272)*E284</f>
        <v>1305765.9999999998</v>
      </c>
      <c r="H284" s="21">
        <f>E284*H280</f>
        <v>353913.45999999996</v>
      </c>
      <c r="I284" s="18">
        <f>+(I280-I272)*E284</f>
        <v>1305765.9999999998</v>
      </c>
      <c r="J284" s="21">
        <f>E284*J280</f>
        <v>353913.45999999996</v>
      </c>
      <c r="K284" s="18">
        <f>+(K280-K272)*E284</f>
        <v>1305765.9999999998</v>
      </c>
      <c r="L284" s="19"/>
      <c r="M284" s="19"/>
    </row>
    <row r="285" spans="3:13" x14ac:dyDescent="0.35">
      <c r="C285" s="16" t="s">
        <v>35</v>
      </c>
      <c r="D285" s="13"/>
      <c r="E285" s="24">
        <v>0.12</v>
      </c>
      <c r="F285" s="21">
        <f>(F280-F268)*E285</f>
        <v>999015.99999999977</v>
      </c>
      <c r="G285" s="18">
        <f>+(G280-G272)*E285</f>
        <v>3757599.9999999991</v>
      </c>
      <c r="H285" s="21">
        <f>(H280-H268)*E285</f>
        <v>999015.99999999977</v>
      </c>
      <c r="I285" s="18">
        <f>+(I280-I272)*E285</f>
        <v>3757599.9999999991</v>
      </c>
      <c r="J285" s="21">
        <f>(J280-J268)*E285</f>
        <v>999015.99999999977</v>
      </c>
      <c r="K285" s="18">
        <f>+(K280-K272)*E285</f>
        <v>3757599.9999999991</v>
      </c>
      <c r="L285" s="19"/>
      <c r="M285" s="19"/>
    </row>
    <row r="286" spans="3:13" x14ac:dyDescent="0.35">
      <c r="C286" s="16" t="s">
        <v>36</v>
      </c>
      <c r="D286" s="13"/>
      <c r="E286" s="25">
        <v>6.9599999999999995E-2</v>
      </c>
      <c r="F286" s="21">
        <f>(F280-F268)*E286</f>
        <v>579429.27999999991</v>
      </c>
      <c r="G286" s="18">
        <f>+(G280-G272)*E286</f>
        <v>2179407.9999999995</v>
      </c>
      <c r="H286" s="21">
        <f>(H280-H268)*E286</f>
        <v>579429.27999999991</v>
      </c>
      <c r="I286" s="18">
        <f>+(I280-I272)*E286</f>
        <v>2179407.9999999995</v>
      </c>
      <c r="J286" s="21">
        <f>(J280-J268)*E286</f>
        <v>579429.27999999991</v>
      </c>
      <c r="K286" s="18">
        <f>+(K280-K272)*E286</f>
        <v>2179407.9999999995</v>
      </c>
      <c r="L286" s="19"/>
      <c r="M286" s="19"/>
    </row>
    <row r="287" spans="3:13" x14ac:dyDescent="0.35">
      <c r="C287" s="16" t="s">
        <v>37</v>
      </c>
      <c r="D287" s="13"/>
      <c r="E287" s="23">
        <v>0.04</v>
      </c>
      <c r="F287" s="21">
        <f>(F280-F268)*E287</f>
        <v>333005.33333333331</v>
      </c>
      <c r="G287" s="18">
        <f>+(G280-G272+G284)*E287</f>
        <v>1304763.9733333332</v>
      </c>
      <c r="H287" s="21">
        <f>(H280-H268)*E287</f>
        <v>333005.33333333331</v>
      </c>
      <c r="I287" s="18">
        <f>+(I280-I272+I284)*E287</f>
        <v>1304763.9733333332</v>
      </c>
      <c r="J287" s="21">
        <f>(J280-J268)*E287</f>
        <v>333005.33333333331</v>
      </c>
      <c r="K287" s="18">
        <f>+(K280-K272+K284)*E287</f>
        <v>1304763.9733333332</v>
      </c>
      <c r="L287" s="19"/>
      <c r="M287" s="19"/>
    </row>
    <row r="288" spans="3:13" x14ac:dyDescent="0.35">
      <c r="C288" s="26" t="s">
        <v>38</v>
      </c>
      <c r="D288" s="26"/>
      <c r="E288" s="27"/>
      <c r="F288" s="28"/>
      <c r="G288" s="29">
        <f>SUM(G280:G287)</f>
        <v>48491382.293333337</v>
      </c>
      <c r="H288" s="28"/>
      <c r="I288" s="29">
        <f>SUM(I280:I287)</f>
        <v>48491382.293333337</v>
      </c>
      <c r="J288" s="28"/>
      <c r="K288" s="29">
        <f>SUM(K280:K287)</f>
        <v>48491382.293333337</v>
      </c>
      <c r="L288" s="30"/>
      <c r="M288" s="30"/>
    </row>
    <row r="289" spans="3:14" x14ac:dyDescent="0.35">
      <c r="C289" s="31" t="s">
        <v>39</v>
      </c>
      <c r="D289" s="31"/>
      <c r="E289" s="32"/>
      <c r="F289" s="33">
        <v>0.14000000000000001</v>
      </c>
      <c r="G289" s="34">
        <f>F289*G288</f>
        <v>6788793.5210666675</v>
      </c>
      <c r="H289" s="33">
        <v>0.16</v>
      </c>
      <c r="I289" s="34">
        <f>H289*I288</f>
        <v>7758621.1669333344</v>
      </c>
      <c r="J289" s="33">
        <v>0.15</v>
      </c>
      <c r="K289" s="34">
        <f>J289*K288</f>
        <v>7273707.3440000005</v>
      </c>
      <c r="L289" s="35"/>
      <c r="M289" s="35"/>
    </row>
    <row r="290" spans="3:14" ht="15" thickBot="1" x14ac:dyDescent="0.4">
      <c r="C290" s="36" t="s">
        <v>40</v>
      </c>
      <c r="D290" s="36"/>
      <c r="E290" s="37">
        <v>0.19</v>
      </c>
      <c r="F290" s="38">
        <f>G288*F289</f>
        <v>6788793.5210666675</v>
      </c>
      <c r="G290" s="39">
        <f>+F290*E290</f>
        <v>1289870.7690026669</v>
      </c>
      <c r="H290" s="38">
        <f>I288*H289</f>
        <v>7758621.1669333344</v>
      </c>
      <c r="I290" s="39">
        <f>+H290*E290</f>
        <v>1474138.0217173335</v>
      </c>
      <c r="J290" s="38">
        <f>K288*J289</f>
        <v>7273707.3440000005</v>
      </c>
      <c r="K290" s="39">
        <f>+J290*E290</f>
        <v>1382004.3953600002</v>
      </c>
      <c r="L290" s="35"/>
      <c r="M290" s="35"/>
    </row>
    <row r="291" spans="3:14" ht="15" thickBot="1" x14ac:dyDescent="0.4">
      <c r="C291" s="308" t="str">
        <f>C265</f>
        <v>OFICIALES PINTORES</v>
      </c>
      <c r="D291" s="308"/>
      <c r="E291" s="309"/>
      <c r="F291" s="310"/>
      <c r="G291" s="311">
        <f>G288+G289+G290</f>
        <v>56570046.583402671</v>
      </c>
      <c r="H291" s="310"/>
      <c r="I291" s="311">
        <f>I288+I289+I290</f>
        <v>57724141.481984004</v>
      </c>
      <c r="J291" s="310"/>
      <c r="K291" s="311">
        <f>K288+K289+K290</f>
        <v>57147094.032693334</v>
      </c>
      <c r="L291" s="9"/>
      <c r="M291" s="9"/>
      <c r="N291" s="362"/>
    </row>
    <row r="292" spans="3:14" x14ac:dyDescent="0.35">
      <c r="C292" s="7"/>
      <c r="D292" s="7"/>
      <c r="E292" s="8"/>
      <c r="F292" s="84"/>
      <c r="G292" s="9"/>
      <c r="H292" s="84"/>
      <c r="I292" s="9"/>
      <c r="J292" s="84"/>
      <c r="K292" s="306"/>
      <c r="L292" s="9"/>
      <c r="M292" s="9"/>
    </row>
    <row r="293" spans="3:14" ht="15" thickBot="1" x14ac:dyDescent="0.4">
      <c r="C293" s="7" t="s">
        <v>49</v>
      </c>
      <c r="D293" s="7"/>
      <c r="E293" s="8"/>
      <c r="F293" s="44"/>
      <c r="G293" s="45"/>
      <c r="H293" s="44"/>
      <c r="I293" s="45"/>
      <c r="J293" s="44"/>
      <c r="K293" s="45"/>
      <c r="L293" s="9"/>
      <c r="M293" s="9"/>
    </row>
    <row r="294" spans="3:14" ht="15" thickBot="1" x14ac:dyDescent="0.4">
      <c r="C294" s="285" t="s">
        <v>12</v>
      </c>
      <c r="D294" s="285" t="s">
        <v>13</v>
      </c>
      <c r="E294" s="286" t="s">
        <v>14</v>
      </c>
      <c r="F294" s="287" t="s">
        <v>15</v>
      </c>
      <c r="G294" s="288" t="s">
        <v>16</v>
      </c>
      <c r="H294" s="287" t="s">
        <v>15</v>
      </c>
      <c r="I294" s="288" t="s">
        <v>16</v>
      </c>
      <c r="J294" s="287" t="s">
        <v>15</v>
      </c>
      <c r="K294" s="288" t="s">
        <v>16</v>
      </c>
      <c r="L294" s="10"/>
      <c r="M294" s="10"/>
    </row>
    <row r="295" spans="3:14" x14ac:dyDescent="0.35">
      <c r="C295" s="289" t="s">
        <v>17</v>
      </c>
      <c r="D295" s="290">
        <v>2</v>
      </c>
      <c r="E295" s="291"/>
      <c r="F295" s="292">
        <f>F3</f>
        <v>1925000</v>
      </c>
      <c r="G295" s="293">
        <f>D295*F295</f>
        <v>3850000</v>
      </c>
      <c r="H295" s="292">
        <f>F3</f>
        <v>1925000</v>
      </c>
      <c r="I295" s="293">
        <f>D295*H295</f>
        <v>3850000</v>
      </c>
      <c r="J295" s="292">
        <v>1925000</v>
      </c>
      <c r="K295" s="293">
        <f>D295*J295</f>
        <v>3850000</v>
      </c>
      <c r="L295" s="11"/>
      <c r="M295" s="11"/>
    </row>
    <row r="296" spans="3:14" x14ac:dyDescent="0.35">
      <c r="C296" s="294" t="s">
        <v>18</v>
      </c>
      <c r="D296" s="295">
        <v>2</v>
      </c>
      <c r="E296" s="296"/>
      <c r="F296" s="297">
        <v>162000</v>
      </c>
      <c r="G296" s="298">
        <f>D296*F296</f>
        <v>324000</v>
      </c>
      <c r="H296" s="297">
        <v>162000</v>
      </c>
      <c r="I296" s="298">
        <f>D296*H296</f>
        <v>324000</v>
      </c>
      <c r="J296" s="297">
        <v>162000</v>
      </c>
      <c r="K296" s="298">
        <f>D296*J296</f>
        <v>324000</v>
      </c>
      <c r="L296" s="11"/>
      <c r="M296" s="11"/>
    </row>
    <row r="297" spans="3:14" x14ac:dyDescent="0.35">
      <c r="C297" s="294" t="s">
        <v>19</v>
      </c>
      <c r="D297" s="295"/>
      <c r="E297" s="296"/>
      <c r="F297" s="297">
        <f>F295/230</f>
        <v>8369.565217391304</v>
      </c>
      <c r="G297" s="298"/>
      <c r="H297" s="297">
        <f>H295/230</f>
        <v>8369.565217391304</v>
      </c>
      <c r="I297" s="298"/>
      <c r="J297" s="297">
        <f>J295/230</f>
        <v>8369.565217391304</v>
      </c>
      <c r="K297" s="298"/>
      <c r="L297" s="11"/>
      <c r="M297" s="11"/>
    </row>
    <row r="298" spans="3:14" ht="15" thickBot="1" x14ac:dyDescent="0.4">
      <c r="C298" s="299" t="s">
        <v>20</v>
      </c>
      <c r="D298" s="300">
        <v>122</v>
      </c>
      <c r="E298" s="301"/>
      <c r="F298" s="302"/>
      <c r="G298" s="303"/>
      <c r="H298" s="302"/>
      <c r="I298" s="303"/>
      <c r="J298" s="302"/>
      <c r="K298" s="303"/>
      <c r="L298" s="11"/>
      <c r="M298" s="11"/>
    </row>
    <row r="299" spans="3:14" x14ac:dyDescent="0.35">
      <c r="C299" s="16" t="s">
        <v>21</v>
      </c>
      <c r="D299" s="13">
        <v>2</v>
      </c>
      <c r="E299" s="17"/>
      <c r="F299" s="14">
        <f>(F295/30)*D298</f>
        <v>7828333.333333333</v>
      </c>
      <c r="G299" s="18">
        <f>D299*F299</f>
        <v>15656666.666666666</v>
      </c>
      <c r="H299" s="14">
        <f>(H295/30)*D298</f>
        <v>7828333.333333333</v>
      </c>
      <c r="I299" s="18">
        <f>D299*H299</f>
        <v>15656666.666666666</v>
      </c>
      <c r="J299" s="14">
        <f>(J295/30)*D298</f>
        <v>7828333.333333333</v>
      </c>
      <c r="K299" s="18">
        <f>D299*J299</f>
        <v>15656666.666666666</v>
      </c>
      <c r="L299" s="19"/>
      <c r="M299" s="19"/>
    </row>
    <row r="300" spans="3:14" x14ac:dyDescent="0.35">
      <c r="C300" s="16" t="s">
        <v>22</v>
      </c>
      <c r="D300" s="13">
        <v>2</v>
      </c>
      <c r="E300" s="17"/>
      <c r="F300" s="14">
        <f>(F296/30)*D298</f>
        <v>658800</v>
      </c>
      <c r="G300" s="18">
        <f>D300*F300</f>
        <v>1317600</v>
      </c>
      <c r="H300" s="14">
        <f>(H296/30)*D298</f>
        <v>658800</v>
      </c>
      <c r="I300" s="18">
        <f>D300*H300</f>
        <v>1317600</v>
      </c>
      <c r="J300" s="14">
        <f>(J296/30)*D298</f>
        <v>658800</v>
      </c>
      <c r="K300" s="18">
        <f>D300*J300</f>
        <v>1317600</v>
      </c>
      <c r="L300" s="19"/>
      <c r="M300" s="19"/>
    </row>
    <row r="301" spans="3:14" x14ac:dyDescent="0.35">
      <c r="C301" s="16" t="s">
        <v>23</v>
      </c>
      <c r="D301" s="13">
        <v>0</v>
      </c>
      <c r="E301" s="20">
        <v>1.25</v>
      </c>
      <c r="F301" s="21"/>
      <c r="G301" s="18">
        <f>D301*F301</f>
        <v>0</v>
      </c>
      <c r="H301" s="21"/>
      <c r="I301" s="18">
        <f>F301*H301</f>
        <v>0</v>
      </c>
      <c r="J301" s="21"/>
      <c r="K301" s="18"/>
      <c r="L301" s="19"/>
      <c r="M301" s="19"/>
    </row>
    <row r="302" spans="3:14" x14ac:dyDescent="0.35">
      <c r="C302" s="16" t="s">
        <v>24</v>
      </c>
      <c r="D302" s="13">
        <v>0</v>
      </c>
      <c r="E302" s="20">
        <v>1.75</v>
      </c>
      <c r="F302" s="21"/>
      <c r="G302" s="18">
        <f>D302*F302</f>
        <v>0</v>
      </c>
      <c r="H302" s="21"/>
      <c r="I302" s="18">
        <f>F302*H302</f>
        <v>0</v>
      </c>
      <c r="J302" s="21"/>
      <c r="K302" s="18"/>
      <c r="L302" s="19"/>
      <c r="M302" s="19"/>
    </row>
    <row r="303" spans="3:14" x14ac:dyDescent="0.35">
      <c r="C303" s="16" t="s">
        <v>25</v>
      </c>
      <c r="D303" s="13">
        <v>0</v>
      </c>
      <c r="E303" s="20">
        <v>1.35</v>
      </c>
      <c r="F303" s="21"/>
      <c r="G303" s="18">
        <f>D303*F303</f>
        <v>0</v>
      </c>
      <c r="H303" s="21"/>
      <c r="I303" s="18">
        <f>F303*H303</f>
        <v>0</v>
      </c>
      <c r="J303" s="21"/>
      <c r="K303" s="18"/>
      <c r="L303" s="19"/>
      <c r="M303" s="19"/>
    </row>
    <row r="304" spans="3:14" x14ac:dyDescent="0.35">
      <c r="C304" s="16" t="s">
        <v>26</v>
      </c>
      <c r="D304" s="13">
        <f>+(D295*D203)*8</f>
        <v>0</v>
      </c>
      <c r="E304" s="20">
        <v>1.75</v>
      </c>
      <c r="F304" s="21"/>
      <c r="G304" s="18">
        <f>+F304*D304</f>
        <v>0</v>
      </c>
      <c r="H304" s="21"/>
      <c r="I304" s="18">
        <f>+H304*F304</f>
        <v>0</v>
      </c>
      <c r="J304" s="21"/>
      <c r="K304" s="18"/>
      <c r="L304" s="19"/>
      <c r="M304" s="19"/>
    </row>
    <row r="305" spans="3:14" x14ac:dyDescent="0.35">
      <c r="C305" s="16" t="s">
        <v>27</v>
      </c>
      <c r="D305" s="13">
        <f>R302</f>
        <v>0</v>
      </c>
      <c r="E305" s="20">
        <v>2.1</v>
      </c>
      <c r="F305" s="21"/>
      <c r="G305" s="18">
        <f>D305*F305</f>
        <v>0</v>
      </c>
      <c r="H305" s="21"/>
      <c r="I305" s="18">
        <f>F305*H305</f>
        <v>0</v>
      </c>
      <c r="J305" s="21"/>
      <c r="K305" s="18"/>
      <c r="L305" s="19"/>
      <c r="M305" s="19"/>
    </row>
    <row r="306" spans="3:14" x14ac:dyDescent="0.35">
      <c r="C306" s="16" t="s">
        <v>28</v>
      </c>
      <c r="D306" s="13">
        <f>S302</f>
        <v>0</v>
      </c>
      <c r="E306" s="20">
        <v>2</v>
      </c>
      <c r="F306" s="21"/>
      <c r="G306" s="18">
        <f>D306*F306</f>
        <v>0</v>
      </c>
      <c r="H306" s="21"/>
      <c r="I306" s="18">
        <f>F306*H306</f>
        <v>0</v>
      </c>
      <c r="J306" s="21"/>
      <c r="K306" s="18"/>
      <c r="L306" s="19"/>
      <c r="M306" s="19"/>
    </row>
    <row r="307" spans="3:14" x14ac:dyDescent="0.35">
      <c r="C307" s="16" t="s">
        <v>29</v>
      </c>
      <c r="D307" s="13">
        <f>T302</f>
        <v>0</v>
      </c>
      <c r="E307" s="20">
        <v>2.5</v>
      </c>
      <c r="F307" s="21"/>
      <c r="G307" s="18">
        <f>D307*F307</f>
        <v>0</v>
      </c>
      <c r="H307" s="21"/>
      <c r="I307" s="18">
        <f>F307*H307</f>
        <v>0</v>
      </c>
      <c r="J307" s="21"/>
      <c r="K307" s="18"/>
      <c r="L307" s="19"/>
      <c r="M307" s="19"/>
    </row>
    <row r="308" spans="3:14" x14ac:dyDescent="0.35">
      <c r="C308" s="12" t="s">
        <v>30</v>
      </c>
      <c r="D308" s="12"/>
      <c r="E308" s="22"/>
      <c r="F308" s="14">
        <f t="shared" ref="F308:K308" si="11">SUM(F299:F307)</f>
        <v>8487133.3333333321</v>
      </c>
      <c r="G308" s="15">
        <f t="shared" si="11"/>
        <v>16974266.666666664</v>
      </c>
      <c r="H308" s="14">
        <f t="shared" si="11"/>
        <v>8487133.3333333321</v>
      </c>
      <c r="I308" s="15">
        <f t="shared" si="11"/>
        <v>16974266.666666664</v>
      </c>
      <c r="J308" s="14">
        <f t="shared" si="11"/>
        <v>8487133.3333333321</v>
      </c>
      <c r="K308" s="15">
        <f t="shared" si="11"/>
        <v>16974266.666666664</v>
      </c>
      <c r="L308" s="11"/>
      <c r="M308" s="11"/>
    </row>
    <row r="309" spans="3:14" x14ac:dyDescent="0.35">
      <c r="C309" s="16" t="s">
        <v>31</v>
      </c>
      <c r="D309" s="13"/>
      <c r="E309" s="23">
        <v>8.3299999999999999E-2</v>
      </c>
      <c r="F309" s="21">
        <f>F308*E309</f>
        <v>706978.20666666655</v>
      </c>
      <c r="G309" s="18">
        <f>G308*E309</f>
        <v>1413956.4133333331</v>
      </c>
      <c r="H309" s="21">
        <f>H308*E309</f>
        <v>706978.20666666655</v>
      </c>
      <c r="I309" s="18">
        <f>I308*E309</f>
        <v>1413956.4133333331</v>
      </c>
      <c r="J309" s="21">
        <f>J308*E309</f>
        <v>706978.20666666655</v>
      </c>
      <c r="K309" s="18">
        <f>K308*E309</f>
        <v>1413956.4133333331</v>
      </c>
      <c r="L309" s="19"/>
      <c r="M309" s="19"/>
    </row>
    <row r="310" spans="3:14" x14ac:dyDescent="0.35">
      <c r="C310" s="16" t="s">
        <v>32</v>
      </c>
      <c r="D310" s="13"/>
      <c r="E310" s="24">
        <v>0.01</v>
      </c>
      <c r="F310" s="21">
        <f>F309*E310</f>
        <v>7069.7820666666657</v>
      </c>
      <c r="G310" s="18">
        <f>G308*E310</f>
        <v>169742.66666666666</v>
      </c>
      <c r="H310" s="21">
        <f>H309*E310</f>
        <v>7069.7820666666657</v>
      </c>
      <c r="I310" s="18">
        <f>I308*E310</f>
        <v>169742.66666666666</v>
      </c>
      <c r="J310" s="21">
        <f>J309*E310</f>
        <v>7069.7820666666657</v>
      </c>
      <c r="K310" s="18">
        <f>K308*E310</f>
        <v>169742.66666666666</v>
      </c>
      <c r="L310" s="19"/>
      <c r="M310" s="19"/>
    </row>
    <row r="311" spans="3:14" x14ac:dyDescent="0.35">
      <c r="C311" s="16" t="s">
        <v>33</v>
      </c>
      <c r="D311" s="13"/>
      <c r="E311" s="23">
        <v>8.3299999999999999E-2</v>
      </c>
      <c r="F311" s="21">
        <f>E311*F308</f>
        <v>706978.20666666655</v>
      </c>
      <c r="G311" s="18">
        <f>G308*E311</f>
        <v>1413956.4133333331</v>
      </c>
      <c r="H311" s="21">
        <f>E311*H308</f>
        <v>706978.20666666655</v>
      </c>
      <c r="I311" s="18">
        <f>I308*E311</f>
        <v>1413956.4133333331</v>
      </c>
      <c r="J311" s="21">
        <f>E311*J308</f>
        <v>706978.20666666655</v>
      </c>
      <c r="K311" s="18">
        <f>K308*E311</f>
        <v>1413956.4133333331</v>
      </c>
      <c r="L311" s="19"/>
      <c r="M311" s="19"/>
    </row>
    <row r="312" spans="3:14" x14ac:dyDescent="0.35">
      <c r="C312" s="16" t="s">
        <v>34</v>
      </c>
      <c r="D312" s="13"/>
      <c r="E312" s="23">
        <v>4.1700000000000001E-2</v>
      </c>
      <c r="F312" s="21">
        <f>E312*F308</f>
        <v>353913.45999999996</v>
      </c>
      <c r="G312" s="18">
        <f>+(G308-G300)*E312</f>
        <v>652882.99999999988</v>
      </c>
      <c r="H312" s="21">
        <f>E312*H308</f>
        <v>353913.45999999996</v>
      </c>
      <c r="I312" s="18">
        <f>+(I308-I300)*E312</f>
        <v>652882.99999999988</v>
      </c>
      <c r="J312" s="21">
        <f>E312*J308</f>
        <v>353913.45999999996</v>
      </c>
      <c r="K312" s="18">
        <f>+(K308-K300)*E312</f>
        <v>652882.99999999988</v>
      </c>
      <c r="L312" s="19"/>
      <c r="M312" s="19"/>
    </row>
    <row r="313" spans="3:14" x14ac:dyDescent="0.35">
      <c r="C313" s="16" t="s">
        <v>35</v>
      </c>
      <c r="D313" s="13"/>
      <c r="E313" s="24">
        <v>0.12</v>
      </c>
      <c r="F313" s="21">
        <f>(F308-F296)*E313</f>
        <v>999015.99999999977</v>
      </c>
      <c r="G313" s="18">
        <f>+(G308-G300)*E313</f>
        <v>1878799.9999999995</v>
      </c>
      <c r="H313" s="21">
        <f>(H308-H296)*E313</f>
        <v>999015.99999999977</v>
      </c>
      <c r="I313" s="18">
        <f>+(I308-I300)*E313</f>
        <v>1878799.9999999995</v>
      </c>
      <c r="J313" s="21">
        <f>(J308-J296)*E313</f>
        <v>999015.99999999977</v>
      </c>
      <c r="K313" s="18">
        <f>+(K308-K300)*E313</f>
        <v>1878799.9999999995</v>
      </c>
      <c r="L313" s="19"/>
      <c r="M313" s="19"/>
    </row>
    <row r="314" spans="3:14" x14ac:dyDescent="0.35">
      <c r="C314" s="16" t="s">
        <v>36</v>
      </c>
      <c r="D314" s="13"/>
      <c r="E314" s="25">
        <v>6.9599999999999995E-2</v>
      </c>
      <c r="F314" s="21">
        <f>(F308-F296)*E314</f>
        <v>579429.27999999991</v>
      </c>
      <c r="G314" s="18">
        <f>+(G308-G300)*E314</f>
        <v>1089703.9999999998</v>
      </c>
      <c r="H314" s="21">
        <f>(H308-H296)*E314</f>
        <v>579429.27999999991</v>
      </c>
      <c r="I314" s="18">
        <f>+(I308-I300)*E314</f>
        <v>1089703.9999999998</v>
      </c>
      <c r="J314" s="21">
        <f>(J308-J296)*E314</f>
        <v>579429.27999999991</v>
      </c>
      <c r="K314" s="18">
        <f>+(K308-K300)*E314</f>
        <v>1089703.9999999998</v>
      </c>
      <c r="L314" s="19"/>
      <c r="M314" s="19"/>
    </row>
    <row r="315" spans="3:14" x14ac:dyDescent="0.35">
      <c r="C315" s="16" t="s">
        <v>37</v>
      </c>
      <c r="D315" s="13"/>
      <c r="E315" s="23">
        <v>0.04</v>
      </c>
      <c r="F315" s="21">
        <f>(F308-F296)*E315</f>
        <v>333005.33333333331</v>
      </c>
      <c r="G315" s="18">
        <f>+(G308-G300+G312)*E315</f>
        <v>652381.98666666658</v>
      </c>
      <c r="H315" s="21">
        <f>(H308-H296)*E315</f>
        <v>333005.33333333331</v>
      </c>
      <c r="I315" s="18">
        <f>+(I308-I300+I312)*E315</f>
        <v>652381.98666666658</v>
      </c>
      <c r="J315" s="21">
        <f>(J308-J296)*E315</f>
        <v>333005.33333333331</v>
      </c>
      <c r="K315" s="18">
        <f>+(K308-K300+K312)*E315</f>
        <v>652381.98666666658</v>
      </c>
      <c r="L315" s="19"/>
      <c r="M315" s="19"/>
    </row>
    <row r="316" spans="3:14" x14ac:dyDescent="0.35">
      <c r="C316" s="26" t="s">
        <v>38</v>
      </c>
      <c r="D316" s="26"/>
      <c r="E316" s="27"/>
      <c r="F316" s="28"/>
      <c r="G316" s="29">
        <f>SUM(G308:G315)</f>
        <v>24245691.146666668</v>
      </c>
      <c r="H316" s="28"/>
      <c r="I316" s="29">
        <f>SUM(I308:I315)</f>
        <v>24245691.146666668</v>
      </c>
      <c r="J316" s="28"/>
      <c r="K316" s="29">
        <f>SUM(K308:K315)</f>
        <v>24245691.146666668</v>
      </c>
      <c r="L316" s="30"/>
      <c r="M316" s="30"/>
    </row>
    <row r="317" spans="3:14" x14ac:dyDescent="0.35">
      <c r="C317" s="31" t="s">
        <v>39</v>
      </c>
      <c r="D317" s="31"/>
      <c r="E317" s="32"/>
      <c r="F317" s="33">
        <v>0.14000000000000001</v>
      </c>
      <c r="G317" s="34">
        <f>F317*G316</f>
        <v>3394396.7605333338</v>
      </c>
      <c r="H317" s="33">
        <v>0.16</v>
      </c>
      <c r="I317" s="34">
        <f>H317*I316</f>
        <v>3879310.5834666672</v>
      </c>
      <c r="J317" s="33">
        <v>0.15</v>
      </c>
      <c r="K317" s="34">
        <f>J317*K316</f>
        <v>3636853.6720000003</v>
      </c>
      <c r="L317" s="35"/>
      <c r="M317" s="35"/>
    </row>
    <row r="318" spans="3:14" ht="15" thickBot="1" x14ac:dyDescent="0.4">
      <c r="C318" s="36" t="s">
        <v>40</v>
      </c>
      <c r="D318" s="36"/>
      <c r="E318" s="37">
        <v>0.19</v>
      </c>
      <c r="F318" s="38">
        <f>G316*F317</f>
        <v>3394396.7605333338</v>
      </c>
      <c r="G318" s="39">
        <f>+F318*E318</f>
        <v>644935.38450133346</v>
      </c>
      <c r="H318" s="38">
        <f>I316*H317</f>
        <v>3879310.5834666672</v>
      </c>
      <c r="I318" s="39">
        <f>+H318*E318</f>
        <v>737069.01085866673</v>
      </c>
      <c r="J318" s="38">
        <f>K316*J317</f>
        <v>3636853.6720000003</v>
      </c>
      <c r="K318" s="39">
        <f>+J318*E318</f>
        <v>691002.1976800001</v>
      </c>
      <c r="L318" s="35"/>
      <c r="M318" s="35"/>
    </row>
    <row r="319" spans="3:14" ht="15" thickBot="1" x14ac:dyDescent="0.4">
      <c r="C319" s="308" t="str">
        <f>C293</f>
        <v>OFICIALES SOLDADORES</v>
      </c>
      <c r="D319" s="308"/>
      <c r="E319" s="309"/>
      <c r="F319" s="310"/>
      <c r="G319" s="311">
        <f>G316+G317+G318</f>
        <v>28285023.291701335</v>
      </c>
      <c r="H319" s="310"/>
      <c r="I319" s="311">
        <f>I316+I317+I318</f>
        <v>28862070.740992002</v>
      </c>
      <c r="J319" s="310"/>
      <c r="K319" s="311">
        <f>K316+K317+K318</f>
        <v>28573547.016346667</v>
      </c>
      <c r="L319" s="9"/>
      <c r="M319" s="9"/>
      <c r="N319" s="362"/>
    </row>
    <row r="320" spans="3:14" x14ac:dyDescent="0.35">
      <c r="C320" s="7"/>
      <c r="D320" s="7"/>
      <c r="E320" s="8"/>
      <c r="F320" s="84"/>
      <c r="G320" s="306"/>
      <c r="H320" s="84"/>
      <c r="I320" s="9"/>
      <c r="J320" s="84"/>
      <c r="K320" s="9"/>
      <c r="L320" s="9"/>
      <c r="M320" s="9"/>
    </row>
    <row r="321" spans="3:13" ht="16.5" thickBot="1" x14ac:dyDescent="0.45">
      <c r="C321" s="46" t="s">
        <v>50</v>
      </c>
      <c r="F321" s="47"/>
      <c r="G321" s="47"/>
      <c r="H321" s="47"/>
      <c r="I321" s="47"/>
      <c r="J321" s="47"/>
      <c r="K321" s="47"/>
    </row>
    <row r="322" spans="3:13" ht="15" thickBot="1" x14ac:dyDescent="0.4">
      <c r="C322" s="285" t="s">
        <v>12</v>
      </c>
      <c r="D322" s="285" t="s">
        <v>13</v>
      </c>
      <c r="E322" s="286" t="s">
        <v>14</v>
      </c>
      <c r="F322" s="287" t="s">
        <v>15</v>
      </c>
      <c r="G322" s="288" t="s">
        <v>16</v>
      </c>
      <c r="H322" s="287" t="s">
        <v>15</v>
      </c>
      <c r="I322" s="288" t="s">
        <v>16</v>
      </c>
      <c r="J322" s="287" t="s">
        <v>15</v>
      </c>
      <c r="K322" s="288" t="s">
        <v>16</v>
      </c>
      <c r="L322" s="10"/>
      <c r="M322" s="10"/>
    </row>
    <row r="323" spans="3:13" x14ac:dyDescent="0.35">
      <c r="C323" s="289" t="s">
        <v>17</v>
      </c>
      <c r="D323" s="290">
        <v>1</v>
      </c>
      <c r="E323" s="291"/>
      <c r="F323" s="292">
        <f>F3</f>
        <v>1925000</v>
      </c>
      <c r="G323" s="293">
        <f>D323*F323</f>
        <v>1925000</v>
      </c>
      <c r="H323" s="292">
        <f>F3</f>
        <v>1925000</v>
      </c>
      <c r="I323" s="293">
        <f>D323*H323</f>
        <v>1925000</v>
      </c>
      <c r="J323" s="292">
        <v>1925000</v>
      </c>
      <c r="K323" s="293">
        <f>D323*J323</f>
        <v>1925000</v>
      </c>
      <c r="L323" s="11"/>
      <c r="M323" s="11"/>
    </row>
    <row r="324" spans="3:13" x14ac:dyDescent="0.35">
      <c r="C324" s="294" t="s">
        <v>18</v>
      </c>
      <c r="D324" s="295">
        <v>1</v>
      </c>
      <c r="E324" s="296"/>
      <c r="F324" s="297">
        <v>162000</v>
      </c>
      <c r="G324" s="298">
        <f>D324*F324</f>
        <v>162000</v>
      </c>
      <c r="H324" s="297">
        <v>162000</v>
      </c>
      <c r="I324" s="298">
        <f>D324*H324</f>
        <v>162000</v>
      </c>
      <c r="J324" s="297">
        <v>162000</v>
      </c>
      <c r="K324" s="298">
        <f>D324*J324</f>
        <v>162000</v>
      </c>
      <c r="L324" s="11"/>
      <c r="M324" s="11"/>
    </row>
    <row r="325" spans="3:13" x14ac:dyDescent="0.35">
      <c r="C325" s="294" t="s">
        <v>19</v>
      </c>
      <c r="D325" s="295"/>
      <c r="E325" s="296"/>
      <c r="F325" s="297">
        <f>F323/230</f>
        <v>8369.565217391304</v>
      </c>
      <c r="G325" s="298"/>
      <c r="H325" s="297">
        <f>H323/230</f>
        <v>8369.565217391304</v>
      </c>
      <c r="I325" s="298"/>
      <c r="J325" s="297">
        <f>J323/230</f>
        <v>8369.565217391304</v>
      </c>
      <c r="K325" s="298"/>
      <c r="L325" s="11"/>
      <c r="M325" s="11"/>
    </row>
    <row r="326" spans="3:13" ht="15" thickBot="1" x14ac:dyDescent="0.4">
      <c r="C326" s="299" t="s">
        <v>20</v>
      </c>
      <c r="D326" s="300">
        <v>90</v>
      </c>
      <c r="E326" s="301"/>
      <c r="F326" s="302"/>
      <c r="G326" s="303"/>
      <c r="H326" s="302"/>
      <c r="I326" s="303"/>
      <c r="J326" s="302"/>
      <c r="K326" s="303"/>
      <c r="L326" s="11"/>
      <c r="M326" s="11"/>
    </row>
    <row r="327" spans="3:13" x14ac:dyDescent="0.35">
      <c r="C327" s="16" t="s">
        <v>21</v>
      </c>
      <c r="D327" s="13">
        <v>1</v>
      </c>
      <c r="E327" s="17"/>
      <c r="F327" s="14">
        <f>(F323/30)*D326</f>
        <v>5775000</v>
      </c>
      <c r="G327" s="18">
        <f>D327*F327</f>
        <v>5775000</v>
      </c>
      <c r="H327" s="14">
        <f>(H323/30)*D326</f>
        <v>5775000</v>
      </c>
      <c r="I327" s="18">
        <f>D327*H327</f>
        <v>5775000</v>
      </c>
      <c r="J327" s="14">
        <f>(J323/30)*D326</f>
        <v>5775000</v>
      </c>
      <c r="K327" s="18">
        <f>D327*J327</f>
        <v>5775000</v>
      </c>
      <c r="L327" s="19"/>
      <c r="M327" s="19"/>
    </row>
    <row r="328" spans="3:13" x14ac:dyDescent="0.35">
      <c r="C328" s="16" t="s">
        <v>22</v>
      </c>
      <c r="D328" s="13">
        <v>1</v>
      </c>
      <c r="E328" s="17"/>
      <c r="F328" s="14">
        <f>(F324/30)*D326</f>
        <v>486000</v>
      </c>
      <c r="G328" s="18">
        <f>D328*F328</f>
        <v>486000</v>
      </c>
      <c r="H328" s="14">
        <f>(H324/30)*D326</f>
        <v>486000</v>
      </c>
      <c r="I328" s="18">
        <f>D328*H328</f>
        <v>486000</v>
      </c>
      <c r="J328" s="14">
        <f>(J324/30)*D326</f>
        <v>486000</v>
      </c>
      <c r="K328" s="18">
        <f>D328*J328</f>
        <v>486000</v>
      </c>
      <c r="L328" s="19"/>
      <c r="M328" s="19"/>
    </row>
    <row r="329" spans="3:13" x14ac:dyDescent="0.35">
      <c r="C329" s="16" t="s">
        <v>23</v>
      </c>
      <c r="D329" s="13">
        <v>0</v>
      </c>
      <c r="E329" s="20">
        <v>1.25</v>
      </c>
      <c r="F329" s="21"/>
      <c r="G329" s="18">
        <f>D329*F329</f>
        <v>0</v>
      </c>
      <c r="H329" s="21"/>
      <c r="I329" s="18">
        <f>F329*H329</f>
        <v>0</v>
      </c>
      <c r="J329" s="21"/>
      <c r="K329" s="18"/>
      <c r="L329" s="19"/>
      <c r="M329" s="19"/>
    </row>
    <row r="330" spans="3:13" x14ac:dyDescent="0.35">
      <c r="C330" s="16" t="s">
        <v>24</v>
      </c>
      <c r="D330" s="13">
        <v>0</v>
      </c>
      <c r="E330" s="20">
        <v>1.75</v>
      </c>
      <c r="F330" s="21"/>
      <c r="G330" s="18">
        <f>D330*F330</f>
        <v>0</v>
      </c>
      <c r="H330" s="21"/>
      <c r="I330" s="18">
        <f>F330*H330</f>
        <v>0</v>
      </c>
      <c r="J330" s="21"/>
      <c r="K330" s="18"/>
      <c r="L330" s="19"/>
      <c r="M330" s="19"/>
    </row>
    <row r="331" spans="3:13" x14ac:dyDescent="0.35">
      <c r="C331" s="16" t="s">
        <v>25</v>
      </c>
      <c r="D331" s="13">
        <v>0</v>
      </c>
      <c r="E331" s="20">
        <v>1.35</v>
      </c>
      <c r="F331" s="21"/>
      <c r="G331" s="18">
        <f>D331*F331</f>
        <v>0</v>
      </c>
      <c r="H331" s="21"/>
      <c r="I331" s="18">
        <f>F331*H331</f>
        <v>0</v>
      </c>
      <c r="J331" s="21"/>
      <c r="K331" s="18"/>
      <c r="L331" s="19"/>
      <c r="M331" s="19"/>
    </row>
    <row r="332" spans="3:13" x14ac:dyDescent="0.35">
      <c r="C332" s="16" t="s">
        <v>26</v>
      </c>
      <c r="D332" s="13">
        <f>+(D323*D311)*8</f>
        <v>0</v>
      </c>
      <c r="E332" s="20">
        <v>1.75</v>
      </c>
      <c r="F332" s="21"/>
      <c r="G332" s="18">
        <f>+F332*D332</f>
        <v>0</v>
      </c>
      <c r="H332" s="21"/>
      <c r="I332" s="18">
        <f>+H332*F332</f>
        <v>0</v>
      </c>
      <c r="J332" s="21"/>
      <c r="K332" s="18"/>
      <c r="L332" s="19"/>
      <c r="M332" s="19"/>
    </row>
    <row r="333" spans="3:13" x14ac:dyDescent="0.35">
      <c r="C333" s="16" t="s">
        <v>27</v>
      </c>
      <c r="D333" s="13">
        <f>AD326</f>
        <v>0</v>
      </c>
      <c r="E333" s="20">
        <v>2.1</v>
      </c>
      <c r="F333" s="21"/>
      <c r="G333" s="18">
        <f>D333*F333</f>
        <v>0</v>
      </c>
      <c r="H333" s="21"/>
      <c r="I333" s="18">
        <f>F333*H333</f>
        <v>0</v>
      </c>
      <c r="J333" s="21"/>
      <c r="K333" s="18"/>
      <c r="L333" s="19"/>
      <c r="M333" s="19"/>
    </row>
    <row r="334" spans="3:13" x14ac:dyDescent="0.35">
      <c r="C334" s="16" t="s">
        <v>28</v>
      </c>
      <c r="D334" s="13">
        <f>AE326</f>
        <v>0</v>
      </c>
      <c r="E334" s="20">
        <v>2</v>
      </c>
      <c r="F334" s="21"/>
      <c r="G334" s="18">
        <f>D334*F334</f>
        <v>0</v>
      </c>
      <c r="H334" s="21"/>
      <c r="I334" s="18">
        <f>F334*H334</f>
        <v>0</v>
      </c>
      <c r="J334" s="21"/>
      <c r="K334" s="18"/>
      <c r="L334" s="19"/>
      <c r="M334" s="19"/>
    </row>
    <row r="335" spans="3:13" x14ac:dyDescent="0.35">
      <c r="C335" s="16" t="s">
        <v>29</v>
      </c>
      <c r="D335" s="13">
        <f>AF326</f>
        <v>0</v>
      </c>
      <c r="E335" s="20">
        <v>2.5</v>
      </c>
      <c r="F335" s="21"/>
      <c r="G335" s="18">
        <f>D335*F335</f>
        <v>0</v>
      </c>
      <c r="H335" s="21"/>
      <c r="I335" s="18">
        <f>F335*H335</f>
        <v>0</v>
      </c>
      <c r="J335" s="21"/>
      <c r="K335" s="18"/>
      <c r="L335" s="19"/>
      <c r="M335" s="19"/>
    </row>
    <row r="336" spans="3:13" x14ac:dyDescent="0.35">
      <c r="C336" s="12" t="s">
        <v>30</v>
      </c>
      <c r="D336" s="12"/>
      <c r="E336" s="22"/>
      <c r="F336" s="14">
        <f t="shared" ref="F336:K336" si="12">SUM(F327:F335)</f>
        <v>6261000</v>
      </c>
      <c r="G336" s="15">
        <f t="shared" si="12"/>
        <v>6261000</v>
      </c>
      <c r="H336" s="14">
        <f t="shared" si="12"/>
        <v>6261000</v>
      </c>
      <c r="I336" s="15">
        <f t="shared" si="12"/>
        <v>6261000</v>
      </c>
      <c r="J336" s="14">
        <f t="shared" si="12"/>
        <v>6261000</v>
      </c>
      <c r="K336" s="15">
        <f t="shared" si="12"/>
        <v>6261000</v>
      </c>
      <c r="L336" s="11"/>
      <c r="M336" s="11"/>
    </row>
    <row r="337" spans="3:14" x14ac:dyDescent="0.35">
      <c r="C337" s="16" t="s">
        <v>31</v>
      </c>
      <c r="D337" s="13"/>
      <c r="E337" s="23">
        <v>8.3299999999999999E-2</v>
      </c>
      <c r="F337" s="21">
        <f>F336*E337</f>
        <v>521541.3</v>
      </c>
      <c r="G337" s="18">
        <f>G336*E337</f>
        <v>521541.3</v>
      </c>
      <c r="H337" s="21">
        <f>H336*E337</f>
        <v>521541.3</v>
      </c>
      <c r="I337" s="18">
        <f>I336*E337</f>
        <v>521541.3</v>
      </c>
      <c r="J337" s="21">
        <f>J336*E337</f>
        <v>521541.3</v>
      </c>
      <c r="K337" s="18">
        <f>K336*E337</f>
        <v>521541.3</v>
      </c>
      <c r="L337" s="19"/>
      <c r="M337" s="19"/>
    </row>
    <row r="338" spans="3:14" x14ac:dyDescent="0.35">
      <c r="C338" s="16" t="s">
        <v>32</v>
      </c>
      <c r="D338" s="13"/>
      <c r="E338" s="24">
        <v>0.01</v>
      </c>
      <c r="F338" s="21">
        <f>F337*E338</f>
        <v>5215.4129999999996</v>
      </c>
      <c r="G338" s="18">
        <f>G336*E338</f>
        <v>62610</v>
      </c>
      <c r="H338" s="21">
        <f>H337*E338</f>
        <v>5215.4129999999996</v>
      </c>
      <c r="I338" s="18">
        <f>I336*E338</f>
        <v>62610</v>
      </c>
      <c r="J338" s="21">
        <f>J337*E338</f>
        <v>5215.4129999999996</v>
      </c>
      <c r="K338" s="18">
        <f>K336*E338</f>
        <v>62610</v>
      </c>
      <c r="L338" s="19"/>
      <c r="M338" s="19"/>
    </row>
    <row r="339" spans="3:14" x14ac:dyDescent="0.35">
      <c r="C339" s="16" t="s">
        <v>33</v>
      </c>
      <c r="D339" s="13"/>
      <c r="E339" s="23">
        <v>8.3299999999999999E-2</v>
      </c>
      <c r="F339" s="21">
        <f>E339*F336</f>
        <v>521541.3</v>
      </c>
      <c r="G339" s="18">
        <f>G336*E339</f>
        <v>521541.3</v>
      </c>
      <c r="H339" s="21">
        <f>E339*H336</f>
        <v>521541.3</v>
      </c>
      <c r="I339" s="18">
        <f>I336*E339</f>
        <v>521541.3</v>
      </c>
      <c r="J339" s="21">
        <f>E339*J336</f>
        <v>521541.3</v>
      </c>
      <c r="K339" s="18">
        <f>K336*E339</f>
        <v>521541.3</v>
      </c>
      <c r="L339" s="19"/>
      <c r="M339" s="19"/>
    </row>
    <row r="340" spans="3:14" x14ac:dyDescent="0.35">
      <c r="C340" s="16" t="s">
        <v>34</v>
      </c>
      <c r="D340" s="13"/>
      <c r="E340" s="23">
        <v>4.1700000000000001E-2</v>
      </c>
      <c r="F340" s="21">
        <f>E340*F336</f>
        <v>261083.7</v>
      </c>
      <c r="G340" s="18">
        <f>+(G336-G328)*E340</f>
        <v>240817.5</v>
      </c>
      <c r="H340" s="21">
        <f>E340*H336</f>
        <v>261083.7</v>
      </c>
      <c r="I340" s="18">
        <f>+(I336-I328)*E340</f>
        <v>240817.5</v>
      </c>
      <c r="J340" s="21">
        <f>E340*J336</f>
        <v>261083.7</v>
      </c>
      <c r="K340" s="18">
        <f>+(K336-K328)*E340</f>
        <v>240817.5</v>
      </c>
      <c r="L340" s="19"/>
      <c r="M340" s="19"/>
    </row>
    <row r="341" spans="3:14" x14ac:dyDescent="0.35">
      <c r="C341" s="16" t="s">
        <v>35</v>
      </c>
      <c r="D341" s="13"/>
      <c r="E341" s="24">
        <v>0.12</v>
      </c>
      <c r="F341" s="21">
        <f>(F336-F324)*E341</f>
        <v>731880</v>
      </c>
      <c r="G341" s="18">
        <f>+(G336-G328)*E341</f>
        <v>693000</v>
      </c>
      <c r="H341" s="21">
        <f>(H336-H324)*E341</f>
        <v>731880</v>
      </c>
      <c r="I341" s="18">
        <f>+(I336-I328)*E341</f>
        <v>693000</v>
      </c>
      <c r="J341" s="21">
        <f>(J336-J324)*E341</f>
        <v>731880</v>
      </c>
      <c r="K341" s="18">
        <f>+(K336-K328)*E341</f>
        <v>693000</v>
      </c>
      <c r="L341" s="19"/>
      <c r="M341" s="19"/>
    </row>
    <row r="342" spans="3:14" x14ac:dyDescent="0.35">
      <c r="C342" s="16" t="s">
        <v>36</v>
      </c>
      <c r="D342" s="13"/>
      <c r="E342" s="25">
        <v>6.9599999999999995E-2</v>
      </c>
      <c r="F342" s="21">
        <f>(F336-F324)*E342</f>
        <v>424490.39999999997</v>
      </c>
      <c r="G342" s="18">
        <f>+(G336-G328)*E342</f>
        <v>401940</v>
      </c>
      <c r="H342" s="21">
        <f>(H336-H324)*E342</f>
        <v>424490.39999999997</v>
      </c>
      <c r="I342" s="18">
        <f>+(I336-I328)*E342</f>
        <v>401940</v>
      </c>
      <c r="J342" s="21">
        <f>(J336-J324)*E342</f>
        <v>424490.39999999997</v>
      </c>
      <c r="K342" s="18">
        <f>+(K336-K328)*E342</f>
        <v>401940</v>
      </c>
      <c r="L342" s="19"/>
      <c r="M342" s="19"/>
    </row>
    <row r="343" spans="3:14" x14ac:dyDescent="0.35">
      <c r="C343" s="16" t="s">
        <v>37</v>
      </c>
      <c r="D343" s="13"/>
      <c r="E343" s="23">
        <v>0.04</v>
      </c>
      <c r="F343" s="21">
        <f>(F336-F324)*E343</f>
        <v>243960</v>
      </c>
      <c r="G343" s="18">
        <f>+(G336-G328+G340)*E343</f>
        <v>240632.7</v>
      </c>
      <c r="H343" s="21">
        <f>(H336-H324)*E343</f>
        <v>243960</v>
      </c>
      <c r="I343" s="18">
        <f>+(I336-I328+I340)*E343</f>
        <v>240632.7</v>
      </c>
      <c r="J343" s="21">
        <f>(J336-J324)*E343</f>
        <v>243960</v>
      </c>
      <c r="K343" s="18">
        <f>+(K336-K328+K340)*E343</f>
        <v>240632.7</v>
      </c>
      <c r="L343" s="19"/>
      <c r="M343" s="19"/>
    </row>
    <row r="344" spans="3:14" x14ac:dyDescent="0.35">
      <c r="C344" s="26" t="s">
        <v>38</v>
      </c>
      <c r="D344" s="26"/>
      <c r="E344" s="27"/>
      <c r="F344" s="28"/>
      <c r="G344" s="29">
        <f>SUM(G336:G343)</f>
        <v>8943082.7999999989</v>
      </c>
      <c r="H344" s="28"/>
      <c r="I344" s="29">
        <f>SUM(I336:I343)</f>
        <v>8943082.7999999989</v>
      </c>
      <c r="J344" s="28"/>
      <c r="K344" s="29">
        <f>SUM(K336:K343)</f>
        <v>8943082.7999999989</v>
      </c>
      <c r="L344" s="30"/>
      <c r="M344" s="30"/>
    </row>
    <row r="345" spans="3:14" x14ac:dyDescent="0.35">
      <c r="C345" s="31" t="s">
        <v>39</v>
      </c>
      <c r="D345" s="31"/>
      <c r="E345" s="32"/>
      <c r="F345" s="33">
        <v>0.14000000000000001</v>
      </c>
      <c r="G345" s="34">
        <f>F345*G344</f>
        <v>1252031.5919999999</v>
      </c>
      <c r="H345" s="33">
        <v>0.16</v>
      </c>
      <c r="I345" s="34">
        <f>H345*I344</f>
        <v>1430893.2479999999</v>
      </c>
      <c r="J345" s="33">
        <v>0.15</v>
      </c>
      <c r="K345" s="34">
        <f>J345*K344</f>
        <v>1341462.4199999997</v>
      </c>
      <c r="L345" s="35"/>
      <c r="M345" s="35"/>
    </row>
    <row r="346" spans="3:14" ht="15" thickBot="1" x14ac:dyDescent="0.4">
      <c r="C346" s="36" t="s">
        <v>40</v>
      </c>
      <c r="D346" s="36"/>
      <c r="E346" s="37">
        <v>0.19</v>
      </c>
      <c r="F346" s="38">
        <f>G344*F345</f>
        <v>1252031.5919999999</v>
      </c>
      <c r="G346" s="39">
        <f>+F346*E346</f>
        <v>237886.00248</v>
      </c>
      <c r="H346" s="38">
        <f>I344*H345</f>
        <v>1430893.2479999999</v>
      </c>
      <c r="I346" s="39">
        <f>+H346*E346</f>
        <v>271869.71711999999</v>
      </c>
      <c r="J346" s="38">
        <f>K344*J345</f>
        <v>1341462.4199999997</v>
      </c>
      <c r="K346" s="39">
        <f>+J346*E346</f>
        <v>254877.85979999995</v>
      </c>
      <c r="L346" s="35"/>
      <c r="M346" s="35"/>
    </row>
    <row r="347" spans="3:14" ht="15" thickBot="1" x14ac:dyDescent="0.4">
      <c r="C347" s="308" t="str">
        <f>C321</f>
        <v>OFICIALES ALBAÑIL</v>
      </c>
      <c r="D347" s="308"/>
      <c r="E347" s="309"/>
      <c r="F347" s="310"/>
      <c r="G347" s="311">
        <f>G344+G345+G346</f>
        <v>10433000.394479999</v>
      </c>
      <c r="H347" s="310"/>
      <c r="I347" s="311">
        <f>I344+I345+I346</f>
        <v>10645845.765119998</v>
      </c>
      <c r="J347" s="310"/>
      <c r="K347" s="311">
        <f>K344+K345+K346</f>
        <v>10539423.079799999</v>
      </c>
      <c r="L347" s="9"/>
      <c r="M347" s="9"/>
      <c r="N347" s="362"/>
    </row>
    <row r="348" spans="3:14" x14ac:dyDescent="0.35">
      <c r="C348" s="7"/>
      <c r="D348" s="7"/>
      <c r="E348" s="8"/>
      <c r="F348" s="84"/>
      <c r="G348" s="9"/>
      <c r="H348" s="84"/>
      <c r="I348" s="9"/>
      <c r="J348" s="84"/>
      <c r="K348" s="306"/>
      <c r="L348" s="9"/>
      <c r="M348" s="9"/>
      <c r="N348" s="362"/>
    </row>
    <row r="349" spans="3:14" ht="15" thickBot="1" x14ac:dyDescent="0.4">
      <c r="C349" s="7" t="s">
        <v>51</v>
      </c>
      <c r="D349" s="7"/>
      <c r="E349" s="8"/>
      <c r="F349" s="44"/>
      <c r="G349" s="45"/>
      <c r="H349" s="44"/>
      <c r="I349" s="45"/>
      <c r="J349" s="44"/>
      <c r="K349" s="45"/>
      <c r="L349" s="9"/>
      <c r="M349" s="9"/>
    </row>
    <row r="350" spans="3:14" ht="15" thickBot="1" x14ac:dyDescent="0.4">
      <c r="C350" s="285" t="s">
        <v>12</v>
      </c>
      <c r="D350" s="285" t="s">
        <v>13</v>
      </c>
      <c r="E350" s="286" t="s">
        <v>14</v>
      </c>
      <c r="F350" s="287" t="s">
        <v>15</v>
      </c>
      <c r="G350" s="288" t="s">
        <v>16</v>
      </c>
      <c r="H350" s="287" t="s">
        <v>15</v>
      </c>
      <c r="I350" s="288" t="s">
        <v>16</v>
      </c>
      <c r="J350" s="287" t="s">
        <v>15</v>
      </c>
      <c r="K350" s="288" t="s">
        <v>16</v>
      </c>
      <c r="L350" s="10"/>
      <c r="M350" s="10"/>
    </row>
    <row r="351" spans="3:14" x14ac:dyDescent="0.35">
      <c r="C351" s="289" t="s">
        <v>17</v>
      </c>
      <c r="D351" s="290">
        <v>1</v>
      </c>
      <c r="E351" s="291"/>
      <c r="F351" s="292">
        <f>F2</f>
        <v>2750000</v>
      </c>
      <c r="G351" s="293">
        <f>D351*F351</f>
        <v>2750000</v>
      </c>
      <c r="H351" s="292">
        <f>F2</f>
        <v>2750000</v>
      </c>
      <c r="I351" s="293">
        <f>D351*H351</f>
        <v>2750000</v>
      </c>
      <c r="J351" s="292">
        <v>2750000</v>
      </c>
      <c r="K351" s="293">
        <f>D351*J351</f>
        <v>2750000</v>
      </c>
      <c r="L351" s="11"/>
      <c r="M351" s="11"/>
    </row>
    <row r="352" spans="3:14" x14ac:dyDescent="0.35">
      <c r="C352" s="294" t="s">
        <v>18</v>
      </c>
      <c r="D352" s="295">
        <v>1</v>
      </c>
      <c r="E352" s="296"/>
      <c r="F352" s="297"/>
      <c r="G352" s="298">
        <f>D352*F352</f>
        <v>0</v>
      </c>
      <c r="H352" s="297"/>
      <c r="I352" s="298">
        <f>F352*H352</f>
        <v>0</v>
      </c>
      <c r="J352" s="297"/>
      <c r="K352" s="298"/>
      <c r="L352" s="11"/>
      <c r="M352" s="11"/>
    </row>
    <row r="353" spans="3:13" x14ac:dyDescent="0.35">
      <c r="C353" s="294" t="s">
        <v>19</v>
      </c>
      <c r="D353" s="295"/>
      <c r="E353" s="296"/>
      <c r="F353" s="297">
        <f>F351/230</f>
        <v>11956.521739130434</v>
      </c>
      <c r="G353" s="298"/>
      <c r="H353" s="297">
        <f>H351/230</f>
        <v>11956.521739130434</v>
      </c>
      <c r="I353" s="298"/>
      <c r="J353" s="297">
        <f>J351/230</f>
        <v>11956.521739130434</v>
      </c>
      <c r="K353" s="298"/>
      <c r="L353" s="11"/>
      <c r="M353" s="11"/>
    </row>
    <row r="354" spans="3:13" ht="15" thickBot="1" x14ac:dyDescent="0.4">
      <c r="C354" s="299" t="s">
        <v>20</v>
      </c>
      <c r="D354" s="300">
        <v>90</v>
      </c>
      <c r="E354" s="301"/>
      <c r="F354" s="302"/>
      <c r="G354" s="303"/>
      <c r="H354" s="302"/>
      <c r="I354" s="303"/>
      <c r="J354" s="302"/>
      <c r="K354" s="303"/>
      <c r="L354" s="11"/>
      <c r="M354" s="11"/>
    </row>
    <row r="355" spans="3:13" x14ac:dyDescent="0.35">
      <c r="C355" s="16" t="s">
        <v>21</v>
      </c>
      <c r="D355" s="13">
        <v>1</v>
      </c>
      <c r="E355" s="17"/>
      <c r="F355" s="14">
        <f>(F351/30)*D354</f>
        <v>8250000</v>
      </c>
      <c r="G355" s="18">
        <f>D355*F355</f>
        <v>8250000</v>
      </c>
      <c r="H355" s="14">
        <f>(H351/30)*D354</f>
        <v>8250000</v>
      </c>
      <c r="I355" s="18">
        <f>D355*H355</f>
        <v>8250000</v>
      </c>
      <c r="J355" s="14">
        <f>(J351/30)*D354</f>
        <v>8250000</v>
      </c>
      <c r="K355" s="18">
        <f>D355*J355</f>
        <v>8250000</v>
      </c>
      <c r="L355" s="19"/>
      <c r="M355" s="19"/>
    </row>
    <row r="356" spans="3:13" x14ac:dyDescent="0.35">
      <c r="C356" s="16" t="s">
        <v>22</v>
      </c>
      <c r="D356" s="13">
        <v>0</v>
      </c>
      <c r="E356" s="17"/>
      <c r="F356" s="14">
        <f>(F352/30)*D354</f>
        <v>0</v>
      </c>
      <c r="G356" s="18">
        <f>D356*F356</f>
        <v>0</v>
      </c>
      <c r="H356" s="14">
        <f>(H352/30)*D354</f>
        <v>0</v>
      </c>
      <c r="I356" s="18">
        <f>D356*H356</f>
        <v>0</v>
      </c>
      <c r="J356" s="14"/>
      <c r="K356" s="18"/>
      <c r="L356" s="19"/>
      <c r="M356" s="19"/>
    </row>
    <row r="357" spans="3:13" x14ac:dyDescent="0.35">
      <c r="C357" s="16" t="s">
        <v>23</v>
      </c>
      <c r="D357" s="13">
        <v>0</v>
      </c>
      <c r="E357" s="20">
        <v>1.25</v>
      </c>
      <c r="F357" s="21"/>
      <c r="G357" s="18">
        <f>D357*F357</f>
        <v>0</v>
      </c>
      <c r="H357" s="21"/>
      <c r="I357" s="18">
        <f>F357*H357</f>
        <v>0</v>
      </c>
      <c r="J357" s="21"/>
      <c r="K357" s="18"/>
      <c r="L357" s="19"/>
      <c r="M357" s="19"/>
    </row>
    <row r="358" spans="3:13" x14ac:dyDescent="0.35">
      <c r="C358" s="16" t="s">
        <v>24</v>
      </c>
      <c r="D358" s="13">
        <v>0</v>
      </c>
      <c r="E358" s="20">
        <v>1.75</v>
      </c>
      <c r="F358" s="21"/>
      <c r="G358" s="18">
        <f>D358*F358</f>
        <v>0</v>
      </c>
      <c r="H358" s="21"/>
      <c r="I358" s="18">
        <f>F358*H358</f>
        <v>0</v>
      </c>
      <c r="J358" s="21"/>
      <c r="K358" s="18"/>
      <c r="L358" s="19"/>
      <c r="M358" s="19"/>
    </row>
    <row r="359" spans="3:13" x14ac:dyDescent="0.35">
      <c r="C359" s="16" t="s">
        <v>25</v>
      </c>
      <c r="D359" s="13">
        <v>0</v>
      </c>
      <c r="E359" s="20">
        <v>1.35</v>
      </c>
      <c r="F359" s="21"/>
      <c r="G359" s="18">
        <f>D359*F359</f>
        <v>0</v>
      </c>
      <c r="H359" s="21"/>
      <c r="I359" s="18">
        <f>F359*H359</f>
        <v>0</v>
      </c>
      <c r="J359" s="21"/>
      <c r="K359" s="18"/>
      <c r="L359" s="19"/>
      <c r="M359" s="19"/>
    </row>
    <row r="360" spans="3:13" x14ac:dyDescent="0.35">
      <c r="C360" s="16" t="s">
        <v>26</v>
      </c>
      <c r="D360" s="13">
        <f>+(D351*D338)*8</f>
        <v>0</v>
      </c>
      <c r="E360" s="20">
        <v>1.75</v>
      </c>
      <c r="F360" s="21"/>
      <c r="G360" s="18">
        <f>+F360*D360</f>
        <v>0</v>
      </c>
      <c r="H360" s="21"/>
      <c r="I360" s="18">
        <f>+H360*F360</f>
        <v>0</v>
      </c>
      <c r="J360" s="21"/>
      <c r="K360" s="18"/>
      <c r="L360" s="19"/>
      <c r="M360" s="19"/>
    </row>
    <row r="361" spans="3:13" x14ac:dyDescent="0.35">
      <c r="C361" s="16" t="s">
        <v>27</v>
      </c>
      <c r="D361" s="13">
        <f>AD354</f>
        <v>0</v>
      </c>
      <c r="E361" s="20">
        <v>2.1</v>
      </c>
      <c r="F361" s="21"/>
      <c r="G361" s="18">
        <f>D361*F361</f>
        <v>0</v>
      </c>
      <c r="H361" s="21"/>
      <c r="I361" s="18">
        <f>F361*H361</f>
        <v>0</v>
      </c>
      <c r="J361" s="21"/>
      <c r="K361" s="18"/>
      <c r="L361" s="19"/>
      <c r="M361" s="19"/>
    </row>
    <row r="362" spans="3:13" x14ac:dyDescent="0.35">
      <c r="C362" s="16" t="s">
        <v>28</v>
      </c>
      <c r="D362" s="13">
        <f>AE354</f>
        <v>0</v>
      </c>
      <c r="E362" s="20">
        <v>2</v>
      </c>
      <c r="F362" s="21"/>
      <c r="G362" s="18">
        <f>D362*F362</f>
        <v>0</v>
      </c>
      <c r="H362" s="21"/>
      <c r="I362" s="18">
        <f>F362*H362</f>
        <v>0</v>
      </c>
      <c r="J362" s="21"/>
      <c r="K362" s="18"/>
      <c r="L362" s="19"/>
      <c r="M362" s="19"/>
    </row>
    <row r="363" spans="3:13" x14ac:dyDescent="0.35">
      <c r="C363" s="16" t="s">
        <v>29</v>
      </c>
      <c r="D363" s="13">
        <f>AF354</f>
        <v>0</v>
      </c>
      <c r="E363" s="20">
        <v>2.5</v>
      </c>
      <c r="F363" s="21"/>
      <c r="G363" s="18">
        <f>D363*F363</f>
        <v>0</v>
      </c>
      <c r="H363" s="21"/>
      <c r="I363" s="18">
        <f>F363*H363</f>
        <v>0</v>
      </c>
      <c r="J363" s="21"/>
      <c r="K363" s="18"/>
      <c r="L363" s="19"/>
      <c r="M363" s="19"/>
    </row>
    <row r="364" spans="3:13" x14ac:dyDescent="0.35">
      <c r="C364" s="12" t="s">
        <v>30</v>
      </c>
      <c r="D364" s="12"/>
      <c r="E364" s="22"/>
      <c r="F364" s="14">
        <f t="shared" ref="F364:K364" si="13">SUM(F355:F363)</f>
        <v>8250000</v>
      </c>
      <c r="G364" s="15">
        <f t="shared" si="13"/>
        <v>8250000</v>
      </c>
      <c r="H364" s="14">
        <f t="shared" si="13"/>
        <v>8250000</v>
      </c>
      <c r="I364" s="15">
        <f t="shared" si="13"/>
        <v>8250000</v>
      </c>
      <c r="J364" s="14">
        <f t="shared" si="13"/>
        <v>8250000</v>
      </c>
      <c r="K364" s="15">
        <f t="shared" si="13"/>
        <v>8250000</v>
      </c>
      <c r="L364" s="11"/>
      <c r="M364" s="11"/>
    </row>
    <row r="365" spans="3:13" x14ac:dyDescent="0.35">
      <c r="C365" s="16" t="s">
        <v>31</v>
      </c>
      <c r="D365" s="13"/>
      <c r="E365" s="23">
        <v>8.3299999999999999E-2</v>
      </c>
      <c r="F365" s="21">
        <f>F364*E365</f>
        <v>687225</v>
      </c>
      <c r="G365" s="18">
        <f>G364*E365</f>
        <v>687225</v>
      </c>
      <c r="H365" s="21">
        <f>H364*E365</f>
        <v>687225</v>
      </c>
      <c r="I365" s="18">
        <f>I364*E365</f>
        <v>687225</v>
      </c>
      <c r="J365" s="21">
        <f>J364*E365</f>
        <v>687225</v>
      </c>
      <c r="K365" s="18">
        <f>K364*E365</f>
        <v>687225</v>
      </c>
      <c r="L365" s="19"/>
      <c r="M365" s="19"/>
    </row>
    <row r="366" spans="3:13" x14ac:dyDescent="0.35">
      <c r="C366" s="16" t="s">
        <v>32</v>
      </c>
      <c r="D366" s="13"/>
      <c r="E366" s="24">
        <v>0.01</v>
      </c>
      <c r="F366" s="21">
        <f>F365*E366</f>
        <v>6872.25</v>
      </c>
      <c r="G366" s="18">
        <f>G364*E366</f>
        <v>82500</v>
      </c>
      <c r="H366" s="21">
        <f>H365*E366</f>
        <v>6872.25</v>
      </c>
      <c r="I366" s="18">
        <f>I364*E366</f>
        <v>82500</v>
      </c>
      <c r="J366" s="21">
        <f>J365*E366</f>
        <v>6872.25</v>
      </c>
      <c r="K366" s="18">
        <f>K364*E366</f>
        <v>82500</v>
      </c>
      <c r="L366" s="19"/>
      <c r="M366" s="19"/>
    </row>
    <row r="367" spans="3:13" x14ac:dyDescent="0.35">
      <c r="C367" s="16" t="s">
        <v>33</v>
      </c>
      <c r="D367" s="13"/>
      <c r="E367" s="23">
        <v>8.3299999999999999E-2</v>
      </c>
      <c r="F367" s="21">
        <f>E367*F364</f>
        <v>687225</v>
      </c>
      <c r="G367" s="18">
        <f>G364*E367</f>
        <v>687225</v>
      </c>
      <c r="H367" s="21">
        <f>E367*H364</f>
        <v>687225</v>
      </c>
      <c r="I367" s="18">
        <f>I364*E367</f>
        <v>687225</v>
      </c>
      <c r="J367" s="21">
        <f>E367*J364</f>
        <v>687225</v>
      </c>
      <c r="K367" s="18">
        <f>K364*E367</f>
        <v>687225</v>
      </c>
      <c r="L367" s="19"/>
      <c r="M367" s="19"/>
    </row>
    <row r="368" spans="3:13" x14ac:dyDescent="0.35">
      <c r="C368" s="16" t="s">
        <v>34</v>
      </c>
      <c r="D368" s="13"/>
      <c r="E368" s="23">
        <v>4.1700000000000001E-2</v>
      </c>
      <c r="F368" s="21">
        <f>E368*F364</f>
        <v>344025</v>
      </c>
      <c r="G368" s="18">
        <f>+(G364-G356)*E368</f>
        <v>344025</v>
      </c>
      <c r="H368" s="21">
        <f>E368*H364</f>
        <v>344025</v>
      </c>
      <c r="I368" s="18">
        <f>+(I364-I356)*E368</f>
        <v>344025</v>
      </c>
      <c r="J368" s="21">
        <f>E368*J364</f>
        <v>344025</v>
      </c>
      <c r="K368" s="18">
        <f>+(K364-K356)*E368</f>
        <v>344025</v>
      </c>
      <c r="L368" s="19"/>
      <c r="M368" s="19"/>
    </row>
    <row r="369" spans="3:14" x14ac:dyDescent="0.35">
      <c r="C369" s="16" t="s">
        <v>35</v>
      </c>
      <c r="D369" s="13"/>
      <c r="E369" s="24">
        <v>0.12</v>
      </c>
      <c r="F369" s="21">
        <f>(F364-F352)*E369</f>
        <v>990000</v>
      </c>
      <c r="G369" s="18">
        <f>+(G364-G356)*E369</f>
        <v>990000</v>
      </c>
      <c r="H369" s="21">
        <f>(H364-H352)*E369</f>
        <v>990000</v>
      </c>
      <c r="I369" s="18">
        <f>+(I364-I356)*E369</f>
        <v>990000</v>
      </c>
      <c r="J369" s="21">
        <f>(J364-J352)*E369</f>
        <v>990000</v>
      </c>
      <c r="K369" s="18">
        <f>+(K364-K356)*E369</f>
        <v>990000</v>
      </c>
      <c r="L369" s="19"/>
      <c r="M369" s="19"/>
    </row>
    <row r="370" spans="3:14" x14ac:dyDescent="0.35">
      <c r="C370" s="16" t="s">
        <v>36</v>
      </c>
      <c r="D370" s="13"/>
      <c r="E370" s="25">
        <v>6.9599999999999995E-2</v>
      </c>
      <c r="F370" s="21">
        <f>(F364-F352)*E370</f>
        <v>574200</v>
      </c>
      <c r="G370" s="18">
        <f>+(G364-G356)*E370</f>
        <v>574200</v>
      </c>
      <c r="H370" s="21">
        <f>(H364-H352)*E370</f>
        <v>574200</v>
      </c>
      <c r="I370" s="18">
        <f>+(I364-I356)*E370</f>
        <v>574200</v>
      </c>
      <c r="J370" s="21">
        <f>(J364-J352)*E370</f>
        <v>574200</v>
      </c>
      <c r="K370" s="18">
        <f>+(K364-K356)*E370</f>
        <v>574200</v>
      </c>
      <c r="L370" s="19"/>
      <c r="M370" s="19"/>
    </row>
    <row r="371" spans="3:14" x14ac:dyDescent="0.35">
      <c r="C371" s="16" t="s">
        <v>37</v>
      </c>
      <c r="D371" s="13"/>
      <c r="E371" s="23">
        <v>0.04</v>
      </c>
      <c r="F371" s="21">
        <f>(F364-F352)*E371</f>
        <v>330000</v>
      </c>
      <c r="G371" s="18">
        <f>+(G364-G356+G368)*E371</f>
        <v>343761</v>
      </c>
      <c r="H371" s="21">
        <f>(H364-H352)*E371</f>
        <v>330000</v>
      </c>
      <c r="I371" s="18">
        <f>+(I364-I356+I368)*E371</f>
        <v>343761</v>
      </c>
      <c r="J371" s="21">
        <f>(J364-J352)*E371</f>
        <v>330000</v>
      </c>
      <c r="K371" s="18">
        <f>+(K364-K356+K368)*E371</f>
        <v>343761</v>
      </c>
      <c r="L371" s="19"/>
      <c r="M371" s="19"/>
    </row>
    <row r="372" spans="3:14" x14ac:dyDescent="0.35">
      <c r="C372" s="26" t="s">
        <v>38</v>
      </c>
      <c r="D372" s="26"/>
      <c r="E372" s="27"/>
      <c r="F372" s="28"/>
      <c r="G372" s="29">
        <f>SUM(G364:G371)</f>
        <v>11958936</v>
      </c>
      <c r="H372" s="28"/>
      <c r="I372" s="29">
        <f>SUM(I364:I371)</f>
        <v>11958936</v>
      </c>
      <c r="J372" s="28"/>
      <c r="K372" s="29">
        <f>SUM(K364:K371)</f>
        <v>11958936</v>
      </c>
      <c r="L372" s="30"/>
      <c r="M372" s="30"/>
    </row>
    <row r="373" spans="3:14" x14ac:dyDescent="0.35">
      <c r="C373" s="31" t="s">
        <v>39</v>
      </c>
      <c r="D373" s="31"/>
      <c r="E373" s="32"/>
      <c r="F373" s="33">
        <v>0.14000000000000001</v>
      </c>
      <c r="G373" s="34">
        <f>F373*G372</f>
        <v>1674251.0400000003</v>
      </c>
      <c r="H373" s="33">
        <v>0.16</v>
      </c>
      <c r="I373" s="34">
        <f>H373*I372</f>
        <v>1913429.76</v>
      </c>
      <c r="J373" s="33">
        <v>0.15</v>
      </c>
      <c r="K373" s="34">
        <f>J373*K372</f>
        <v>1793840.4</v>
      </c>
      <c r="L373" s="35"/>
      <c r="M373" s="35"/>
    </row>
    <row r="374" spans="3:14" ht="15" thickBot="1" x14ac:dyDescent="0.4">
      <c r="C374" s="36" t="s">
        <v>40</v>
      </c>
      <c r="D374" s="36"/>
      <c r="E374" s="37">
        <v>0.19</v>
      </c>
      <c r="F374" s="38">
        <f>G372*F373</f>
        <v>1674251.0400000003</v>
      </c>
      <c r="G374" s="39">
        <f>+F374*E374</f>
        <v>318107.69760000007</v>
      </c>
      <c r="H374" s="38">
        <f>I372*H373</f>
        <v>1913429.76</v>
      </c>
      <c r="I374" s="39">
        <f>+H374*E374</f>
        <v>363551.6544</v>
      </c>
      <c r="J374" s="38">
        <f>K372*J373</f>
        <v>1793840.4</v>
      </c>
      <c r="K374" s="39">
        <f>+J374*E374</f>
        <v>340829.67599999998</v>
      </c>
      <c r="L374" s="35"/>
      <c r="M374" s="35"/>
    </row>
    <row r="375" spans="3:14" ht="15" thickBot="1" x14ac:dyDescent="0.4">
      <c r="C375" s="308" t="str">
        <f>C349</f>
        <v>CONTRAMAESTROS ESTRUCTURAS LIVIANAS</v>
      </c>
      <c r="D375" s="308"/>
      <c r="E375" s="309"/>
      <c r="F375" s="310"/>
      <c r="G375" s="311">
        <f>G372+G373+G374</f>
        <v>13951294.737600001</v>
      </c>
      <c r="H375" s="310"/>
      <c r="I375" s="311">
        <f>I372+I373+I374</f>
        <v>14235917.4144</v>
      </c>
      <c r="J375" s="310"/>
      <c r="K375" s="311">
        <f>K372+K373+K374</f>
        <v>14093606.076000001</v>
      </c>
      <c r="L375" s="9"/>
      <c r="M375" s="9"/>
      <c r="N375" s="362"/>
    </row>
    <row r="376" spans="3:14" x14ac:dyDescent="0.35">
      <c r="C376" s="7"/>
      <c r="D376" s="7"/>
      <c r="E376" s="8"/>
      <c r="F376" s="84"/>
      <c r="G376" s="306"/>
      <c r="H376" s="84"/>
      <c r="I376" s="9"/>
      <c r="J376" s="84"/>
      <c r="K376" s="9"/>
      <c r="L376" s="9"/>
      <c r="M376" s="9"/>
    </row>
    <row r="377" spans="3:14" ht="16.5" thickBot="1" x14ac:dyDescent="0.45">
      <c r="C377" s="46" t="s">
        <v>52</v>
      </c>
      <c r="F377" s="47"/>
      <c r="G377" s="47"/>
      <c r="H377" s="47"/>
      <c r="I377" s="47"/>
      <c r="J377" s="47"/>
      <c r="K377" s="47"/>
    </row>
    <row r="378" spans="3:14" ht="15" thickBot="1" x14ac:dyDescent="0.4">
      <c r="C378" s="285" t="s">
        <v>12</v>
      </c>
      <c r="D378" s="285" t="s">
        <v>13</v>
      </c>
      <c r="E378" s="286" t="s">
        <v>14</v>
      </c>
      <c r="F378" s="287" t="s">
        <v>15</v>
      </c>
      <c r="G378" s="288" t="s">
        <v>16</v>
      </c>
      <c r="H378" s="287" t="s">
        <v>15</v>
      </c>
      <c r="I378" s="288" t="s">
        <v>16</v>
      </c>
      <c r="J378" s="287" t="s">
        <v>15</v>
      </c>
      <c r="K378" s="288" t="s">
        <v>16</v>
      </c>
      <c r="L378" s="10"/>
      <c r="M378" s="10"/>
    </row>
    <row r="379" spans="3:14" x14ac:dyDescent="0.35">
      <c r="C379" s="289" t="s">
        <v>17</v>
      </c>
      <c r="D379" s="290">
        <v>2</v>
      </c>
      <c r="E379" s="291"/>
      <c r="F379" s="292">
        <f>F6</f>
        <v>1705000</v>
      </c>
      <c r="G379" s="293">
        <f>D379*F379</f>
        <v>3410000</v>
      </c>
      <c r="H379" s="292">
        <f>F6</f>
        <v>1705000</v>
      </c>
      <c r="I379" s="293">
        <f>D379*H379</f>
        <v>3410000</v>
      </c>
      <c r="J379" s="292">
        <v>1705000</v>
      </c>
      <c r="K379" s="293">
        <f>D379*J379</f>
        <v>3410000</v>
      </c>
      <c r="L379" s="11"/>
      <c r="M379" s="11"/>
    </row>
    <row r="380" spans="3:14" x14ac:dyDescent="0.35">
      <c r="C380" s="294" t="s">
        <v>18</v>
      </c>
      <c r="D380" s="295">
        <v>2</v>
      </c>
      <c r="E380" s="296"/>
      <c r="F380" s="297">
        <v>162000</v>
      </c>
      <c r="G380" s="298">
        <f>D380*F380</f>
        <v>324000</v>
      </c>
      <c r="H380" s="297">
        <v>162000</v>
      </c>
      <c r="I380" s="298">
        <f>D380*H380</f>
        <v>324000</v>
      </c>
      <c r="J380" s="297">
        <v>162000</v>
      </c>
      <c r="K380" s="298">
        <f>D380*J380</f>
        <v>324000</v>
      </c>
      <c r="L380" s="11"/>
      <c r="M380" s="11"/>
    </row>
    <row r="381" spans="3:14" x14ac:dyDescent="0.35">
      <c r="C381" s="294" t="s">
        <v>19</v>
      </c>
      <c r="D381" s="295"/>
      <c r="E381" s="296"/>
      <c r="F381" s="297">
        <f>F379/230</f>
        <v>7413.04347826087</v>
      </c>
      <c r="G381" s="298"/>
      <c r="H381" s="297">
        <f>H379/230</f>
        <v>7413.04347826087</v>
      </c>
      <c r="I381" s="298"/>
      <c r="J381" s="297">
        <f>J379/230</f>
        <v>7413.04347826087</v>
      </c>
      <c r="K381" s="298"/>
      <c r="L381" s="11"/>
      <c r="M381" s="11"/>
    </row>
    <row r="382" spans="3:14" ht="15" thickBot="1" x14ac:dyDescent="0.4">
      <c r="C382" s="299" t="s">
        <v>20</v>
      </c>
      <c r="D382" s="300">
        <v>122</v>
      </c>
      <c r="E382" s="301"/>
      <c r="F382" s="302"/>
      <c r="G382" s="303"/>
      <c r="H382" s="302"/>
      <c r="I382" s="303"/>
      <c r="J382" s="302"/>
      <c r="K382" s="303"/>
      <c r="L382" s="11"/>
      <c r="M382" s="11"/>
    </row>
    <row r="383" spans="3:14" x14ac:dyDescent="0.35">
      <c r="C383" s="16" t="s">
        <v>21</v>
      </c>
      <c r="D383" s="13">
        <v>2</v>
      </c>
      <c r="E383" s="17"/>
      <c r="F383" s="14">
        <f>(F379/30)*D382</f>
        <v>6933666.666666667</v>
      </c>
      <c r="G383" s="18">
        <f>D383*F383</f>
        <v>13867333.333333334</v>
      </c>
      <c r="H383" s="14">
        <f>(H379/30)*D382</f>
        <v>6933666.666666667</v>
      </c>
      <c r="I383" s="18">
        <f>D383*H383</f>
        <v>13867333.333333334</v>
      </c>
      <c r="J383" s="14">
        <f>(J379/30)*D382</f>
        <v>6933666.666666667</v>
      </c>
      <c r="K383" s="18">
        <f>D383*J383</f>
        <v>13867333.333333334</v>
      </c>
      <c r="L383" s="19"/>
      <c r="M383" s="19"/>
    </row>
    <row r="384" spans="3:14" x14ac:dyDescent="0.35">
      <c r="C384" s="16" t="s">
        <v>22</v>
      </c>
      <c r="D384" s="13">
        <v>2</v>
      </c>
      <c r="E384" s="17"/>
      <c r="F384" s="14">
        <f>(F380/30)*D382</f>
        <v>658800</v>
      </c>
      <c r="G384" s="18">
        <f>D384*F384</f>
        <v>1317600</v>
      </c>
      <c r="H384" s="14">
        <f>(H380/30)*D382</f>
        <v>658800</v>
      </c>
      <c r="I384" s="18">
        <f>D384*H384</f>
        <v>1317600</v>
      </c>
      <c r="J384" s="14">
        <f>(J380/30)*D382</f>
        <v>658800</v>
      </c>
      <c r="K384" s="18">
        <f>D384*J384</f>
        <v>1317600</v>
      </c>
      <c r="L384" s="19"/>
      <c r="M384" s="19"/>
    </row>
    <row r="385" spans="3:13" x14ac:dyDescent="0.35">
      <c r="C385" s="16" t="s">
        <v>23</v>
      </c>
      <c r="D385" s="13">
        <v>0</v>
      </c>
      <c r="E385" s="20">
        <v>1.25</v>
      </c>
      <c r="F385" s="21"/>
      <c r="G385" s="18">
        <f>D385*F385</f>
        <v>0</v>
      </c>
      <c r="H385" s="21"/>
      <c r="I385" s="18">
        <f>F385*H385</f>
        <v>0</v>
      </c>
      <c r="J385" s="21"/>
      <c r="K385" s="18"/>
      <c r="L385" s="19"/>
      <c r="M385" s="19"/>
    </row>
    <row r="386" spans="3:13" x14ac:dyDescent="0.35">
      <c r="C386" s="16" t="s">
        <v>24</v>
      </c>
      <c r="D386" s="13">
        <v>0</v>
      </c>
      <c r="E386" s="20">
        <v>1.75</v>
      </c>
      <c r="F386" s="21"/>
      <c r="G386" s="18">
        <f>D386*F386</f>
        <v>0</v>
      </c>
      <c r="H386" s="21"/>
      <c r="I386" s="18">
        <f>F386*H386</f>
        <v>0</v>
      </c>
      <c r="J386" s="21"/>
      <c r="K386" s="18"/>
      <c r="L386" s="19"/>
      <c r="M386" s="19"/>
    </row>
    <row r="387" spans="3:13" x14ac:dyDescent="0.35">
      <c r="C387" s="16" t="s">
        <v>25</v>
      </c>
      <c r="D387" s="13">
        <v>0</v>
      </c>
      <c r="E387" s="20">
        <v>1.35</v>
      </c>
      <c r="F387" s="21"/>
      <c r="G387" s="18">
        <f>D387*F387</f>
        <v>0</v>
      </c>
      <c r="H387" s="21"/>
      <c r="I387" s="18">
        <f>F387*H387</f>
        <v>0</v>
      </c>
      <c r="J387" s="21"/>
      <c r="K387" s="18"/>
      <c r="L387" s="19"/>
      <c r="M387" s="19"/>
    </row>
    <row r="388" spans="3:13" x14ac:dyDescent="0.35">
      <c r="C388" s="16" t="s">
        <v>26</v>
      </c>
      <c r="D388" s="13">
        <f>+(D379*D367)*8</f>
        <v>0</v>
      </c>
      <c r="E388" s="20">
        <v>1.75</v>
      </c>
      <c r="F388" s="21"/>
      <c r="G388" s="18">
        <f>+F388*D388</f>
        <v>0</v>
      </c>
      <c r="H388" s="21"/>
      <c r="I388" s="18">
        <f>+H388*F388</f>
        <v>0</v>
      </c>
      <c r="J388" s="21"/>
      <c r="K388" s="18"/>
      <c r="L388" s="19"/>
      <c r="M388" s="19"/>
    </row>
    <row r="389" spans="3:13" x14ac:dyDescent="0.35">
      <c r="C389" s="16" t="s">
        <v>27</v>
      </c>
      <c r="D389" s="13">
        <f>AD382</f>
        <v>0</v>
      </c>
      <c r="E389" s="20">
        <v>2.1</v>
      </c>
      <c r="F389" s="21"/>
      <c r="G389" s="18">
        <f>D389*F389</f>
        <v>0</v>
      </c>
      <c r="H389" s="21"/>
      <c r="I389" s="18">
        <f>F389*H389</f>
        <v>0</v>
      </c>
      <c r="J389" s="21"/>
      <c r="K389" s="18"/>
      <c r="L389" s="19"/>
      <c r="M389" s="19"/>
    </row>
    <row r="390" spans="3:13" x14ac:dyDescent="0.35">
      <c r="C390" s="16" t="s">
        <v>28</v>
      </c>
      <c r="D390" s="13">
        <f>AE382</f>
        <v>0</v>
      </c>
      <c r="E390" s="20">
        <v>2</v>
      </c>
      <c r="F390" s="21"/>
      <c r="G390" s="18">
        <f>D390*F390</f>
        <v>0</v>
      </c>
      <c r="H390" s="21"/>
      <c r="I390" s="18">
        <f>F390*H390</f>
        <v>0</v>
      </c>
      <c r="J390" s="21"/>
      <c r="K390" s="18"/>
      <c r="L390" s="19"/>
      <c r="M390" s="19"/>
    </row>
    <row r="391" spans="3:13" x14ac:dyDescent="0.35">
      <c r="C391" s="16" t="s">
        <v>29</v>
      </c>
      <c r="D391" s="13">
        <f>AF382</f>
        <v>0</v>
      </c>
      <c r="E391" s="20">
        <v>2.5</v>
      </c>
      <c r="F391" s="21"/>
      <c r="G391" s="18">
        <f>D391*F391</f>
        <v>0</v>
      </c>
      <c r="H391" s="21"/>
      <c r="I391" s="18">
        <f>F391*H391</f>
        <v>0</v>
      </c>
      <c r="J391" s="21"/>
      <c r="K391" s="18"/>
      <c r="L391" s="19"/>
      <c r="M391" s="19"/>
    </row>
    <row r="392" spans="3:13" x14ac:dyDescent="0.35">
      <c r="C392" s="12" t="s">
        <v>30</v>
      </c>
      <c r="D392" s="12"/>
      <c r="E392" s="22"/>
      <c r="F392" s="14">
        <f t="shared" ref="F392:K392" si="14">SUM(F383:F391)</f>
        <v>7592466.666666667</v>
      </c>
      <c r="G392" s="15">
        <f t="shared" si="14"/>
        <v>15184933.333333334</v>
      </c>
      <c r="H392" s="14">
        <f t="shared" si="14"/>
        <v>7592466.666666667</v>
      </c>
      <c r="I392" s="15">
        <f t="shared" si="14"/>
        <v>15184933.333333334</v>
      </c>
      <c r="J392" s="14">
        <f t="shared" si="14"/>
        <v>7592466.666666667</v>
      </c>
      <c r="K392" s="15">
        <f t="shared" si="14"/>
        <v>15184933.333333334</v>
      </c>
      <c r="L392" s="11"/>
      <c r="M392" s="11"/>
    </row>
    <row r="393" spans="3:13" x14ac:dyDescent="0.35">
      <c r="C393" s="16" t="s">
        <v>31</v>
      </c>
      <c r="D393" s="13"/>
      <c r="E393" s="23">
        <v>8.3299999999999999E-2</v>
      </c>
      <c r="F393" s="21">
        <f>F392*E393</f>
        <v>632452.47333333339</v>
      </c>
      <c r="G393" s="18">
        <f>G392*E393</f>
        <v>1264904.9466666668</v>
      </c>
      <c r="H393" s="21">
        <f>H392*E393</f>
        <v>632452.47333333339</v>
      </c>
      <c r="I393" s="18">
        <f>I392*E393</f>
        <v>1264904.9466666668</v>
      </c>
      <c r="J393" s="21">
        <f>J392*E393</f>
        <v>632452.47333333339</v>
      </c>
      <c r="K393" s="18">
        <f>K392*E393</f>
        <v>1264904.9466666668</v>
      </c>
      <c r="L393" s="19"/>
      <c r="M393" s="19"/>
    </row>
    <row r="394" spans="3:13" x14ac:dyDescent="0.35">
      <c r="C394" s="16" t="s">
        <v>32</v>
      </c>
      <c r="D394" s="13"/>
      <c r="E394" s="24">
        <v>0.01</v>
      </c>
      <c r="F394" s="21">
        <f>F393*E394</f>
        <v>6324.5247333333336</v>
      </c>
      <c r="G394" s="18">
        <f>G392*E394</f>
        <v>151849.33333333334</v>
      </c>
      <c r="H394" s="21">
        <f>H393*E394</f>
        <v>6324.5247333333336</v>
      </c>
      <c r="I394" s="18">
        <f>I392*E394</f>
        <v>151849.33333333334</v>
      </c>
      <c r="J394" s="21">
        <f>J393*E394</f>
        <v>6324.5247333333336</v>
      </c>
      <c r="K394" s="18">
        <f>K392*E394</f>
        <v>151849.33333333334</v>
      </c>
      <c r="L394" s="19"/>
      <c r="M394" s="19"/>
    </row>
    <row r="395" spans="3:13" x14ac:dyDescent="0.35">
      <c r="C395" s="16" t="s">
        <v>33</v>
      </c>
      <c r="D395" s="13"/>
      <c r="E395" s="23">
        <v>8.3299999999999999E-2</v>
      </c>
      <c r="F395" s="21">
        <f>E395*F392</f>
        <v>632452.47333333339</v>
      </c>
      <c r="G395" s="18">
        <f>G392*E395</f>
        <v>1264904.9466666668</v>
      </c>
      <c r="H395" s="21">
        <f>E395*H392</f>
        <v>632452.47333333339</v>
      </c>
      <c r="I395" s="18">
        <f>I392*E395</f>
        <v>1264904.9466666668</v>
      </c>
      <c r="J395" s="21">
        <f>E395*J392</f>
        <v>632452.47333333339</v>
      </c>
      <c r="K395" s="18">
        <f>K392*E395</f>
        <v>1264904.9466666668</v>
      </c>
      <c r="L395" s="19"/>
      <c r="M395" s="19"/>
    </row>
    <row r="396" spans="3:13" x14ac:dyDescent="0.35">
      <c r="C396" s="16" t="s">
        <v>34</v>
      </c>
      <c r="D396" s="13"/>
      <c r="E396" s="23">
        <v>4.1700000000000001E-2</v>
      </c>
      <c r="F396" s="21">
        <f>E396*F392</f>
        <v>316605.86000000004</v>
      </c>
      <c r="G396" s="18">
        <f>+(G392-G384)*E396</f>
        <v>578267.80000000005</v>
      </c>
      <c r="H396" s="21">
        <f>E396*H392</f>
        <v>316605.86000000004</v>
      </c>
      <c r="I396" s="18">
        <f>+(I392-I384)*E396</f>
        <v>578267.80000000005</v>
      </c>
      <c r="J396" s="21">
        <f>E396*J392</f>
        <v>316605.86000000004</v>
      </c>
      <c r="K396" s="18">
        <f>+(K392-K384)*E396</f>
        <v>578267.80000000005</v>
      </c>
      <c r="L396" s="19"/>
      <c r="M396" s="19"/>
    </row>
    <row r="397" spans="3:13" x14ac:dyDescent="0.35">
      <c r="C397" s="16" t="s">
        <v>35</v>
      </c>
      <c r="D397" s="13"/>
      <c r="E397" s="24">
        <v>0.12</v>
      </c>
      <c r="F397" s="21">
        <f>(F392-F380)*E397</f>
        <v>891656</v>
      </c>
      <c r="G397" s="18">
        <f>+(G392-G384)*E397</f>
        <v>1664080</v>
      </c>
      <c r="H397" s="21">
        <f>(H392-H380)*E397</f>
        <v>891656</v>
      </c>
      <c r="I397" s="18">
        <f>+(I392-I384)*E397</f>
        <v>1664080</v>
      </c>
      <c r="J397" s="21">
        <f>(J392-J380)*E397</f>
        <v>891656</v>
      </c>
      <c r="K397" s="18">
        <f>+(K392-K384)*E397</f>
        <v>1664080</v>
      </c>
      <c r="L397" s="19"/>
      <c r="M397" s="19"/>
    </row>
    <row r="398" spans="3:13" x14ac:dyDescent="0.35">
      <c r="C398" s="16" t="s">
        <v>36</v>
      </c>
      <c r="D398" s="13"/>
      <c r="E398" s="25">
        <v>6.9599999999999995E-2</v>
      </c>
      <c r="F398" s="21">
        <f>(F392-F380)*E398</f>
        <v>517160.48</v>
      </c>
      <c r="G398" s="18">
        <f>+(G392-G384)*E398</f>
        <v>965166.4</v>
      </c>
      <c r="H398" s="21">
        <f>(H392-H380)*E398</f>
        <v>517160.48</v>
      </c>
      <c r="I398" s="18">
        <f>+(I392-I384)*E398</f>
        <v>965166.4</v>
      </c>
      <c r="J398" s="21">
        <f>(J392-J380)*E398</f>
        <v>517160.48</v>
      </c>
      <c r="K398" s="18">
        <f>+(K392-K384)*E398</f>
        <v>965166.4</v>
      </c>
      <c r="L398" s="19"/>
      <c r="M398" s="19"/>
    </row>
    <row r="399" spans="3:13" x14ac:dyDescent="0.35">
      <c r="C399" s="16" t="s">
        <v>37</v>
      </c>
      <c r="D399" s="13"/>
      <c r="E399" s="23">
        <v>0.04</v>
      </c>
      <c r="F399" s="21">
        <f>(F392-F380)*E399</f>
        <v>297218.66666666669</v>
      </c>
      <c r="G399" s="18">
        <f>+(G392-G384+G396)*E399</f>
        <v>577824.04533333343</v>
      </c>
      <c r="H399" s="21">
        <f>(H392-H380)*E399</f>
        <v>297218.66666666669</v>
      </c>
      <c r="I399" s="18">
        <f>+(I392-I384+I396)*E399</f>
        <v>577824.04533333343</v>
      </c>
      <c r="J399" s="21">
        <f>(J392-J380)*E399</f>
        <v>297218.66666666669</v>
      </c>
      <c r="K399" s="18">
        <f>+(K392-K384+K396)*E399</f>
        <v>577824.04533333343</v>
      </c>
      <c r="L399" s="19"/>
      <c r="M399" s="19"/>
    </row>
    <row r="400" spans="3:13" x14ac:dyDescent="0.35">
      <c r="C400" s="26" t="s">
        <v>38</v>
      </c>
      <c r="D400" s="26"/>
      <c r="E400" s="27"/>
      <c r="F400" s="28"/>
      <c r="G400" s="29">
        <f>SUM(G392:G399)</f>
        <v>21651930.805333335</v>
      </c>
      <c r="H400" s="28"/>
      <c r="I400" s="29">
        <f>SUM(I392:I399)</f>
        <v>21651930.805333335</v>
      </c>
      <c r="J400" s="28"/>
      <c r="K400" s="29">
        <f>SUM(K392:K399)</f>
        <v>21651930.805333335</v>
      </c>
      <c r="L400" s="30"/>
      <c r="M400" s="30"/>
    </row>
    <row r="401" spans="3:14" x14ac:dyDescent="0.35">
      <c r="C401" s="31" t="s">
        <v>39</v>
      </c>
      <c r="D401" s="31"/>
      <c r="E401" s="32"/>
      <c r="F401" s="33">
        <v>0.14000000000000001</v>
      </c>
      <c r="G401" s="34">
        <f>F401*G400</f>
        <v>3031270.3127466673</v>
      </c>
      <c r="H401" s="33">
        <v>0.16</v>
      </c>
      <c r="I401" s="34">
        <f>H401*I400</f>
        <v>3464308.9288533335</v>
      </c>
      <c r="J401" s="33">
        <v>0.15</v>
      </c>
      <c r="K401" s="34">
        <f>J401*K400</f>
        <v>3247789.6208000001</v>
      </c>
      <c r="L401" s="35"/>
      <c r="M401" s="35"/>
    </row>
    <row r="402" spans="3:14" ht="15" thickBot="1" x14ac:dyDescent="0.4">
      <c r="C402" s="36" t="s">
        <v>40</v>
      </c>
      <c r="D402" s="36"/>
      <c r="E402" s="37">
        <v>0.19</v>
      </c>
      <c r="F402" s="38">
        <f>G400*F401</f>
        <v>3031270.3127466673</v>
      </c>
      <c r="G402" s="39">
        <f>+F402*E402</f>
        <v>575941.35942186683</v>
      </c>
      <c r="H402" s="38">
        <f>I400*H401</f>
        <v>3464308.9288533335</v>
      </c>
      <c r="I402" s="39">
        <f>+H402*E402</f>
        <v>658218.69648213335</v>
      </c>
      <c r="J402" s="38">
        <f>K400*J401</f>
        <v>3247789.6208000001</v>
      </c>
      <c r="K402" s="39">
        <f>+J402*E402</f>
        <v>617080.02795200003</v>
      </c>
      <c r="L402" s="35"/>
      <c r="M402" s="35"/>
    </row>
    <row r="403" spans="3:14" ht="15" thickBot="1" x14ac:dyDescent="0.4">
      <c r="C403" s="308" t="str">
        <f>C377</f>
        <v>AUXILIAR ELECTRICISTA</v>
      </c>
      <c r="D403" s="308"/>
      <c r="E403" s="309"/>
      <c r="F403" s="310"/>
      <c r="G403" s="311">
        <f>G400+G401+G402</f>
        <v>25259142.477501869</v>
      </c>
      <c r="H403" s="310"/>
      <c r="I403" s="311">
        <f>I400+I401+I402</f>
        <v>25774458.430668801</v>
      </c>
      <c r="J403" s="310"/>
      <c r="K403" s="311">
        <f>K400+K401+K402</f>
        <v>25516800.454085335</v>
      </c>
      <c r="L403" s="9"/>
      <c r="M403" s="9"/>
      <c r="N403" s="362"/>
    </row>
    <row r="404" spans="3:14" ht="15" thickBot="1" x14ac:dyDescent="0.4">
      <c r="C404" s="7"/>
      <c r="D404" s="7"/>
      <c r="E404" s="8"/>
      <c r="F404" s="44"/>
      <c r="G404" s="45"/>
      <c r="H404" s="44"/>
      <c r="I404" s="45"/>
      <c r="J404" s="44"/>
      <c r="K404" s="45"/>
      <c r="L404" s="9"/>
      <c r="M404" s="9"/>
      <c r="N404" s="362"/>
    </row>
    <row r="405" spans="3:14" ht="15" thickBot="1" x14ac:dyDescent="0.4">
      <c r="C405" s="7" t="s">
        <v>53</v>
      </c>
      <c r="D405" s="7"/>
      <c r="E405" s="8"/>
      <c r="F405" s="44"/>
      <c r="G405" s="45"/>
      <c r="H405" s="44"/>
      <c r="I405" s="45"/>
      <c r="J405" s="44"/>
      <c r="K405" s="45"/>
      <c r="L405" s="9"/>
      <c r="M405" s="9"/>
    </row>
    <row r="406" spans="3:14" ht="15" thickBot="1" x14ac:dyDescent="0.4">
      <c r="C406" s="285" t="s">
        <v>12</v>
      </c>
      <c r="D406" s="285" t="s">
        <v>13</v>
      </c>
      <c r="E406" s="286" t="s">
        <v>14</v>
      </c>
      <c r="F406" s="287" t="s">
        <v>15</v>
      </c>
      <c r="G406" s="288" t="s">
        <v>16</v>
      </c>
      <c r="H406" s="287" t="s">
        <v>15</v>
      </c>
      <c r="I406" s="288" t="s">
        <v>16</v>
      </c>
      <c r="J406" s="287" t="s">
        <v>15</v>
      </c>
      <c r="K406" s="288" t="s">
        <v>16</v>
      </c>
      <c r="L406" s="10"/>
      <c r="M406" s="10"/>
    </row>
    <row r="407" spans="3:14" x14ac:dyDescent="0.35">
      <c r="C407" s="289" t="s">
        <v>17</v>
      </c>
      <c r="D407" s="290">
        <v>2</v>
      </c>
      <c r="E407" s="291"/>
      <c r="F407" s="292">
        <f>F5</f>
        <v>2750000</v>
      </c>
      <c r="G407" s="293">
        <f>D407*F407</f>
        <v>5500000</v>
      </c>
      <c r="H407" s="292">
        <f>F5</f>
        <v>2750000</v>
      </c>
      <c r="I407" s="293">
        <f>D407*H407</f>
        <v>5500000</v>
      </c>
      <c r="J407" s="292">
        <v>2750000</v>
      </c>
      <c r="K407" s="293">
        <f>D407*J407</f>
        <v>5500000</v>
      </c>
      <c r="L407" s="11"/>
      <c r="M407" s="11"/>
    </row>
    <row r="408" spans="3:14" x14ac:dyDescent="0.35">
      <c r="C408" s="294" t="s">
        <v>18</v>
      </c>
      <c r="D408" s="295">
        <v>2</v>
      </c>
      <c r="E408" s="296"/>
      <c r="F408" s="297"/>
      <c r="G408" s="298">
        <f>D408*F408</f>
        <v>0</v>
      </c>
      <c r="H408" s="297"/>
      <c r="I408" s="298">
        <f>F408*H408</f>
        <v>0</v>
      </c>
      <c r="J408" s="297"/>
      <c r="K408" s="298"/>
      <c r="L408" s="11"/>
      <c r="M408" s="11"/>
    </row>
    <row r="409" spans="3:14" x14ac:dyDescent="0.35">
      <c r="C409" s="294" t="s">
        <v>19</v>
      </c>
      <c r="D409" s="295"/>
      <c r="E409" s="296"/>
      <c r="F409" s="297">
        <f>F407/230</f>
        <v>11956.521739130434</v>
      </c>
      <c r="G409" s="298"/>
      <c r="H409" s="297">
        <f>H407/230</f>
        <v>11956.521739130434</v>
      </c>
      <c r="I409" s="298"/>
      <c r="J409" s="297">
        <f>J407/230</f>
        <v>11956.521739130434</v>
      </c>
      <c r="K409" s="298"/>
      <c r="L409" s="11"/>
      <c r="M409" s="11"/>
    </row>
    <row r="410" spans="3:14" ht="15" thickBot="1" x14ac:dyDescent="0.4">
      <c r="C410" s="299" t="s">
        <v>20</v>
      </c>
      <c r="D410" s="300">
        <v>122</v>
      </c>
      <c r="E410" s="301"/>
      <c r="F410" s="302"/>
      <c r="G410" s="303"/>
      <c r="H410" s="302"/>
      <c r="I410" s="303"/>
      <c r="J410" s="302"/>
      <c r="K410" s="303"/>
      <c r="L410" s="11"/>
      <c r="M410" s="11"/>
    </row>
    <row r="411" spans="3:14" x14ac:dyDescent="0.35">
      <c r="C411" s="16" t="s">
        <v>21</v>
      </c>
      <c r="D411" s="13">
        <v>2</v>
      </c>
      <c r="E411" s="17"/>
      <c r="F411" s="14">
        <f>(F407/30)*D410</f>
        <v>11183333.333333334</v>
      </c>
      <c r="G411" s="18">
        <f>D411*F411</f>
        <v>22366666.666666668</v>
      </c>
      <c r="H411" s="14">
        <f>(H407/30)*D410</f>
        <v>11183333.333333334</v>
      </c>
      <c r="I411" s="18">
        <f>D411*H411</f>
        <v>22366666.666666668</v>
      </c>
      <c r="J411" s="14">
        <f>(J407/30)*D410</f>
        <v>11183333.333333334</v>
      </c>
      <c r="K411" s="18">
        <f>D411*J411</f>
        <v>22366666.666666668</v>
      </c>
      <c r="L411" s="19"/>
      <c r="M411" s="19"/>
    </row>
    <row r="412" spans="3:14" x14ac:dyDescent="0.35">
      <c r="C412" s="16" t="s">
        <v>22</v>
      </c>
      <c r="D412" s="13">
        <v>0</v>
      </c>
      <c r="E412" s="17"/>
      <c r="F412" s="14">
        <f>(F408/30)*D410</f>
        <v>0</v>
      </c>
      <c r="G412" s="18">
        <f>D412*F412</f>
        <v>0</v>
      </c>
      <c r="H412" s="14">
        <f>(H408/30)*D410</f>
        <v>0</v>
      </c>
      <c r="I412" s="18">
        <f>D412*H412</f>
        <v>0</v>
      </c>
      <c r="J412" s="14">
        <f>(J408/30)*H410</f>
        <v>0</v>
      </c>
      <c r="K412" s="18"/>
      <c r="L412" s="19"/>
      <c r="M412" s="19"/>
    </row>
    <row r="413" spans="3:14" x14ac:dyDescent="0.35">
      <c r="C413" s="16" t="s">
        <v>23</v>
      </c>
      <c r="D413" s="13">
        <v>25</v>
      </c>
      <c r="E413" s="20">
        <v>1.25</v>
      </c>
      <c r="F413" s="21">
        <f>F409*E413</f>
        <v>14945.652173913042</v>
      </c>
      <c r="G413" s="18">
        <f>D413*F413</f>
        <v>373641.30434782605</v>
      </c>
      <c r="H413" s="21">
        <f>H409*E413</f>
        <v>14945.652173913042</v>
      </c>
      <c r="I413" s="18">
        <f>H413*D413</f>
        <v>373641.30434782605</v>
      </c>
      <c r="J413" s="21">
        <f>J409*E413</f>
        <v>14945.652173913042</v>
      </c>
      <c r="K413" s="18">
        <f>J413*D413</f>
        <v>373641.30434782605</v>
      </c>
      <c r="L413" s="19"/>
      <c r="M413" s="19"/>
    </row>
    <row r="414" spans="3:14" x14ac:dyDescent="0.35">
      <c r="C414" s="16" t="s">
        <v>24</v>
      </c>
      <c r="D414" s="13">
        <v>0</v>
      </c>
      <c r="E414" s="20">
        <v>1.75</v>
      </c>
      <c r="F414" s="21"/>
      <c r="G414" s="18">
        <f>D414*F414</f>
        <v>0</v>
      </c>
      <c r="H414" s="21"/>
      <c r="I414" s="18">
        <f>F414*H414</f>
        <v>0</v>
      </c>
      <c r="J414" s="21"/>
      <c r="K414" s="18"/>
      <c r="L414" s="19"/>
      <c r="M414" s="19"/>
    </row>
    <row r="415" spans="3:14" x14ac:dyDescent="0.35">
      <c r="C415" s="16" t="s">
        <v>25</v>
      </c>
      <c r="D415" s="13">
        <v>0</v>
      </c>
      <c r="E415" s="20">
        <v>1.35</v>
      </c>
      <c r="F415" s="21"/>
      <c r="G415" s="18">
        <f>D415*F415</f>
        <v>0</v>
      </c>
      <c r="H415" s="21"/>
      <c r="I415" s="18">
        <f>F415*H415</f>
        <v>0</v>
      </c>
      <c r="J415" s="21"/>
      <c r="K415" s="18"/>
      <c r="L415" s="19"/>
      <c r="M415" s="19"/>
    </row>
    <row r="416" spans="3:14" x14ac:dyDescent="0.35">
      <c r="C416" s="16" t="s">
        <v>26</v>
      </c>
      <c r="D416" s="13">
        <v>30</v>
      </c>
      <c r="E416" s="20">
        <v>1.75</v>
      </c>
      <c r="F416" s="21">
        <f>F409*E416</f>
        <v>20923.91304347826</v>
      </c>
      <c r="G416" s="18">
        <f>+F416*D416</f>
        <v>627717.39130434778</v>
      </c>
      <c r="H416" s="21">
        <f>H409*E416</f>
        <v>20923.91304347826</v>
      </c>
      <c r="I416" s="18">
        <f>+H416*D416</f>
        <v>627717.39130434778</v>
      </c>
      <c r="J416" s="21">
        <f>J409*E416</f>
        <v>20923.91304347826</v>
      </c>
      <c r="K416" s="18">
        <f>+J416*D416</f>
        <v>627717.39130434778</v>
      </c>
      <c r="L416" s="19"/>
      <c r="M416" s="19"/>
    </row>
    <row r="417" spans="3:14" x14ac:dyDescent="0.35">
      <c r="C417" s="16" t="s">
        <v>27</v>
      </c>
      <c r="D417" s="13"/>
      <c r="E417" s="20">
        <v>2.1</v>
      </c>
      <c r="F417" s="21"/>
      <c r="G417" s="18">
        <f>D417*F417</f>
        <v>0</v>
      </c>
      <c r="H417" s="21"/>
      <c r="I417" s="18">
        <f>F417*H417</f>
        <v>0</v>
      </c>
      <c r="J417" s="21"/>
      <c r="K417" s="18"/>
      <c r="L417" s="19"/>
      <c r="M417" s="19"/>
    </row>
    <row r="418" spans="3:14" x14ac:dyDescent="0.35">
      <c r="C418" s="16" t="s">
        <v>28</v>
      </c>
      <c r="D418" s="13">
        <v>24</v>
      </c>
      <c r="E418" s="20">
        <v>2</v>
      </c>
      <c r="F418" s="21">
        <f>F409*E418</f>
        <v>23913.043478260868</v>
      </c>
      <c r="G418" s="18">
        <f>D418*F418</f>
        <v>573913.04347826086</v>
      </c>
      <c r="H418" s="21">
        <f>H409*E418</f>
        <v>23913.043478260868</v>
      </c>
      <c r="I418" s="18">
        <f>H418*D418</f>
        <v>573913.04347826086</v>
      </c>
      <c r="J418" s="21">
        <f>J409*E418</f>
        <v>23913.043478260868</v>
      </c>
      <c r="K418" s="18">
        <f>J418*D418</f>
        <v>573913.04347826086</v>
      </c>
      <c r="L418" s="19"/>
      <c r="M418" s="19"/>
    </row>
    <row r="419" spans="3:14" x14ac:dyDescent="0.35">
      <c r="C419" s="16" t="s">
        <v>29</v>
      </c>
      <c r="D419" s="13">
        <f>AF410</f>
        <v>0</v>
      </c>
      <c r="E419" s="20">
        <v>2.5</v>
      </c>
      <c r="F419" s="21"/>
      <c r="G419" s="18">
        <f>D419*F419</f>
        <v>0</v>
      </c>
      <c r="H419" s="21"/>
      <c r="I419" s="18">
        <f>F419*H419</f>
        <v>0</v>
      </c>
      <c r="J419" s="21"/>
      <c r="K419" s="18"/>
      <c r="L419" s="19"/>
      <c r="M419" s="19"/>
    </row>
    <row r="420" spans="3:14" x14ac:dyDescent="0.35">
      <c r="C420" s="12" t="s">
        <v>30</v>
      </c>
      <c r="D420" s="12"/>
      <c r="E420" s="22"/>
      <c r="F420" s="14">
        <f t="shared" ref="F420:K420" si="15">SUM(F411:F419)</f>
        <v>11243115.942028986</v>
      </c>
      <c r="G420" s="15">
        <f t="shared" si="15"/>
        <v>23941938.405797102</v>
      </c>
      <c r="H420" s="14">
        <f t="shared" si="15"/>
        <v>11243115.942028986</v>
      </c>
      <c r="I420" s="15">
        <f t="shared" si="15"/>
        <v>23941938.405797102</v>
      </c>
      <c r="J420" s="14">
        <f t="shared" si="15"/>
        <v>11243115.942028986</v>
      </c>
      <c r="K420" s="15">
        <f t="shared" si="15"/>
        <v>23941938.405797102</v>
      </c>
      <c r="L420" s="11"/>
      <c r="M420" s="11"/>
    </row>
    <row r="421" spans="3:14" x14ac:dyDescent="0.35">
      <c r="C421" s="16" t="s">
        <v>31</v>
      </c>
      <c r="D421" s="13"/>
      <c r="E421" s="23">
        <v>8.3299999999999999E-2</v>
      </c>
      <c r="F421" s="21">
        <f>F420*E421</f>
        <v>936551.55797101452</v>
      </c>
      <c r="G421" s="18">
        <f>G420*E421</f>
        <v>1994363.4692028984</v>
      </c>
      <c r="H421" s="21">
        <f>H420*E421</f>
        <v>936551.55797101452</v>
      </c>
      <c r="I421" s="18">
        <f>I420*E421</f>
        <v>1994363.4692028984</v>
      </c>
      <c r="J421" s="21">
        <f>J420*E421</f>
        <v>936551.55797101452</v>
      </c>
      <c r="K421" s="18">
        <f>K420*E421</f>
        <v>1994363.4692028984</v>
      </c>
      <c r="L421" s="19"/>
      <c r="M421" s="19"/>
    </row>
    <row r="422" spans="3:14" x14ac:dyDescent="0.35">
      <c r="C422" s="16" t="s">
        <v>32</v>
      </c>
      <c r="D422" s="13"/>
      <c r="E422" s="24">
        <v>0.01</v>
      </c>
      <c r="F422" s="21">
        <f>F421*E422</f>
        <v>9365.5155797101452</v>
      </c>
      <c r="G422" s="18">
        <f>G420*E422</f>
        <v>239419.38405797101</v>
      </c>
      <c r="H422" s="21">
        <f>H421*E422</f>
        <v>9365.5155797101452</v>
      </c>
      <c r="I422" s="18">
        <f>I420*E422</f>
        <v>239419.38405797101</v>
      </c>
      <c r="J422" s="21">
        <f>J421*E422</f>
        <v>9365.5155797101452</v>
      </c>
      <c r="K422" s="18">
        <f>K420*E422</f>
        <v>239419.38405797101</v>
      </c>
      <c r="L422" s="19"/>
      <c r="M422" s="19"/>
    </row>
    <row r="423" spans="3:14" x14ac:dyDescent="0.35">
      <c r="C423" s="16" t="s">
        <v>33</v>
      </c>
      <c r="D423" s="13"/>
      <c r="E423" s="23">
        <v>8.3299999999999999E-2</v>
      </c>
      <c r="F423" s="21">
        <f>E423*F420</f>
        <v>936551.55797101452</v>
      </c>
      <c r="G423" s="18">
        <f>G420*E423</f>
        <v>1994363.4692028984</v>
      </c>
      <c r="H423" s="21">
        <f>E423*H420</f>
        <v>936551.55797101452</v>
      </c>
      <c r="I423" s="18">
        <f>I420*E423</f>
        <v>1994363.4692028984</v>
      </c>
      <c r="J423" s="21">
        <f>E423*J420</f>
        <v>936551.55797101452</v>
      </c>
      <c r="K423" s="18">
        <f>K420*E423</f>
        <v>1994363.4692028984</v>
      </c>
      <c r="L423" s="19"/>
      <c r="M423" s="19"/>
    </row>
    <row r="424" spans="3:14" x14ac:dyDescent="0.35">
      <c r="C424" s="16" t="s">
        <v>34</v>
      </c>
      <c r="D424" s="13"/>
      <c r="E424" s="23">
        <v>4.1700000000000001E-2</v>
      </c>
      <c r="F424" s="21">
        <f>E424*F420</f>
        <v>468837.93478260876</v>
      </c>
      <c r="G424" s="18">
        <f>+(G420-G412)*E424</f>
        <v>998378.83152173914</v>
      </c>
      <c r="H424" s="21">
        <f>E424*H420</f>
        <v>468837.93478260876</v>
      </c>
      <c r="I424" s="18">
        <f>+(I420-I412)*E424</f>
        <v>998378.83152173914</v>
      </c>
      <c r="J424" s="21">
        <f>E424*J420</f>
        <v>468837.93478260876</v>
      </c>
      <c r="K424" s="18">
        <f>+(K420-K412)*E424</f>
        <v>998378.83152173914</v>
      </c>
      <c r="L424" s="19"/>
      <c r="M424" s="19"/>
    </row>
    <row r="425" spans="3:14" x14ac:dyDescent="0.35">
      <c r="C425" s="16" t="s">
        <v>35</v>
      </c>
      <c r="D425" s="13"/>
      <c r="E425" s="24">
        <v>0.12</v>
      </c>
      <c r="F425" s="21">
        <f>(F420-F408)*E425</f>
        <v>1349173.9130434783</v>
      </c>
      <c r="G425" s="18">
        <f>+(G420-G412)*E425</f>
        <v>2873032.6086956519</v>
      </c>
      <c r="H425" s="21">
        <f>(H420-H408)*E425</f>
        <v>1349173.9130434783</v>
      </c>
      <c r="I425" s="18">
        <f>+(I420-I412)*E425</f>
        <v>2873032.6086956519</v>
      </c>
      <c r="J425" s="21">
        <f>(J420-J408)*E425</f>
        <v>1349173.9130434783</v>
      </c>
      <c r="K425" s="18">
        <f>+(K420-K412)*E425</f>
        <v>2873032.6086956519</v>
      </c>
      <c r="L425" s="19"/>
      <c r="M425" s="19"/>
    </row>
    <row r="426" spans="3:14" x14ac:dyDescent="0.35">
      <c r="C426" s="16" t="s">
        <v>36</v>
      </c>
      <c r="D426" s="13"/>
      <c r="E426" s="25">
        <v>6.9599999999999995E-2</v>
      </c>
      <c r="F426" s="21">
        <f>(F420-F408)*E426</f>
        <v>782520.86956521741</v>
      </c>
      <c r="G426" s="18">
        <f>+(G420-G412)*E426</f>
        <v>1666358.913043478</v>
      </c>
      <c r="H426" s="21">
        <f>(H420-H408)*E426</f>
        <v>782520.86956521741</v>
      </c>
      <c r="I426" s="18">
        <f>+(I420-I412)*E426</f>
        <v>1666358.913043478</v>
      </c>
      <c r="J426" s="21">
        <f>(J420-J408)*E426</f>
        <v>782520.86956521741</v>
      </c>
      <c r="K426" s="18">
        <f>+(K420-K412)*E426</f>
        <v>1666358.913043478</v>
      </c>
      <c r="L426" s="19"/>
      <c r="M426" s="19"/>
    </row>
    <row r="427" spans="3:14" x14ac:dyDescent="0.35">
      <c r="C427" s="16" t="s">
        <v>37</v>
      </c>
      <c r="D427" s="13"/>
      <c r="E427" s="23">
        <v>0.04</v>
      </c>
      <c r="F427" s="21">
        <f>(F420-F408)*E427</f>
        <v>449724.63768115948</v>
      </c>
      <c r="G427" s="18">
        <f>+(G420-G412+G424)*E427</f>
        <v>997612.68949275359</v>
      </c>
      <c r="H427" s="21">
        <f>(H420-H408)*E427</f>
        <v>449724.63768115948</v>
      </c>
      <c r="I427" s="18">
        <f>+(I420-I412+I424)*E427</f>
        <v>997612.68949275359</v>
      </c>
      <c r="J427" s="21">
        <f>(J420-J408)*E427</f>
        <v>449724.63768115948</v>
      </c>
      <c r="K427" s="18">
        <f>+(K420-K412+K424)*E427</f>
        <v>997612.68949275359</v>
      </c>
      <c r="L427" s="19"/>
      <c r="M427" s="19"/>
    </row>
    <row r="428" spans="3:14" x14ac:dyDescent="0.35">
      <c r="C428" s="26" t="s">
        <v>38</v>
      </c>
      <c r="D428" s="26"/>
      <c r="E428" s="27"/>
      <c r="F428" s="28"/>
      <c r="G428" s="29">
        <f>SUM(G420:G427)</f>
        <v>34705467.771014497</v>
      </c>
      <c r="H428" s="28"/>
      <c r="I428" s="29">
        <f>SUM(I420:I427)</f>
        <v>34705467.771014497</v>
      </c>
      <c r="J428" s="28"/>
      <c r="K428" s="29">
        <f>SUM(K420:K427)</f>
        <v>34705467.771014497</v>
      </c>
      <c r="L428" s="30"/>
      <c r="M428" s="30"/>
    </row>
    <row r="429" spans="3:14" x14ac:dyDescent="0.35">
      <c r="C429" s="31" t="s">
        <v>39</v>
      </c>
      <c r="D429" s="31"/>
      <c r="E429" s="32"/>
      <c r="F429" s="33">
        <v>0.14000000000000001</v>
      </c>
      <c r="G429" s="34">
        <f>F429*G428</f>
        <v>4858765.4879420297</v>
      </c>
      <c r="H429" s="33">
        <v>0.16</v>
      </c>
      <c r="I429" s="34">
        <f>H429*I428</f>
        <v>5552874.8433623193</v>
      </c>
      <c r="J429" s="33">
        <v>0.15</v>
      </c>
      <c r="K429" s="34">
        <f>J429*K428</f>
        <v>5205820.1656521745</v>
      </c>
      <c r="L429" s="35"/>
      <c r="M429" s="35"/>
    </row>
    <row r="430" spans="3:14" ht="15" thickBot="1" x14ac:dyDescent="0.4">
      <c r="C430" s="36" t="s">
        <v>40</v>
      </c>
      <c r="D430" s="36"/>
      <c r="E430" s="37">
        <v>0.19</v>
      </c>
      <c r="F430" s="38">
        <f>G428*F429</f>
        <v>4858765.4879420297</v>
      </c>
      <c r="G430" s="39">
        <f>+F430*E430</f>
        <v>923165.44270898565</v>
      </c>
      <c r="H430" s="38">
        <f>I428*H429</f>
        <v>5552874.8433623193</v>
      </c>
      <c r="I430" s="39">
        <f>+H430*E430</f>
        <v>1055046.2202388407</v>
      </c>
      <c r="J430" s="38">
        <f>K428*J429</f>
        <v>5205820.1656521745</v>
      </c>
      <c r="K430" s="39">
        <f>+J430*E430</f>
        <v>989105.83147391316</v>
      </c>
      <c r="L430" s="35"/>
      <c r="M430" s="35"/>
    </row>
    <row r="431" spans="3:14" ht="15" thickBot="1" x14ac:dyDescent="0.4">
      <c r="C431" s="308" t="str">
        <f>C405</f>
        <v>TECNICO ELECTRICISTA</v>
      </c>
      <c r="D431" s="308"/>
      <c r="E431" s="309"/>
      <c r="F431" s="310"/>
      <c r="G431" s="311">
        <f>G428+G429+G430</f>
        <v>40487398.701665513</v>
      </c>
      <c r="H431" s="310"/>
      <c r="I431" s="311">
        <f>I428+I429+I430</f>
        <v>41313388.834615655</v>
      </c>
      <c r="J431" s="310"/>
      <c r="K431" s="311">
        <f>K428+K429+K430</f>
        <v>40900393.768140584</v>
      </c>
      <c r="L431" s="9"/>
      <c r="M431" s="9"/>
      <c r="N431" s="362"/>
    </row>
    <row r="432" spans="3:14" x14ac:dyDescent="0.35">
      <c r="C432" s="7"/>
      <c r="D432" s="7"/>
      <c r="E432" s="8"/>
      <c r="F432" s="84"/>
      <c r="G432" s="306"/>
      <c r="H432" s="84"/>
      <c r="I432" s="9"/>
      <c r="J432" s="84"/>
      <c r="K432" s="9"/>
      <c r="L432" s="9"/>
      <c r="M432" s="9"/>
    </row>
    <row r="433" spans="3:13" ht="16.5" thickBot="1" x14ac:dyDescent="0.45">
      <c r="C433" s="46" t="s">
        <v>54</v>
      </c>
      <c r="F433" s="47"/>
      <c r="G433" s="47"/>
      <c r="H433" s="47"/>
      <c r="I433" s="47"/>
      <c r="J433" s="47"/>
      <c r="K433" s="47"/>
    </row>
    <row r="434" spans="3:13" ht="15" thickBot="1" x14ac:dyDescent="0.4">
      <c r="C434" s="285" t="s">
        <v>12</v>
      </c>
      <c r="D434" s="285" t="s">
        <v>13</v>
      </c>
      <c r="E434" s="286" t="s">
        <v>14</v>
      </c>
      <c r="F434" s="287" t="s">
        <v>15</v>
      </c>
      <c r="G434" s="288" t="s">
        <v>16</v>
      </c>
      <c r="H434" s="287" t="s">
        <v>15</v>
      </c>
      <c r="I434" s="288" t="s">
        <v>16</v>
      </c>
      <c r="J434" s="287" t="s">
        <v>15</v>
      </c>
      <c r="K434" s="288" t="s">
        <v>16</v>
      </c>
      <c r="L434" s="10"/>
      <c r="M434" s="10"/>
    </row>
    <row r="435" spans="3:13" x14ac:dyDescent="0.35">
      <c r="C435" s="289" t="s">
        <v>17</v>
      </c>
      <c r="D435" s="290">
        <v>1</v>
      </c>
      <c r="E435" s="291"/>
      <c r="F435" s="292">
        <f>F6</f>
        <v>1705000</v>
      </c>
      <c r="G435" s="293">
        <f>D435*F435</f>
        <v>1705000</v>
      </c>
      <c r="H435" s="292">
        <f>F6</f>
        <v>1705000</v>
      </c>
      <c r="I435" s="293">
        <f>D435*H435</f>
        <v>1705000</v>
      </c>
      <c r="J435" s="292">
        <v>1705000</v>
      </c>
      <c r="K435" s="293">
        <f>D435*J435</f>
        <v>1705000</v>
      </c>
      <c r="L435" s="11"/>
      <c r="M435" s="11"/>
    </row>
    <row r="436" spans="3:13" x14ac:dyDescent="0.35">
      <c r="C436" s="294" t="s">
        <v>18</v>
      </c>
      <c r="D436" s="295">
        <v>1</v>
      </c>
      <c r="E436" s="296"/>
      <c r="F436" s="297">
        <v>162000</v>
      </c>
      <c r="G436" s="298">
        <f>D436*F436</f>
        <v>162000</v>
      </c>
      <c r="H436" s="297">
        <v>162000</v>
      </c>
      <c r="I436" s="298">
        <f>D436*H436</f>
        <v>162000</v>
      </c>
      <c r="J436" s="297">
        <v>162000</v>
      </c>
      <c r="K436" s="298">
        <f>D436*J436</f>
        <v>162000</v>
      </c>
      <c r="L436" s="11"/>
      <c r="M436" s="11"/>
    </row>
    <row r="437" spans="3:13" x14ac:dyDescent="0.35">
      <c r="C437" s="294" t="s">
        <v>19</v>
      </c>
      <c r="D437" s="295"/>
      <c r="E437" s="296"/>
      <c r="F437" s="297">
        <f>F435/230</f>
        <v>7413.04347826087</v>
      </c>
      <c r="G437" s="298"/>
      <c r="H437" s="297">
        <f>H435/230</f>
        <v>7413.04347826087</v>
      </c>
      <c r="I437" s="298"/>
      <c r="J437" s="297">
        <f>J435/230</f>
        <v>7413.04347826087</v>
      </c>
      <c r="K437" s="298"/>
      <c r="L437" s="11"/>
      <c r="M437" s="11"/>
    </row>
    <row r="438" spans="3:13" ht="15" thickBot="1" x14ac:dyDescent="0.4">
      <c r="C438" s="299" t="s">
        <v>20</v>
      </c>
      <c r="D438" s="300">
        <v>122</v>
      </c>
      <c r="E438" s="301"/>
      <c r="F438" s="302"/>
      <c r="G438" s="303"/>
      <c r="H438" s="302"/>
      <c r="I438" s="303"/>
      <c r="J438" s="302"/>
      <c r="K438" s="303"/>
      <c r="L438" s="11"/>
      <c r="M438" s="11"/>
    </row>
    <row r="439" spans="3:13" x14ac:dyDescent="0.35">
      <c r="C439" s="16" t="s">
        <v>21</v>
      </c>
      <c r="D439" s="13">
        <v>1</v>
      </c>
      <c r="E439" s="17"/>
      <c r="F439" s="14">
        <f>(F435/30)*D438</f>
        <v>6933666.666666667</v>
      </c>
      <c r="G439" s="18">
        <f>D439*F439</f>
        <v>6933666.666666667</v>
      </c>
      <c r="H439" s="14">
        <f>(H435/30)*D438</f>
        <v>6933666.666666667</v>
      </c>
      <c r="I439" s="18">
        <f>D439*H439</f>
        <v>6933666.666666667</v>
      </c>
      <c r="J439" s="14">
        <f>(J435/30)*D438</f>
        <v>6933666.666666667</v>
      </c>
      <c r="K439" s="18">
        <f>D439*J439</f>
        <v>6933666.666666667</v>
      </c>
      <c r="L439" s="19"/>
      <c r="M439" s="19"/>
    </row>
    <row r="440" spans="3:13" x14ac:dyDescent="0.35">
      <c r="C440" s="16" t="s">
        <v>22</v>
      </c>
      <c r="D440" s="13">
        <v>1</v>
      </c>
      <c r="E440" s="17"/>
      <c r="F440" s="14">
        <f>(F436/30)*D438</f>
        <v>658800</v>
      </c>
      <c r="G440" s="18">
        <f>D440*F440</f>
        <v>658800</v>
      </c>
      <c r="H440" s="14">
        <f>(H436/30)*D438</f>
        <v>658800</v>
      </c>
      <c r="I440" s="18">
        <f>D440*H440</f>
        <v>658800</v>
      </c>
      <c r="J440" s="14">
        <f>(J436/30)*D438</f>
        <v>658800</v>
      </c>
      <c r="K440" s="18">
        <f>D440*J440</f>
        <v>658800</v>
      </c>
      <c r="L440" s="19"/>
      <c r="M440" s="19"/>
    </row>
    <row r="441" spans="3:13" x14ac:dyDescent="0.35">
      <c r="C441" s="16" t="s">
        <v>23</v>
      </c>
      <c r="D441" s="13">
        <v>0</v>
      </c>
      <c r="E441" s="20">
        <v>1.25</v>
      </c>
      <c r="F441" s="21"/>
      <c r="G441" s="18">
        <f>D441*F441</f>
        <v>0</v>
      </c>
      <c r="H441" s="21"/>
      <c r="I441" s="18">
        <f>F441*H441</f>
        <v>0</v>
      </c>
      <c r="J441" s="21"/>
      <c r="K441" s="18"/>
      <c r="L441" s="19"/>
      <c r="M441" s="19"/>
    </row>
    <row r="442" spans="3:13" x14ac:dyDescent="0.35">
      <c r="C442" s="16" t="s">
        <v>24</v>
      </c>
      <c r="D442" s="13">
        <v>0</v>
      </c>
      <c r="E442" s="20">
        <v>1.75</v>
      </c>
      <c r="F442" s="21"/>
      <c r="G442" s="18">
        <f>D442*F442</f>
        <v>0</v>
      </c>
      <c r="H442" s="21"/>
      <c r="I442" s="18">
        <f>F442*H442</f>
        <v>0</v>
      </c>
      <c r="J442" s="21"/>
      <c r="K442" s="18"/>
      <c r="L442" s="19"/>
      <c r="M442" s="19"/>
    </row>
    <row r="443" spans="3:13" x14ac:dyDescent="0.35">
      <c r="C443" s="16" t="s">
        <v>25</v>
      </c>
      <c r="D443" s="13">
        <v>0</v>
      </c>
      <c r="E443" s="20">
        <v>1.35</v>
      </c>
      <c r="F443" s="21"/>
      <c r="G443" s="18">
        <f>D443*F443</f>
        <v>0</v>
      </c>
      <c r="H443" s="21"/>
      <c r="I443" s="18">
        <f>F443*H443</f>
        <v>0</v>
      </c>
      <c r="J443" s="21"/>
      <c r="K443" s="18"/>
      <c r="L443" s="19"/>
      <c r="M443" s="19"/>
    </row>
    <row r="444" spans="3:13" x14ac:dyDescent="0.35">
      <c r="C444" s="16" t="s">
        <v>26</v>
      </c>
      <c r="D444" s="13">
        <f>+(D435*D423)*8</f>
        <v>0</v>
      </c>
      <c r="E444" s="20">
        <v>1.75</v>
      </c>
      <c r="F444" s="21"/>
      <c r="G444" s="18">
        <f>+F444*D444</f>
        <v>0</v>
      </c>
      <c r="H444" s="21"/>
      <c r="I444" s="18">
        <f>+H444*F444</f>
        <v>0</v>
      </c>
      <c r="J444" s="21"/>
      <c r="K444" s="18"/>
      <c r="L444" s="19"/>
      <c r="M444" s="19"/>
    </row>
    <row r="445" spans="3:13" x14ac:dyDescent="0.35">
      <c r="C445" s="16" t="s">
        <v>27</v>
      </c>
      <c r="D445" s="13">
        <f>AD438</f>
        <v>0</v>
      </c>
      <c r="E445" s="20">
        <v>2.1</v>
      </c>
      <c r="F445" s="21"/>
      <c r="G445" s="18">
        <f>D445*F445</f>
        <v>0</v>
      </c>
      <c r="H445" s="21"/>
      <c r="I445" s="18">
        <f>F445*H445</f>
        <v>0</v>
      </c>
      <c r="J445" s="21"/>
      <c r="K445" s="18"/>
      <c r="L445" s="19"/>
      <c r="M445" s="19"/>
    </row>
    <row r="446" spans="3:13" x14ac:dyDescent="0.35">
      <c r="C446" s="16" t="s">
        <v>28</v>
      </c>
      <c r="D446" s="13">
        <f>AE438</f>
        <v>0</v>
      </c>
      <c r="E446" s="20">
        <v>2</v>
      </c>
      <c r="F446" s="21"/>
      <c r="G446" s="18">
        <f>D446*F446</f>
        <v>0</v>
      </c>
      <c r="H446" s="21"/>
      <c r="I446" s="18">
        <f>F446*H446</f>
        <v>0</v>
      </c>
      <c r="J446" s="21"/>
      <c r="K446" s="18"/>
      <c r="L446" s="19"/>
      <c r="M446" s="19"/>
    </row>
    <row r="447" spans="3:13" x14ac:dyDescent="0.35">
      <c r="C447" s="16" t="s">
        <v>29</v>
      </c>
      <c r="D447" s="13">
        <f>AF438</f>
        <v>0</v>
      </c>
      <c r="E447" s="20">
        <v>2.5</v>
      </c>
      <c r="F447" s="21"/>
      <c r="G447" s="18">
        <f>D447*F447</f>
        <v>0</v>
      </c>
      <c r="H447" s="21"/>
      <c r="I447" s="18">
        <f>F447*H447</f>
        <v>0</v>
      </c>
      <c r="J447" s="21"/>
      <c r="K447" s="18"/>
      <c r="L447" s="19"/>
      <c r="M447" s="19"/>
    </row>
    <row r="448" spans="3:13" x14ac:dyDescent="0.35">
      <c r="C448" s="12" t="s">
        <v>30</v>
      </c>
      <c r="D448" s="12"/>
      <c r="E448" s="22"/>
      <c r="F448" s="14">
        <f t="shared" ref="F448:K448" si="16">SUM(F439:F447)</f>
        <v>7592466.666666667</v>
      </c>
      <c r="G448" s="15">
        <f t="shared" si="16"/>
        <v>7592466.666666667</v>
      </c>
      <c r="H448" s="14">
        <f t="shared" si="16"/>
        <v>7592466.666666667</v>
      </c>
      <c r="I448" s="15">
        <f t="shared" si="16"/>
        <v>7592466.666666667</v>
      </c>
      <c r="J448" s="14">
        <f t="shared" si="16"/>
        <v>7592466.666666667</v>
      </c>
      <c r="K448" s="15">
        <f t="shared" si="16"/>
        <v>7592466.666666667</v>
      </c>
      <c r="L448" s="11"/>
      <c r="M448" s="11"/>
    </row>
    <row r="449" spans="3:14" x14ac:dyDescent="0.35">
      <c r="C449" s="16" t="s">
        <v>31</v>
      </c>
      <c r="D449" s="13"/>
      <c r="E449" s="23">
        <v>8.3299999999999999E-2</v>
      </c>
      <c r="F449" s="21">
        <f>F448*E449</f>
        <v>632452.47333333339</v>
      </c>
      <c r="G449" s="18">
        <f>G448*E449</f>
        <v>632452.47333333339</v>
      </c>
      <c r="H449" s="21">
        <f>H448*E449</f>
        <v>632452.47333333339</v>
      </c>
      <c r="I449" s="18">
        <f>I448*E449</f>
        <v>632452.47333333339</v>
      </c>
      <c r="J449" s="21">
        <f>J448*E449</f>
        <v>632452.47333333339</v>
      </c>
      <c r="K449" s="18">
        <f>K448*E449</f>
        <v>632452.47333333339</v>
      </c>
      <c r="L449" s="19"/>
      <c r="M449" s="19"/>
    </row>
    <row r="450" spans="3:14" x14ac:dyDescent="0.35">
      <c r="C450" s="16" t="s">
        <v>32</v>
      </c>
      <c r="D450" s="13"/>
      <c r="E450" s="24">
        <v>0.01</v>
      </c>
      <c r="F450" s="21">
        <f>F449*E450</f>
        <v>6324.5247333333336</v>
      </c>
      <c r="G450" s="18">
        <f>G448*E450</f>
        <v>75924.666666666672</v>
      </c>
      <c r="H450" s="21">
        <f>H449*E450</f>
        <v>6324.5247333333336</v>
      </c>
      <c r="I450" s="18">
        <f>I448*E450</f>
        <v>75924.666666666672</v>
      </c>
      <c r="J450" s="21">
        <f>J449*E450</f>
        <v>6324.5247333333336</v>
      </c>
      <c r="K450" s="18">
        <f>K448*E450</f>
        <v>75924.666666666672</v>
      </c>
      <c r="L450" s="19"/>
      <c r="M450" s="19"/>
    </row>
    <row r="451" spans="3:14" x14ac:dyDescent="0.35">
      <c r="C451" s="16" t="s">
        <v>33</v>
      </c>
      <c r="D451" s="13"/>
      <c r="E451" s="23">
        <v>8.3299999999999999E-2</v>
      </c>
      <c r="F451" s="21">
        <f>E451*F448</f>
        <v>632452.47333333339</v>
      </c>
      <c r="G451" s="18">
        <f>G448*E451</f>
        <v>632452.47333333339</v>
      </c>
      <c r="H451" s="21">
        <f>E451*H448</f>
        <v>632452.47333333339</v>
      </c>
      <c r="I451" s="18">
        <f>I448*E451</f>
        <v>632452.47333333339</v>
      </c>
      <c r="J451" s="21">
        <f>E451*J448</f>
        <v>632452.47333333339</v>
      </c>
      <c r="K451" s="18">
        <f>K448*E451</f>
        <v>632452.47333333339</v>
      </c>
      <c r="L451" s="19"/>
      <c r="M451" s="19"/>
    </row>
    <row r="452" spans="3:14" x14ac:dyDescent="0.35">
      <c r="C452" s="16" t="s">
        <v>34</v>
      </c>
      <c r="D452" s="13"/>
      <c r="E452" s="23">
        <v>4.1700000000000001E-2</v>
      </c>
      <c r="F452" s="21">
        <f>E452*F448</f>
        <v>316605.86000000004</v>
      </c>
      <c r="G452" s="18">
        <f>+(G448-G440)*E452</f>
        <v>289133.90000000002</v>
      </c>
      <c r="H452" s="21">
        <f>E452*H448</f>
        <v>316605.86000000004</v>
      </c>
      <c r="I452" s="18">
        <f>+(I448-I440)*E452</f>
        <v>289133.90000000002</v>
      </c>
      <c r="J452" s="21">
        <f>E452*J448</f>
        <v>316605.86000000004</v>
      </c>
      <c r="K452" s="18">
        <f>+(K448-K440)*E452</f>
        <v>289133.90000000002</v>
      </c>
      <c r="L452" s="19"/>
      <c r="M452" s="19"/>
    </row>
    <row r="453" spans="3:14" x14ac:dyDescent="0.35">
      <c r="C453" s="16" t="s">
        <v>35</v>
      </c>
      <c r="D453" s="13"/>
      <c r="E453" s="24">
        <v>0.12</v>
      </c>
      <c r="F453" s="21">
        <f>(F448-F436)*E453</f>
        <v>891656</v>
      </c>
      <c r="G453" s="18">
        <f>+(G448-G440)*E453</f>
        <v>832040</v>
      </c>
      <c r="H453" s="21">
        <f>(H448-H436)*E453</f>
        <v>891656</v>
      </c>
      <c r="I453" s="18">
        <f>+(I448-I440)*E453</f>
        <v>832040</v>
      </c>
      <c r="J453" s="21">
        <f>(J448-J436)*E453</f>
        <v>891656</v>
      </c>
      <c r="K453" s="18">
        <f>+(K448-K440)*E453</f>
        <v>832040</v>
      </c>
      <c r="L453" s="19"/>
      <c r="M453" s="19"/>
    </row>
    <row r="454" spans="3:14" x14ac:dyDescent="0.35">
      <c r="C454" s="16" t="s">
        <v>36</v>
      </c>
      <c r="D454" s="13"/>
      <c r="E454" s="25">
        <v>6.9599999999999995E-2</v>
      </c>
      <c r="F454" s="21">
        <f>(F448-F436)*E454</f>
        <v>517160.48</v>
      </c>
      <c r="G454" s="18">
        <f>+(G448-G440)*E454</f>
        <v>482583.2</v>
      </c>
      <c r="H454" s="21">
        <f>(H448-H436)*E454</f>
        <v>517160.48</v>
      </c>
      <c r="I454" s="18">
        <f>+(I448-I440)*E454</f>
        <v>482583.2</v>
      </c>
      <c r="J454" s="21">
        <f>(J448-J436)*E454</f>
        <v>517160.48</v>
      </c>
      <c r="K454" s="18">
        <f>+(K448-K440)*E454</f>
        <v>482583.2</v>
      </c>
      <c r="L454" s="19"/>
      <c r="M454" s="19"/>
    </row>
    <row r="455" spans="3:14" x14ac:dyDescent="0.35">
      <c r="C455" s="16" t="s">
        <v>37</v>
      </c>
      <c r="D455" s="13"/>
      <c r="E455" s="23">
        <v>0.04</v>
      </c>
      <c r="F455" s="21">
        <f>(F448-F436)*E455</f>
        <v>297218.66666666669</v>
      </c>
      <c r="G455" s="18">
        <f>+(G448-G440+G452)*E455</f>
        <v>288912.02266666671</v>
      </c>
      <c r="H455" s="21">
        <f>(H448-H436)*E455</f>
        <v>297218.66666666669</v>
      </c>
      <c r="I455" s="18">
        <f>+(I448-I440+I452)*E455</f>
        <v>288912.02266666671</v>
      </c>
      <c r="J455" s="21">
        <f>(J448-J436)*E455</f>
        <v>297218.66666666669</v>
      </c>
      <c r="K455" s="18">
        <f>+(K448-K440+K452)*E455</f>
        <v>288912.02266666671</v>
      </c>
      <c r="L455" s="19"/>
      <c r="M455" s="19"/>
    </row>
    <row r="456" spans="3:14" x14ac:dyDescent="0.35">
      <c r="C456" s="26" t="s">
        <v>38</v>
      </c>
      <c r="D456" s="26"/>
      <c r="E456" s="27"/>
      <c r="F456" s="28"/>
      <c r="G456" s="29">
        <f>SUM(G448:G455)</f>
        <v>10825965.402666667</v>
      </c>
      <c r="H456" s="28"/>
      <c r="I456" s="29">
        <f>SUM(I448:I455)</f>
        <v>10825965.402666667</v>
      </c>
      <c r="J456" s="28"/>
      <c r="K456" s="29">
        <f>SUM(K448:K455)</f>
        <v>10825965.402666667</v>
      </c>
      <c r="L456" s="30"/>
      <c r="M456" s="30"/>
    </row>
    <row r="457" spans="3:14" x14ac:dyDescent="0.35">
      <c r="C457" s="31" t="s">
        <v>39</v>
      </c>
      <c r="D457" s="31"/>
      <c r="E457" s="32"/>
      <c r="F457" s="33">
        <v>0.14000000000000001</v>
      </c>
      <c r="G457" s="34">
        <f>F457*G456</f>
        <v>1515635.1563733337</v>
      </c>
      <c r="H457" s="33">
        <v>0.16</v>
      </c>
      <c r="I457" s="34">
        <f>H457*I456</f>
        <v>1732154.4644266667</v>
      </c>
      <c r="J457" s="33">
        <v>0.15</v>
      </c>
      <c r="K457" s="34">
        <f>J457*K456</f>
        <v>1623894.8104000001</v>
      </c>
      <c r="L457" s="35"/>
      <c r="M457" s="35"/>
    </row>
    <row r="458" spans="3:14" ht="15" thickBot="1" x14ac:dyDescent="0.4">
      <c r="C458" s="36" t="s">
        <v>40</v>
      </c>
      <c r="D458" s="36"/>
      <c r="E458" s="37">
        <v>0.19</v>
      </c>
      <c r="F458" s="38">
        <f>G456*F457</f>
        <v>1515635.1563733337</v>
      </c>
      <c r="G458" s="39">
        <f>+F458*E458</f>
        <v>287970.67971093341</v>
      </c>
      <c r="H458" s="38">
        <f>I456*H457</f>
        <v>1732154.4644266667</v>
      </c>
      <c r="I458" s="39">
        <f>+H458*E458</f>
        <v>329109.34824106668</v>
      </c>
      <c r="J458" s="38">
        <f>K456*J457</f>
        <v>1623894.8104000001</v>
      </c>
      <c r="K458" s="39">
        <f>+J458*E458</f>
        <v>308540.01397600002</v>
      </c>
      <c r="L458" s="35"/>
      <c r="M458" s="35"/>
    </row>
    <row r="459" spans="3:14" ht="15" thickBot="1" x14ac:dyDescent="0.4">
      <c r="C459" s="308" t="str">
        <f>C433</f>
        <v>AUXILIAR PLOMERO</v>
      </c>
      <c r="D459" s="308"/>
      <c r="E459" s="309"/>
      <c r="F459" s="310"/>
      <c r="G459" s="311">
        <f>G456+G457+G458</f>
        <v>12629571.238750935</v>
      </c>
      <c r="H459" s="310"/>
      <c r="I459" s="311">
        <f>I456+I457+I458</f>
        <v>12887229.215334401</v>
      </c>
      <c r="J459" s="310"/>
      <c r="K459" s="311">
        <f>K456+K457+K458</f>
        <v>12758400.227042668</v>
      </c>
      <c r="L459" s="9"/>
      <c r="M459" s="9"/>
      <c r="N459" s="362"/>
    </row>
    <row r="460" spans="3:14" ht="15" thickBot="1" x14ac:dyDescent="0.4">
      <c r="C460" s="7"/>
      <c r="D460" s="7"/>
      <c r="E460" s="8"/>
      <c r="F460" s="44"/>
      <c r="G460" s="45"/>
      <c r="H460" s="44"/>
      <c r="I460" s="45"/>
      <c r="J460" s="44"/>
      <c r="K460" s="45"/>
      <c r="L460" s="9"/>
      <c r="M460" s="9"/>
      <c r="N460" s="362"/>
    </row>
    <row r="461" spans="3:14" ht="15" thickBot="1" x14ac:dyDescent="0.4">
      <c r="C461" s="7" t="s">
        <v>55</v>
      </c>
      <c r="D461" s="7"/>
      <c r="E461" s="8"/>
      <c r="F461" s="44"/>
      <c r="G461" s="45"/>
      <c r="H461" s="44"/>
      <c r="I461" s="45"/>
      <c r="J461" s="44"/>
      <c r="K461" s="45"/>
      <c r="L461" s="9"/>
      <c r="M461" s="9"/>
    </row>
    <row r="462" spans="3:14" ht="15" thickBot="1" x14ac:dyDescent="0.4">
      <c r="C462" s="285" t="s">
        <v>12</v>
      </c>
      <c r="D462" s="285" t="s">
        <v>13</v>
      </c>
      <c r="E462" s="286" t="s">
        <v>14</v>
      </c>
      <c r="F462" s="287" t="s">
        <v>15</v>
      </c>
      <c r="G462" s="288" t="s">
        <v>16</v>
      </c>
      <c r="H462" s="287" t="s">
        <v>15</v>
      </c>
      <c r="I462" s="288" t="s">
        <v>16</v>
      </c>
      <c r="J462" s="287" t="s">
        <v>15</v>
      </c>
      <c r="K462" s="288" t="s">
        <v>16</v>
      </c>
      <c r="L462" s="10"/>
      <c r="M462" s="10"/>
    </row>
    <row r="463" spans="3:14" x14ac:dyDescent="0.35">
      <c r="C463" s="289" t="s">
        <v>17</v>
      </c>
      <c r="D463" s="290">
        <v>1</v>
      </c>
      <c r="E463" s="291"/>
      <c r="F463" s="292">
        <f>F5</f>
        <v>2750000</v>
      </c>
      <c r="G463" s="293">
        <f>D463*F463</f>
        <v>2750000</v>
      </c>
      <c r="H463" s="292">
        <f>F5</f>
        <v>2750000</v>
      </c>
      <c r="I463" s="293">
        <f>D463*H463</f>
        <v>2750000</v>
      </c>
      <c r="J463" s="292">
        <v>2750000</v>
      </c>
      <c r="K463" s="293">
        <f>D463*J463</f>
        <v>2750000</v>
      </c>
      <c r="L463" s="11"/>
      <c r="M463" s="11"/>
    </row>
    <row r="464" spans="3:14" x14ac:dyDescent="0.35">
      <c r="C464" s="294" t="s">
        <v>18</v>
      </c>
      <c r="D464" s="295">
        <v>1</v>
      </c>
      <c r="E464" s="296"/>
      <c r="F464" s="297"/>
      <c r="G464" s="298">
        <f>D464*F464</f>
        <v>0</v>
      </c>
      <c r="H464" s="297"/>
      <c r="I464" s="298">
        <f>F464*H464</f>
        <v>0</v>
      </c>
      <c r="J464" s="297"/>
      <c r="K464" s="298"/>
      <c r="L464" s="11"/>
      <c r="M464" s="11"/>
    </row>
    <row r="465" spans="3:13" x14ac:dyDescent="0.35">
      <c r="C465" s="294" t="s">
        <v>19</v>
      </c>
      <c r="D465" s="295"/>
      <c r="E465" s="296"/>
      <c r="F465" s="297">
        <f>F463/230</f>
        <v>11956.521739130434</v>
      </c>
      <c r="G465" s="298"/>
      <c r="H465" s="297">
        <f>H463/230</f>
        <v>11956.521739130434</v>
      </c>
      <c r="I465" s="298"/>
      <c r="J465" s="297">
        <f>J463/230</f>
        <v>11956.521739130434</v>
      </c>
      <c r="K465" s="298"/>
      <c r="L465" s="11"/>
      <c r="M465" s="11"/>
    </row>
    <row r="466" spans="3:13" ht="15" thickBot="1" x14ac:dyDescent="0.4">
      <c r="C466" s="299" t="s">
        <v>20</v>
      </c>
      <c r="D466" s="300">
        <v>122</v>
      </c>
      <c r="E466" s="301"/>
      <c r="F466" s="302"/>
      <c r="G466" s="303"/>
      <c r="H466" s="302"/>
      <c r="I466" s="303"/>
      <c r="J466" s="302"/>
      <c r="K466" s="303"/>
      <c r="L466" s="11"/>
      <c r="M466" s="11"/>
    </row>
    <row r="467" spans="3:13" x14ac:dyDescent="0.35">
      <c r="C467" s="16" t="s">
        <v>21</v>
      </c>
      <c r="D467" s="13">
        <v>1</v>
      </c>
      <c r="E467" s="17"/>
      <c r="F467" s="14">
        <f>(F463/30)*D466</f>
        <v>11183333.333333334</v>
      </c>
      <c r="G467" s="18">
        <f>D467*F467</f>
        <v>11183333.333333334</v>
      </c>
      <c r="H467" s="14">
        <f>(H463/30)*D466</f>
        <v>11183333.333333334</v>
      </c>
      <c r="I467" s="18">
        <f>D467*H467</f>
        <v>11183333.333333334</v>
      </c>
      <c r="J467" s="14">
        <f>(J463/30)*D466</f>
        <v>11183333.333333334</v>
      </c>
      <c r="K467" s="18">
        <f>D467*J467</f>
        <v>11183333.333333334</v>
      </c>
      <c r="L467" s="19"/>
      <c r="M467" s="19"/>
    </row>
    <row r="468" spans="3:13" x14ac:dyDescent="0.35">
      <c r="C468" s="16" t="s">
        <v>22</v>
      </c>
      <c r="D468" s="13">
        <v>0</v>
      </c>
      <c r="E468" s="17"/>
      <c r="F468" s="14">
        <f>(F464/30)*D466</f>
        <v>0</v>
      </c>
      <c r="G468" s="18">
        <f>D468*F468</f>
        <v>0</v>
      </c>
      <c r="H468" s="14">
        <f>(H464/30)*D466</f>
        <v>0</v>
      </c>
      <c r="I468" s="18">
        <f>D468*H468</f>
        <v>0</v>
      </c>
      <c r="J468" s="14"/>
      <c r="K468" s="18"/>
      <c r="L468" s="19"/>
      <c r="M468" s="19"/>
    </row>
    <row r="469" spans="3:13" x14ac:dyDescent="0.35">
      <c r="C469" s="16" t="s">
        <v>23</v>
      </c>
      <c r="D469" s="13">
        <v>25</v>
      </c>
      <c r="E469" s="20">
        <v>1.25</v>
      </c>
      <c r="F469" s="21">
        <f>F465*E469</f>
        <v>14945.652173913042</v>
      </c>
      <c r="G469" s="18">
        <f>D469*F469</f>
        <v>373641.30434782605</v>
      </c>
      <c r="H469" s="21">
        <f>H465*E469</f>
        <v>14945.652173913042</v>
      </c>
      <c r="I469" s="18">
        <f>H469*D469</f>
        <v>373641.30434782605</v>
      </c>
      <c r="J469" s="21">
        <f>J465*E469</f>
        <v>14945.652173913042</v>
      </c>
      <c r="K469" s="18">
        <f>J469*D469</f>
        <v>373641.30434782605</v>
      </c>
      <c r="L469" s="19"/>
      <c r="M469" s="19"/>
    </row>
    <row r="470" spans="3:13" x14ac:dyDescent="0.35">
      <c r="C470" s="16" t="s">
        <v>24</v>
      </c>
      <c r="D470" s="13">
        <v>0</v>
      </c>
      <c r="E470" s="20">
        <v>1.75</v>
      </c>
      <c r="F470" s="21"/>
      <c r="G470" s="18">
        <f>D470*F470</f>
        <v>0</v>
      </c>
      <c r="H470" s="21"/>
      <c r="I470" s="18">
        <f>F470*H470</f>
        <v>0</v>
      </c>
      <c r="J470" s="21"/>
      <c r="K470" s="18"/>
      <c r="L470" s="19"/>
      <c r="M470" s="19"/>
    </row>
    <row r="471" spans="3:13" x14ac:dyDescent="0.35">
      <c r="C471" s="16" t="s">
        <v>25</v>
      </c>
      <c r="D471" s="13">
        <v>0</v>
      </c>
      <c r="E471" s="20">
        <v>1.35</v>
      </c>
      <c r="F471" s="21"/>
      <c r="G471" s="18">
        <f>D471*F471</f>
        <v>0</v>
      </c>
      <c r="H471" s="21"/>
      <c r="I471" s="18">
        <f>F471*H471</f>
        <v>0</v>
      </c>
      <c r="J471" s="21"/>
      <c r="K471" s="18"/>
      <c r="L471" s="19"/>
      <c r="M471" s="19"/>
    </row>
    <row r="472" spans="3:13" x14ac:dyDescent="0.35">
      <c r="C472" s="16" t="s">
        <v>26</v>
      </c>
      <c r="D472" s="13">
        <v>30</v>
      </c>
      <c r="E472" s="20">
        <v>1.75</v>
      </c>
      <c r="F472" s="21">
        <f>F465*E472</f>
        <v>20923.91304347826</v>
      </c>
      <c r="G472" s="18">
        <f>+F472*D472</f>
        <v>627717.39130434778</v>
      </c>
      <c r="H472" s="21">
        <f>H465*E472</f>
        <v>20923.91304347826</v>
      </c>
      <c r="I472" s="18">
        <f>+H472*D472</f>
        <v>627717.39130434778</v>
      </c>
      <c r="J472" s="21">
        <f>J465*E472</f>
        <v>20923.91304347826</v>
      </c>
      <c r="K472" s="18">
        <f>+J472*D472</f>
        <v>627717.39130434778</v>
      </c>
      <c r="L472" s="19"/>
      <c r="M472" s="19">
        <f>J465*1.75</f>
        <v>20923.91304347826</v>
      </c>
    </row>
    <row r="473" spans="3:13" x14ac:dyDescent="0.35">
      <c r="C473" s="16" t="s">
        <v>27</v>
      </c>
      <c r="D473" s="13"/>
      <c r="E473" s="20">
        <v>2.1</v>
      </c>
      <c r="F473" s="21"/>
      <c r="G473" s="18">
        <f>D473*F473</f>
        <v>0</v>
      </c>
      <c r="H473" s="21"/>
      <c r="I473" s="18">
        <f>F473*H473</f>
        <v>0</v>
      </c>
      <c r="J473" s="21"/>
      <c r="K473" s="18"/>
      <c r="L473" s="19"/>
      <c r="M473" s="19">
        <f>M472*80</f>
        <v>1673913.0434782607</v>
      </c>
    </row>
    <row r="474" spans="3:13" x14ac:dyDescent="0.35">
      <c r="C474" s="16" t="s">
        <v>28</v>
      </c>
      <c r="D474" s="13">
        <v>24</v>
      </c>
      <c r="E474" s="20">
        <v>2</v>
      </c>
      <c r="F474" s="21">
        <f>F465*E474</f>
        <v>23913.043478260868</v>
      </c>
      <c r="G474" s="18">
        <f>D474*F474</f>
        <v>573913.04347826086</v>
      </c>
      <c r="H474" s="21">
        <f>H465*E474</f>
        <v>23913.043478260868</v>
      </c>
      <c r="I474" s="18">
        <f>H474*D474</f>
        <v>573913.04347826086</v>
      </c>
      <c r="J474" s="21">
        <f>AVERAGE(F474,H474)</f>
        <v>23913.043478260868</v>
      </c>
      <c r="K474" s="18">
        <f>J474*D474</f>
        <v>573913.04347826086</v>
      </c>
      <c r="L474" s="19"/>
      <c r="M474" s="19"/>
    </row>
    <row r="475" spans="3:13" x14ac:dyDescent="0.35">
      <c r="C475" s="16" t="s">
        <v>29</v>
      </c>
      <c r="D475" s="13">
        <f>AF466</f>
        <v>0</v>
      </c>
      <c r="E475" s="20">
        <v>2.5</v>
      </c>
      <c r="F475" s="21"/>
      <c r="G475" s="18">
        <f>D475*F475</f>
        <v>0</v>
      </c>
      <c r="H475" s="21"/>
      <c r="I475" s="18">
        <f>F475*H475</f>
        <v>0</v>
      </c>
      <c r="J475" s="21"/>
      <c r="K475" s="18"/>
      <c r="L475" s="19"/>
      <c r="M475" s="19"/>
    </row>
    <row r="476" spans="3:13" x14ac:dyDescent="0.35">
      <c r="C476" s="12" t="s">
        <v>30</v>
      </c>
      <c r="D476" s="12"/>
      <c r="E476" s="22"/>
      <c r="F476" s="14">
        <f t="shared" ref="F476:K476" si="17">SUM(F467:F475)</f>
        <v>11243115.942028986</v>
      </c>
      <c r="G476" s="15">
        <f t="shared" si="17"/>
        <v>12758605.072463769</v>
      </c>
      <c r="H476" s="14">
        <f t="shared" si="17"/>
        <v>11243115.942028986</v>
      </c>
      <c r="I476" s="15">
        <f t="shared" si="17"/>
        <v>12758605.072463769</v>
      </c>
      <c r="J476" s="14">
        <f t="shared" si="17"/>
        <v>11243115.942028986</v>
      </c>
      <c r="K476" s="15">
        <f t="shared" si="17"/>
        <v>12758605.072463769</v>
      </c>
      <c r="L476" s="11"/>
      <c r="M476" s="11"/>
    </row>
    <row r="477" spans="3:13" x14ac:dyDescent="0.35">
      <c r="C477" s="16" t="s">
        <v>31</v>
      </c>
      <c r="D477" s="13"/>
      <c r="E477" s="23">
        <v>8.3299999999999999E-2</v>
      </c>
      <c r="F477" s="21">
        <f>F476*E477</f>
        <v>936551.55797101452</v>
      </c>
      <c r="G477" s="18">
        <f>G476*E477</f>
        <v>1062791.8025362319</v>
      </c>
      <c r="H477" s="21">
        <f>H476*E477</f>
        <v>936551.55797101452</v>
      </c>
      <c r="I477" s="18">
        <f>I476*E477</f>
        <v>1062791.8025362319</v>
      </c>
      <c r="J477" s="21">
        <f>J476*E477</f>
        <v>936551.55797101452</v>
      </c>
      <c r="K477" s="18">
        <f>K476*E477</f>
        <v>1062791.8025362319</v>
      </c>
      <c r="L477" s="19"/>
      <c r="M477" s="19"/>
    </row>
    <row r="478" spans="3:13" x14ac:dyDescent="0.35">
      <c r="C478" s="16" t="s">
        <v>32</v>
      </c>
      <c r="D478" s="13"/>
      <c r="E478" s="24">
        <v>0.01</v>
      </c>
      <c r="F478" s="21">
        <f>F477*E478</f>
        <v>9365.5155797101452</v>
      </c>
      <c r="G478" s="18">
        <f>G476*E478</f>
        <v>127586.05072463769</v>
      </c>
      <c r="H478" s="21">
        <f>H477*E478</f>
        <v>9365.5155797101452</v>
      </c>
      <c r="I478" s="18">
        <f>I476*E478</f>
        <v>127586.05072463769</v>
      </c>
      <c r="J478" s="21">
        <f>J477*E478</f>
        <v>9365.5155797101452</v>
      </c>
      <c r="K478" s="18">
        <f>K476*E478</f>
        <v>127586.05072463769</v>
      </c>
      <c r="L478" s="19"/>
      <c r="M478" s="19"/>
    </row>
    <row r="479" spans="3:13" x14ac:dyDescent="0.35">
      <c r="C479" s="16" t="s">
        <v>33</v>
      </c>
      <c r="D479" s="13"/>
      <c r="E479" s="23">
        <v>8.3299999999999999E-2</v>
      </c>
      <c r="F479" s="21">
        <f>E479*F476</f>
        <v>936551.55797101452</v>
      </c>
      <c r="G479" s="18">
        <f>G476*E479</f>
        <v>1062791.8025362319</v>
      </c>
      <c r="H479" s="21">
        <f>E479*H476</f>
        <v>936551.55797101452</v>
      </c>
      <c r="I479" s="18">
        <f>I476*E479</f>
        <v>1062791.8025362319</v>
      </c>
      <c r="J479" s="21">
        <f>E479*J476</f>
        <v>936551.55797101452</v>
      </c>
      <c r="K479" s="18">
        <f>K476*E479</f>
        <v>1062791.8025362319</v>
      </c>
      <c r="L479" s="19"/>
      <c r="M479" s="19"/>
    </row>
    <row r="480" spans="3:13" x14ac:dyDescent="0.35">
      <c r="C480" s="16" t="s">
        <v>34</v>
      </c>
      <c r="D480" s="13"/>
      <c r="E480" s="23">
        <v>4.1700000000000001E-2</v>
      </c>
      <c r="F480" s="21">
        <f>E480*F476</f>
        <v>468837.93478260876</v>
      </c>
      <c r="G480" s="18">
        <f>+(G476-G468)*E480</f>
        <v>532033.83152173925</v>
      </c>
      <c r="H480" s="21">
        <f>E480*H476</f>
        <v>468837.93478260876</v>
      </c>
      <c r="I480" s="18">
        <f>+(I476-I468)*E480</f>
        <v>532033.83152173925</v>
      </c>
      <c r="J480" s="21">
        <f>E480*J476</f>
        <v>468837.93478260876</v>
      </c>
      <c r="K480" s="18">
        <f>+(K476-K468)*E480</f>
        <v>532033.83152173925</v>
      </c>
      <c r="L480" s="19"/>
      <c r="M480" s="19"/>
    </row>
    <row r="481" spans="3:14" x14ac:dyDescent="0.35">
      <c r="C481" s="16" t="s">
        <v>35</v>
      </c>
      <c r="D481" s="13"/>
      <c r="E481" s="24">
        <v>0.12</v>
      </c>
      <c r="F481" s="21">
        <f>(F476-F464)*E481</f>
        <v>1349173.9130434783</v>
      </c>
      <c r="G481" s="18">
        <f>+(G476-G468)*E481</f>
        <v>1531032.6086956523</v>
      </c>
      <c r="H481" s="21">
        <f>(H476-H464)*E481</f>
        <v>1349173.9130434783</v>
      </c>
      <c r="I481" s="18">
        <f>+(I476-I468)*E481</f>
        <v>1531032.6086956523</v>
      </c>
      <c r="J481" s="21">
        <f>(J476-J464)*E481</f>
        <v>1349173.9130434783</v>
      </c>
      <c r="K481" s="18">
        <f>+(K476-K468)*E481</f>
        <v>1531032.6086956523</v>
      </c>
      <c r="L481" s="19"/>
      <c r="M481" s="19"/>
    </row>
    <row r="482" spans="3:14" x14ac:dyDescent="0.35">
      <c r="C482" s="16" t="s">
        <v>36</v>
      </c>
      <c r="D482" s="13"/>
      <c r="E482" s="25">
        <v>6.9599999999999995E-2</v>
      </c>
      <c r="F482" s="21">
        <f>(F476-F464)*E482</f>
        <v>782520.86956521741</v>
      </c>
      <c r="G482" s="18">
        <f>+(G476-G468)*E482</f>
        <v>887998.91304347827</v>
      </c>
      <c r="H482" s="21">
        <f>(H476-H464)*E482</f>
        <v>782520.86956521741</v>
      </c>
      <c r="I482" s="18">
        <f>+(I476-I468)*E482</f>
        <v>887998.91304347827</v>
      </c>
      <c r="J482" s="21">
        <f>(J476-J464)*E482</f>
        <v>782520.86956521741</v>
      </c>
      <c r="K482" s="18">
        <f>+(K476-K468)*E482</f>
        <v>887998.91304347827</v>
      </c>
      <c r="L482" s="19"/>
      <c r="M482" s="19"/>
    </row>
    <row r="483" spans="3:14" x14ac:dyDescent="0.35">
      <c r="C483" s="16" t="s">
        <v>37</v>
      </c>
      <c r="D483" s="13"/>
      <c r="E483" s="23">
        <v>0.04</v>
      </c>
      <c r="F483" s="21">
        <f>(F476-F464)*E483</f>
        <v>449724.63768115948</v>
      </c>
      <c r="G483" s="18">
        <f>+(G476-G468+G480)*E483</f>
        <v>531625.55615942029</v>
      </c>
      <c r="H483" s="21">
        <f>(H476-H464)*E483</f>
        <v>449724.63768115948</v>
      </c>
      <c r="I483" s="18">
        <f>+(I476-I468+I480)*E483</f>
        <v>531625.55615942029</v>
      </c>
      <c r="J483" s="21">
        <f>(J476-J464)*E483</f>
        <v>449724.63768115948</v>
      </c>
      <c r="K483" s="18">
        <f>+(K476-K468+K480)*E483</f>
        <v>531625.55615942029</v>
      </c>
      <c r="L483" s="19"/>
      <c r="M483" s="19"/>
    </row>
    <row r="484" spans="3:14" x14ac:dyDescent="0.35">
      <c r="C484" s="26" t="s">
        <v>38</v>
      </c>
      <c r="D484" s="26"/>
      <c r="E484" s="27"/>
      <c r="F484" s="28"/>
      <c r="G484" s="29">
        <f>SUM(G476:G483)</f>
        <v>18494465.637681164</v>
      </c>
      <c r="H484" s="28"/>
      <c r="I484" s="29">
        <f>SUM(I476:I483)</f>
        <v>18494465.637681164</v>
      </c>
      <c r="J484" s="28"/>
      <c r="K484" s="29">
        <f>SUM(K476:K483)</f>
        <v>18494465.637681164</v>
      </c>
      <c r="L484" s="30"/>
      <c r="M484" s="30"/>
    </row>
    <row r="485" spans="3:14" x14ac:dyDescent="0.35">
      <c r="C485" s="31" t="s">
        <v>39</v>
      </c>
      <c r="D485" s="31"/>
      <c r="E485" s="32"/>
      <c r="F485" s="33">
        <v>0.14000000000000001</v>
      </c>
      <c r="G485" s="34">
        <f>F485*G484</f>
        <v>2589225.189275363</v>
      </c>
      <c r="H485" s="33">
        <v>0.16</v>
      </c>
      <c r="I485" s="34">
        <f>H485*I484</f>
        <v>2959114.5020289863</v>
      </c>
      <c r="J485" s="33">
        <v>0.15</v>
      </c>
      <c r="K485" s="34">
        <f>J485*K484</f>
        <v>2774169.8456521747</v>
      </c>
      <c r="L485" s="35"/>
      <c r="M485" s="35"/>
    </row>
    <row r="486" spans="3:14" ht="15" thickBot="1" x14ac:dyDescent="0.4">
      <c r="C486" s="36" t="s">
        <v>40</v>
      </c>
      <c r="D486" s="36"/>
      <c r="E486" s="37">
        <v>0.19</v>
      </c>
      <c r="F486" s="38">
        <f>G484*F485</f>
        <v>2589225.189275363</v>
      </c>
      <c r="G486" s="39">
        <f>+F486*E486</f>
        <v>491952.785962319</v>
      </c>
      <c r="H486" s="38">
        <f>I484*H485</f>
        <v>2959114.5020289863</v>
      </c>
      <c r="I486" s="39">
        <f>+H486*E486</f>
        <v>562231.75538550736</v>
      </c>
      <c r="J486" s="38">
        <f>K484*J485</f>
        <v>2774169.8456521747</v>
      </c>
      <c r="K486" s="39">
        <f>+J486*E486</f>
        <v>527092.27067391318</v>
      </c>
      <c r="L486" s="35"/>
      <c r="M486" s="35"/>
    </row>
    <row r="487" spans="3:14" ht="15" thickBot="1" x14ac:dyDescent="0.4">
      <c r="C487" s="308" t="str">
        <f>C461</f>
        <v>TECNICO PLOMERO</v>
      </c>
      <c r="D487" s="308"/>
      <c r="E487" s="309"/>
      <c r="F487" s="310"/>
      <c r="G487" s="311">
        <f>G484+G485+G486</f>
        <v>21575643.612918846</v>
      </c>
      <c r="H487" s="310"/>
      <c r="I487" s="311">
        <f>I484+I485+I486</f>
        <v>22015811.895095658</v>
      </c>
      <c r="J487" s="310"/>
      <c r="K487" s="311">
        <f>K484+K485+K486</f>
        <v>21795727.75400725</v>
      </c>
      <c r="L487" s="9"/>
      <c r="M487" s="9"/>
      <c r="N487" s="362"/>
    </row>
    <row r="488" spans="3:14" x14ac:dyDescent="0.35">
      <c r="C488" s="7"/>
      <c r="D488" s="7"/>
      <c r="E488" s="8"/>
      <c r="F488" s="307"/>
      <c r="G488" s="9"/>
      <c r="H488" s="307"/>
      <c r="I488" s="9"/>
      <c r="J488" s="84"/>
      <c r="K488" s="9"/>
      <c r="L488" s="9"/>
      <c r="M488" s="9"/>
    </row>
    <row r="489" spans="3:14" ht="16.5" thickBot="1" x14ac:dyDescent="0.45">
      <c r="C489" s="46" t="s">
        <v>56</v>
      </c>
      <c r="F489" s="47"/>
      <c r="G489" s="47"/>
      <c r="H489" s="47"/>
      <c r="I489" s="47"/>
      <c r="J489" s="47"/>
      <c r="K489" s="47"/>
    </row>
    <row r="490" spans="3:14" ht="15" thickBot="1" x14ac:dyDescent="0.4">
      <c r="C490" s="285" t="s">
        <v>12</v>
      </c>
      <c r="D490" s="285" t="s">
        <v>13</v>
      </c>
      <c r="E490" s="286" t="s">
        <v>14</v>
      </c>
      <c r="F490" s="287" t="s">
        <v>15</v>
      </c>
      <c r="G490" s="288" t="s">
        <v>16</v>
      </c>
      <c r="H490" s="287" t="s">
        <v>15</v>
      </c>
      <c r="I490" s="288" t="s">
        <v>16</v>
      </c>
      <c r="J490" s="287" t="s">
        <v>15</v>
      </c>
      <c r="K490" s="288" t="s">
        <v>16</v>
      </c>
      <c r="L490" s="10"/>
      <c r="M490" s="10"/>
    </row>
    <row r="491" spans="3:14" x14ac:dyDescent="0.35">
      <c r="C491" s="289" t="s">
        <v>17</v>
      </c>
      <c r="D491" s="290">
        <v>2</v>
      </c>
      <c r="E491" s="291"/>
      <c r="F491" s="292">
        <f>F7</f>
        <v>2800000</v>
      </c>
      <c r="G491" s="293">
        <f>D491*F491</f>
        <v>5600000</v>
      </c>
      <c r="H491" s="292">
        <f>F7</f>
        <v>2800000</v>
      </c>
      <c r="I491" s="293">
        <f>D491*H491</f>
        <v>5600000</v>
      </c>
      <c r="J491" s="292">
        <v>2800000</v>
      </c>
      <c r="K491" s="293">
        <f>D491*J491</f>
        <v>5600000</v>
      </c>
      <c r="L491" s="11"/>
      <c r="M491" s="11"/>
    </row>
    <row r="492" spans="3:14" x14ac:dyDescent="0.35">
      <c r="C492" s="294" t="s">
        <v>18</v>
      </c>
      <c r="D492" s="295">
        <v>2</v>
      </c>
      <c r="E492" s="296"/>
      <c r="F492" s="297"/>
      <c r="G492" s="298">
        <f>D492*F492</f>
        <v>0</v>
      </c>
      <c r="H492" s="297"/>
      <c r="I492" s="298">
        <f>F492*H492</f>
        <v>0</v>
      </c>
      <c r="J492" s="297"/>
      <c r="K492" s="298"/>
      <c r="L492" s="11"/>
      <c r="M492" s="11"/>
    </row>
    <row r="493" spans="3:14" x14ac:dyDescent="0.35">
      <c r="C493" s="294" t="s">
        <v>19</v>
      </c>
      <c r="D493" s="295"/>
      <c r="E493" s="296"/>
      <c r="F493" s="297">
        <f>F491/230</f>
        <v>12173.91304347826</v>
      </c>
      <c r="G493" s="298"/>
      <c r="H493" s="297">
        <f>H491/230</f>
        <v>12173.91304347826</v>
      </c>
      <c r="I493" s="298"/>
      <c r="J493" s="297">
        <f>J491/230</f>
        <v>12173.91304347826</v>
      </c>
      <c r="K493" s="298"/>
      <c r="L493" s="11"/>
      <c r="M493" s="11"/>
    </row>
    <row r="494" spans="3:14" ht="15" thickBot="1" x14ac:dyDescent="0.4">
      <c r="C494" s="299" t="s">
        <v>20</v>
      </c>
      <c r="D494" s="300">
        <v>122</v>
      </c>
      <c r="E494" s="301"/>
      <c r="F494" s="302"/>
      <c r="G494" s="303"/>
      <c r="H494" s="302"/>
      <c r="I494" s="303"/>
      <c r="J494" s="302"/>
      <c r="K494" s="303"/>
      <c r="L494" s="11"/>
      <c r="M494" s="11"/>
    </row>
    <row r="495" spans="3:14" x14ac:dyDescent="0.35">
      <c r="C495" s="16" t="s">
        <v>21</v>
      </c>
      <c r="D495" s="13">
        <v>2</v>
      </c>
      <c r="E495" s="17"/>
      <c r="F495" s="14">
        <f>(F491/30)*D494</f>
        <v>11386666.666666666</v>
      </c>
      <c r="G495" s="18">
        <f>D495*F495</f>
        <v>22773333.333333332</v>
      </c>
      <c r="H495" s="14">
        <f>(H491/30)*D494</f>
        <v>11386666.666666666</v>
      </c>
      <c r="I495" s="18">
        <f>D495*H495</f>
        <v>22773333.333333332</v>
      </c>
      <c r="J495" s="14">
        <f>(J491/30)*D494</f>
        <v>11386666.666666666</v>
      </c>
      <c r="K495" s="18">
        <f>D495*J495</f>
        <v>22773333.333333332</v>
      </c>
      <c r="L495" s="19"/>
      <c r="M495" s="19"/>
    </row>
    <row r="496" spans="3:14" x14ac:dyDescent="0.35">
      <c r="C496" s="16" t="s">
        <v>22</v>
      </c>
      <c r="D496" s="13"/>
      <c r="E496" s="17"/>
      <c r="F496" s="14">
        <f>(F492/30)*D494</f>
        <v>0</v>
      </c>
      <c r="G496" s="18">
        <f>D496*F496</f>
        <v>0</v>
      </c>
      <c r="H496" s="14">
        <f>(H492/30)*D494</f>
        <v>0</v>
      </c>
      <c r="I496" s="18">
        <f>D496*H496</f>
        <v>0</v>
      </c>
      <c r="J496" s="14"/>
      <c r="K496" s="18"/>
      <c r="L496" s="19"/>
      <c r="M496" s="19"/>
    </row>
    <row r="497" spans="3:13" x14ac:dyDescent="0.35">
      <c r="C497" s="16" t="s">
        <v>23</v>
      </c>
      <c r="D497" s="13">
        <v>0</v>
      </c>
      <c r="E497" s="20">
        <v>1.25</v>
      </c>
      <c r="F497" s="21"/>
      <c r="G497" s="18">
        <f>D497*F497</f>
        <v>0</v>
      </c>
      <c r="H497" s="21"/>
      <c r="I497" s="18">
        <f>F497*H497</f>
        <v>0</v>
      </c>
      <c r="J497" s="21"/>
      <c r="K497" s="18"/>
      <c r="L497" s="19"/>
      <c r="M497" s="19"/>
    </row>
    <row r="498" spans="3:13" x14ac:dyDescent="0.35">
      <c r="C498" s="16" t="s">
        <v>24</v>
      </c>
      <c r="D498" s="13">
        <v>0</v>
      </c>
      <c r="E498" s="20">
        <v>1.75</v>
      </c>
      <c r="F498" s="21"/>
      <c r="G498" s="18">
        <f>D498*F498</f>
        <v>0</v>
      </c>
      <c r="H498" s="21"/>
      <c r="I498" s="18">
        <f>F498*H498</f>
        <v>0</v>
      </c>
      <c r="J498" s="21"/>
      <c r="K498" s="18"/>
      <c r="L498" s="19"/>
      <c r="M498" s="19"/>
    </row>
    <row r="499" spans="3:13" x14ac:dyDescent="0.35">
      <c r="C499" s="16" t="s">
        <v>25</v>
      </c>
      <c r="D499" s="13">
        <v>0</v>
      </c>
      <c r="E499" s="20">
        <v>1.35</v>
      </c>
      <c r="F499" s="21"/>
      <c r="G499" s="18">
        <f>D499*F499</f>
        <v>0</v>
      </c>
      <c r="H499" s="21"/>
      <c r="I499" s="18">
        <f>F499*H499</f>
        <v>0</v>
      </c>
      <c r="J499" s="21"/>
      <c r="K499" s="18"/>
      <c r="L499" s="19"/>
      <c r="M499" s="19"/>
    </row>
    <row r="500" spans="3:13" x14ac:dyDescent="0.35">
      <c r="C500" s="16" t="s">
        <v>26</v>
      </c>
      <c r="D500" s="13">
        <f>+(D491*D479)*8</f>
        <v>0</v>
      </c>
      <c r="E500" s="20">
        <v>1.75</v>
      </c>
      <c r="F500" s="21"/>
      <c r="G500" s="18">
        <f>+F500*D500</f>
        <v>0</v>
      </c>
      <c r="H500" s="21"/>
      <c r="I500" s="18">
        <f>+H500*F500</f>
        <v>0</v>
      </c>
      <c r="J500" s="21"/>
      <c r="K500" s="18"/>
      <c r="L500" s="19"/>
      <c r="M500" s="19"/>
    </row>
    <row r="501" spans="3:13" x14ac:dyDescent="0.35">
      <c r="C501" s="16" t="s">
        <v>27</v>
      </c>
      <c r="D501" s="13">
        <f>AD494</f>
        <v>0</v>
      </c>
      <c r="E501" s="20">
        <v>2.1</v>
      </c>
      <c r="F501" s="21"/>
      <c r="G501" s="18">
        <f>D501*F501</f>
        <v>0</v>
      </c>
      <c r="H501" s="21"/>
      <c r="I501" s="18">
        <f>F501*H501</f>
        <v>0</v>
      </c>
      <c r="J501" s="21"/>
      <c r="K501" s="18"/>
      <c r="L501" s="19"/>
      <c r="M501" s="19"/>
    </row>
    <row r="502" spans="3:13" x14ac:dyDescent="0.35">
      <c r="C502" s="16" t="s">
        <v>28</v>
      </c>
      <c r="D502" s="13">
        <f>AE494</f>
        <v>0</v>
      </c>
      <c r="E502" s="20">
        <v>2</v>
      </c>
      <c r="F502" s="21"/>
      <c r="G502" s="18">
        <f>D502*F502</f>
        <v>0</v>
      </c>
      <c r="H502" s="21"/>
      <c r="I502" s="18">
        <f>F502*H502</f>
        <v>0</v>
      </c>
      <c r="J502" s="21"/>
      <c r="K502" s="18"/>
      <c r="L502" s="19"/>
      <c r="M502" s="19"/>
    </row>
    <row r="503" spans="3:13" x14ac:dyDescent="0.35">
      <c r="C503" s="16" t="s">
        <v>29</v>
      </c>
      <c r="D503" s="13">
        <f>AF494</f>
        <v>0</v>
      </c>
      <c r="E503" s="20">
        <v>2.5</v>
      </c>
      <c r="F503" s="21"/>
      <c r="G503" s="18">
        <f>D503*F503</f>
        <v>0</v>
      </c>
      <c r="H503" s="21"/>
      <c r="I503" s="18">
        <f>F503*H503</f>
        <v>0</v>
      </c>
      <c r="J503" s="21"/>
      <c r="K503" s="18"/>
      <c r="L503" s="19"/>
      <c r="M503" s="19"/>
    </row>
    <row r="504" spans="3:13" x14ac:dyDescent="0.35">
      <c r="C504" s="12" t="s">
        <v>30</v>
      </c>
      <c r="D504" s="12"/>
      <c r="E504" s="22"/>
      <c r="F504" s="14">
        <f t="shared" ref="F504:K504" si="18">SUM(F495:F503)</f>
        <v>11386666.666666666</v>
      </c>
      <c r="G504" s="15">
        <f t="shared" si="18"/>
        <v>22773333.333333332</v>
      </c>
      <c r="H504" s="14">
        <f t="shared" si="18"/>
        <v>11386666.666666666</v>
      </c>
      <c r="I504" s="15">
        <f t="shared" si="18"/>
        <v>22773333.333333332</v>
      </c>
      <c r="J504" s="14">
        <f t="shared" si="18"/>
        <v>11386666.666666666</v>
      </c>
      <c r="K504" s="15">
        <f t="shared" si="18"/>
        <v>22773333.333333332</v>
      </c>
      <c r="L504" s="11"/>
      <c r="M504" s="11"/>
    </row>
    <row r="505" spans="3:13" x14ac:dyDescent="0.35">
      <c r="C505" s="16" t="s">
        <v>31</v>
      </c>
      <c r="D505" s="13"/>
      <c r="E505" s="23">
        <v>8.3299999999999999E-2</v>
      </c>
      <c r="F505" s="21">
        <f>F504*E505</f>
        <v>948509.33333333326</v>
      </c>
      <c r="G505" s="18">
        <f>G504*E505</f>
        <v>1897018.6666666665</v>
      </c>
      <c r="H505" s="21">
        <f>H504*E505</f>
        <v>948509.33333333326</v>
      </c>
      <c r="I505" s="18">
        <f>I504*E505</f>
        <v>1897018.6666666665</v>
      </c>
      <c r="J505" s="21">
        <f>J504*E505</f>
        <v>948509.33333333326</v>
      </c>
      <c r="K505" s="18">
        <f>K504*E505</f>
        <v>1897018.6666666665</v>
      </c>
      <c r="L505" s="19"/>
      <c r="M505" s="19"/>
    </row>
    <row r="506" spans="3:13" x14ac:dyDescent="0.35">
      <c r="C506" s="16" t="s">
        <v>32</v>
      </c>
      <c r="D506" s="13"/>
      <c r="E506" s="24">
        <v>0.01</v>
      </c>
      <c r="F506" s="21">
        <f>F505*E506</f>
        <v>9485.0933333333323</v>
      </c>
      <c r="G506" s="18">
        <f>G504*E506</f>
        <v>227733.33333333331</v>
      </c>
      <c r="H506" s="21">
        <f>H505*E506</f>
        <v>9485.0933333333323</v>
      </c>
      <c r="I506" s="18">
        <f>I504*E506</f>
        <v>227733.33333333331</v>
      </c>
      <c r="J506" s="21">
        <f>J505*E506</f>
        <v>9485.0933333333323</v>
      </c>
      <c r="K506" s="18">
        <f>K504*E506</f>
        <v>227733.33333333331</v>
      </c>
      <c r="L506" s="19"/>
      <c r="M506" s="19"/>
    </row>
    <row r="507" spans="3:13" x14ac:dyDescent="0.35">
      <c r="C507" s="16" t="s">
        <v>33</v>
      </c>
      <c r="D507" s="13"/>
      <c r="E507" s="23">
        <v>8.3299999999999999E-2</v>
      </c>
      <c r="F507" s="21">
        <f>E507*F504</f>
        <v>948509.33333333326</v>
      </c>
      <c r="G507" s="18">
        <f>G504*E507</f>
        <v>1897018.6666666665</v>
      </c>
      <c r="H507" s="21">
        <f>E507*H504</f>
        <v>948509.33333333326</v>
      </c>
      <c r="I507" s="18">
        <f>I504*E507</f>
        <v>1897018.6666666665</v>
      </c>
      <c r="J507" s="21">
        <f>E507*J504</f>
        <v>948509.33333333326</v>
      </c>
      <c r="K507" s="18">
        <f>K504*E507</f>
        <v>1897018.6666666665</v>
      </c>
      <c r="L507" s="19"/>
      <c r="M507" s="19"/>
    </row>
    <row r="508" spans="3:13" x14ac:dyDescent="0.35">
      <c r="C508" s="16" t="s">
        <v>34</v>
      </c>
      <c r="D508" s="13"/>
      <c r="E508" s="23">
        <v>4.1700000000000001E-2</v>
      </c>
      <c r="F508" s="21">
        <f>E508*F504</f>
        <v>474824</v>
      </c>
      <c r="G508" s="18">
        <f>+(G504-G496)*E508</f>
        <v>949648</v>
      </c>
      <c r="H508" s="21">
        <f>E508*H504</f>
        <v>474824</v>
      </c>
      <c r="I508" s="18">
        <f>+(I504-I496)*E508</f>
        <v>949648</v>
      </c>
      <c r="J508" s="21">
        <f>E508*J504</f>
        <v>474824</v>
      </c>
      <c r="K508" s="18">
        <f>+(K504-K496)*E508</f>
        <v>949648</v>
      </c>
      <c r="L508" s="19"/>
      <c r="M508" s="19"/>
    </row>
    <row r="509" spans="3:13" x14ac:dyDescent="0.35">
      <c r="C509" s="16" t="s">
        <v>35</v>
      </c>
      <c r="D509" s="13"/>
      <c r="E509" s="24">
        <v>0.12</v>
      </c>
      <c r="F509" s="21">
        <f>(F504-F492)*E509</f>
        <v>1366399.9999999998</v>
      </c>
      <c r="G509" s="18">
        <f>+(G504-G496)*E509</f>
        <v>2732799.9999999995</v>
      </c>
      <c r="H509" s="21">
        <f>(H504-H492)*E509</f>
        <v>1366399.9999999998</v>
      </c>
      <c r="I509" s="18">
        <f>+(I504-I496)*E509</f>
        <v>2732799.9999999995</v>
      </c>
      <c r="J509" s="21">
        <f>(J504-J492)*E509</f>
        <v>1366399.9999999998</v>
      </c>
      <c r="K509" s="18">
        <f>+(K504-K496)*E509</f>
        <v>2732799.9999999995</v>
      </c>
      <c r="L509" s="19"/>
      <c r="M509" s="19"/>
    </row>
    <row r="510" spans="3:13" x14ac:dyDescent="0.35">
      <c r="C510" s="16" t="s">
        <v>36</v>
      </c>
      <c r="D510" s="13"/>
      <c r="E510" s="25">
        <v>6.9599999999999995E-2</v>
      </c>
      <c r="F510" s="21">
        <f>(F504-F492)*E510</f>
        <v>792511.99999999988</v>
      </c>
      <c r="G510" s="18">
        <f>+(G504-G496)*E510</f>
        <v>1585023.9999999998</v>
      </c>
      <c r="H510" s="21">
        <f>(H504-H492)*E510</f>
        <v>792511.99999999988</v>
      </c>
      <c r="I510" s="18">
        <f>+(I504-I496)*E510</f>
        <v>1585023.9999999998</v>
      </c>
      <c r="J510" s="21">
        <f>(J504-J492)*E510</f>
        <v>792511.99999999988</v>
      </c>
      <c r="K510" s="18">
        <f>+(K504-K496)*E510</f>
        <v>1585023.9999999998</v>
      </c>
      <c r="L510" s="19"/>
      <c r="M510" s="19"/>
    </row>
    <row r="511" spans="3:13" x14ac:dyDescent="0.35">
      <c r="C511" s="16" t="s">
        <v>37</v>
      </c>
      <c r="D511" s="13"/>
      <c r="E511" s="23">
        <v>0.04</v>
      </c>
      <c r="F511" s="21">
        <f>(F504-F492)*E511</f>
        <v>455466.66666666663</v>
      </c>
      <c r="G511" s="18">
        <f>+(G504-G496+G508)*E511</f>
        <v>948919.2533333333</v>
      </c>
      <c r="H511" s="21">
        <f>(H504-H492)*E511</f>
        <v>455466.66666666663</v>
      </c>
      <c r="I511" s="18">
        <f>+(I504-I496+I508)*E511</f>
        <v>948919.2533333333</v>
      </c>
      <c r="J511" s="21">
        <f>(J504-J492)*E511</f>
        <v>455466.66666666663</v>
      </c>
      <c r="K511" s="18">
        <f>+(K504-K496+K508)*E511</f>
        <v>948919.2533333333</v>
      </c>
      <c r="L511" s="19"/>
      <c r="M511" s="19"/>
    </row>
    <row r="512" spans="3:13" x14ac:dyDescent="0.35">
      <c r="C512" s="26" t="s">
        <v>38</v>
      </c>
      <c r="D512" s="26"/>
      <c r="E512" s="27"/>
      <c r="F512" s="28"/>
      <c r="G512" s="29">
        <f>SUM(G504:G511)</f>
        <v>33011495.253333334</v>
      </c>
      <c r="H512" s="28"/>
      <c r="I512" s="29">
        <f>SUM(I504:I511)</f>
        <v>33011495.253333334</v>
      </c>
      <c r="J512" s="28"/>
      <c r="K512" s="29">
        <f>SUM(K504:K511)</f>
        <v>33011495.253333334</v>
      </c>
      <c r="L512" s="30"/>
      <c r="M512" s="30"/>
    </row>
    <row r="513" spans="3:14" x14ac:dyDescent="0.35">
      <c r="C513" s="31" t="s">
        <v>39</v>
      </c>
      <c r="D513" s="31"/>
      <c r="E513" s="32"/>
      <c r="F513" s="33">
        <v>0.14000000000000001</v>
      </c>
      <c r="G513" s="34">
        <f>F513*G512</f>
        <v>4621609.3354666671</v>
      </c>
      <c r="H513" s="33">
        <v>0.16</v>
      </c>
      <c r="I513" s="34">
        <f>H513*I512</f>
        <v>5281839.2405333333</v>
      </c>
      <c r="J513" s="33">
        <v>0.15</v>
      </c>
      <c r="K513" s="34">
        <f>J513*K512</f>
        <v>4951724.2879999997</v>
      </c>
      <c r="L513" s="35"/>
      <c r="M513" s="35"/>
    </row>
    <row r="514" spans="3:14" ht="15" thickBot="1" x14ac:dyDescent="0.4">
      <c r="C514" s="36" t="s">
        <v>40</v>
      </c>
      <c r="D514" s="36"/>
      <c r="E514" s="37">
        <v>0.19</v>
      </c>
      <c r="F514" s="38">
        <f>G512*F513</f>
        <v>4621609.3354666671</v>
      </c>
      <c r="G514" s="39">
        <f>+F514*E514</f>
        <v>878105.77373866679</v>
      </c>
      <c r="H514" s="38">
        <f>I512*H513</f>
        <v>5281839.2405333333</v>
      </c>
      <c r="I514" s="39">
        <f>+H514*E514</f>
        <v>1003549.4557013334</v>
      </c>
      <c r="J514" s="38">
        <f>K512*J513</f>
        <v>4951724.2879999997</v>
      </c>
      <c r="K514" s="39">
        <f>+J514*E514</f>
        <v>940827.61471999995</v>
      </c>
      <c r="L514" s="35"/>
      <c r="M514" s="35"/>
    </row>
    <row r="515" spans="3:14" ht="15" thickBot="1" x14ac:dyDescent="0.4">
      <c r="C515" s="308" t="str">
        <f>C489</f>
        <v>COORDINADOR DETRABAJO EN ALTURA</v>
      </c>
      <c r="D515" s="308"/>
      <c r="E515" s="309"/>
      <c r="F515" s="310"/>
      <c r="G515" s="311">
        <f>G512+G513+G514</f>
        <v>38511210.362538666</v>
      </c>
      <c r="H515" s="310"/>
      <c r="I515" s="311">
        <f>I512+I513+I514</f>
        <v>39296883.949568003</v>
      </c>
      <c r="J515" s="310"/>
      <c r="K515" s="311">
        <f>K512+K513+K514</f>
        <v>38904047.156053334</v>
      </c>
      <c r="L515" s="9"/>
      <c r="M515" s="9"/>
      <c r="N515" s="362"/>
    </row>
    <row r="516" spans="3:14" x14ac:dyDescent="0.35">
      <c r="C516" s="7"/>
      <c r="D516" s="7"/>
      <c r="E516" s="8"/>
      <c r="F516" s="84"/>
      <c r="G516" s="9"/>
      <c r="H516" s="84"/>
      <c r="I516" s="306"/>
      <c r="J516" s="307"/>
      <c r="K516" s="9"/>
      <c r="L516" s="9"/>
      <c r="M516" s="9"/>
      <c r="N516" s="49"/>
    </row>
    <row r="517" spans="3:14" ht="15" thickBot="1" x14ac:dyDescent="0.4">
      <c r="C517" s="7" t="s">
        <v>57</v>
      </c>
      <c r="D517" s="7"/>
      <c r="E517" s="8"/>
      <c r="F517" s="44"/>
      <c r="G517" s="45"/>
      <c r="H517" s="44"/>
      <c r="I517" s="45"/>
      <c r="J517" s="44"/>
      <c r="K517" s="45"/>
      <c r="L517" s="9"/>
      <c r="M517" s="9"/>
      <c r="N517" s="48"/>
    </row>
    <row r="518" spans="3:14" ht="15" thickBot="1" x14ac:dyDescent="0.4">
      <c r="C518" s="285" t="s">
        <v>12</v>
      </c>
      <c r="D518" s="285" t="s">
        <v>13</v>
      </c>
      <c r="E518" s="286" t="s">
        <v>14</v>
      </c>
      <c r="F518" s="287" t="s">
        <v>15</v>
      </c>
      <c r="G518" s="288" t="s">
        <v>16</v>
      </c>
      <c r="H518" s="287" t="s">
        <v>15</v>
      </c>
      <c r="I518" s="288" t="s">
        <v>16</v>
      </c>
      <c r="J518" s="287" t="s">
        <v>15</v>
      </c>
      <c r="K518" s="288" t="s">
        <v>16</v>
      </c>
      <c r="L518" s="10"/>
      <c r="M518" s="10"/>
    </row>
    <row r="519" spans="3:14" x14ac:dyDescent="0.35">
      <c r="C519" s="289" t="s">
        <v>17</v>
      </c>
      <c r="D519" s="290">
        <v>3</v>
      </c>
      <c r="E519" s="291"/>
      <c r="F519" s="292">
        <v>2000000</v>
      </c>
      <c r="G519" s="293">
        <f>D519*F519</f>
        <v>6000000</v>
      </c>
      <c r="H519" s="292">
        <v>2000000</v>
      </c>
      <c r="I519" s="293">
        <f>D519*H519</f>
        <v>6000000</v>
      </c>
      <c r="J519" s="292">
        <v>2000000</v>
      </c>
      <c r="K519" s="293">
        <f>D519*J519</f>
        <v>6000000</v>
      </c>
      <c r="L519" s="11"/>
      <c r="M519" s="11"/>
    </row>
    <row r="520" spans="3:14" x14ac:dyDescent="0.35">
      <c r="C520" s="294" t="s">
        <v>18</v>
      </c>
      <c r="D520" s="295">
        <v>3</v>
      </c>
      <c r="E520" s="296"/>
      <c r="F520" s="297">
        <v>162000</v>
      </c>
      <c r="G520" s="298">
        <f>D520*F520</f>
        <v>486000</v>
      </c>
      <c r="H520" s="297">
        <v>162000</v>
      </c>
      <c r="I520" s="298">
        <f>D520*H520</f>
        <v>486000</v>
      </c>
      <c r="J520" s="297">
        <v>162000</v>
      </c>
      <c r="K520" s="298">
        <f>D520*J520</f>
        <v>486000</v>
      </c>
      <c r="L520" s="11"/>
      <c r="M520" s="11"/>
    </row>
    <row r="521" spans="3:14" x14ac:dyDescent="0.35">
      <c r="C521" s="294" t="s">
        <v>19</v>
      </c>
      <c r="D521" s="295"/>
      <c r="E521" s="296"/>
      <c r="F521" s="297">
        <f>F519/230</f>
        <v>8695.652173913044</v>
      </c>
      <c r="G521" s="298"/>
      <c r="H521" s="297">
        <f>H519/230</f>
        <v>8695.652173913044</v>
      </c>
      <c r="I521" s="298"/>
      <c r="J521" s="297">
        <f>J519/230</f>
        <v>8695.652173913044</v>
      </c>
      <c r="K521" s="298"/>
      <c r="L521" s="11"/>
      <c r="M521" s="11"/>
    </row>
    <row r="522" spans="3:14" ht="15" thickBot="1" x14ac:dyDescent="0.4">
      <c r="C522" s="299" t="s">
        <v>20</v>
      </c>
      <c r="D522" s="300">
        <v>122</v>
      </c>
      <c r="E522" s="301"/>
      <c r="F522" s="302"/>
      <c r="G522" s="303"/>
      <c r="H522" s="302"/>
      <c r="I522" s="303"/>
      <c r="J522" s="302"/>
      <c r="K522" s="303"/>
      <c r="L522" s="11"/>
      <c r="M522" s="11"/>
    </row>
    <row r="523" spans="3:14" x14ac:dyDescent="0.35">
      <c r="C523" s="16" t="s">
        <v>21</v>
      </c>
      <c r="D523" s="13">
        <v>3</v>
      </c>
      <c r="E523" s="17"/>
      <c r="F523" s="14">
        <f>(F519/30)*D522</f>
        <v>8133333.333333334</v>
      </c>
      <c r="G523" s="18">
        <f>D523*F523</f>
        <v>24400000</v>
      </c>
      <c r="H523" s="14">
        <f>(H519/30)*D522</f>
        <v>8133333.333333334</v>
      </c>
      <c r="I523" s="18">
        <f>D523*H523</f>
        <v>24400000</v>
      </c>
      <c r="J523" s="14">
        <f>(J519/30)*D522</f>
        <v>8133333.333333334</v>
      </c>
      <c r="K523" s="18">
        <f>D523*J523</f>
        <v>24400000</v>
      </c>
      <c r="L523" s="19"/>
      <c r="M523" s="19"/>
    </row>
    <row r="524" spans="3:14" x14ac:dyDescent="0.35">
      <c r="C524" s="16" t="s">
        <v>22</v>
      </c>
      <c r="D524" s="13">
        <v>3</v>
      </c>
      <c r="E524" s="17"/>
      <c r="F524" s="14">
        <f>(F520/30)*D522</f>
        <v>658800</v>
      </c>
      <c r="G524" s="18">
        <f>D524*F524</f>
        <v>1976400</v>
      </c>
      <c r="H524" s="14">
        <f>(H520/30)*D522</f>
        <v>658800</v>
      </c>
      <c r="I524" s="18">
        <f>D524*H524</f>
        <v>1976400</v>
      </c>
      <c r="J524" s="14">
        <f>(J520/30)*D522</f>
        <v>658800</v>
      </c>
      <c r="K524" s="18">
        <f>D524*J524</f>
        <v>1976400</v>
      </c>
      <c r="L524" s="19"/>
      <c r="M524" s="19"/>
    </row>
    <row r="525" spans="3:14" x14ac:dyDescent="0.35">
      <c r="C525" s="16" t="s">
        <v>23</v>
      </c>
      <c r="D525" s="13"/>
      <c r="E525" s="20">
        <v>1.25</v>
      </c>
      <c r="F525" s="21">
        <f>F521*E525</f>
        <v>10869.565217391304</v>
      </c>
      <c r="G525" s="18">
        <f>D525*F525</f>
        <v>0</v>
      </c>
      <c r="H525" s="21"/>
      <c r="I525" s="18">
        <f>F525*H525</f>
        <v>0</v>
      </c>
      <c r="J525" s="21"/>
      <c r="K525" s="18"/>
      <c r="L525" s="19"/>
      <c r="M525" s="19"/>
    </row>
    <row r="526" spans="3:14" x14ac:dyDescent="0.35">
      <c r="C526" s="16" t="s">
        <v>24</v>
      </c>
      <c r="D526" s="13">
        <v>0</v>
      </c>
      <c r="E526" s="20">
        <v>1.75</v>
      </c>
      <c r="F526" s="21"/>
      <c r="G526" s="18">
        <f>D526*F526</f>
        <v>0</v>
      </c>
      <c r="H526" s="21"/>
      <c r="I526" s="18">
        <f>F526*H526</f>
        <v>0</v>
      </c>
      <c r="J526" s="21"/>
      <c r="K526" s="18"/>
      <c r="L526" s="19"/>
      <c r="M526" s="19"/>
    </row>
    <row r="527" spans="3:14" x14ac:dyDescent="0.35">
      <c r="C527" s="16" t="s">
        <v>25</v>
      </c>
      <c r="D527" s="13">
        <v>0</v>
      </c>
      <c r="E527" s="20">
        <v>1.35</v>
      </c>
      <c r="F527" s="21"/>
      <c r="G527" s="18">
        <f>D527*F527</f>
        <v>0</v>
      </c>
      <c r="H527" s="21"/>
      <c r="I527" s="18">
        <f>F527*H527</f>
        <v>0</v>
      </c>
      <c r="J527" s="21"/>
      <c r="K527" s="18"/>
      <c r="L527" s="19"/>
      <c r="M527" s="19"/>
    </row>
    <row r="528" spans="3:14" x14ac:dyDescent="0.35">
      <c r="C528" s="16" t="s">
        <v>26</v>
      </c>
      <c r="D528" s="13"/>
      <c r="E528" s="20">
        <v>1.75</v>
      </c>
      <c r="F528" s="21">
        <f>F521*E528</f>
        <v>15217.391304347828</v>
      </c>
      <c r="G528" s="18">
        <f>+F528*D528</f>
        <v>0</v>
      </c>
      <c r="H528" s="21">
        <f>H521*E528</f>
        <v>15217.391304347828</v>
      </c>
      <c r="I528" s="18">
        <f>+H528*D528</f>
        <v>0</v>
      </c>
      <c r="J528" s="21">
        <f>J521*E528</f>
        <v>15217.391304347828</v>
      </c>
      <c r="K528" s="18"/>
      <c r="L528" s="19"/>
      <c r="M528" s="19"/>
    </row>
    <row r="529" spans="3:15" x14ac:dyDescent="0.35">
      <c r="C529" s="16" t="s">
        <v>27</v>
      </c>
      <c r="D529" s="13">
        <f>AD522</f>
        <v>0</v>
      </c>
      <c r="E529" s="20">
        <v>2.1</v>
      </c>
      <c r="F529" s="21"/>
      <c r="G529" s="18">
        <f>D529*F529</f>
        <v>0</v>
      </c>
      <c r="H529" s="21"/>
      <c r="I529" s="18">
        <f>F529*H529</f>
        <v>0</v>
      </c>
      <c r="J529" s="21"/>
      <c r="K529" s="18"/>
      <c r="L529" s="19"/>
      <c r="M529" s="19"/>
    </row>
    <row r="530" spans="3:15" x14ac:dyDescent="0.35">
      <c r="C530" s="16" t="s">
        <v>28</v>
      </c>
      <c r="D530" s="13">
        <f>AE522</f>
        <v>0</v>
      </c>
      <c r="E530" s="20">
        <v>2</v>
      </c>
      <c r="F530" s="21"/>
      <c r="G530" s="18">
        <f>D530*F530</f>
        <v>0</v>
      </c>
      <c r="H530" s="21"/>
      <c r="I530" s="18">
        <f>F530*H530</f>
        <v>0</v>
      </c>
      <c r="J530" s="21"/>
      <c r="K530" s="18"/>
      <c r="L530" s="19"/>
      <c r="M530" s="19"/>
    </row>
    <row r="531" spans="3:15" x14ac:dyDescent="0.35">
      <c r="C531" s="16" t="s">
        <v>29</v>
      </c>
      <c r="D531" s="13">
        <f>AF522</f>
        <v>0</v>
      </c>
      <c r="E531" s="20">
        <v>2.5</v>
      </c>
      <c r="F531" s="21"/>
      <c r="G531" s="18">
        <f>D531*F531</f>
        <v>0</v>
      </c>
      <c r="H531" s="21"/>
      <c r="I531" s="18">
        <f>F531*H531</f>
        <v>0</v>
      </c>
      <c r="J531" s="21"/>
      <c r="K531" s="18"/>
      <c r="L531" s="19"/>
      <c r="M531" s="19"/>
    </row>
    <row r="532" spans="3:15" x14ac:dyDescent="0.35">
      <c r="C532" s="12" t="s">
        <v>30</v>
      </c>
      <c r="D532" s="12"/>
      <c r="E532" s="22"/>
      <c r="F532" s="14">
        <f t="shared" ref="F532:K532" si="19">SUM(F523:F531)</f>
        <v>8818220.2898550723</v>
      </c>
      <c r="G532" s="15">
        <f t="shared" si="19"/>
        <v>26376400</v>
      </c>
      <c r="H532" s="14">
        <f t="shared" si="19"/>
        <v>8807350.7246376816</v>
      </c>
      <c r="I532" s="15">
        <f t="shared" si="19"/>
        <v>26376400</v>
      </c>
      <c r="J532" s="14">
        <f t="shared" si="19"/>
        <v>8807350.7246376816</v>
      </c>
      <c r="K532" s="15">
        <f t="shared" si="19"/>
        <v>26376400</v>
      </c>
      <c r="L532" s="11"/>
      <c r="M532" s="11"/>
      <c r="N532" s="362"/>
    </row>
    <row r="533" spans="3:15" x14ac:dyDescent="0.35">
      <c r="C533" s="16" t="s">
        <v>31</v>
      </c>
      <c r="D533" s="13"/>
      <c r="E533" s="23">
        <v>8.3299999999999999E-2</v>
      </c>
      <c r="F533" s="21">
        <f>F532*E533</f>
        <v>734557.75014492753</v>
      </c>
      <c r="G533" s="18">
        <f>G532*E533</f>
        <v>2197154.12</v>
      </c>
      <c r="H533" s="21">
        <f>H532*E533</f>
        <v>733652.31536231888</v>
      </c>
      <c r="I533" s="18">
        <f>I532*E533</f>
        <v>2197154.12</v>
      </c>
      <c r="J533" s="21">
        <f>J532*E533</f>
        <v>733652.31536231888</v>
      </c>
      <c r="K533" s="18">
        <f>K532*E533</f>
        <v>2197154.12</v>
      </c>
      <c r="L533" s="19"/>
      <c r="M533" s="19"/>
      <c r="N533" s="362"/>
    </row>
    <row r="534" spans="3:15" x14ac:dyDescent="0.35">
      <c r="C534" s="16" t="s">
        <v>32</v>
      </c>
      <c r="D534" s="13"/>
      <c r="E534" s="24">
        <v>0.01</v>
      </c>
      <c r="F534" s="21">
        <f>F533*E534</f>
        <v>7345.5775014492756</v>
      </c>
      <c r="G534" s="18">
        <f>G532*E534</f>
        <v>263764</v>
      </c>
      <c r="H534" s="21">
        <f>H533*E534</f>
        <v>7336.5231536231886</v>
      </c>
      <c r="I534" s="18">
        <f>I532*E534</f>
        <v>263764</v>
      </c>
      <c r="J534" s="21">
        <f>J533*E534</f>
        <v>7336.5231536231886</v>
      </c>
      <c r="K534" s="18">
        <f>K532*E534</f>
        <v>263764</v>
      </c>
      <c r="L534" s="19"/>
      <c r="M534" s="19"/>
      <c r="N534" s="362"/>
    </row>
    <row r="535" spans="3:15" x14ac:dyDescent="0.35">
      <c r="C535" s="16" t="s">
        <v>33</v>
      </c>
      <c r="D535" s="13"/>
      <c r="E535" s="23">
        <v>8.3299999999999999E-2</v>
      </c>
      <c r="F535" s="21">
        <f>E535*F532</f>
        <v>734557.75014492753</v>
      </c>
      <c r="G535" s="18">
        <f>G532*E535</f>
        <v>2197154.12</v>
      </c>
      <c r="H535" s="21">
        <f>E535*H532</f>
        <v>733652.31536231888</v>
      </c>
      <c r="I535" s="18">
        <f>I532*E535</f>
        <v>2197154.12</v>
      </c>
      <c r="J535" s="21">
        <f>E535*J532</f>
        <v>733652.31536231888</v>
      </c>
      <c r="K535" s="18">
        <f>K532*E535</f>
        <v>2197154.12</v>
      </c>
      <c r="L535" s="19"/>
      <c r="M535" s="19"/>
      <c r="N535" s="362"/>
    </row>
    <row r="536" spans="3:15" x14ac:dyDescent="0.35">
      <c r="C536" s="16" t="s">
        <v>34</v>
      </c>
      <c r="D536" s="13"/>
      <c r="E536" s="23">
        <v>4.1700000000000001E-2</v>
      </c>
      <c r="F536" s="21">
        <f>E536*F532</f>
        <v>367719.7860869565</v>
      </c>
      <c r="G536" s="18">
        <f>+(G532-G524)*E536</f>
        <v>1017480</v>
      </c>
      <c r="H536" s="21">
        <f>E536*H532</f>
        <v>367266.52521739132</v>
      </c>
      <c r="I536" s="18">
        <f>+(I532-I524)*E536</f>
        <v>1017480</v>
      </c>
      <c r="J536" s="21">
        <f>E536*J532</f>
        <v>367266.52521739132</v>
      </c>
      <c r="K536" s="18">
        <f>+(K532-K524)*E536</f>
        <v>1017480</v>
      </c>
      <c r="L536" s="19"/>
      <c r="M536" s="19"/>
      <c r="N536" s="362"/>
    </row>
    <row r="537" spans="3:15" x14ac:dyDescent="0.35">
      <c r="C537" s="16" t="s">
        <v>35</v>
      </c>
      <c r="D537" s="13"/>
      <c r="E537" s="24">
        <v>0.12</v>
      </c>
      <c r="F537" s="21">
        <f>(F532-F520)*E537</f>
        <v>1038746.4347826086</v>
      </c>
      <c r="G537" s="18">
        <f>+(G532-G524)*E537</f>
        <v>2928000</v>
      </c>
      <c r="H537" s="21">
        <f>(H532-H520)*E537</f>
        <v>1037442.0869565217</v>
      </c>
      <c r="I537" s="18">
        <f>+(I532-I524)*E537</f>
        <v>2928000</v>
      </c>
      <c r="J537" s="21">
        <f>(J532-J520)*E537</f>
        <v>1037442.0869565217</v>
      </c>
      <c r="K537" s="18">
        <f>+(K532-K524)*E537</f>
        <v>2928000</v>
      </c>
      <c r="L537" s="19"/>
      <c r="M537" s="19"/>
      <c r="N537" s="362"/>
    </row>
    <row r="538" spans="3:15" x14ac:dyDescent="0.35">
      <c r="C538" s="16" t="s">
        <v>36</v>
      </c>
      <c r="D538" s="13"/>
      <c r="E538" s="25">
        <v>6.9599999999999995E-2</v>
      </c>
      <c r="F538" s="21">
        <f>(F532-F520)*E538</f>
        <v>602472.932173913</v>
      </c>
      <c r="G538" s="18">
        <f>+(G532-G524)*E538</f>
        <v>1698239.9999999998</v>
      </c>
      <c r="H538" s="21">
        <f>(H532-H520)*E538</f>
        <v>601716.41043478262</v>
      </c>
      <c r="I538" s="18">
        <f>+(I532-I524)*E538</f>
        <v>1698239.9999999998</v>
      </c>
      <c r="J538" s="21">
        <f>(J532-J520)*E538</f>
        <v>601716.41043478262</v>
      </c>
      <c r="K538" s="18">
        <f>+(K532-K524)*E538</f>
        <v>1698239.9999999998</v>
      </c>
      <c r="L538" s="19"/>
      <c r="M538" s="19"/>
      <c r="N538" s="362"/>
    </row>
    <row r="539" spans="3:15" x14ac:dyDescent="0.35">
      <c r="C539" s="16" t="s">
        <v>37</v>
      </c>
      <c r="D539" s="13"/>
      <c r="E539" s="23">
        <v>0.04</v>
      </c>
      <c r="F539" s="21">
        <f>(F532-F520)*E539</f>
        <v>346248.81159420288</v>
      </c>
      <c r="G539" s="18">
        <f>+(G532-G524+G536)*E539</f>
        <v>1016699.2000000001</v>
      </c>
      <c r="H539" s="21">
        <f>(H532-H520)*E539</f>
        <v>345814.02898550726</v>
      </c>
      <c r="I539" s="18">
        <f>+(I532-I524+I536)*E539</f>
        <v>1016699.2000000001</v>
      </c>
      <c r="J539" s="21">
        <f>(J532-J520)*E539</f>
        <v>345814.02898550726</v>
      </c>
      <c r="K539" s="18">
        <f>+(K532-K524+K536)*E539</f>
        <v>1016699.2000000001</v>
      </c>
      <c r="L539" s="19"/>
      <c r="M539" s="19"/>
      <c r="N539" s="362"/>
    </row>
    <row r="540" spans="3:15" x14ac:dyDescent="0.35">
      <c r="C540" s="26" t="s">
        <v>38</v>
      </c>
      <c r="D540" s="26"/>
      <c r="E540" s="27"/>
      <c r="F540" s="28"/>
      <c r="G540" s="29">
        <f>SUM(G532:G539)</f>
        <v>37694891.440000005</v>
      </c>
      <c r="H540" s="28"/>
      <c r="I540" s="29">
        <f>SUM(I532:I539)</f>
        <v>37694891.440000005</v>
      </c>
      <c r="J540" s="28"/>
      <c r="K540" s="29">
        <f>SUM(K532:K539)</f>
        <v>37694891.440000005</v>
      </c>
      <c r="L540" s="30"/>
      <c r="M540" s="30"/>
      <c r="N540" s="362"/>
    </row>
    <row r="541" spans="3:15" x14ac:dyDescent="0.35">
      <c r="C541" s="31" t="s">
        <v>39</v>
      </c>
      <c r="D541" s="31"/>
      <c r="E541" s="32"/>
      <c r="F541" s="33">
        <v>0.14000000000000001</v>
      </c>
      <c r="G541" s="34">
        <f>F541*G540</f>
        <v>5277284.8016000008</v>
      </c>
      <c r="H541" s="33">
        <v>0.16</v>
      </c>
      <c r="I541" s="34">
        <f>H541*I540</f>
        <v>6031182.6304000011</v>
      </c>
      <c r="J541" s="33">
        <v>0.15</v>
      </c>
      <c r="K541" s="34">
        <f>J541*K540</f>
        <v>5654233.7160000009</v>
      </c>
      <c r="L541" s="35"/>
      <c r="M541" s="35"/>
      <c r="N541" s="362"/>
    </row>
    <row r="542" spans="3:15" ht="15" thickBot="1" x14ac:dyDescent="0.4">
      <c r="C542" s="36" t="s">
        <v>40</v>
      </c>
      <c r="D542" s="36"/>
      <c r="E542" s="37">
        <v>0.19</v>
      </c>
      <c r="F542" s="38">
        <f>G540*F541</f>
        <v>5277284.8016000008</v>
      </c>
      <c r="G542" s="39">
        <f>+F542*E542</f>
        <v>1002684.1123040002</v>
      </c>
      <c r="H542" s="38">
        <f>I540*H541</f>
        <v>6031182.6304000011</v>
      </c>
      <c r="I542" s="39">
        <f>+H542*E542</f>
        <v>1145924.6997760001</v>
      </c>
      <c r="J542" s="38">
        <f>K540*J541</f>
        <v>5654233.7160000009</v>
      </c>
      <c r="K542" s="39">
        <f>+J542*E542</f>
        <v>1074304.4060400003</v>
      </c>
      <c r="L542" s="35"/>
      <c r="M542" s="35"/>
      <c r="N542" s="362"/>
    </row>
    <row r="543" spans="3:15" ht="15" thickBot="1" x14ac:dyDescent="0.4">
      <c r="C543" s="308" t="str">
        <f>C517</f>
        <v>AYUDANTE ALMACENISTA</v>
      </c>
      <c r="D543" s="308"/>
      <c r="E543" s="309"/>
      <c r="F543" s="310"/>
      <c r="G543" s="311">
        <f>G540+G541+G542</f>
        <v>43974860.353904009</v>
      </c>
      <c r="H543" s="310"/>
      <c r="I543" s="311">
        <f>I540+I541+I542</f>
        <v>44871998.770176008</v>
      </c>
      <c r="J543" s="310"/>
      <c r="K543" s="311">
        <f>K540+K541+K542</f>
        <v>44423429.562040001</v>
      </c>
      <c r="L543" s="9"/>
      <c r="M543" s="9"/>
      <c r="N543" s="362"/>
      <c r="O543" s="48"/>
    </row>
    <row r="544" spans="3:15" x14ac:dyDescent="0.35">
      <c r="C544" s="394"/>
      <c r="D544" s="394"/>
      <c r="E544" s="395"/>
      <c r="F544" s="396"/>
      <c r="G544" s="397"/>
      <c r="H544" s="396"/>
      <c r="I544" s="397"/>
      <c r="J544" s="396"/>
      <c r="K544" s="397"/>
      <c r="L544" s="9"/>
      <c r="M544" s="9"/>
      <c r="N544" s="362"/>
      <c r="O544" s="48"/>
    </row>
    <row r="545" spans="2:15" ht="15" thickBot="1" x14ac:dyDescent="0.4">
      <c r="B545" s="402">
        <f>D523+D495+D467+D439+D411+D383+D355+D327+D299+D271+D243+D215+D187+D159+D131+D103+D75+D47+D19</f>
        <v>93</v>
      </c>
      <c r="C545" s="7" t="s">
        <v>168</v>
      </c>
      <c r="D545" s="7"/>
      <c r="E545" s="8"/>
      <c r="F545" s="44"/>
      <c r="G545" s="45"/>
      <c r="H545" s="44"/>
      <c r="I545" s="45"/>
      <c r="J545" s="44"/>
      <c r="K545" s="45"/>
      <c r="L545" s="9"/>
      <c r="M545" s="9"/>
      <c r="N545" s="362"/>
      <c r="O545" s="48"/>
    </row>
    <row r="546" spans="2:15" ht="15" thickBot="1" x14ac:dyDescent="0.4">
      <c r="C546" s="285" t="s">
        <v>12</v>
      </c>
      <c r="D546" s="285" t="s">
        <v>13</v>
      </c>
      <c r="E546" s="286" t="s">
        <v>14</v>
      </c>
      <c r="F546" s="287" t="s">
        <v>15</v>
      </c>
      <c r="G546" s="288" t="s">
        <v>16</v>
      </c>
      <c r="H546" s="287" t="s">
        <v>15</v>
      </c>
      <c r="I546" s="288" t="s">
        <v>16</v>
      </c>
      <c r="J546" s="287" t="s">
        <v>15</v>
      </c>
      <c r="K546" s="288" t="s">
        <v>16</v>
      </c>
      <c r="L546" s="9"/>
      <c r="M546" s="9"/>
      <c r="N546" s="362"/>
      <c r="O546" s="48"/>
    </row>
    <row r="547" spans="2:15" x14ac:dyDescent="0.35">
      <c r="C547" s="289" t="s">
        <v>17</v>
      </c>
      <c r="D547" s="290">
        <v>4</v>
      </c>
      <c r="E547" s="291"/>
      <c r="F547" s="292">
        <v>1925000</v>
      </c>
      <c r="G547" s="293">
        <f>D547*F547</f>
        <v>7700000</v>
      </c>
      <c r="H547" s="292">
        <v>1925000</v>
      </c>
      <c r="I547" s="293">
        <f>D547*H547</f>
        <v>7700000</v>
      </c>
      <c r="J547" s="292">
        <v>1925000</v>
      </c>
      <c r="K547" s="293">
        <f>D547*J547</f>
        <v>7700000</v>
      </c>
      <c r="L547" s="9"/>
      <c r="M547" s="9"/>
      <c r="N547" s="362"/>
      <c r="O547" s="48"/>
    </row>
    <row r="548" spans="2:15" x14ac:dyDescent="0.35">
      <c r="C548" s="294" t="s">
        <v>18</v>
      </c>
      <c r="D548" s="295">
        <v>4</v>
      </c>
      <c r="E548" s="296"/>
      <c r="F548" s="297">
        <v>162000</v>
      </c>
      <c r="G548" s="298">
        <f>D548*F548</f>
        <v>648000</v>
      </c>
      <c r="H548" s="297">
        <v>162000</v>
      </c>
      <c r="I548" s="298">
        <f>D548*H548</f>
        <v>648000</v>
      </c>
      <c r="J548" s="297">
        <v>162000</v>
      </c>
      <c r="K548" s="298">
        <f>D548*J548</f>
        <v>648000</v>
      </c>
      <c r="L548" s="9"/>
      <c r="M548" s="9"/>
      <c r="N548" s="362"/>
      <c r="O548" s="48"/>
    </row>
    <row r="549" spans="2:15" x14ac:dyDescent="0.35">
      <c r="C549" s="294" t="s">
        <v>19</v>
      </c>
      <c r="D549" s="295"/>
      <c r="E549" s="296"/>
      <c r="F549" s="297">
        <f>F547/230</f>
        <v>8369.565217391304</v>
      </c>
      <c r="G549" s="298"/>
      <c r="H549" s="297">
        <f>H547/230</f>
        <v>8369.565217391304</v>
      </c>
      <c r="I549" s="298"/>
      <c r="J549" s="297">
        <f>J547/230</f>
        <v>8369.565217391304</v>
      </c>
      <c r="K549" s="298"/>
      <c r="L549" s="9"/>
      <c r="M549" s="9"/>
      <c r="N549" s="362"/>
      <c r="O549" s="48"/>
    </row>
    <row r="550" spans="2:15" ht="15" thickBot="1" x14ac:dyDescent="0.4">
      <c r="C550" s="299" t="s">
        <v>20</v>
      </c>
      <c r="D550" s="300">
        <v>75</v>
      </c>
      <c r="E550" s="301"/>
      <c r="F550" s="302"/>
      <c r="G550" s="303"/>
      <c r="H550" s="302"/>
      <c r="I550" s="303"/>
      <c r="J550" s="302"/>
      <c r="K550" s="303"/>
      <c r="L550" s="9"/>
      <c r="M550" s="9"/>
      <c r="N550" s="362"/>
      <c r="O550" s="48"/>
    </row>
    <row r="551" spans="2:15" x14ac:dyDescent="0.35">
      <c r="C551" s="16" t="s">
        <v>21</v>
      </c>
      <c r="D551" s="13">
        <v>4</v>
      </c>
      <c r="E551" s="17"/>
      <c r="F551" s="14">
        <f>(F547/30)*D550</f>
        <v>4812500</v>
      </c>
      <c r="G551" s="18">
        <f>D551*F551</f>
        <v>19250000</v>
      </c>
      <c r="H551" s="14">
        <f>(H547/30)*D550</f>
        <v>4812500</v>
      </c>
      <c r="I551" s="18">
        <f>D551*H551</f>
        <v>19250000</v>
      </c>
      <c r="J551" s="14">
        <f>(J547/30)*D550</f>
        <v>4812500</v>
      </c>
      <c r="K551" s="18">
        <f>D551*J551</f>
        <v>19250000</v>
      </c>
      <c r="L551" s="9"/>
      <c r="M551" s="9"/>
      <c r="N551" s="362"/>
      <c r="O551" s="48"/>
    </row>
    <row r="552" spans="2:15" x14ac:dyDescent="0.35">
      <c r="C552" s="16" t="s">
        <v>22</v>
      </c>
      <c r="D552" s="13">
        <v>4</v>
      </c>
      <c r="E552" s="17"/>
      <c r="F552" s="14">
        <f>(F548/30)*D550</f>
        <v>405000</v>
      </c>
      <c r="G552" s="18">
        <f>D552*F552</f>
        <v>1620000</v>
      </c>
      <c r="H552" s="14">
        <f>(H548/30)*D550</f>
        <v>405000</v>
      </c>
      <c r="I552" s="18">
        <f>D552*H552</f>
        <v>1620000</v>
      </c>
      <c r="J552" s="14">
        <f>(D550/30)*J548</f>
        <v>405000</v>
      </c>
      <c r="K552" s="18">
        <f>D552*J552</f>
        <v>1620000</v>
      </c>
      <c r="L552" s="9"/>
      <c r="M552" s="9"/>
      <c r="N552" s="362"/>
      <c r="O552" s="48"/>
    </row>
    <row r="553" spans="2:15" x14ac:dyDescent="0.35">
      <c r="C553" s="16" t="s">
        <v>23</v>
      </c>
      <c r="D553" s="13">
        <v>0</v>
      </c>
      <c r="E553" s="20">
        <v>1.25</v>
      </c>
      <c r="F553" s="21"/>
      <c r="G553" s="18">
        <f>D553*F553</f>
        <v>0</v>
      </c>
      <c r="H553" s="21"/>
      <c r="I553" s="18">
        <f>F553*H553</f>
        <v>0</v>
      </c>
      <c r="J553" s="21"/>
      <c r="K553" s="18"/>
      <c r="L553" s="9"/>
      <c r="M553" s="9"/>
      <c r="N553" s="362"/>
      <c r="O553" s="48"/>
    </row>
    <row r="554" spans="2:15" x14ac:dyDescent="0.35">
      <c r="C554" s="16" t="s">
        <v>24</v>
      </c>
      <c r="D554" s="13">
        <v>0</v>
      </c>
      <c r="E554" s="20">
        <v>1.75</v>
      </c>
      <c r="F554" s="21"/>
      <c r="G554" s="18">
        <f>D554*F554</f>
        <v>0</v>
      </c>
      <c r="H554" s="21"/>
      <c r="I554" s="18">
        <f>F554*H554</f>
        <v>0</v>
      </c>
      <c r="J554" s="21"/>
      <c r="K554" s="18"/>
      <c r="L554" s="9"/>
      <c r="M554" s="9"/>
      <c r="N554" s="362"/>
      <c r="O554" s="48"/>
    </row>
    <row r="555" spans="2:15" x14ac:dyDescent="0.35">
      <c r="C555" s="16" t="s">
        <v>25</v>
      </c>
      <c r="D555" s="13">
        <v>0</v>
      </c>
      <c r="E555" s="20">
        <v>1.35</v>
      </c>
      <c r="F555" s="21"/>
      <c r="G555" s="18">
        <f>D555*F555</f>
        <v>0</v>
      </c>
      <c r="H555" s="21"/>
      <c r="I555" s="18">
        <f>F555*H555</f>
        <v>0</v>
      </c>
      <c r="J555" s="21"/>
      <c r="K555" s="18"/>
      <c r="L555" s="9"/>
      <c r="M555" s="9"/>
      <c r="N555" s="362"/>
      <c r="O555" s="48"/>
    </row>
    <row r="556" spans="2:15" x14ac:dyDescent="0.35">
      <c r="C556" s="16" t="s">
        <v>26</v>
      </c>
      <c r="D556" s="13">
        <v>0</v>
      </c>
      <c r="E556" s="20">
        <v>1.75</v>
      </c>
      <c r="F556" s="21"/>
      <c r="G556" s="18">
        <f>+F556*D556</f>
        <v>0</v>
      </c>
      <c r="H556" s="21"/>
      <c r="I556" s="18">
        <f>+H556*F556</f>
        <v>0</v>
      </c>
      <c r="J556" s="21"/>
      <c r="K556" s="18"/>
      <c r="L556" s="9"/>
      <c r="M556" s="9"/>
      <c r="N556" s="362"/>
      <c r="O556" s="48"/>
    </row>
    <row r="557" spans="2:15" x14ac:dyDescent="0.35">
      <c r="C557" s="16" t="s">
        <v>27</v>
      </c>
      <c r="D557" s="13">
        <f>R554</f>
        <v>0</v>
      </c>
      <c r="E557" s="20">
        <v>2.1</v>
      </c>
      <c r="F557" s="21"/>
      <c r="G557" s="18">
        <f>D557*F557</f>
        <v>0</v>
      </c>
      <c r="H557" s="21"/>
      <c r="I557" s="18">
        <f>F557*H557</f>
        <v>0</v>
      </c>
      <c r="J557" s="21"/>
      <c r="K557" s="18"/>
      <c r="L557" s="9"/>
      <c r="M557" s="9"/>
      <c r="N557" s="362"/>
      <c r="O557" s="48"/>
    </row>
    <row r="558" spans="2:15" x14ac:dyDescent="0.35">
      <c r="C558" s="16" t="s">
        <v>28</v>
      </c>
      <c r="D558" s="13">
        <f>S554</f>
        <v>0</v>
      </c>
      <c r="E558" s="20">
        <v>2</v>
      </c>
      <c r="F558" s="21"/>
      <c r="G558" s="18">
        <f>D558*F558</f>
        <v>0</v>
      </c>
      <c r="H558" s="21"/>
      <c r="I558" s="18">
        <f>F558*H558</f>
        <v>0</v>
      </c>
      <c r="J558" s="21"/>
      <c r="K558" s="18"/>
      <c r="L558" s="9"/>
      <c r="M558" s="9"/>
      <c r="N558" s="362"/>
      <c r="O558" s="48"/>
    </row>
    <row r="559" spans="2:15" x14ac:dyDescent="0.35">
      <c r="C559" s="16" t="s">
        <v>29</v>
      </c>
      <c r="D559" s="13">
        <f>T554</f>
        <v>0</v>
      </c>
      <c r="E559" s="20">
        <v>2.5</v>
      </c>
      <c r="F559" s="21"/>
      <c r="G559" s="18">
        <f>D559*F559</f>
        <v>0</v>
      </c>
      <c r="H559" s="21"/>
      <c r="I559" s="18">
        <f>F559*H559</f>
        <v>0</v>
      </c>
      <c r="J559" s="21"/>
      <c r="K559" s="18"/>
      <c r="L559" s="9"/>
      <c r="M559" s="9"/>
      <c r="N559" s="362"/>
      <c r="O559" s="48"/>
    </row>
    <row r="560" spans="2:15" x14ac:dyDescent="0.35">
      <c r="C560" s="12" t="s">
        <v>30</v>
      </c>
      <c r="D560" s="12"/>
      <c r="E560" s="22"/>
      <c r="F560" s="14">
        <f t="shared" ref="F560:K560" si="20">SUM(F551:F559)</f>
        <v>5217500</v>
      </c>
      <c r="G560" s="15">
        <f t="shared" si="20"/>
        <v>20870000</v>
      </c>
      <c r="H560" s="14">
        <f t="shared" si="20"/>
        <v>5217500</v>
      </c>
      <c r="I560" s="15">
        <f t="shared" si="20"/>
        <v>20870000</v>
      </c>
      <c r="J560" s="14">
        <f t="shared" si="20"/>
        <v>5217500</v>
      </c>
      <c r="K560" s="15">
        <f t="shared" si="20"/>
        <v>20870000</v>
      </c>
      <c r="L560" s="9"/>
      <c r="M560" s="9"/>
      <c r="N560" s="362"/>
      <c r="O560" s="48"/>
    </row>
    <row r="561" spans="3:15" x14ac:dyDescent="0.35">
      <c r="C561" s="16" t="s">
        <v>31</v>
      </c>
      <c r="D561" s="13"/>
      <c r="E561" s="23">
        <v>8.3299999999999999E-2</v>
      </c>
      <c r="F561" s="21">
        <f>F560*E561</f>
        <v>434617.75</v>
      </c>
      <c r="G561" s="18">
        <f>G560*E561</f>
        <v>1738471</v>
      </c>
      <c r="H561" s="21">
        <f>H560*E561</f>
        <v>434617.75</v>
      </c>
      <c r="I561" s="18">
        <f>I560*E561</f>
        <v>1738471</v>
      </c>
      <c r="J561" s="21">
        <f>J560*E561</f>
        <v>434617.75</v>
      </c>
      <c r="K561" s="18">
        <f>K560*E561</f>
        <v>1738471</v>
      </c>
      <c r="L561" s="9"/>
      <c r="M561" s="9"/>
      <c r="N561" s="362"/>
      <c r="O561" s="48"/>
    </row>
    <row r="562" spans="3:15" x14ac:dyDescent="0.35">
      <c r="C562" s="16" t="s">
        <v>32</v>
      </c>
      <c r="D562" s="13"/>
      <c r="E562" s="24">
        <v>0.01</v>
      </c>
      <c r="F562" s="21">
        <f>F561*E562</f>
        <v>4346.1774999999998</v>
      </c>
      <c r="G562" s="18">
        <f>G560*E562</f>
        <v>208700</v>
      </c>
      <c r="H562" s="21">
        <f>H561*E562</f>
        <v>4346.1774999999998</v>
      </c>
      <c r="I562" s="18">
        <f>I560*E562</f>
        <v>208700</v>
      </c>
      <c r="J562" s="21">
        <f>J561*E562</f>
        <v>4346.1774999999998</v>
      </c>
      <c r="K562" s="18">
        <f>K560*E562</f>
        <v>208700</v>
      </c>
      <c r="L562" s="9"/>
      <c r="M562" s="9"/>
      <c r="N562" s="362"/>
      <c r="O562" s="48"/>
    </row>
    <row r="563" spans="3:15" x14ac:dyDescent="0.35">
      <c r="C563" s="16" t="s">
        <v>33</v>
      </c>
      <c r="D563" s="13"/>
      <c r="E563" s="23">
        <v>8.3299999999999999E-2</v>
      </c>
      <c r="F563" s="21">
        <f>E563*F560</f>
        <v>434617.75</v>
      </c>
      <c r="G563" s="18">
        <f>G560*E563</f>
        <v>1738471</v>
      </c>
      <c r="H563" s="21">
        <f>E563*H560</f>
        <v>434617.75</v>
      </c>
      <c r="I563" s="18">
        <f>I560*E563</f>
        <v>1738471</v>
      </c>
      <c r="J563" s="21">
        <f>E563*J560</f>
        <v>434617.75</v>
      </c>
      <c r="K563" s="18">
        <f>K560*E563</f>
        <v>1738471</v>
      </c>
      <c r="L563" s="9"/>
      <c r="M563" s="9"/>
      <c r="N563" s="362"/>
      <c r="O563" s="48"/>
    </row>
    <row r="564" spans="3:15" x14ac:dyDescent="0.35">
      <c r="C564" s="16" t="s">
        <v>34</v>
      </c>
      <c r="D564" s="13"/>
      <c r="E564" s="23">
        <v>4.1700000000000001E-2</v>
      </c>
      <c r="F564" s="21">
        <f>E564*F560</f>
        <v>217569.75</v>
      </c>
      <c r="G564" s="18">
        <f>+(G560-G552)*E564</f>
        <v>802725</v>
      </c>
      <c r="H564" s="21">
        <f>E564*H560</f>
        <v>217569.75</v>
      </c>
      <c r="I564" s="18">
        <f>+(I560-I552)*E564</f>
        <v>802725</v>
      </c>
      <c r="J564" s="21">
        <f>E564*J560</f>
        <v>217569.75</v>
      </c>
      <c r="K564" s="18">
        <f>+(K560-K552)*E564</f>
        <v>802725</v>
      </c>
      <c r="L564" s="9"/>
      <c r="M564" s="9"/>
      <c r="N564" s="362"/>
      <c r="O564" s="48"/>
    </row>
    <row r="565" spans="3:15" x14ac:dyDescent="0.35">
      <c r="C565" s="16" t="s">
        <v>35</v>
      </c>
      <c r="D565" s="13"/>
      <c r="E565" s="24">
        <v>0.12</v>
      </c>
      <c r="F565" s="21">
        <f>(F560-F548)*E565</f>
        <v>606660</v>
      </c>
      <c r="G565" s="18">
        <f>+(G560-G552)*E565</f>
        <v>2310000</v>
      </c>
      <c r="H565" s="21">
        <f>(H560-H548)*E565</f>
        <v>606660</v>
      </c>
      <c r="I565" s="18">
        <f>+(I560-I552)*E565</f>
        <v>2310000</v>
      </c>
      <c r="J565" s="21">
        <f>(J560-J548)*E565</f>
        <v>606660</v>
      </c>
      <c r="K565" s="18">
        <f>+(K560-K552)*E565</f>
        <v>2310000</v>
      </c>
      <c r="L565" s="9"/>
      <c r="M565" s="9"/>
      <c r="N565" s="362"/>
      <c r="O565" s="48"/>
    </row>
    <row r="566" spans="3:15" x14ac:dyDescent="0.35">
      <c r="C566" s="16" t="s">
        <v>36</v>
      </c>
      <c r="D566" s="13"/>
      <c r="E566" s="25">
        <v>6.9599999999999995E-2</v>
      </c>
      <c r="F566" s="21">
        <f>(F560-F548)*E566</f>
        <v>351862.8</v>
      </c>
      <c r="G566" s="18">
        <f>+(G560-G552)*E566</f>
        <v>1339800</v>
      </c>
      <c r="H566" s="21">
        <f>(H560-H548)*E566</f>
        <v>351862.8</v>
      </c>
      <c r="I566" s="18">
        <f>+(I560-I552)*E566</f>
        <v>1339800</v>
      </c>
      <c r="J566" s="21">
        <f>(J560-J548)*E566</f>
        <v>351862.8</v>
      </c>
      <c r="K566" s="18">
        <f>+(K560-K552)*E566</f>
        <v>1339800</v>
      </c>
      <c r="L566" s="9"/>
      <c r="M566" s="9"/>
      <c r="N566" s="362"/>
      <c r="O566" s="48"/>
    </row>
    <row r="567" spans="3:15" x14ac:dyDescent="0.35">
      <c r="C567" s="16" t="s">
        <v>37</v>
      </c>
      <c r="D567" s="13"/>
      <c r="E567" s="23">
        <v>0.04</v>
      </c>
      <c r="F567" s="21">
        <f>(F560-F548)*E567</f>
        <v>202220</v>
      </c>
      <c r="G567" s="18">
        <f>+(G560-G552+G564)*E567</f>
        <v>802109</v>
      </c>
      <c r="H567" s="21">
        <f>(H560-H548)*E567</f>
        <v>202220</v>
      </c>
      <c r="I567" s="18">
        <f>+(I560-I552+I564)*E567</f>
        <v>802109</v>
      </c>
      <c r="J567" s="21">
        <f>(J560-J548)*E567</f>
        <v>202220</v>
      </c>
      <c r="K567" s="18">
        <f>+(K560-K552+K564)*E567</f>
        <v>802109</v>
      </c>
      <c r="L567" s="9"/>
      <c r="M567" s="9"/>
      <c r="N567" s="362"/>
      <c r="O567" s="48"/>
    </row>
    <row r="568" spans="3:15" x14ac:dyDescent="0.35">
      <c r="C568" s="26" t="s">
        <v>38</v>
      </c>
      <c r="D568" s="26"/>
      <c r="E568" s="27"/>
      <c r="F568" s="28"/>
      <c r="G568" s="29">
        <f>SUM(G560:G567)</f>
        <v>29810276</v>
      </c>
      <c r="H568" s="28"/>
      <c r="I568" s="29">
        <f>SUM(I560:I567)</f>
        <v>29810276</v>
      </c>
      <c r="J568" s="28"/>
      <c r="K568" s="29">
        <f>SUM(K560:K567)</f>
        <v>29810276</v>
      </c>
      <c r="L568" s="9"/>
      <c r="M568" s="9"/>
      <c r="N568" s="362"/>
      <c r="O568" s="48"/>
    </row>
    <row r="569" spans="3:15" x14ac:dyDescent="0.35">
      <c r="C569" s="31" t="s">
        <v>39</v>
      </c>
      <c r="D569" s="31"/>
      <c r="E569" s="32"/>
      <c r="F569" s="33">
        <v>0.14000000000000001</v>
      </c>
      <c r="G569" s="34">
        <f>F569*G568</f>
        <v>4173438.6400000006</v>
      </c>
      <c r="H569" s="33">
        <v>0.16</v>
      </c>
      <c r="I569" s="34">
        <f>H569*I568</f>
        <v>4769644.16</v>
      </c>
      <c r="J569" s="33">
        <v>0.15</v>
      </c>
      <c r="K569" s="34">
        <f>J569*K568</f>
        <v>4471541.3999999994</v>
      </c>
      <c r="L569" s="9"/>
      <c r="M569" s="9"/>
      <c r="N569" s="362"/>
      <c r="O569" s="48"/>
    </row>
    <row r="570" spans="3:15" ht="15" thickBot="1" x14ac:dyDescent="0.4">
      <c r="C570" s="36" t="s">
        <v>40</v>
      </c>
      <c r="D570" s="36"/>
      <c r="E570" s="37">
        <v>0.19</v>
      </c>
      <c r="F570" s="38">
        <f>G568*F569</f>
        <v>4173438.6400000006</v>
      </c>
      <c r="G570" s="39">
        <f>+F570*E570</f>
        <v>792953.34160000016</v>
      </c>
      <c r="H570" s="38">
        <f>I568*H569</f>
        <v>4769644.16</v>
      </c>
      <c r="I570" s="39">
        <f>+H570*E570</f>
        <v>906232.39040000003</v>
      </c>
      <c r="J570" s="38">
        <f>K568*J569</f>
        <v>4471541.3999999994</v>
      </c>
      <c r="K570" s="39">
        <f>+J570*E570</f>
        <v>849592.86599999992</v>
      </c>
      <c r="L570" s="9"/>
      <c r="M570" s="9"/>
      <c r="N570" s="362"/>
      <c r="O570" s="48"/>
    </row>
    <row r="571" spans="3:15" ht="15" thickBot="1" x14ac:dyDescent="0.4">
      <c r="C571" s="308" t="str">
        <f>C545</f>
        <v>OFICIALES PINTORES CASA BENKOS BIOHO</v>
      </c>
      <c r="D571" s="308"/>
      <c r="E571" s="309"/>
      <c r="F571" s="310"/>
      <c r="G571" s="311">
        <f>G568+G569+G570</f>
        <v>34776667.981600001</v>
      </c>
      <c r="H571" s="310"/>
      <c r="I571" s="311">
        <f>I568+I569+I570</f>
        <v>35486152.550399996</v>
      </c>
      <c r="J571" s="310"/>
      <c r="K571" s="311">
        <f>K568+K569+K570</f>
        <v>35131410.265999995</v>
      </c>
      <c r="L571" s="9"/>
      <c r="M571" s="9"/>
      <c r="N571" s="362"/>
      <c r="O571" s="48"/>
    </row>
    <row r="572" spans="3:15" x14ac:dyDescent="0.35">
      <c r="C572" s="394"/>
      <c r="D572" s="394"/>
      <c r="E572" s="395"/>
      <c r="F572" s="396"/>
      <c r="G572" s="397"/>
      <c r="H572" s="396"/>
      <c r="I572" s="397"/>
      <c r="J572" s="396"/>
      <c r="K572" s="397"/>
      <c r="L572" s="9"/>
      <c r="M572" s="9"/>
      <c r="N572" s="362"/>
      <c r="O572" s="48"/>
    </row>
    <row r="573" spans="3:15" ht="15" thickBot="1" x14ac:dyDescent="0.4">
      <c r="C573" s="7" t="s">
        <v>169</v>
      </c>
      <c r="D573" s="7"/>
      <c r="E573" s="8"/>
      <c r="F573" s="44"/>
      <c r="G573" s="45"/>
      <c r="H573" s="44"/>
      <c r="I573" s="45"/>
      <c r="J573" s="44"/>
      <c r="K573" s="45"/>
      <c r="L573" s="9"/>
      <c r="M573" s="9"/>
      <c r="N573" s="362"/>
      <c r="O573" s="48"/>
    </row>
    <row r="574" spans="3:15" ht="15" thickBot="1" x14ac:dyDescent="0.4">
      <c r="C574" s="285" t="s">
        <v>12</v>
      </c>
      <c r="D574" s="285" t="s">
        <v>13</v>
      </c>
      <c r="E574" s="286" t="s">
        <v>14</v>
      </c>
      <c r="F574" s="287" t="s">
        <v>15</v>
      </c>
      <c r="G574" s="288" t="s">
        <v>16</v>
      </c>
      <c r="H574" s="287" t="s">
        <v>15</v>
      </c>
      <c r="I574" s="288" t="s">
        <v>16</v>
      </c>
      <c r="J574" s="287" t="s">
        <v>15</v>
      </c>
      <c r="K574" s="288" t="s">
        <v>16</v>
      </c>
      <c r="L574" s="9"/>
      <c r="M574" s="9"/>
      <c r="N574" s="362"/>
      <c r="O574" s="48"/>
    </row>
    <row r="575" spans="3:15" x14ac:dyDescent="0.35">
      <c r="C575" s="289" t="s">
        <v>17</v>
      </c>
      <c r="D575" s="290">
        <v>4</v>
      </c>
      <c r="E575" s="291"/>
      <c r="F575" s="292">
        <v>1925000</v>
      </c>
      <c r="G575" s="293">
        <f>D575*F575</f>
        <v>7700000</v>
      </c>
      <c r="H575" s="292">
        <v>1925000</v>
      </c>
      <c r="I575" s="293">
        <f>D575*H575</f>
        <v>7700000</v>
      </c>
      <c r="J575" s="292">
        <v>1925000</v>
      </c>
      <c r="K575" s="293">
        <f>D575*J575</f>
        <v>7700000</v>
      </c>
      <c r="L575" s="9"/>
      <c r="M575" s="9"/>
      <c r="N575" s="362"/>
      <c r="O575" s="48"/>
    </row>
    <row r="576" spans="3:15" x14ac:dyDescent="0.35">
      <c r="C576" s="294" t="s">
        <v>18</v>
      </c>
      <c r="D576" s="295">
        <v>4</v>
      </c>
      <c r="E576" s="296"/>
      <c r="F576" s="297">
        <v>162000</v>
      </c>
      <c r="G576" s="298">
        <f>D576*F576</f>
        <v>648000</v>
      </c>
      <c r="H576" s="297">
        <v>162000</v>
      </c>
      <c r="I576" s="298">
        <f>D576*H576</f>
        <v>648000</v>
      </c>
      <c r="J576" s="297">
        <v>162000</v>
      </c>
      <c r="K576" s="298">
        <f>D576*J576</f>
        <v>648000</v>
      </c>
      <c r="L576" s="9"/>
      <c r="M576" s="9"/>
      <c r="N576" s="362"/>
      <c r="O576" s="48"/>
    </row>
    <row r="577" spans="3:15" x14ac:dyDescent="0.35">
      <c r="C577" s="294" t="s">
        <v>19</v>
      </c>
      <c r="D577" s="295"/>
      <c r="E577" s="296"/>
      <c r="F577" s="297">
        <f>F575/230</f>
        <v>8369.565217391304</v>
      </c>
      <c r="G577" s="298"/>
      <c r="H577" s="297">
        <f>H575/230</f>
        <v>8369.565217391304</v>
      </c>
      <c r="I577" s="298"/>
      <c r="J577" s="297">
        <f>J575/230</f>
        <v>8369.565217391304</v>
      </c>
      <c r="K577" s="298"/>
      <c r="L577" s="9"/>
      <c r="M577" s="9"/>
      <c r="N577" s="362"/>
      <c r="O577" s="48"/>
    </row>
    <row r="578" spans="3:15" ht="15" thickBot="1" x14ac:dyDescent="0.4">
      <c r="C578" s="299" t="s">
        <v>20</v>
      </c>
      <c r="D578" s="300">
        <v>90</v>
      </c>
      <c r="E578" s="301"/>
      <c r="F578" s="302"/>
      <c r="G578" s="303"/>
      <c r="H578" s="302"/>
      <c r="I578" s="303"/>
      <c r="J578" s="302"/>
      <c r="K578" s="303"/>
      <c r="L578" s="9"/>
      <c r="M578" s="9"/>
      <c r="N578" s="362"/>
      <c r="O578" s="48"/>
    </row>
    <row r="579" spans="3:15" x14ac:dyDescent="0.35">
      <c r="C579" s="16" t="s">
        <v>21</v>
      </c>
      <c r="D579" s="13">
        <v>4</v>
      </c>
      <c r="E579" s="17"/>
      <c r="F579" s="14">
        <f>(F575/30)*D578</f>
        <v>5775000</v>
      </c>
      <c r="G579" s="18">
        <f>D579*F579</f>
        <v>23100000</v>
      </c>
      <c r="H579" s="14">
        <f>(H575/30)*D578</f>
        <v>5775000</v>
      </c>
      <c r="I579" s="18">
        <f>D579*H579</f>
        <v>23100000</v>
      </c>
      <c r="J579" s="14">
        <f>(J575/30)*D578</f>
        <v>5775000</v>
      </c>
      <c r="K579" s="18">
        <f>D579*J579</f>
        <v>23100000</v>
      </c>
      <c r="L579" s="9"/>
      <c r="M579" s="9"/>
      <c r="N579" s="362"/>
      <c r="O579" s="48"/>
    </row>
    <row r="580" spans="3:15" x14ac:dyDescent="0.35">
      <c r="C580" s="16" t="s">
        <v>22</v>
      </c>
      <c r="D580" s="13">
        <v>4</v>
      </c>
      <c r="E580" s="17"/>
      <c r="F580" s="14">
        <f>(F576/30)*D578</f>
        <v>486000</v>
      </c>
      <c r="G580" s="18">
        <f>D580*F580</f>
        <v>1944000</v>
      </c>
      <c r="H580" s="14">
        <f>(H576/30)*D578</f>
        <v>486000</v>
      </c>
      <c r="I580" s="18">
        <f>D580*H580</f>
        <v>1944000</v>
      </c>
      <c r="J580" s="14">
        <f>(D578/30)*J576</f>
        <v>486000</v>
      </c>
      <c r="K580" s="18">
        <f>D580*J580</f>
        <v>1944000</v>
      </c>
      <c r="L580" s="9"/>
      <c r="M580" s="9"/>
      <c r="N580" s="362"/>
      <c r="O580" s="48"/>
    </row>
    <row r="581" spans="3:15" x14ac:dyDescent="0.35">
      <c r="C581" s="16" t="s">
        <v>23</v>
      </c>
      <c r="D581" s="13">
        <v>0</v>
      </c>
      <c r="E581" s="20">
        <v>1.25</v>
      </c>
      <c r="F581" s="21"/>
      <c r="G581" s="18">
        <f>D581*F581</f>
        <v>0</v>
      </c>
      <c r="H581" s="21"/>
      <c r="I581" s="18">
        <f>F581*H581</f>
        <v>0</v>
      </c>
      <c r="J581" s="21"/>
      <c r="K581" s="18"/>
      <c r="L581" s="9"/>
      <c r="M581" s="9"/>
      <c r="N581" s="362"/>
      <c r="O581" s="48"/>
    </row>
    <row r="582" spans="3:15" x14ac:dyDescent="0.35">
      <c r="C582" s="16" t="s">
        <v>24</v>
      </c>
      <c r="D582" s="13">
        <v>0</v>
      </c>
      <c r="E582" s="20">
        <v>1.75</v>
      </c>
      <c r="F582" s="21"/>
      <c r="G582" s="18">
        <f>D582*F582</f>
        <v>0</v>
      </c>
      <c r="H582" s="21"/>
      <c r="I582" s="18">
        <f>F582*H582</f>
        <v>0</v>
      </c>
      <c r="J582" s="21"/>
      <c r="K582" s="18"/>
      <c r="L582" s="9"/>
      <c r="M582" s="9"/>
      <c r="N582" s="362"/>
      <c r="O582" s="48"/>
    </row>
    <row r="583" spans="3:15" x14ac:dyDescent="0.35">
      <c r="C583" s="16" t="s">
        <v>25</v>
      </c>
      <c r="D583" s="13">
        <v>0</v>
      </c>
      <c r="E583" s="20">
        <v>1.35</v>
      </c>
      <c r="F583" s="21"/>
      <c r="G583" s="18">
        <f>D583*F583</f>
        <v>0</v>
      </c>
      <c r="H583" s="21"/>
      <c r="I583" s="18">
        <f>F583*H583</f>
        <v>0</v>
      </c>
      <c r="J583" s="21"/>
      <c r="K583" s="18"/>
      <c r="L583" s="9"/>
      <c r="M583" s="9"/>
      <c r="N583" s="362"/>
      <c r="O583" s="48"/>
    </row>
    <row r="584" spans="3:15" x14ac:dyDescent="0.35">
      <c r="C584" s="16" t="s">
        <v>26</v>
      </c>
      <c r="D584" s="13">
        <v>0</v>
      </c>
      <c r="E584" s="20">
        <v>1.75</v>
      </c>
      <c r="F584" s="21"/>
      <c r="G584" s="18">
        <f>+F584*D584</f>
        <v>0</v>
      </c>
      <c r="H584" s="21"/>
      <c r="I584" s="18">
        <f>+H584*F584</f>
        <v>0</v>
      </c>
      <c r="J584" s="21"/>
      <c r="K584" s="18"/>
      <c r="L584" s="9"/>
      <c r="M584" s="9"/>
      <c r="N584" s="362"/>
      <c r="O584" s="48"/>
    </row>
    <row r="585" spans="3:15" x14ac:dyDescent="0.35">
      <c r="C585" s="16" t="s">
        <v>27</v>
      </c>
      <c r="D585" s="13">
        <f>R582</f>
        <v>0</v>
      </c>
      <c r="E585" s="20">
        <v>2.1</v>
      </c>
      <c r="F585" s="21"/>
      <c r="G585" s="18">
        <f>D585*F585</f>
        <v>0</v>
      </c>
      <c r="H585" s="21"/>
      <c r="I585" s="18">
        <f>F585*H585</f>
        <v>0</v>
      </c>
      <c r="J585" s="21"/>
      <c r="K585" s="18"/>
      <c r="L585" s="9"/>
      <c r="M585" s="9"/>
      <c r="N585" s="362"/>
      <c r="O585" s="48"/>
    </row>
    <row r="586" spans="3:15" x14ac:dyDescent="0.35">
      <c r="C586" s="16" t="s">
        <v>28</v>
      </c>
      <c r="D586" s="13">
        <f>S582</f>
        <v>0</v>
      </c>
      <c r="E586" s="20">
        <v>2</v>
      </c>
      <c r="F586" s="21"/>
      <c r="G586" s="18">
        <f>D586*F586</f>
        <v>0</v>
      </c>
      <c r="H586" s="21"/>
      <c r="I586" s="18">
        <f>F586*H586</f>
        <v>0</v>
      </c>
      <c r="J586" s="21"/>
      <c r="K586" s="18"/>
      <c r="L586" s="9"/>
      <c r="M586" s="9"/>
      <c r="N586" s="362"/>
      <c r="O586" s="48"/>
    </row>
    <row r="587" spans="3:15" x14ac:dyDescent="0.35">
      <c r="C587" s="16" t="s">
        <v>29</v>
      </c>
      <c r="D587" s="13">
        <f>T582</f>
        <v>0</v>
      </c>
      <c r="E587" s="20">
        <v>2.5</v>
      </c>
      <c r="F587" s="21"/>
      <c r="G587" s="18">
        <f>D587*F587</f>
        <v>0</v>
      </c>
      <c r="H587" s="21"/>
      <c r="I587" s="18">
        <f>F587*H587</f>
        <v>0</v>
      </c>
      <c r="J587" s="21"/>
      <c r="K587" s="18"/>
      <c r="L587" s="9"/>
      <c r="M587" s="9"/>
      <c r="N587" s="362"/>
      <c r="O587" s="48"/>
    </row>
    <row r="588" spans="3:15" x14ac:dyDescent="0.35">
      <c r="C588" s="12" t="s">
        <v>30</v>
      </c>
      <c r="D588" s="12"/>
      <c r="E588" s="22"/>
      <c r="F588" s="14">
        <f t="shared" ref="F588:K588" si="21">SUM(F579:F587)</f>
        <v>6261000</v>
      </c>
      <c r="G588" s="15">
        <f t="shared" si="21"/>
        <v>25044000</v>
      </c>
      <c r="H588" s="14">
        <f t="shared" si="21"/>
        <v>6261000</v>
      </c>
      <c r="I588" s="15">
        <f t="shared" si="21"/>
        <v>25044000</v>
      </c>
      <c r="J588" s="14">
        <f t="shared" si="21"/>
        <v>6261000</v>
      </c>
      <c r="K588" s="15">
        <f t="shared" si="21"/>
        <v>25044000</v>
      </c>
      <c r="L588" s="9"/>
      <c r="M588" s="9"/>
      <c r="N588" s="362"/>
      <c r="O588" s="48"/>
    </row>
    <row r="589" spans="3:15" x14ac:dyDescent="0.35">
      <c r="C589" s="16" t="s">
        <v>31</v>
      </c>
      <c r="D589" s="13"/>
      <c r="E589" s="23">
        <v>8.3299999999999999E-2</v>
      </c>
      <c r="F589" s="21">
        <f>F588*E589</f>
        <v>521541.3</v>
      </c>
      <c r="G589" s="18">
        <f>G588*E589</f>
        <v>2086165.2</v>
      </c>
      <c r="H589" s="21">
        <f>H588*E589</f>
        <v>521541.3</v>
      </c>
      <c r="I589" s="18">
        <f>I588*E589</f>
        <v>2086165.2</v>
      </c>
      <c r="J589" s="21">
        <f>J588*E589</f>
        <v>521541.3</v>
      </c>
      <c r="K589" s="18">
        <f>K588*E589</f>
        <v>2086165.2</v>
      </c>
      <c r="L589" s="9"/>
      <c r="M589" s="9"/>
      <c r="N589" s="362"/>
      <c r="O589" s="48"/>
    </row>
    <row r="590" spans="3:15" x14ac:dyDescent="0.35">
      <c r="C590" s="16" t="s">
        <v>32</v>
      </c>
      <c r="D590" s="13"/>
      <c r="E590" s="24">
        <v>0.01</v>
      </c>
      <c r="F590" s="21">
        <f>F589*E590</f>
        <v>5215.4129999999996</v>
      </c>
      <c r="G590" s="18">
        <f>G588*E590</f>
        <v>250440</v>
      </c>
      <c r="H590" s="21">
        <f>H589*E590</f>
        <v>5215.4129999999996</v>
      </c>
      <c r="I590" s="18">
        <f>I588*E590</f>
        <v>250440</v>
      </c>
      <c r="J590" s="21">
        <f>J589*E590</f>
        <v>5215.4129999999996</v>
      </c>
      <c r="K590" s="18">
        <f>K588*E590</f>
        <v>250440</v>
      </c>
      <c r="L590" s="9"/>
      <c r="M590" s="9"/>
      <c r="N590" s="362"/>
      <c r="O590" s="48"/>
    </row>
    <row r="591" spans="3:15" x14ac:dyDescent="0.35">
      <c r="C591" s="16" t="s">
        <v>33</v>
      </c>
      <c r="D591" s="13"/>
      <c r="E591" s="23">
        <v>8.3299999999999999E-2</v>
      </c>
      <c r="F591" s="21">
        <f>E591*F588</f>
        <v>521541.3</v>
      </c>
      <c r="G591" s="18">
        <f>G588*E591</f>
        <v>2086165.2</v>
      </c>
      <c r="H591" s="21">
        <f>E591*H588</f>
        <v>521541.3</v>
      </c>
      <c r="I591" s="18">
        <f>I588*E591</f>
        <v>2086165.2</v>
      </c>
      <c r="J591" s="21">
        <f>E591*J588</f>
        <v>521541.3</v>
      </c>
      <c r="K591" s="18">
        <f>K588*E591</f>
        <v>2086165.2</v>
      </c>
      <c r="L591" s="9"/>
      <c r="M591" s="9"/>
      <c r="N591" s="362"/>
      <c r="O591" s="48"/>
    </row>
    <row r="592" spans="3:15" x14ac:dyDescent="0.35">
      <c r="C592" s="16" t="s">
        <v>34</v>
      </c>
      <c r="D592" s="13"/>
      <c r="E592" s="23">
        <v>4.1700000000000001E-2</v>
      </c>
      <c r="F592" s="21">
        <f>E592*F588</f>
        <v>261083.7</v>
      </c>
      <c r="G592" s="18">
        <f>+(G588-G580)*E592</f>
        <v>963270</v>
      </c>
      <c r="H592" s="21">
        <f>E592*H588</f>
        <v>261083.7</v>
      </c>
      <c r="I592" s="18">
        <f>+(I588-I580)*E592</f>
        <v>963270</v>
      </c>
      <c r="J592" s="21">
        <f>E592*J588</f>
        <v>261083.7</v>
      </c>
      <c r="K592" s="18">
        <f>+(K588-K580)*E592</f>
        <v>963270</v>
      </c>
      <c r="L592" s="9"/>
      <c r="M592" s="9"/>
      <c r="N592" s="362"/>
      <c r="O592" s="48"/>
    </row>
    <row r="593" spans="3:15" x14ac:dyDescent="0.35">
      <c r="C593" s="16" t="s">
        <v>35</v>
      </c>
      <c r="D593" s="13"/>
      <c r="E593" s="24">
        <v>0.12</v>
      </c>
      <c r="F593" s="21">
        <f>(F588-F576)*E593</f>
        <v>731880</v>
      </c>
      <c r="G593" s="18">
        <f>+(G588-G580)*E593</f>
        <v>2772000</v>
      </c>
      <c r="H593" s="21">
        <f>(H588-H576)*E593</f>
        <v>731880</v>
      </c>
      <c r="I593" s="18">
        <f>+(I588-I580)*E593</f>
        <v>2772000</v>
      </c>
      <c r="J593" s="21">
        <f>(J588-J576)*E593</f>
        <v>731880</v>
      </c>
      <c r="K593" s="18">
        <f>+(K588-K580)*E593</f>
        <v>2772000</v>
      </c>
      <c r="L593" s="9"/>
      <c r="M593" s="9"/>
      <c r="N593" s="362"/>
      <c r="O593" s="48"/>
    </row>
    <row r="594" spans="3:15" x14ac:dyDescent="0.35">
      <c r="C594" s="16" t="s">
        <v>36</v>
      </c>
      <c r="D594" s="13"/>
      <c r="E594" s="25">
        <v>6.9599999999999995E-2</v>
      </c>
      <c r="F594" s="21">
        <f>(F588-F576)*E594</f>
        <v>424490.39999999997</v>
      </c>
      <c r="G594" s="18">
        <f>+(G588-G580)*E594</f>
        <v>1607760</v>
      </c>
      <c r="H594" s="21">
        <f>(H588-H576)*E594</f>
        <v>424490.39999999997</v>
      </c>
      <c r="I594" s="18">
        <f>+(I588-I580)*E594</f>
        <v>1607760</v>
      </c>
      <c r="J594" s="21">
        <f>(J588-J576)*E594</f>
        <v>424490.39999999997</v>
      </c>
      <c r="K594" s="18">
        <f>+(K588-K580)*E594</f>
        <v>1607760</v>
      </c>
      <c r="L594" s="9"/>
      <c r="M594" s="9"/>
      <c r="N594" s="362"/>
      <c r="O594" s="48"/>
    </row>
    <row r="595" spans="3:15" x14ac:dyDescent="0.35">
      <c r="C595" s="16" t="s">
        <v>37</v>
      </c>
      <c r="D595" s="13"/>
      <c r="E595" s="23">
        <v>0.04</v>
      </c>
      <c r="F595" s="21">
        <f>(F588-F576)*E595</f>
        <v>243960</v>
      </c>
      <c r="G595" s="18">
        <f>+(G588-G580+G592)*E595</f>
        <v>962530.8</v>
      </c>
      <c r="H595" s="21">
        <f>(H588-H576)*E595</f>
        <v>243960</v>
      </c>
      <c r="I595" s="18">
        <f>+(I588-I580+I592)*E595</f>
        <v>962530.8</v>
      </c>
      <c r="J595" s="21">
        <f>(J588-J576)*E595</f>
        <v>243960</v>
      </c>
      <c r="K595" s="18">
        <f>+(K588-K580+K592)*E595</f>
        <v>962530.8</v>
      </c>
      <c r="L595" s="9"/>
      <c r="M595" s="9"/>
      <c r="N595" s="362"/>
      <c r="O595" s="48"/>
    </row>
    <row r="596" spans="3:15" x14ac:dyDescent="0.35">
      <c r="C596" s="26" t="s">
        <v>38</v>
      </c>
      <c r="D596" s="26"/>
      <c r="E596" s="27"/>
      <c r="F596" s="28"/>
      <c r="G596" s="29">
        <f>SUM(G588:G595)</f>
        <v>35772331.199999996</v>
      </c>
      <c r="H596" s="28"/>
      <c r="I596" s="29">
        <f>SUM(I588:I595)</f>
        <v>35772331.199999996</v>
      </c>
      <c r="J596" s="28"/>
      <c r="K596" s="29">
        <f>SUM(K588:K595)</f>
        <v>35772331.199999996</v>
      </c>
      <c r="L596" s="9"/>
      <c r="M596" s="9"/>
      <c r="N596" s="362"/>
      <c r="O596" s="48"/>
    </row>
    <row r="597" spans="3:15" x14ac:dyDescent="0.35">
      <c r="C597" s="31" t="s">
        <v>39</v>
      </c>
      <c r="D597" s="31"/>
      <c r="E597" s="32"/>
      <c r="F597" s="33">
        <v>0.14000000000000001</v>
      </c>
      <c r="G597" s="34">
        <f>F597*G596</f>
        <v>5008126.3679999998</v>
      </c>
      <c r="H597" s="33">
        <v>0.16</v>
      </c>
      <c r="I597" s="34">
        <f>H597*I596</f>
        <v>5723572.9919999996</v>
      </c>
      <c r="J597" s="33">
        <v>0.15</v>
      </c>
      <c r="K597" s="34">
        <f>J597*K596</f>
        <v>5365849.6799999988</v>
      </c>
      <c r="L597" s="9"/>
      <c r="M597" s="9"/>
      <c r="N597" s="362"/>
      <c r="O597" s="48"/>
    </row>
    <row r="598" spans="3:15" ht="15" thickBot="1" x14ac:dyDescent="0.4">
      <c r="C598" s="36" t="s">
        <v>40</v>
      </c>
      <c r="D598" s="36"/>
      <c r="E598" s="37">
        <v>0.19</v>
      </c>
      <c r="F598" s="38">
        <f>G596*F597</f>
        <v>5008126.3679999998</v>
      </c>
      <c r="G598" s="39">
        <f>+F598*E598</f>
        <v>951544.00991999998</v>
      </c>
      <c r="H598" s="38">
        <f>I596*H597</f>
        <v>5723572.9919999996</v>
      </c>
      <c r="I598" s="39">
        <f>+H598*E598</f>
        <v>1087478.8684799999</v>
      </c>
      <c r="J598" s="38">
        <f>K596*J597</f>
        <v>5365849.6799999988</v>
      </c>
      <c r="K598" s="39">
        <f>+J598*E598</f>
        <v>1019511.4391999998</v>
      </c>
      <c r="L598" s="9"/>
      <c r="M598" s="9"/>
      <c r="N598" s="362"/>
      <c r="O598" s="48"/>
    </row>
    <row r="599" spans="3:15" ht="15" thickBot="1" x14ac:dyDescent="0.4">
      <c r="C599" s="308" t="str">
        <f>C573</f>
        <v>OFICIALES CARPINTEROS CASA BENKOS BIOHO</v>
      </c>
      <c r="D599" s="308"/>
      <c r="E599" s="309"/>
      <c r="F599" s="310"/>
      <c r="G599" s="311">
        <f>G596+G597+G598</f>
        <v>41732001.577919997</v>
      </c>
      <c r="H599" s="310"/>
      <c r="I599" s="311">
        <f>I596+I597+I598</f>
        <v>42583383.060479991</v>
      </c>
      <c r="J599" s="310"/>
      <c r="K599" s="311">
        <f>K596+K597+K598</f>
        <v>42157692.319199994</v>
      </c>
      <c r="L599" s="9"/>
      <c r="M599" s="9"/>
      <c r="N599" s="362"/>
      <c r="O599" s="48"/>
    </row>
    <row r="600" spans="3:15" x14ac:dyDescent="0.35">
      <c r="C600" s="394"/>
      <c r="D600" s="394"/>
      <c r="E600" s="395"/>
      <c r="F600" s="396"/>
      <c r="G600" s="397"/>
      <c r="H600" s="396"/>
      <c r="I600" s="397"/>
      <c r="J600" s="396"/>
      <c r="K600" s="397"/>
      <c r="L600" s="9"/>
      <c r="M600" s="9"/>
      <c r="N600" s="362"/>
      <c r="O600" s="48"/>
    </row>
    <row r="601" spans="3:15" ht="15" thickBot="1" x14ac:dyDescent="0.4">
      <c r="C601" s="7" t="s">
        <v>170</v>
      </c>
      <c r="D601" s="7"/>
      <c r="E601" s="8"/>
      <c r="F601" s="44"/>
      <c r="G601" s="45"/>
      <c r="H601" s="44"/>
      <c r="I601" s="45"/>
      <c r="J601" s="44"/>
      <c r="K601" s="45"/>
      <c r="L601" s="9"/>
      <c r="M601" s="9"/>
      <c r="N601" s="362"/>
      <c r="O601" s="48"/>
    </row>
    <row r="602" spans="3:15" ht="15" thickBot="1" x14ac:dyDescent="0.4">
      <c r="C602" s="285" t="s">
        <v>12</v>
      </c>
      <c r="D602" s="285" t="s">
        <v>13</v>
      </c>
      <c r="E602" s="286" t="s">
        <v>14</v>
      </c>
      <c r="F602" s="287" t="s">
        <v>15</v>
      </c>
      <c r="G602" s="288" t="s">
        <v>16</v>
      </c>
      <c r="H602" s="287" t="s">
        <v>15</v>
      </c>
      <c r="I602" s="288" t="s">
        <v>16</v>
      </c>
      <c r="J602" s="287" t="s">
        <v>15</v>
      </c>
      <c r="K602" s="288" t="s">
        <v>16</v>
      </c>
      <c r="L602" s="9"/>
      <c r="M602" s="9"/>
      <c r="N602" s="362"/>
      <c r="O602" s="48"/>
    </row>
    <row r="603" spans="3:15" x14ac:dyDescent="0.35">
      <c r="C603" s="289" t="s">
        <v>17</v>
      </c>
      <c r="D603" s="290">
        <v>4</v>
      </c>
      <c r="E603" s="291"/>
      <c r="F603" s="292">
        <v>1925000</v>
      </c>
      <c r="G603" s="293">
        <f>D603*F603</f>
        <v>7700000</v>
      </c>
      <c r="H603" s="292">
        <v>1925000</v>
      </c>
      <c r="I603" s="293">
        <f>D603*H603</f>
        <v>7700000</v>
      </c>
      <c r="J603" s="292">
        <v>1925000</v>
      </c>
      <c r="K603" s="293">
        <f>D603*J603</f>
        <v>7700000</v>
      </c>
      <c r="L603" s="9"/>
      <c r="M603" s="9"/>
      <c r="N603" s="362"/>
      <c r="O603" s="48"/>
    </row>
    <row r="604" spans="3:15" x14ac:dyDescent="0.35">
      <c r="C604" s="294" t="s">
        <v>18</v>
      </c>
      <c r="D604" s="295">
        <v>4</v>
      </c>
      <c r="E604" s="296"/>
      <c r="F604" s="297">
        <v>162000</v>
      </c>
      <c r="G604" s="298">
        <f>D604*F604</f>
        <v>648000</v>
      </c>
      <c r="H604" s="297">
        <v>162000</v>
      </c>
      <c r="I604" s="298">
        <f>D604*H604</f>
        <v>648000</v>
      </c>
      <c r="J604" s="297">
        <v>162000</v>
      </c>
      <c r="K604" s="298">
        <f>D604*J604</f>
        <v>648000</v>
      </c>
      <c r="L604" s="9"/>
      <c r="M604" s="9"/>
      <c r="N604" s="362"/>
      <c r="O604" s="48"/>
    </row>
    <row r="605" spans="3:15" x14ac:dyDescent="0.35">
      <c r="C605" s="294" t="s">
        <v>19</v>
      </c>
      <c r="D605" s="295"/>
      <c r="E605" s="296"/>
      <c r="F605" s="297">
        <f>F603/230</f>
        <v>8369.565217391304</v>
      </c>
      <c r="G605" s="298"/>
      <c r="H605" s="297">
        <f>H603/230</f>
        <v>8369.565217391304</v>
      </c>
      <c r="I605" s="298"/>
      <c r="J605" s="297">
        <f>J603/230</f>
        <v>8369.565217391304</v>
      </c>
      <c r="K605" s="298"/>
      <c r="L605" s="9"/>
      <c r="M605" s="9"/>
      <c r="N605" s="362"/>
      <c r="O605" s="48"/>
    </row>
    <row r="606" spans="3:15" ht="15" thickBot="1" x14ac:dyDescent="0.4">
      <c r="C606" s="299" t="s">
        <v>20</v>
      </c>
      <c r="D606" s="300">
        <v>90</v>
      </c>
      <c r="E606" s="301"/>
      <c r="F606" s="302"/>
      <c r="G606" s="303"/>
      <c r="H606" s="302"/>
      <c r="I606" s="303"/>
      <c r="J606" s="302"/>
      <c r="K606" s="303"/>
      <c r="L606" s="9"/>
      <c r="M606" s="9"/>
      <c r="N606" s="362"/>
      <c r="O606" s="48"/>
    </row>
    <row r="607" spans="3:15" x14ac:dyDescent="0.35">
      <c r="C607" s="16" t="s">
        <v>21</v>
      </c>
      <c r="D607" s="13">
        <v>4</v>
      </c>
      <c r="E607" s="17"/>
      <c r="F607" s="14">
        <f>(F603/30)*D606</f>
        <v>5775000</v>
      </c>
      <c r="G607" s="18">
        <f>D607*F607</f>
        <v>23100000</v>
      </c>
      <c r="H607" s="14">
        <f>(H603/30)*D606</f>
        <v>5775000</v>
      </c>
      <c r="I607" s="18">
        <f>D607*H607</f>
        <v>23100000</v>
      </c>
      <c r="J607" s="14">
        <f>(J603/30)*D606</f>
        <v>5775000</v>
      </c>
      <c r="K607" s="18">
        <f>D607*J607</f>
        <v>23100000</v>
      </c>
      <c r="L607" s="9"/>
      <c r="M607" s="9"/>
      <c r="N607" s="362"/>
      <c r="O607" s="48"/>
    </row>
    <row r="608" spans="3:15" x14ac:dyDescent="0.35">
      <c r="C608" s="16" t="s">
        <v>22</v>
      </c>
      <c r="D608" s="13">
        <v>4</v>
      </c>
      <c r="E608" s="17"/>
      <c r="F608" s="14">
        <f>(F604/30)*D606</f>
        <v>486000</v>
      </c>
      <c r="G608" s="18">
        <f>D608*F608</f>
        <v>1944000</v>
      </c>
      <c r="H608" s="14">
        <f>(H604/30)*D606</f>
        <v>486000</v>
      </c>
      <c r="I608" s="18">
        <f>D608*H608</f>
        <v>1944000</v>
      </c>
      <c r="J608" s="14">
        <f>(D606/30)*J604</f>
        <v>486000</v>
      </c>
      <c r="K608" s="18">
        <f>D608*J608</f>
        <v>1944000</v>
      </c>
      <c r="L608" s="9"/>
      <c r="M608" s="9"/>
      <c r="N608" s="362"/>
      <c r="O608" s="48"/>
    </row>
    <row r="609" spans="3:15" x14ac:dyDescent="0.35">
      <c r="C609" s="16" t="s">
        <v>23</v>
      </c>
      <c r="D609" s="13">
        <v>0</v>
      </c>
      <c r="E609" s="20">
        <v>1.25</v>
      </c>
      <c r="F609" s="21"/>
      <c r="G609" s="18">
        <f>D609*F609</f>
        <v>0</v>
      </c>
      <c r="H609" s="21"/>
      <c r="I609" s="18">
        <f>F609*H609</f>
        <v>0</v>
      </c>
      <c r="J609" s="21"/>
      <c r="K609" s="18"/>
      <c r="L609" s="9"/>
      <c r="M609" s="9"/>
      <c r="N609" s="362"/>
      <c r="O609" s="48"/>
    </row>
    <row r="610" spans="3:15" x14ac:dyDescent="0.35">
      <c r="C610" s="16" t="s">
        <v>24</v>
      </c>
      <c r="D610" s="13">
        <v>0</v>
      </c>
      <c r="E610" s="20">
        <v>1.75</v>
      </c>
      <c r="F610" s="21"/>
      <c r="G610" s="18">
        <f>D610*F610</f>
        <v>0</v>
      </c>
      <c r="H610" s="21"/>
      <c r="I610" s="18">
        <f>F610*H610</f>
        <v>0</v>
      </c>
      <c r="J610" s="21"/>
      <c r="K610" s="18"/>
      <c r="L610" s="9"/>
      <c r="M610" s="9"/>
      <c r="N610" s="362"/>
      <c r="O610" s="48"/>
    </row>
    <row r="611" spans="3:15" x14ac:dyDescent="0.35">
      <c r="C611" s="16" t="s">
        <v>25</v>
      </c>
      <c r="D611" s="13">
        <v>0</v>
      </c>
      <c r="E611" s="20">
        <v>1.35</v>
      </c>
      <c r="F611" s="21"/>
      <c r="G611" s="18">
        <f>D611*F611</f>
        <v>0</v>
      </c>
      <c r="H611" s="21"/>
      <c r="I611" s="18">
        <f>F611*H611</f>
        <v>0</v>
      </c>
      <c r="J611" s="21"/>
      <c r="K611" s="18"/>
      <c r="L611" s="9"/>
      <c r="M611" s="9"/>
      <c r="N611" s="362"/>
      <c r="O611" s="48"/>
    </row>
    <row r="612" spans="3:15" x14ac:dyDescent="0.35">
      <c r="C612" s="16" t="s">
        <v>26</v>
      </c>
      <c r="D612" s="13">
        <v>0</v>
      </c>
      <c r="E612" s="20">
        <v>1.75</v>
      </c>
      <c r="F612" s="21"/>
      <c r="G612" s="18">
        <f>+F612*D612</f>
        <v>0</v>
      </c>
      <c r="H612" s="21"/>
      <c r="I612" s="18">
        <f>+H612*F612</f>
        <v>0</v>
      </c>
      <c r="J612" s="21"/>
      <c r="K612" s="18"/>
      <c r="L612" s="9"/>
      <c r="M612" s="9"/>
      <c r="N612" s="362"/>
      <c r="O612" s="48"/>
    </row>
    <row r="613" spans="3:15" x14ac:dyDescent="0.35">
      <c r="C613" s="16" t="s">
        <v>27</v>
      </c>
      <c r="D613" s="13">
        <f>R610</f>
        <v>0</v>
      </c>
      <c r="E613" s="20">
        <v>2.1</v>
      </c>
      <c r="F613" s="21"/>
      <c r="G613" s="18">
        <f>D613*F613</f>
        <v>0</v>
      </c>
      <c r="H613" s="21"/>
      <c r="I613" s="18">
        <f>F613*H613</f>
        <v>0</v>
      </c>
      <c r="J613" s="21"/>
      <c r="K613" s="18"/>
      <c r="L613" s="9"/>
      <c r="M613" s="9"/>
      <c r="N613" s="362"/>
      <c r="O613" s="48"/>
    </row>
    <row r="614" spans="3:15" x14ac:dyDescent="0.35">
      <c r="C614" s="16" t="s">
        <v>28</v>
      </c>
      <c r="D614" s="13">
        <f>S610</f>
        <v>0</v>
      </c>
      <c r="E614" s="20">
        <v>2</v>
      </c>
      <c r="F614" s="21"/>
      <c r="G614" s="18">
        <f>D614*F614</f>
        <v>0</v>
      </c>
      <c r="H614" s="21"/>
      <c r="I614" s="18">
        <f>F614*H614</f>
        <v>0</v>
      </c>
      <c r="J614" s="21"/>
      <c r="K614" s="18"/>
      <c r="L614" s="9"/>
      <c r="M614" s="9"/>
      <c r="N614" s="362"/>
      <c r="O614" s="48"/>
    </row>
    <row r="615" spans="3:15" x14ac:dyDescent="0.35">
      <c r="C615" s="16" t="s">
        <v>29</v>
      </c>
      <c r="D615" s="13">
        <f>T610</f>
        <v>0</v>
      </c>
      <c r="E615" s="20">
        <v>2.5</v>
      </c>
      <c r="F615" s="21"/>
      <c r="G615" s="18">
        <f>D615*F615</f>
        <v>0</v>
      </c>
      <c r="H615" s="21"/>
      <c r="I615" s="18">
        <f>F615*H615</f>
        <v>0</v>
      </c>
      <c r="J615" s="21"/>
      <c r="K615" s="18"/>
      <c r="L615" s="9"/>
      <c r="M615" s="9"/>
      <c r="N615" s="362"/>
      <c r="O615" s="48"/>
    </row>
    <row r="616" spans="3:15" x14ac:dyDescent="0.35">
      <c r="C616" s="12" t="s">
        <v>30</v>
      </c>
      <c r="D616" s="12"/>
      <c r="E616" s="22"/>
      <c r="F616" s="14">
        <f t="shared" ref="F616:K616" si="22">SUM(F607:F615)</f>
        <v>6261000</v>
      </c>
      <c r="G616" s="15">
        <f t="shared" si="22"/>
        <v>25044000</v>
      </c>
      <c r="H616" s="14">
        <f t="shared" si="22"/>
        <v>6261000</v>
      </c>
      <c r="I616" s="15">
        <f t="shared" si="22"/>
        <v>25044000</v>
      </c>
      <c r="J616" s="14">
        <f t="shared" si="22"/>
        <v>6261000</v>
      </c>
      <c r="K616" s="15">
        <f t="shared" si="22"/>
        <v>25044000</v>
      </c>
      <c r="L616" s="9"/>
      <c r="M616" s="9"/>
      <c r="N616" s="362"/>
      <c r="O616" s="48"/>
    </row>
    <row r="617" spans="3:15" x14ac:dyDescent="0.35">
      <c r="C617" s="16" t="s">
        <v>31</v>
      </c>
      <c r="D617" s="13"/>
      <c r="E617" s="23">
        <v>8.3299999999999999E-2</v>
      </c>
      <c r="F617" s="21">
        <f>F616*E617</f>
        <v>521541.3</v>
      </c>
      <c r="G617" s="18">
        <f>G616*E617</f>
        <v>2086165.2</v>
      </c>
      <c r="H617" s="21">
        <f>H616*E617</f>
        <v>521541.3</v>
      </c>
      <c r="I617" s="18">
        <f>I616*E617</f>
        <v>2086165.2</v>
      </c>
      <c r="J617" s="21">
        <f>J616*E617</f>
        <v>521541.3</v>
      </c>
      <c r="K617" s="18">
        <f>K616*E617</f>
        <v>2086165.2</v>
      </c>
      <c r="L617" s="9"/>
      <c r="M617" s="9"/>
      <c r="N617" s="362"/>
      <c r="O617" s="48"/>
    </row>
    <row r="618" spans="3:15" x14ac:dyDescent="0.35">
      <c r="C618" s="16" t="s">
        <v>32</v>
      </c>
      <c r="D618" s="13"/>
      <c r="E618" s="24">
        <v>0.01</v>
      </c>
      <c r="F618" s="21">
        <f>F617*E618</f>
        <v>5215.4129999999996</v>
      </c>
      <c r="G618" s="18">
        <f>G616*E618</f>
        <v>250440</v>
      </c>
      <c r="H618" s="21">
        <f>H617*E618</f>
        <v>5215.4129999999996</v>
      </c>
      <c r="I618" s="18">
        <f>I616*E618</f>
        <v>250440</v>
      </c>
      <c r="J618" s="21">
        <f>J617*E618</f>
        <v>5215.4129999999996</v>
      </c>
      <c r="K618" s="18">
        <f>K616*E618</f>
        <v>250440</v>
      </c>
      <c r="L618" s="9"/>
      <c r="M618" s="9"/>
      <c r="N618" s="362"/>
      <c r="O618" s="48"/>
    </row>
    <row r="619" spans="3:15" x14ac:dyDescent="0.35">
      <c r="C619" s="16" t="s">
        <v>33</v>
      </c>
      <c r="D619" s="13"/>
      <c r="E619" s="23">
        <v>8.3299999999999999E-2</v>
      </c>
      <c r="F619" s="21">
        <f>E619*F616</f>
        <v>521541.3</v>
      </c>
      <c r="G619" s="18">
        <f>G616*E619</f>
        <v>2086165.2</v>
      </c>
      <c r="H619" s="21">
        <f>E619*H616</f>
        <v>521541.3</v>
      </c>
      <c r="I619" s="18">
        <f>I616*E619</f>
        <v>2086165.2</v>
      </c>
      <c r="J619" s="21">
        <f>E619*J616</f>
        <v>521541.3</v>
      </c>
      <c r="K619" s="18">
        <f>K616*E619</f>
        <v>2086165.2</v>
      </c>
      <c r="L619" s="9"/>
      <c r="M619" s="9"/>
      <c r="N619" s="362"/>
      <c r="O619" s="48"/>
    </row>
    <row r="620" spans="3:15" x14ac:dyDescent="0.35">
      <c r="C620" s="16" t="s">
        <v>34</v>
      </c>
      <c r="D620" s="13"/>
      <c r="E620" s="23">
        <v>4.1700000000000001E-2</v>
      </c>
      <c r="F620" s="21">
        <f>E620*F616</f>
        <v>261083.7</v>
      </c>
      <c r="G620" s="18">
        <f>+(G616-G608)*E620</f>
        <v>963270</v>
      </c>
      <c r="H620" s="21">
        <f>E620*H616</f>
        <v>261083.7</v>
      </c>
      <c r="I620" s="18">
        <f>+(I616-I608)*E620</f>
        <v>963270</v>
      </c>
      <c r="J620" s="21">
        <f>E620*J616</f>
        <v>261083.7</v>
      </c>
      <c r="K620" s="18">
        <f>+(K616-K608)*E620</f>
        <v>963270</v>
      </c>
      <c r="L620" s="9"/>
      <c r="M620" s="9"/>
      <c r="N620" s="362"/>
      <c r="O620" s="48"/>
    </row>
    <row r="621" spans="3:15" x14ac:dyDescent="0.35">
      <c r="C621" s="16" t="s">
        <v>35</v>
      </c>
      <c r="D621" s="13"/>
      <c r="E621" s="24">
        <v>0.12</v>
      </c>
      <c r="F621" s="21">
        <f>(F616-F604)*E621</f>
        <v>731880</v>
      </c>
      <c r="G621" s="18">
        <f>+(G616-G608)*E621</f>
        <v>2772000</v>
      </c>
      <c r="H621" s="21">
        <f>(H616-H604)*E621</f>
        <v>731880</v>
      </c>
      <c r="I621" s="18">
        <f>+(I616-I608)*E621</f>
        <v>2772000</v>
      </c>
      <c r="J621" s="21">
        <f>(J616-J604)*E621</f>
        <v>731880</v>
      </c>
      <c r="K621" s="18">
        <f>+(K616-K608)*E621</f>
        <v>2772000</v>
      </c>
      <c r="L621" s="9"/>
      <c r="M621" s="9"/>
      <c r="N621" s="362"/>
      <c r="O621" s="48"/>
    </row>
    <row r="622" spans="3:15" x14ac:dyDescent="0.35">
      <c r="C622" s="16" t="s">
        <v>36</v>
      </c>
      <c r="D622" s="13"/>
      <c r="E622" s="25">
        <v>6.9599999999999995E-2</v>
      </c>
      <c r="F622" s="21">
        <f>(F616-F604)*E622</f>
        <v>424490.39999999997</v>
      </c>
      <c r="G622" s="18">
        <f>+(G616-G608)*E622</f>
        <v>1607760</v>
      </c>
      <c r="H622" s="21">
        <f>(H616-H604)*E622</f>
        <v>424490.39999999997</v>
      </c>
      <c r="I622" s="18">
        <f>+(I616-I608)*E622</f>
        <v>1607760</v>
      </c>
      <c r="J622" s="21">
        <f>(J616-J604)*E622</f>
        <v>424490.39999999997</v>
      </c>
      <c r="K622" s="18">
        <f>+(K616-K608)*E622</f>
        <v>1607760</v>
      </c>
      <c r="L622" s="9"/>
      <c r="M622" s="9"/>
      <c r="N622" s="362"/>
      <c r="O622" s="48"/>
    </row>
    <row r="623" spans="3:15" x14ac:dyDescent="0.35">
      <c r="C623" s="16" t="s">
        <v>37</v>
      </c>
      <c r="D623" s="13"/>
      <c r="E623" s="23">
        <v>0.04</v>
      </c>
      <c r="F623" s="21">
        <f>(F616-F604)*E623</f>
        <v>243960</v>
      </c>
      <c r="G623" s="18">
        <f>+(G616-G608+G620)*E623</f>
        <v>962530.8</v>
      </c>
      <c r="H623" s="21">
        <f>(H616-H604)*E623</f>
        <v>243960</v>
      </c>
      <c r="I623" s="18">
        <f>+(I616-I608+I620)*E623</f>
        <v>962530.8</v>
      </c>
      <c r="J623" s="21">
        <f>(J616-J604)*E623</f>
        <v>243960</v>
      </c>
      <c r="K623" s="18">
        <f>+(K616-K608+K620)*E623</f>
        <v>962530.8</v>
      </c>
      <c r="L623" s="9"/>
      <c r="M623" s="9"/>
      <c r="N623" s="362"/>
      <c r="O623" s="48"/>
    </row>
    <row r="624" spans="3:15" x14ac:dyDescent="0.35">
      <c r="C624" s="26" t="s">
        <v>38</v>
      </c>
      <c r="D624" s="26"/>
      <c r="E624" s="27"/>
      <c r="F624" s="28"/>
      <c r="G624" s="29">
        <f>SUM(G616:G623)</f>
        <v>35772331.199999996</v>
      </c>
      <c r="H624" s="28"/>
      <c r="I624" s="29">
        <f>SUM(I616:I623)</f>
        <v>35772331.199999996</v>
      </c>
      <c r="J624" s="28"/>
      <c r="K624" s="29">
        <f>SUM(K616:K623)</f>
        <v>35772331.199999996</v>
      </c>
      <c r="L624" s="9"/>
      <c r="M624" s="9"/>
      <c r="N624" s="362"/>
      <c r="O624" s="48"/>
    </row>
    <row r="625" spans="3:15" x14ac:dyDescent="0.35">
      <c r="C625" s="31" t="s">
        <v>39</v>
      </c>
      <c r="D625" s="31"/>
      <c r="E625" s="32"/>
      <c r="F625" s="33">
        <v>0.14000000000000001</v>
      </c>
      <c r="G625" s="34">
        <f>F625*G624</f>
        <v>5008126.3679999998</v>
      </c>
      <c r="H625" s="33">
        <v>0.16</v>
      </c>
      <c r="I625" s="34">
        <f>H625*I624</f>
        <v>5723572.9919999996</v>
      </c>
      <c r="J625" s="33">
        <v>0.15</v>
      </c>
      <c r="K625" s="34">
        <f>J625*K624</f>
        <v>5365849.6799999988</v>
      </c>
      <c r="L625" s="9"/>
      <c r="M625" s="9"/>
      <c r="N625" s="362"/>
      <c r="O625" s="48"/>
    </row>
    <row r="626" spans="3:15" ht="15" thickBot="1" x14ac:dyDescent="0.4">
      <c r="C626" s="36" t="s">
        <v>40</v>
      </c>
      <c r="D626" s="36"/>
      <c r="E626" s="37">
        <v>0.19</v>
      </c>
      <c r="F626" s="38">
        <f>G624*F625</f>
        <v>5008126.3679999998</v>
      </c>
      <c r="G626" s="39">
        <f>+F626*E626</f>
        <v>951544.00991999998</v>
      </c>
      <c r="H626" s="38">
        <f>I624*H625</f>
        <v>5723572.9919999996</v>
      </c>
      <c r="I626" s="39">
        <f>+H626*E626</f>
        <v>1087478.8684799999</v>
      </c>
      <c r="J626" s="38">
        <f>K624*J625</f>
        <v>5365849.6799999988</v>
      </c>
      <c r="K626" s="39">
        <f>+J626*E626</f>
        <v>1019511.4391999998</v>
      </c>
      <c r="L626" s="9"/>
      <c r="M626" s="9"/>
      <c r="N626" s="362"/>
      <c r="O626" s="48"/>
    </row>
    <row r="627" spans="3:15" ht="15" thickBot="1" x14ac:dyDescent="0.4">
      <c r="C627" s="308" t="str">
        <f>C601</f>
        <v>OFICIALES ALBAÑILES CASA BENKOS BIOHO</v>
      </c>
      <c r="D627" s="308"/>
      <c r="E627" s="309"/>
      <c r="F627" s="310"/>
      <c r="G627" s="311">
        <f>G624+G625+G626</f>
        <v>41732001.577919997</v>
      </c>
      <c r="H627" s="310"/>
      <c r="I627" s="311">
        <f>I624+I625+I626</f>
        <v>42583383.060479991</v>
      </c>
      <c r="J627" s="310"/>
      <c r="K627" s="311">
        <f>K624+K625+K626</f>
        <v>42157692.319199994</v>
      </c>
      <c r="L627" s="9"/>
      <c r="M627" s="9"/>
      <c r="N627" s="362"/>
      <c r="O627" s="48"/>
    </row>
    <row r="628" spans="3:15" x14ac:dyDescent="0.35">
      <c r="C628" s="394"/>
      <c r="D628" s="394"/>
      <c r="E628" s="395"/>
      <c r="F628" s="396"/>
      <c r="G628" s="397"/>
      <c r="H628" s="396"/>
      <c r="I628" s="397"/>
      <c r="J628" s="396"/>
      <c r="K628" s="397"/>
      <c r="L628" s="9"/>
      <c r="M628" s="9"/>
      <c r="N628" s="362"/>
      <c r="O628" s="48"/>
    </row>
    <row r="629" spans="3:15" ht="15" thickBot="1" x14ac:dyDescent="0.4">
      <c r="C629" s="7" t="s">
        <v>171</v>
      </c>
      <c r="D629" s="7"/>
      <c r="E629" s="8"/>
      <c r="F629" s="44"/>
      <c r="G629" s="45"/>
      <c r="H629" s="44"/>
      <c r="I629" s="45"/>
      <c r="J629" s="44"/>
      <c r="K629" s="45"/>
      <c r="L629" s="9"/>
      <c r="M629" s="9"/>
      <c r="N629" s="362"/>
      <c r="O629" s="48"/>
    </row>
    <row r="630" spans="3:15" ht="15" thickBot="1" x14ac:dyDescent="0.4">
      <c r="C630" s="285" t="s">
        <v>12</v>
      </c>
      <c r="D630" s="285" t="s">
        <v>13</v>
      </c>
      <c r="E630" s="286" t="s">
        <v>14</v>
      </c>
      <c r="F630" s="287" t="s">
        <v>15</v>
      </c>
      <c r="G630" s="288" t="s">
        <v>16</v>
      </c>
      <c r="H630" s="287" t="s">
        <v>15</v>
      </c>
      <c r="I630" s="288" t="s">
        <v>16</v>
      </c>
      <c r="J630" s="287" t="s">
        <v>15</v>
      </c>
      <c r="K630" s="288" t="s">
        <v>16</v>
      </c>
      <c r="L630" s="9"/>
      <c r="M630" s="9"/>
      <c r="N630" s="362"/>
      <c r="O630" s="48"/>
    </row>
    <row r="631" spans="3:15" x14ac:dyDescent="0.35">
      <c r="C631" s="289" t="s">
        <v>17</v>
      </c>
      <c r="D631" s="290">
        <v>2</v>
      </c>
      <c r="E631" s="291"/>
      <c r="F631" s="292">
        <v>1925000</v>
      </c>
      <c r="G631" s="293">
        <f>D631*F631</f>
        <v>3850000</v>
      </c>
      <c r="H631" s="292">
        <v>1925000</v>
      </c>
      <c r="I631" s="293">
        <f>D631*H631</f>
        <v>3850000</v>
      </c>
      <c r="J631" s="292">
        <v>1925000</v>
      </c>
      <c r="K631" s="293">
        <f>D631*J631</f>
        <v>3850000</v>
      </c>
      <c r="L631" s="9"/>
      <c r="M631" s="9"/>
      <c r="N631" s="362"/>
      <c r="O631" s="48"/>
    </row>
    <row r="632" spans="3:15" x14ac:dyDescent="0.35">
      <c r="C632" s="294" t="s">
        <v>18</v>
      </c>
      <c r="D632" s="295">
        <v>2</v>
      </c>
      <c r="E632" s="296"/>
      <c r="F632" s="297">
        <v>162000</v>
      </c>
      <c r="G632" s="298">
        <f>D632*F632</f>
        <v>324000</v>
      </c>
      <c r="H632" s="297">
        <v>162000</v>
      </c>
      <c r="I632" s="298">
        <f>D632*H632</f>
        <v>324000</v>
      </c>
      <c r="J632" s="297">
        <v>162000</v>
      </c>
      <c r="K632" s="298">
        <f>D632*J632</f>
        <v>324000</v>
      </c>
      <c r="L632" s="9"/>
      <c r="M632" s="9"/>
      <c r="N632" s="362"/>
      <c r="O632" s="48"/>
    </row>
    <row r="633" spans="3:15" x14ac:dyDescent="0.35">
      <c r="C633" s="294" t="s">
        <v>19</v>
      </c>
      <c r="D633" s="295"/>
      <c r="E633" s="296"/>
      <c r="F633" s="297">
        <f>F631/230</f>
        <v>8369.565217391304</v>
      </c>
      <c r="G633" s="298"/>
      <c r="H633" s="297">
        <f>H631/230</f>
        <v>8369.565217391304</v>
      </c>
      <c r="I633" s="298"/>
      <c r="J633" s="297">
        <f>J631/230</f>
        <v>8369.565217391304</v>
      </c>
      <c r="K633" s="298"/>
      <c r="L633" s="9"/>
      <c r="M633" s="9"/>
      <c r="N633" s="362"/>
      <c r="O633" s="48"/>
    </row>
    <row r="634" spans="3:15" ht="15" thickBot="1" x14ac:dyDescent="0.4">
      <c r="C634" s="299" t="s">
        <v>20</v>
      </c>
      <c r="D634" s="300">
        <v>30</v>
      </c>
      <c r="E634" s="301"/>
      <c r="F634" s="302"/>
      <c r="G634" s="303"/>
      <c r="H634" s="302"/>
      <c r="I634" s="303"/>
      <c r="J634" s="302"/>
      <c r="K634" s="303"/>
      <c r="L634" s="9"/>
      <c r="M634" s="9"/>
      <c r="N634" s="362"/>
      <c r="O634" s="48"/>
    </row>
    <row r="635" spans="3:15" x14ac:dyDescent="0.35">
      <c r="C635" s="16" t="s">
        <v>21</v>
      </c>
      <c r="D635" s="13">
        <v>2</v>
      </c>
      <c r="E635" s="17"/>
      <c r="F635" s="14">
        <f>(F631/30)*D634</f>
        <v>1925000</v>
      </c>
      <c r="G635" s="18">
        <f>D635*F635</f>
        <v>3850000</v>
      </c>
      <c r="H635" s="14">
        <f>(H631/30)*D634</f>
        <v>1925000</v>
      </c>
      <c r="I635" s="18">
        <f>D635*H635</f>
        <v>3850000</v>
      </c>
      <c r="J635" s="14">
        <f>(J631/30)*D634</f>
        <v>1925000</v>
      </c>
      <c r="K635" s="18">
        <f>D635*J635</f>
        <v>3850000</v>
      </c>
      <c r="L635" s="9"/>
      <c r="M635" s="9"/>
      <c r="N635" s="362"/>
      <c r="O635" s="48"/>
    </row>
    <row r="636" spans="3:15" x14ac:dyDescent="0.35">
      <c r="C636" s="16" t="s">
        <v>22</v>
      </c>
      <c r="D636" s="13">
        <v>2</v>
      </c>
      <c r="E636" s="17"/>
      <c r="F636" s="14">
        <f>(F632/30)*D634</f>
        <v>162000</v>
      </c>
      <c r="G636" s="18">
        <f>D636*F636</f>
        <v>324000</v>
      </c>
      <c r="H636" s="14">
        <f>(H632/30)*D634</f>
        <v>162000</v>
      </c>
      <c r="I636" s="18">
        <f>D636*H636</f>
        <v>324000</v>
      </c>
      <c r="J636" s="14">
        <f>(D634/30)*J632</f>
        <v>162000</v>
      </c>
      <c r="K636" s="18">
        <f>D636*J636</f>
        <v>324000</v>
      </c>
      <c r="L636" s="9"/>
      <c r="M636" s="9"/>
      <c r="N636" s="362"/>
      <c r="O636" s="48"/>
    </row>
    <row r="637" spans="3:15" x14ac:dyDescent="0.35">
      <c r="C637" s="16" t="s">
        <v>23</v>
      </c>
      <c r="D637" s="13">
        <v>0</v>
      </c>
      <c r="E637" s="20">
        <v>1.25</v>
      </c>
      <c r="F637" s="21"/>
      <c r="G637" s="18">
        <f>D637*F637</f>
        <v>0</v>
      </c>
      <c r="H637" s="21"/>
      <c r="I637" s="18">
        <f>F637*H637</f>
        <v>0</v>
      </c>
      <c r="J637" s="21"/>
      <c r="K637" s="18"/>
      <c r="L637" s="9"/>
      <c r="M637" s="9"/>
      <c r="N637" s="362"/>
      <c r="O637" s="48"/>
    </row>
    <row r="638" spans="3:15" x14ac:dyDescent="0.35">
      <c r="C638" s="16" t="s">
        <v>24</v>
      </c>
      <c r="D638" s="13">
        <v>0</v>
      </c>
      <c r="E638" s="20">
        <v>1.75</v>
      </c>
      <c r="F638" s="21"/>
      <c r="G638" s="18">
        <f>D638*F638</f>
        <v>0</v>
      </c>
      <c r="H638" s="21"/>
      <c r="I638" s="18">
        <f>F638*H638</f>
        <v>0</v>
      </c>
      <c r="J638" s="21"/>
      <c r="K638" s="18"/>
      <c r="L638" s="9"/>
      <c r="M638" s="9"/>
      <c r="N638" s="362"/>
      <c r="O638" s="48"/>
    </row>
    <row r="639" spans="3:15" x14ac:dyDescent="0.35">
      <c r="C639" s="16" t="s">
        <v>25</v>
      </c>
      <c r="D639" s="13">
        <v>0</v>
      </c>
      <c r="E639" s="20">
        <v>1.35</v>
      </c>
      <c r="F639" s="21"/>
      <c r="G639" s="18">
        <f>D639*F639</f>
        <v>0</v>
      </c>
      <c r="H639" s="21"/>
      <c r="I639" s="18">
        <f>F639*H639</f>
        <v>0</v>
      </c>
      <c r="J639" s="21"/>
      <c r="K639" s="18"/>
      <c r="L639" s="9"/>
      <c r="M639" s="9"/>
      <c r="N639" s="362"/>
      <c r="O639" s="48"/>
    </row>
    <row r="640" spans="3:15" x14ac:dyDescent="0.35">
      <c r="C640" s="16" t="s">
        <v>26</v>
      </c>
      <c r="D640" s="13">
        <v>0</v>
      </c>
      <c r="E640" s="20">
        <v>1.75</v>
      </c>
      <c r="F640" s="21"/>
      <c r="G640" s="18">
        <f>+F640*D640</f>
        <v>0</v>
      </c>
      <c r="H640" s="21"/>
      <c r="I640" s="18">
        <f>+H640*F640</f>
        <v>0</v>
      </c>
      <c r="J640" s="21"/>
      <c r="K640" s="18"/>
      <c r="L640" s="9"/>
      <c r="M640" s="9"/>
      <c r="N640" s="362"/>
      <c r="O640" s="48"/>
    </row>
    <row r="641" spans="3:15" x14ac:dyDescent="0.35">
      <c r="C641" s="16" t="s">
        <v>27</v>
      </c>
      <c r="D641" s="13">
        <f>R638</f>
        <v>0</v>
      </c>
      <c r="E641" s="20">
        <v>2.1</v>
      </c>
      <c r="F641" s="21"/>
      <c r="G641" s="18">
        <f>D641*F641</f>
        <v>0</v>
      </c>
      <c r="H641" s="21"/>
      <c r="I641" s="18">
        <f>F641*H641</f>
        <v>0</v>
      </c>
      <c r="J641" s="21"/>
      <c r="K641" s="18"/>
      <c r="L641" s="9"/>
      <c r="M641" s="9"/>
      <c r="N641" s="362"/>
      <c r="O641" s="48"/>
    </row>
    <row r="642" spans="3:15" x14ac:dyDescent="0.35">
      <c r="C642" s="16" t="s">
        <v>28</v>
      </c>
      <c r="D642" s="13">
        <f>S638</f>
        <v>0</v>
      </c>
      <c r="E642" s="20">
        <v>2</v>
      </c>
      <c r="F642" s="21"/>
      <c r="G642" s="18">
        <f>D642*F642</f>
        <v>0</v>
      </c>
      <c r="H642" s="21"/>
      <c r="I642" s="18">
        <f>F642*H642</f>
        <v>0</v>
      </c>
      <c r="J642" s="21"/>
      <c r="K642" s="18"/>
      <c r="L642" s="9"/>
      <c r="M642" s="9"/>
      <c r="N642" s="362"/>
      <c r="O642" s="48"/>
    </row>
    <row r="643" spans="3:15" x14ac:dyDescent="0.35">
      <c r="C643" s="16" t="s">
        <v>29</v>
      </c>
      <c r="D643" s="13">
        <f>T638</f>
        <v>0</v>
      </c>
      <c r="E643" s="20">
        <v>2.5</v>
      </c>
      <c r="F643" s="21"/>
      <c r="G643" s="18">
        <f>D643*F643</f>
        <v>0</v>
      </c>
      <c r="H643" s="21"/>
      <c r="I643" s="18">
        <f>F643*H643</f>
        <v>0</v>
      </c>
      <c r="J643" s="21"/>
      <c r="K643" s="18"/>
      <c r="L643" s="9"/>
      <c r="M643" s="9"/>
      <c r="N643" s="362"/>
      <c r="O643" s="48"/>
    </row>
    <row r="644" spans="3:15" x14ac:dyDescent="0.35">
      <c r="C644" s="12" t="s">
        <v>30</v>
      </c>
      <c r="D644" s="12"/>
      <c r="E644" s="22"/>
      <c r="F644" s="14">
        <f t="shared" ref="F644:K644" si="23">SUM(F635:F643)</f>
        <v>2087000</v>
      </c>
      <c r="G644" s="15">
        <f t="shared" si="23"/>
        <v>4174000</v>
      </c>
      <c r="H644" s="14">
        <f t="shared" si="23"/>
        <v>2087000</v>
      </c>
      <c r="I644" s="15">
        <f t="shared" si="23"/>
        <v>4174000</v>
      </c>
      <c r="J644" s="14">
        <f t="shared" si="23"/>
        <v>2087000</v>
      </c>
      <c r="K644" s="15">
        <f t="shared" si="23"/>
        <v>4174000</v>
      </c>
      <c r="L644" s="9"/>
      <c r="M644" s="9"/>
      <c r="N644" s="362"/>
      <c r="O644" s="48"/>
    </row>
    <row r="645" spans="3:15" x14ac:dyDescent="0.35">
      <c r="C645" s="16" t="s">
        <v>31</v>
      </c>
      <c r="D645" s="13"/>
      <c r="E645" s="23">
        <v>8.3299999999999999E-2</v>
      </c>
      <c r="F645" s="21">
        <f>F644*E645</f>
        <v>173847.1</v>
      </c>
      <c r="G645" s="18">
        <f>G644*E645</f>
        <v>347694.2</v>
      </c>
      <c r="H645" s="21">
        <f>H644*E645</f>
        <v>173847.1</v>
      </c>
      <c r="I645" s="18">
        <f>I644*E645</f>
        <v>347694.2</v>
      </c>
      <c r="J645" s="21">
        <f>J644*E645</f>
        <v>173847.1</v>
      </c>
      <c r="K645" s="18">
        <f>K644*E645</f>
        <v>347694.2</v>
      </c>
      <c r="L645" s="9"/>
      <c r="M645" s="9"/>
      <c r="N645" s="362"/>
      <c r="O645" s="48"/>
    </row>
    <row r="646" spans="3:15" x14ac:dyDescent="0.35">
      <c r="C646" s="16" t="s">
        <v>32</v>
      </c>
      <c r="D646" s="13"/>
      <c r="E646" s="24">
        <v>0.01</v>
      </c>
      <c r="F646" s="21">
        <f>F645*E646</f>
        <v>1738.471</v>
      </c>
      <c r="G646" s="18">
        <f>G644*E646</f>
        <v>41740</v>
      </c>
      <c r="H646" s="21">
        <f>H645*E646</f>
        <v>1738.471</v>
      </c>
      <c r="I646" s="18">
        <f>I644*E646</f>
        <v>41740</v>
      </c>
      <c r="J646" s="21">
        <f>J645*E646</f>
        <v>1738.471</v>
      </c>
      <c r="K646" s="18">
        <f>K644*E646</f>
        <v>41740</v>
      </c>
      <c r="L646" s="9"/>
      <c r="M646" s="9"/>
      <c r="N646" s="362"/>
      <c r="O646" s="48"/>
    </row>
    <row r="647" spans="3:15" x14ac:dyDescent="0.35">
      <c r="C647" s="16" t="s">
        <v>33</v>
      </c>
      <c r="D647" s="13"/>
      <c r="E647" s="23">
        <v>8.3299999999999999E-2</v>
      </c>
      <c r="F647" s="21">
        <f>E647*F644</f>
        <v>173847.1</v>
      </c>
      <c r="G647" s="18">
        <f>G644*E647</f>
        <v>347694.2</v>
      </c>
      <c r="H647" s="21">
        <f>E647*H644</f>
        <v>173847.1</v>
      </c>
      <c r="I647" s="18">
        <f>I644*E647</f>
        <v>347694.2</v>
      </c>
      <c r="J647" s="21">
        <f>E647*J644</f>
        <v>173847.1</v>
      </c>
      <c r="K647" s="18">
        <f>K644*E647</f>
        <v>347694.2</v>
      </c>
      <c r="L647" s="9"/>
      <c r="M647" s="9"/>
      <c r="N647" s="362"/>
      <c r="O647" s="48"/>
    </row>
    <row r="648" spans="3:15" x14ac:dyDescent="0.35">
      <c r="C648" s="16" t="s">
        <v>34</v>
      </c>
      <c r="D648" s="13"/>
      <c r="E648" s="23">
        <v>4.1700000000000001E-2</v>
      </c>
      <c r="F648" s="21">
        <f>E648*F644</f>
        <v>87027.900000000009</v>
      </c>
      <c r="G648" s="18">
        <f>+(G644-G636)*E648</f>
        <v>160545</v>
      </c>
      <c r="H648" s="21">
        <f>E648*H644</f>
        <v>87027.900000000009</v>
      </c>
      <c r="I648" s="18">
        <f>+(I644-I636)*E648</f>
        <v>160545</v>
      </c>
      <c r="J648" s="21">
        <f>E648*J644</f>
        <v>87027.900000000009</v>
      </c>
      <c r="K648" s="18">
        <f>+(K644-K636)*E648</f>
        <v>160545</v>
      </c>
      <c r="L648" s="9"/>
      <c r="M648" s="9"/>
      <c r="N648" s="362"/>
      <c r="O648" s="48"/>
    </row>
    <row r="649" spans="3:15" x14ac:dyDescent="0.35">
      <c r="C649" s="16" t="s">
        <v>35</v>
      </c>
      <c r="D649" s="13"/>
      <c r="E649" s="24">
        <v>0.12</v>
      </c>
      <c r="F649" s="21">
        <f>(F644-F632)*E649</f>
        <v>231000</v>
      </c>
      <c r="G649" s="18">
        <f>+(G644-G636)*E649</f>
        <v>462000</v>
      </c>
      <c r="H649" s="21">
        <f>(H644-H632)*E649</f>
        <v>231000</v>
      </c>
      <c r="I649" s="18">
        <f>+(I644-I636)*E649</f>
        <v>462000</v>
      </c>
      <c r="J649" s="21">
        <f>(J644-J632)*E649</f>
        <v>231000</v>
      </c>
      <c r="K649" s="18">
        <f>+(K644-K636)*E649</f>
        <v>462000</v>
      </c>
      <c r="L649" s="9"/>
      <c r="M649" s="9"/>
      <c r="N649" s="362"/>
      <c r="O649" s="48"/>
    </row>
    <row r="650" spans="3:15" x14ac:dyDescent="0.35">
      <c r="C650" s="16" t="s">
        <v>36</v>
      </c>
      <c r="D650" s="13"/>
      <c r="E650" s="25">
        <v>6.9599999999999995E-2</v>
      </c>
      <c r="F650" s="21">
        <f>(F644-F632)*E650</f>
        <v>133980</v>
      </c>
      <c r="G650" s="18">
        <f>+(G644-G636)*E650</f>
        <v>267960</v>
      </c>
      <c r="H650" s="21">
        <f>(H644-H632)*E650</f>
        <v>133980</v>
      </c>
      <c r="I650" s="18">
        <f>+(I644-I636)*E650</f>
        <v>267960</v>
      </c>
      <c r="J650" s="21">
        <f>(J644-J632)*E650</f>
        <v>133980</v>
      </c>
      <c r="K650" s="18">
        <f>+(K644-K636)*E650</f>
        <v>267960</v>
      </c>
      <c r="L650" s="9"/>
      <c r="M650" s="9"/>
      <c r="N650" s="362"/>
      <c r="O650" s="48"/>
    </row>
    <row r="651" spans="3:15" x14ac:dyDescent="0.35">
      <c r="C651" s="16" t="s">
        <v>37</v>
      </c>
      <c r="D651" s="13"/>
      <c r="E651" s="23">
        <v>0.04</v>
      </c>
      <c r="F651" s="21">
        <f>(F644-F632)*E651</f>
        <v>77000</v>
      </c>
      <c r="G651" s="18">
        <f>+(G644-G636+G648)*E651</f>
        <v>160421.80000000002</v>
      </c>
      <c r="H651" s="21">
        <f>(H644-H632)*E651</f>
        <v>77000</v>
      </c>
      <c r="I651" s="18">
        <f>+(I644-I636+I648)*E651</f>
        <v>160421.80000000002</v>
      </c>
      <c r="J651" s="21">
        <f>(J644-J632)*E651</f>
        <v>77000</v>
      </c>
      <c r="K651" s="18">
        <f>+(K644-K636+K648)*E651</f>
        <v>160421.80000000002</v>
      </c>
      <c r="L651" s="9"/>
      <c r="M651" s="9"/>
      <c r="N651" s="362"/>
      <c r="O651" s="48"/>
    </row>
    <row r="652" spans="3:15" x14ac:dyDescent="0.35">
      <c r="C652" s="26" t="s">
        <v>38</v>
      </c>
      <c r="D652" s="26"/>
      <c r="E652" s="27"/>
      <c r="F652" s="28"/>
      <c r="G652" s="29">
        <f>SUM(G644:G651)</f>
        <v>5962055.2000000002</v>
      </c>
      <c r="H652" s="28"/>
      <c r="I652" s="29">
        <f>SUM(I644:I651)</f>
        <v>5962055.2000000002</v>
      </c>
      <c r="J652" s="28"/>
      <c r="K652" s="29">
        <f>SUM(K644:K651)</f>
        <v>5962055.2000000002</v>
      </c>
      <c r="L652" s="9"/>
      <c r="M652" s="9"/>
      <c r="N652" s="362"/>
      <c r="O652" s="48"/>
    </row>
    <row r="653" spans="3:15" x14ac:dyDescent="0.35">
      <c r="C653" s="31" t="s">
        <v>39</v>
      </c>
      <c r="D653" s="31"/>
      <c r="E653" s="32"/>
      <c r="F653" s="33">
        <v>0.14000000000000001</v>
      </c>
      <c r="G653" s="34">
        <f>F653*G652</f>
        <v>834687.72800000012</v>
      </c>
      <c r="H653" s="33">
        <v>0.16</v>
      </c>
      <c r="I653" s="34">
        <f>H653*I652</f>
        <v>953928.83200000005</v>
      </c>
      <c r="J653" s="33">
        <v>0.15</v>
      </c>
      <c r="K653" s="34">
        <f>J653*K652</f>
        <v>894308.28</v>
      </c>
      <c r="L653" s="9"/>
      <c r="M653" s="9"/>
      <c r="N653" s="362"/>
      <c r="O653" s="48"/>
    </row>
    <row r="654" spans="3:15" ht="15" thickBot="1" x14ac:dyDescent="0.4">
      <c r="C654" s="36" t="s">
        <v>40</v>
      </c>
      <c r="D654" s="36"/>
      <c r="E654" s="37">
        <v>0.19</v>
      </c>
      <c r="F654" s="38">
        <f>G652*F653</f>
        <v>834687.72800000012</v>
      </c>
      <c r="G654" s="39">
        <f>+F654*E654</f>
        <v>158590.66832000003</v>
      </c>
      <c r="H654" s="38">
        <f>I652*H653</f>
        <v>953928.83200000005</v>
      </c>
      <c r="I654" s="39">
        <f>+H654*E654</f>
        <v>181246.47808</v>
      </c>
      <c r="J654" s="38">
        <f>K652*J653</f>
        <v>894308.28</v>
      </c>
      <c r="K654" s="39">
        <f>+J654*E654</f>
        <v>169918.57320000001</v>
      </c>
      <c r="L654" s="9"/>
      <c r="M654" s="9"/>
      <c r="N654" s="362"/>
      <c r="O654" s="48"/>
    </row>
    <row r="655" spans="3:15" ht="15" thickBot="1" x14ac:dyDescent="0.4">
      <c r="C655" s="308" t="str">
        <f>C629</f>
        <v>OFICIALES JARDINEROS CASA BENKOS BIOHO</v>
      </c>
      <c r="D655" s="308"/>
      <c r="E655" s="309"/>
      <c r="F655" s="310"/>
      <c r="G655" s="311">
        <f>G652+G653+G654</f>
        <v>6955333.5963200005</v>
      </c>
      <c r="H655" s="310"/>
      <c r="I655" s="311">
        <f>I652+I653+I654</f>
        <v>7097230.5100800004</v>
      </c>
      <c r="J655" s="310"/>
      <c r="K655" s="311">
        <f>K652+K653+K654</f>
        <v>7026282.0532000009</v>
      </c>
      <c r="L655" s="9"/>
      <c r="M655" s="9"/>
      <c r="N655" s="362"/>
      <c r="O655" s="48"/>
    </row>
    <row r="656" spans="3:15" hidden="1" x14ac:dyDescent="0.35">
      <c r="C656" s="394"/>
      <c r="D656" s="394"/>
      <c r="E656" s="395"/>
      <c r="F656" s="396"/>
      <c r="G656" s="397"/>
      <c r="H656" s="396"/>
      <c r="I656" s="397"/>
      <c r="J656" s="396"/>
      <c r="K656" s="397"/>
      <c r="L656" s="9"/>
      <c r="M656" s="9"/>
      <c r="N656" s="362"/>
      <c r="O656" s="48"/>
    </row>
    <row r="657" spans="3:15" ht="15" hidden="1" thickBot="1" x14ac:dyDescent="0.4">
      <c r="C657" s="87" t="s">
        <v>172</v>
      </c>
      <c r="D657" s="7"/>
      <c r="E657" s="8"/>
      <c r="F657" s="44"/>
      <c r="G657" s="45"/>
      <c r="H657" s="44"/>
      <c r="I657" s="45"/>
      <c r="J657" s="44"/>
      <c r="K657" s="45"/>
      <c r="L657" s="9"/>
      <c r="M657" s="9"/>
      <c r="N657" s="362"/>
      <c r="O657" s="48"/>
    </row>
    <row r="658" spans="3:15" ht="15" hidden="1" thickBot="1" x14ac:dyDescent="0.4">
      <c r="C658" s="285" t="s">
        <v>12</v>
      </c>
      <c r="D658" s="285" t="s">
        <v>13</v>
      </c>
      <c r="E658" s="286" t="s">
        <v>14</v>
      </c>
      <c r="F658" s="287" t="s">
        <v>15</v>
      </c>
      <c r="G658" s="288" t="s">
        <v>16</v>
      </c>
      <c r="H658" s="287" t="s">
        <v>15</v>
      </c>
      <c r="I658" s="288" t="s">
        <v>16</v>
      </c>
      <c r="J658" s="287" t="s">
        <v>15</v>
      </c>
      <c r="K658" s="288" t="s">
        <v>16</v>
      </c>
      <c r="L658" s="9"/>
      <c r="M658" s="9"/>
      <c r="N658" s="362"/>
      <c r="O658" s="48"/>
    </row>
    <row r="659" spans="3:15" hidden="1" x14ac:dyDescent="0.35">
      <c r="C659" s="289" t="s">
        <v>17</v>
      </c>
      <c r="D659" s="290"/>
      <c r="E659" s="291"/>
      <c r="F659" s="292">
        <v>1925000</v>
      </c>
      <c r="G659" s="293">
        <f>D659*F659</f>
        <v>0</v>
      </c>
      <c r="H659" s="292">
        <v>1925000</v>
      </c>
      <c r="I659" s="293">
        <f>D659*H659</f>
        <v>0</v>
      </c>
      <c r="J659" s="292">
        <v>1925000</v>
      </c>
      <c r="K659" s="293">
        <f>D659*J659</f>
        <v>0</v>
      </c>
      <c r="L659" s="9"/>
      <c r="M659" s="9"/>
      <c r="N659" s="362"/>
      <c r="O659" s="48"/>
    </row>
    <row r="660" spans="3:15" hidden="1" x14ac:dyDescent="0.35">
      <c r="C660" s="294" t="s">
        <v>18</v>
      </c>
      <c r="D660" s="295"/>
      <c r="E660" s="296"/>
      <c r="F660" s="297">
        <v>162000</v>
      </c>
      <c r="G660" s="298">
        <f>D660*F660</f>
        <v>0</v>
      </c>
      <c r="H660" s="297">
        <v>162000</v>
      </c>
      <c r="I660" s="298">
        <f>D660*H660</f>
        <v>0</v>
      </c>
      <c r="J660" s="297">
        <v>162000</v>
      </c>
      <c r="K660" s="298">
        <f>D660*J660</f>
        <v>0</v>
      </c>
      <c r="L660" s="9"/>
      <c r="M660" s="9"/>
      <c r="N660" s="362"/>
      <c r="O660" s="48"/>
    </row>
    <row r="661" spans="3:15" hidden="1" x14ac:dyDescent="0.35">
      <c r="C661" s="294" t="s">
        <v>19</v>
      </c>
      <c r="D661" s="295"/>
      <c r="E661" s="296"/>
      <c r="F661" s="297">
        <f>F659/235</f>
        <v>8191.489361702128</v>
      </c>
      <c r="G661" s="298"/>
      <c r="H661" s="297">
        <f>H659/235</f>
        <v>8191.489361702128</v>
      </c>
      <c r="I661" s="298"/>
      <c r="J661" s="297">
        <f>J659/235</f>
        <v>8191.489361702128</v>
      </c>
      <c r="K661" s="298"/>
      <c r="L661" s="9"/>
      <c r="M661" s="9"/>
      <c r="N661" s="362"/>
      <c r="O661" s="48"/>
    </row>
    <row r="662" spans="3:15" ht="15" hidden="1" thickBot="1" x14ac:dyDescent="0.4">
      <c r="C662" s="299" t="s">
        <v>20</v>
      </c>
      <c r="D662" s="300">
        <v>30</v>
      </c>
      <c r="E662" s="301"/>
      <c r="F662" s="302"/>
      <c r="G662" s="303"/>
      <c r="H662" s="302"/>
      <c r="I662" s="303"/>
      <c r="J662" s="302"/>
      <c r="K662" s="303"/>
      <c r="L662" s="9"/>
      <c r="M662" s="9"/>
      <c r="N662" s="362"/>
      <c r="O662" s="48"/>
    </row>
    <row r="663" spans="3:15" hidden="1" x14ac:dyDescent="0.35">
      <c r="C663" s="16" t="s">
        <v>21</v>
      </c>
      <c r="D663" s="13"/>
      <c r="E663" s="17"/>
      <c r="F663" s="14">
        <f>(F659/30)*D662</f>
        <v>1925000</v>
      </c>
      <c r="G663" s="18">
        <f>D663*F663</f>
        <v>0</v>
      </c>
      <c r="H663" s="14">
        <f>(H659/30)*D662</f>
        <v>1925000</v>
      </c>
      <c r="I663" s="18">
        <f>D663*H663</f>
        <v>0</v>
      </c>
      <c r="J663" s="14">
        <f>(J659/30)*D662</f>
        <v>1925000</v>
      </c>
      <c r="K663" s="18">
        <f>D663*J663</f>
        <v>0</v>
      </c>
      <c r="L663" s="9"/>
      <c r="M663" s="9"/>
      <c r="N663" s="362"/>
      <c r="O663" s="48"/>
    </row>
    <row r="664" spans="3:15" hidden="1" x14ac:dyDescent="0.35">
      <c r="C664" s="16" t="s">
        <v>22</v>
      </c>
      <c r="D664" s="13"/>
      <c r="E664" s="17"/>
      <c r="F664" s="14">
        <f>(F660/30)*D662</f>
        <v>162000</v>
      </c>
      <c r="G664" s="18">
        <f>D664*F664</f>
        <v>0</v>
      </c>
      <c r="H664" s="14">
        <f>(H660/30)*D662</f>
        <v>162000</v>
      </c>
      <c r="I664" s="18">
        <f>D664*H664</f>
        <v>0</v>
      </c>
      <c r="J664" s="14">
        <f>(D662/30)*J660</f>
        <v>162000</v>
      </c>
      <c r="K664" s="18">
        <f>D664*J664</f>
        <v>0</v>
      </c>
      <c r="L664" s="9"/>
      <c r="M664" s="9"/>
      <c r="N664" s="362"/>
      <c r="O664" s="48"/>
    </row>
    <row r="665" spans="3:15" hidden="1" x14ac:dyDescent="0.35">
      <c r="C665" s="16" t="s">
        <v>23</v>
      </c>
      <c r="D665" s="13">
        <v>0</v>
      </c>
      <c r="E665" s="20">
        <v>1.25</v>
      </c>
      <c r="F665" s="21"/>
      <c r="G665" s="18">
        <f>D665*F665</f>
        <v>0</v>
      </c>
      <c r="H665" s="21"/>
      <c r="I665" s="18">
        <f>F665*H665</f>
        <v>0</v>
      </c>
      <c r="J665" s="21"/>
      <c r="K665" s="18">
        <f>H665*J665</f>
        <v>0</v>
      </c>
      <c r="L665" s="9"/>
      <c r="M665" s="9"/>
      <c r="N665" s="362"/>
      <c r="O665" s="48"/>
    </row>
    <row r="666" spans="3:15" hidden="1" x14ac:dyDescent="0.35">
      <c r="C666" s="16" t="s">
        <v>24</v>
      </c>
      <c r="D666" s="13">
        <v>0</v>
      </c>
      <c r="E666" s="20">
        <v>1.75</v>
      </c>
      <c r="F666" s="21"/>
      <c r="G666" s="18">
        <f>D666*F666</f>
        <v>0</v>
      </c>
      <c r="H666" s="21"/>
      <c r="I666" s="18">
        <f>F666*H666</f>
        <v>0</v>
      </c>
      <c r="J666" s="21"/>
      <c r="K666" s="18">
        <f>H666*J666</f>
        <v>0</v>
      </c>
      <c r="L666" s="9"/>
      <c r="M666" s="9"/>
      <c r="N666" s="362"/>
      <c r="O666" s="48"/>
    </row>
    <row r="667" spans="3:15" hidden="1" x14ac:dyDescent="0.35">
      <c r="C667" s="16" t="s">
        <v>25</v>
      </c>
      <c r="D667" s="13">
        <v>0</v>
      </c>
      <c r="E667" s="20">
        <v>1.35</v>
      </c>
      <c r="F667" s="21"/>
      <c r="G667" s="18">
        <f>D667*F667</f>
        <v>0</v>
      </c>
      <c r="H667" s="21"/>
      <c r="I667" s="18">
        <f>F667*H667</f>
        <v>0</v>
      </c>
      <c r="J667" s="21"/>
      <c r="K667" s="18">
        <f>H667*J667</f>
        <v>0</v>
      </c>
      <c r="L667" s="9"/>
      <c r="M667" s="9"/>
      <c r="N667" s="362"/>
      <c r="O667" s="48"/>
    </row>
    <row r="668" spans="3:15" hidden="1" x14ac:dyDescent="0.35">
      <c r="C668" s="16" t="s">
        <v>26</v>
      </c>
      <c r="D668" s="13">
        <v>0</v>
      </c>
      <c r="E668" s="20">
        <v>1.75</v>
      </c>
      <c r="F668" s="21"/>
      <c r="G668" s="18">
        <f>+F668*D668</f>
        <v>0</v>
      </c>
      <c r="H668" s="21"/>
      <c r="I668" s="18">
        <f>+H668*F668</f>
        <v>0</v>
      </c>
      <c r="J668" s="21"/>
      <c r="K668" s="18">
        <f>+J668*H668</f>
        <v>0</v>
      </c>
      <c r="L668" s="9"/>
      <c r="M668" s="9"/>
      <c r="N668" s="362"/>
      <c r="O668" s="48"/>
    </row>
    <row r="669" spans="3:15" hidden="1" x14ac:dyDescent="0.35">
      <c r="C669" s="16" t="s">
        <v>27</v>
      </c>
      <c r="D669" s="13">
        <f>R666</f>
        <v>0</v>
      </c>
      <c r="E669" s="20">
        <v>2.1</v>
      </c>
      <c r="F669" s="21"/>
      <c r="G669" s="18">
        <f>D669*F669</f>
        <v>0</v>
      </c>
      <c r="H669" s="21"/>
      <c r="I669" s="18">
        <f>F669*H669</f>
        <v>0</v>
      </c>
      <c r="J669" s="21"/>
      <c r="K669" s="18">
        <f>H669*J669</f>
        <v>0</v>
      </c>
      <c r="L669" s="9"/>
      <c r="M669" s="9"/>
      <c r="N669" s="362"/>
      <c r="O669" s="48"/>
    </row>
    <row r="670" spans="3:15" hidden="1" x14ac:dyDescent="0.35">
      <c r="C670" s="16" t="s">
        <v>28</v>
      </c>
      <c r="D670" s="13">
        <f>S666</f>
        <v>0</v>
      </c>
      <c r="E670" s="20">
        <v>2</v>
      </c>
      <c r="F670" s="21"/>
      <c r="G670" s="18">
        <f>D670*F670</f>
        <v>0</v>
      </c>
      <c r="H670" s="21"/>
      <c r="I670" s="18">
        <f>F670*H670</f>
        <v>0</v>
      </c>
      <c r="J670" s="21"/>
      <c r="K670" s="18">
        <f>H670*J670</f>
        <v>0</v>
      </c>
      <c r="L670" s="9"/>
      <c r="M670" s="9"/>
      <c r="N670" s="362"/>
      <c r="O670" s="48"/>
    </row>
    <row r="671" spans="3:15" hidden="1" x14ac:dyDescent="0.35">
      <c r="C671" s="16" t="s">
        <v>29</v>
      </c>
      <c r="D671" s="13">
        <f>T666</f>
        <v>0</v>
      </c>
      <c r="E671" s="20">
        <v>2.5</v>
      </c>
      <c r="F671" s="21"/>
      <c r="G671" s="18">
        <f>D671*F671</f>
        <v>0</v>
      </c>
      <c r="H671" s="21"/>
      <c r="I671" s="18">
        <f>F671*H671</f>
        <v>0</v>
      </c>
      <c r="J671" s="21"/>
      <c r="K671" s="18">
        <f>H671*J671</f>
        <v>0</v>
      </c>
      <c r="L671" s="9"/>
      <c r="M671" s="9"/>
      <c r="N671" s="362"/>
      <c r="O671" s="48"/>
    </row>
    <row r="672" spans="3:15" hidden="1" x14ac:dyDescent="0.35">
      <c r="C672" s="12" t="s">
        <v>30</v>
      </c>
      <c r="D672" s="12"/>
      <c r="E672" s="22"/>
      <c r="F672" s="14">
        <f t="shared" ref="F672:K672" si="24">SUM(F663:F671)</f>
        <v>2087000</v>
      </c>
      <c r="G672" s="15">
        <f t="shared" si="24"/>
        <v>0</v>
      </c>
      <c r="H672" s="14">
        <f t="shared" si="24"/>
        <v>2087000</v>
      </c>
      <c r="I672" s="15">
        <f t="shared" si="24"/>
        <v>0</v>
      </c>
      <c r="J672" s="14">
        <f t="shared" si="24"/>
        <v>2087000</v>
      </c>
      <c r="K672" s="15">
        <f t="shared" si="24"/>
        <v>0</v>
      </c>
      <c r="L672" s="9"/>
      <c r="M672" s="9"/>
      <c r="N672" s="362"/>
      <c r="O672" s="48"/>
    </row>
    <row r="673" spans="3:15" hidden="1" x14ac:dyDescent="0.35">
      <c r="C673" s="16" t="s">
        <v>31</v>
      </c>
      <c r="D673" s="13"/>
      <c r="E673" s="23">
        <v>8.3299999999999999E-2</v>
      </c>
      <c r="F673" s="21">
        <f>F672*E673</f>
        <v>173847.1</v>
      </c>
      <c r="G673" s="18">
        <f>G672*E673</f>
        <v>0</v>
      </c>
      <c r="H673" s="21">
        <f>H672*E673</f>
        <v>173847.1</v>
      </c>
      <c r="I673" s="18">
        <f>I672*E673</f>
        <v>0</v>
      </c>
      <c r="J673" s="21">
        <f>J672*E673</f>
        <v>173847.1</v>
      </c>
      <c r="K673" s="18">
        <f>K672*E673</f>
        <v>0</v>
      </c>
      <c r="L673" s="9"/>
      <c r="M673" s="9"/>
      <c r="N673" s="362"/>
      <c r="O673" s="48"/>
    </row>
    <row r="674" spans="3:15" hidden="1" x14ac:dyDescent="0.35">
      <c r="C674" s="16" t="s">
        <v>32</v>
      </c>
      <c r="D674" s="13"/>
      <c r="E674" s="24">
        <v>0.01</v>
      </c>
      <c r="F674" s="21">
        <f>F673*E674</f>
        <v>1738.471</v>
      </c>
      <c r="G674" s="18">
        <f>G672*E674</f>
        <v>0</v>
      </c>
      <c r="H674" s="21">
        <f>H673*E674</f>
        <v>1738.471</v>
      </c>
      <c r="I674" s="18">
        <f>I672*E674</f>
        <v>0</v>
      </c>
      <c r="J674" s="21">
        <f>J673*E674</f>
        <v>1738.471</v>
      </c>
      <c r="K674" s="18">
        <f>K672*E674</f>
        <v>0</v>
      </c>
      <c r="L674" s="9"/>
      <c r="M674" s="9"/>
      <c r="N674" s="362"/>
      <c r="O674" s="48"/>
    </row>
    <row r="675" spans="3:15" hidden="1" x14ac:dyDescent="0.35">
      <c r="C675" s="16" t="s">
        <v>33</v>
      </c>
      <c r="D675" s="13"/>
      <c r="E675" s="23">
        <v>8.3299999999999999E-2</v>
      </c>
      <c r="F675" s="21">
        <f>E675*F672</f>
        <v>173847.1</v>
      </c>
      <c r="G675" s="18">
        <f>G672*E675</f>
        <v>0</v>
      </c>
      <c r="H675" s="21">
        <f>E675*H672</f>
        <v>173847.1</v>
      </c>
      <c r="I675" s="18">
        <f>I672*E675</f>
        <v>0</v>
      </c>
      <c r="J675" s="21">
        <f>E675*J672</f>
        <v>173847.1</v>
      </c>
      <c r="K675" s="18">
        <f>K672*E675</f>
        <v>0</v>
      </c>
      <c r="L675" s="9"/>
      <c r="M675" s="9"/>
      <c r="N675" s="362"/>
      <c r="O675" s="48"/>
    </row>
    <row r="676" spans="3:15" hidden="1" x14ac:dyDescent="0.35">
      <c r="C676" s="16" t="s">
        <v>34</v>
      </c>
      <c r="D676" s="13"/>
      <c r="E676" s="23">
        <v>4.1700000000000001E-2</v>
      </c>
      <c r="F676" s="21">
        <f>E676*F672</f>
        <v>87027.900000000009</v>
      </c>
      <c r="G676" s="18">
        <f>+(G672-G664)*E676</f>
        <v>0</v>
      </c>
      <c r="H676" s="21">
        <f>E676*H672</f>
        <v>87027.900000000009</v>
      </c>
      <c r="I676" s="18">
        <f>+(I672-I664)*E676</f>
        <v>0</v>
      </c>
      <c r="J676" s="21">
        <f>E676*J672</f>
        <v>87027.900000000009</v>
      </c>
      <c r="K676" s="18">
        <f>+(K672-K664)*E676</f>
        <v>0</v>
      </c>
      <c r="L676" s="9"/>
      <c r="M676" s="9"/>
      <c r="N676" s="362"/>
      <c r="O676" s="48"/>
    </row>
    <row r="677" spans="3:15" hidden="1" x14ac:dyDescent="0.35">
      <c r="C677" s="16" t="s">
        <v>35</v>
      </c>
      <c r="D677" s="13"/>
      <c r="E677" s="24">
        <v>0.12</v>
      </c>
      <c r="F677" s="21">
        <f>(F672-F660)*E677</f>
        <v>231000</v>
      </c>
      <c r="G677" s="18">
        <f>+(G672-G664)*E677</f>
        <v>0</v>
      </c>
      <c r="H677" s="21">
        <f>(H672-H660)*E677</f>
        <v>231000</v>
      </c>
      <c r="I677" s="18">
        <f>+(I672-I664)*E677</f>
        <v>0</v>
      </c>
      <c r="J677" s="21">
        <f>(J672-J660)*E677</f>
        <v>231000</v>
      </c>
      <c r="K677" s="18">
        <f>+(K672-K664)*E677</f>
        <v>0</v>
      </c>
      <c r="L677" s="9"/>
      <c r="M677" s="9"/>
      <c r="N677" s="362"/>
      <c r="O677" s="48"/>
    </row>
    <row r="678" spans="3:15" hidden="1" x14ac:dyDescent="0.35">
      <c r="C678" s="16" t="s">
        <v>36</v>
      </c>
      <c r="D678" s="13"/>
      <c r="E678" s="25">
        <v>6.9599999999999995E-2</v>
      </c>
      <c r="F678" s="21">
        <f>(F672-F660)*E678</f>
        <v>133980</v>
      </c>
      <c r="G678" s="18">
        <f>+(G672-G664)*E678</f>
        <v>0</v>
      </c>
      <c r="H678" s="21">
        <f>(H672-H660)*E678</f>
        <v>133980</v>
      </c>
      <c r="I678" s="18">
        <f>+(I672-I664)*E678</f>
        <v>0</v>
      </c>
      <c r="J678" s="21">
        <f>(J672-J660)*E678</f>
        <v>133980</v>
      </c>
      <c r="K678" s="18">
        <f>+(K672-K664)*E678</f>
        <v>0</v>
      </c>
      <c r="L678" s="9"/>
      <c r="M678" s="9"/>
      <c r="N678" s="362"/>
      <c r="O678" s="48"/>
    </row>
    <row r="679" spans="3:15" hidden="1" x14ac:dyDescent="0.35">
      <c r="C679" s="16" t="s">
        <v>37</v>
      </c>
      <c r="D679" s="13"/>
      <c r="E679" s="23">
        <v>0.04</v>
      </c>
      <c r="F679" s="21">
        <f>(F672-F660)*E679</f>
        <v>77000</v>
      </c>
      <c r="G679" s="18">
        <f>+(G672-G664+G676)*E679</f>
        <v>0</v>
      </c>
      <c r="H679" s="21">
        <f>(H672-H660)*E679</f>
        <v>77000</v>
      </c>
      <c r="I679" s="18">
        <f>+(I672-I664+I676)*E679</f>
        <v>0</v>
      </c>
      <c r="J679" s="21">
        <f>(J672-J660)*E679</f>
        <v>77000</v>
      </c>
      <c r="K679" s="18">
        <f>+(K672-K664+K676)*E679</f>
        <v>0</v>
      </c>
      <c r="L679" s="9"/>
      <c r="M679" s="9"/>
      <c r="N679" s="362"/>
      <c r="O679" s="48"/>
    </row>
    <row r="680" spans="3:15" hidden="1" x14ac:dyDescent="0.35">
      <c r="C680" s="26" t="s">
        <v>38</v>
      </c>
      <c r="D680" s="26"/>
      <c r="E680" s="27"/>
      <c r="F680" s="28"/>
      <c r="G680" s="29">
        <f>SUM(G672:G679)</f>
        <v>0</v>
      </c>
      <c r="H680" s="28"/>
      <c r="I680" s="29">
        <f>SUM(I672:I679)</f>
        <v>0</v>
      </c>
      <c r="J680" s="28"/>
      <c r="K680" s="29">
        <f>SUM(K672:K679)</f>
        <v>0</v>
      </c>
      <c r="L680" s="9"/>
      <c r="M680" s="9"/>
      <c r="N680" s="362"/>
      <c r="O680" s="48"/>
    </row>
    <row r="681" spans="3:15" hidden="1" x14ac:dyDescent="0.35">
      <c r="C681" s="31" t="s">
        <v>39</v>
      </c>
      <c r="D681" s="31"/>
      <c r="E681" s="32"/>
      <c r="F681" s="33">
        <v>0.14000000000000001</v>
      </c>
      <c r="G681" s="34">
        <f>F681*G680</f>
        <v>0</v>
      </c>
      <c r="H681" s="33">
        <v>0.16</v>
      </c>
      <c r="I681" s="34">
        <f>H681*I680</f>
        <v>0</v>
      </c>
      <c r="J681" s="33">
        <f>(F681+H681)/2</f>
        <v>0.15000000000000002</v>
      </c>
      <c r="K681" s="34">
        <f>J681*K680</f>
        <v>0</v>
      </c>
      <c r="L681" s="9"/>
      <c r="M681" s="9"/>
      <c r="N681" s="362"/>
      <c r="O681" s="48"/>
    </row>
    <row r="682" spans="3:15" ht="15" hidden="1" thickBot="1" x14ac:dyDescent="0.4">
      <c r="C682" s="36" t="s">
        <v>40</v>
      </c>
      <c r="D682" s="36"/>
      <c r="E682" s="37">
        <v>0.19</v>
      </c>
      <c r="F682" s="38">
        <f>G680*F681</f>
        <v>0</v>
      </c>
      <c r="G682" s="39">
        <f>+F682*E682</f>
        <v>0</v>
      </c>
      <c r="H682" s="38">
        <f>I680*H681</f>
        <v>0</v>
      </c>
      <c r="I682" s="39">
        <f>+H682*E682</f>
        <v>0</v>
      </c>
      <c r="J682" s="38">
        <f>K680*J681</f>
        <v>0</v>
      </c>
      <c r="K682" s="39">
        <f>+J682*E682</f>
        <v>0</v>
      </c>
      <c r="L682" s="9"/>
      <c r="M682" s="9"/>
      <c r="N682" s="362"/>
      <c r="O682" s="48"/>
    </row>
    <row r="683" spans="3:15" ht="15" hidden="1" thickBot="1" x14ac:dyDescent="0.4">
      <c r="C683" s="308" t="str">
        <f>C657</f>
        <v>OFICIALES ALBAÑILES (TEJEROS E IMPERMEABILIZADORES) CASA BENKOS BIOHO</v>
      </c>
      <c r="D683" s="308"/>
      <c r="E683" s="309"/>
      <c r="F683" s="310"/>
      <c r="G683" s="311">
        <f>G680+G681+G682</f>
        <v>0</v>
      </c>
      <c r="H683" s="310"/>
      <c r="I683" s="311">
        <f>I680+I681+I682</f>
        <v>0</v>
      </c>
      <c r="J683" s="310"/>
      <c r="K683" s="311">
        <f>K680+K681+K682</f>
        <v>0</v>
      </c>
      <c r="L683" s="9"/>
      <c r="M683" s="9"/>
      <c r="N683" s="362"/>
      <c r="O683" s="48"/>
    </row>
    <row r="684" spans="3:15" x14ac:dyDescent="0.35">
      <c r="C684" s="394"/>
      <c r="D684" s="394"/>
      <c r="E684" s="395"/>
      <c r="F684" s="396"/>
      <c r="G684" s="397"/>
      <c r="H684" s="396"/>
      <c r="I684" s="397"/>
      <c r="J684" s="396"/>
      <c r="K684" s="397"/>
      <c r="L684" s="9"/>
      <c r="M684" s="9"/>
      <c r="N684" s="362"/>
      <c r="O684" s="48"/>
    </row>
    <row r="685" spans="3:15" ht="15" thickBot="1" x14ac:dyDescent="0.4">
      <c r="C685" s="7" t="s">
        <v>173</v>
      </c>
      <c r="D685" s="7"/>
      <c r="E685" s="8"/>
      <c r="F685" s="44"/>
      <c r="G685" s="45"/>
      <c r="H685" s="44"/>
      <c r="I685" s="45"/>
      <c r="J685" s="44"/>
      <c r="K685" s="45"/>
      <c r="L685" s="9"/>
      <c r="M685" s="9"/>
      <c r="N685" s="362"/>
      <c r="O685" s="48"/>
    </row>
    <row r="686" spans="3:15" ht="15" thickBot="1" x14ac:dyDescent="0.4">
      <c r="C686" s="285" t="s">
        <v>12</v>
      </c>
      <c r="D686" s="285" t="s">
        <v>13</v>
      </c>
      <c r="E686" s="286" t="s">
        <v>14</v>
      </c>
      <c r="F686" s="287" t="s">
        <v>15</v>
      </c>
      <c r="G686" s="288" t="s">
        <v>16</v>
      </c>
      <c r="H686" s="287" t="s">
        <v>15</v>
      </c>
      <c r="I686" s="288" t="s">
        <v>16</v>
      </c>
      <c r="J686" s="287" t="s">
        <v>15</v>
      </c>
      <c r="K686" s="288" t="s">
        <v>16</v>
      </c>
      <c r="L686" s="9"/>
      <c r="M686" s="9"/>
      <c r="N686" s="362"/>
      <c r="O686" s="48"/>
    </row>
    <row r="687" spans="3:15" x14ac:dyDescent="0.35">
      <c r="C687" s="289" t="s">
        <v>17</v>
      </c>
      <c r="D687" s="290">
        <v>4</v>
      </c>
      <c r="E687" s="291"/>
      <c r="F687" s="292">
        <v>1925000</v>
      </c>
      <c r="G687" s="293">
        <f>D687*F687</f>
        <v>7700000</v>
      </c>
      <c r="H687" s="292">
        <v>1925000</v>
      </c>
      <c r="I687" s="293">
        <f>D687*H687</f>
        <v>7700000</v>
      </c>
      <c r="J687" s="292">
        <v>1925000</v>
      </c>
      <c r="K687" s="293">
        <f>D687*J687</f>
        <v>7700000</v>
      </c>
      <c r="L687" s="9"/>
      <c r="M687" s="9"/>
      <c r="N687" s="362"/>
      <c r="O687" s="48"/>
    </row>
    <row r="688" spans="3:15" x14ac:dyDescent="0.35">
      <c r="C688" s="294" t="s">
        <v>18</v>
      </c>
      <c r="D688" s="295">
        <v>4</v>
      </c>
      <c r="E688" s="296"/>
      <c r="F688" s="297">
        <v>162000</v>
      </c>
      <c r="G688" s="298">
        <f>D688*F688</f>
        <v>648000</v>
      </c>
      <c r="H688" s="297">
        <v>162000</v>
      </c>
      <c r="I688" s="298">
        <f>D688*H688</f>
        <v>648000</v>
      </c>
      <c r="J688" s="297">
        <v>162000</v>
      </c>
      <c r="K688" s="298">
        <f>D688*J688</f>
        <v>648000</v>
      </c>
      <c r="L688" s="9"/>
      <c r="M688" s="9"/>
      <c r="N688" s="362"/>
      <c r="O688" s="48"/>
    </row>
    <row r="689" spans="3:15" x14ac:dyDescent="0.35">
      <c r="C689" s="294" t="s">
        <v>19</v>
      </c>
      <c r="D689" s="295"/>
      <c r="E689" s="296"/>
      <c r="F689" s="297">
        <f>F687/230</f>
        <v>8369.565217391304</v>
      </c>
      <c r="G689" s="298"/>
      <c r="H689" s="297">
        <f>H687/230</f>
        <v>8369.565217391304</v>
      </c>
      <c r="I689" s="298"/>
      <c r="J689" s="297">
        <f>J687/230</f>
        <v>8369.565217391304</v>
      </c>
      <c r="K689" s="298"/>
      <c r="L689" s="9"/>
      <c r="M689" s="9"/>
      <c r="N689" s="362"/>
      <c r="O689" s="48"/>
    </row>
    <row r="690" spans="3:15" ht="15" thickBot="1" x14ac:dyDescent="0.4">
      <c r="C690" s="299" t="s">
        <v>20</v>
      </c>
      <c r="D690" s="300">
        <v>30</v>
      </c>
      <c r="E690" s="301"/>
      <c r="F690" s="302"/>
      <c r="G690" s="303"/>
      <c r="H690" s="302"/>
      <c r="I690" s="303"/>
      <c r="J690" s="302"/>
      <c r="K690" s="303"/>
      <c r="L690" s="9"/>
      <c r="M690" s="9"/>
      <c r="N690" s="362"/>
      <c r="O690" s="48"/>
    </row>
    <row r="691" spans="3:15" x14ac:dyDescent="0.35">
      <c r="C691" s="16" t="s">
        <v>21</v>
      </c>
      <c r="D691" s="13">
        <v>4</v>
      </c>
      <c r="E691" s="17"/>
      <c r="F691" s="14">
        <f>(F687/30)*D690</f>
        <v>1925000</v>
      </c>
      <c r="G691" s="18">
        <f>D691*F691</f>
        <v>7700000</v>
      </c>
      <c r="H691" s="14">
        <f>(H687/30)*D690</f>
        <v>1925000</v>
      </c>
      <c r="I691" s="18">
        <f>D691*H691</f>
        <v>7700000</v>
      </c>
      <c r="J691" s="14">
        <f>(J687/30)*D690</f>
        <v>1925000</v>
      </c>
      <c r="K691" s="18">
        <f>D691*J691</f>
        <v>7700000</v>
      </c>
      <c r="L691" s="9"/>
      <c r="M691" s="9"/>
      <c r="N691" s="362"/>
      <c r="O691" s="48"/>
    </row>
    <row r="692" spans="3:15" x14ac:dyDescent="0.35">
      <c r="C692" s="16" t="s">
        <v>22</v>
      </c>
      <c r="D692" s="13">
        <v>4</v>
      </c>
      <c r="E692" s="17"/>
      <c r="F692" s="14">
        <f>(F688/30)*D690</f>
        <v>162000</v>
      </c>
      <c r="G692" s="18">
        <f>D692*F692</f>
        <v>648000</v>
      </c>
      <c r="H692" s="14">
        <f>(H688/30)*D690</f>
        <v>162000</v>
      </c>
      <c r="I692" s="18">
        <f>D692*H692</f>
        <v>648000</v>
      </c>
      <c r="J692" s="14">
        <f>(D690/30)*J688</f>
        <v>162000</v>
      </c>
      <c r="K692" s="18">
        <f>D692*J692</f>
        <v>648000</v>
      </c>
      <c r="L692" s="9"/>
      <c r="M692" s="9"/>
      <c r="N692" s="362"/>
      <c r="O692" s="48"/>
    </row>
    <row r="693" spans="3:15" x14ac:dyDescent="0.35">
      <c r="C693" s="16" t="s">
        <v>23</v>
      </c>
      <c r="D693" s="13">
        <v>0</v>
      </c>
      <c r="E693" s="20">
        <v>1.25</v>
      </c>
      <c r="F693" s="21"/>
      <c r="G693" s="18">
        <f>D693*F693</f>
        <v>0</v>
      </c>
      <c r="H693" s="21"/>
      <c r="I693" s="18">
        <f>F693*H693</f>
        <v>0</v>
      </c>
      <c r="J693" s="21"/>
      <c r="K693" s="18"/>
      <c r="L693" s="9"/>
      <c r="M693" s="9"/>
      <c r="N693" s="362"/>
      <c r="O693" s="48"/>
    </row>
    <row r="694" spans="3:15" x14ac:dyDescent="0.35">
      <c r="C694" s="16" t="s">
        <v>24</v>
      </c>
      <c r="D694" s="13">
        <v>0</v>
      </c>
      <c r="E694" s="20">
        <v>1.75</v>
      </c>
      <c r="F694" s="21"/>
      <c r="G694" s="18">
        <f>D694*F694</f>
        <v>0</v>
      </c>
      <c r="H694" s="21"/>
      <c r="I694" s="18">
        <f>F694*H694</f>
        <v>0</v>
      </c>
      <c r="J694" s="21"/>
      <c r="K694" s="18"/>
      <c r="L694" s="9"/>
      <c r="M694" s="9"/>
      <c r="N694" s="362"/>
      <c r="O694" s="48"/>
    </row>
    <row r="695" spans="3:15" x14ac:dyDescent="0.35">
      <c r="C695" s="16" t="s">
        <v>25</v>
      </c>
      <c r="D695" s="13">
        <v>0</v>
      </c>
      <c r="E695" s="20">
        <v>1.35</v>
      </c>
      <c r="F695" s="21"/>
      <c r="G695" s="18">
        <f>D695*F695</f>
        <v>0</v>
      </c>
      <c r="H695" s="21"/>
      <c r="I695" s="18">
        <f>F695*H695</f>
        <v>0</v>
      </c>
      <c r="J695" s="21"/>
      <c r="K695" s="18"/>
      <c r="L695" s="9"/>
      <c r="M695" s="9"/>
      <c r="N695" s="362"/>
      <c r="O695" s="48"/>
    </row>
    <row r="696" spans="3:15" x14ac:dyDescent="0.35">
      <c r="C696" s="16" t="s">
        <v>26</v>
      </c>
      <c r="D696" s="13">
        <v>0</v>
      </c>
      <c r="E696" s="20">
        <v>1.75</v>
      </c>
      <c r="F696" s="21"/>
      <c r="G696" s="18">
        <f>+F696*D696</f>
        <v>0</v>
      </c>
      <c r="H696" s="21"/>
      <c r="I696" s="18">
        <f>+H696*F696</f>
        <v>0</v>
      </c>
      <c r="J696" s="21"/>
      <c r="K696" s="18"/>
      <c r="L696" s="9"/>
      <c r="M696" s="9"/>
      <c r="N696" s="362"/>
      <c r="O696" s="48"/>
    </row>
    <row r="697" spans="3:15" x14ac:dyDescent="0.35">
      <c r="C697" s="16" t="s">
        <v>27</v>
      </c>
      <c r="D697" s="13">
        <f>R694</f>
        <v>0</v>
      </c>
      <c r="E697" s="20">
        <v>2.1</v>
      </c>
      <c r="F697" s="21"/>
      <c r="G697" s="18">
        <f>D697*F697</f>
        <v>0</v>
      </c>
      <c r="H697" s="21"/>
      <c r="I697" s="18">
        <f>F697*H697</f>
        <v>0</v>
      </c>
      <c r="J697" s="21"/>
      <c r="K697" s="18"/>
      <c r="L697" s="9"/>
      <c r="M697" s="9"/>
      <c r="N697" s="362"/>
      <c r="O697" s="48"/>
    </row>
    <row r="698" spans="3:15" x14ac:dyDescent="0.35">
      <c r="C698" s="16" t="s">
        <v>28</v>
      </c>
      <c r="D698" s="13">
        <f>S694</f>
        <v>0</v>
      </c>
      <c r="E698" s="20">
        <v>2</v>
      </c>
      <c r="F698" s="21"/>
      <c r="G698" s="18">
        <f>D698*F698</f>
        <v>0</v>
      </c>
      <c r="H698" s="21"/>
      <c r="I698" s="18">
        <f>F698*H698</f>
        <v>0</v>
      </c>
      <c r="J698" s="21"/>
      <c r="K698" s="18"/>
      <c r="L698" s="9"/>
      <c r="M698" s="9"/>
      <c r="N698" s="362"/>
      <c r="O698" s="48"/>
    </row>
    <row r="699" spans="3:15" x14ac:dyDescent="0.35">
      <c r="C699" s="16" t="s">
        <v>29</v>
      </c>
      <c r="D699" s="13">
        <f>T694</f>
        <v>0</v>
      </c>
      <c r="E699" s="20">
        <v>2.5</v>
      </c>
      <c r="F699" s="21"/>
      <c r="G699" s="18">
        <f>D699*F699</f>
        <v>0</v>
      </c>
      <c r="H699" s="21"/>
      <c r="I699" s="18">
        <f>F699*H699</f>
        <v>0</v>
      </c>
      <c r="J699" s="21"/>
      <c r="K699" s="18"/>
      <c r="L699" s="9"/>
      <c r="M699" s="9"/>
      <c r="N699" s="362"/>
      <c r="O699" s="48"/>
    </row>
    <row r="700" spans="3:15" x14ac:dyDescent="0.35">
      <c r="C700" s="12" t="s">
        <v>30</v>
      </c>
      <c r="D700" s="12"/>
      <c r="E700" s="22"/>
      <c r="F700" s="14">
        <f t="shared" ref="F700:K700" si="25">SUM(F691:F699)</f>
        <v>2087000</v>
      </c>
      <c r="G700" s="15">
        <f t="shared" si="25"/>
        <v>8348000</v>
      </c>
      <c r="H700" s="14">
        <f t="shared" si="25"/>
        <v>2087000</v>
      </c>
      <c r="I700" s="15">
        <f t="shared" si="25"/>
        <v>8348000</v>
      </c>
      <c r="J700" s="14">
        <f t="shared" si="25"/>
        <v>2087000</v>
      </c>
      <c r="K700" s="15">
        <f t="shared" si="25"/>
        <v>8348000</v>
      </c>
      <c r="L700" s="9"/>
      <c r="M700" s="9"/>
      <c r="N700" s="362"/>
      <c r="O700" s="48"/>
    </row>
    <row r="701" spans="3:15" x14ac:dyDescent="0.35">
      <c r="C701" s="16" t="s">
        <v>31</v>
      </c>
      <c r="D701" s="13"/>
      <c r="E701" s="23">
        <v>8.3299999999999999E-2</v>
      </c>
      <c r="F701" s="21">
        <f>F700*E701</f>
        <v>173847.1</v>
      </c>
      <c r="G701" s="18">
        <f>G700*E701</f>
        <v>695388.4</v>
      </c>
      <c r="H701" s="21">
        <f>H700*E701</f>
        <v>173847.1</v>
      </c>
      <c r="I701" s="18">
        <f>I700*E701</f>
        <v>695388.4</v>
      </c>
      <c r="J701" s="21">
        <f>J700*E701</f>
        <v>173847.1</v>
      </c>
      <c r="K701" s="18">
        <f>K700*E701</f>
        <v>695388.4</v>
      </c>
      <c r="L701" s="9"/>
      <c r="M701" s="9"/>
      <c r="N701" s="362"/>
      <c r="O701" s="48"/>
    </row>
    <row r="702" spans="3:15" x14ac:dyDescent="0.35">
      <c r="C702" s="16" t="s">
        <v>32</v>
      </c>
      <c r="D702" s="13"/>
      <c r="E702" s="24">
        <v>0.01</v>
      </c>
      <c r="F702" s="21">
        <f>F701*E702</f>
        <v>1738.471</v>
      </c>
      <c r="G702" s="18">
        <f>G700*E702</f>
        <v>83480</v>
      </c>
      <c r="H702" s="21">
        <f>H701*E702</f>
        <v>1738.471</v>
      </c>
      <c r="I702" s="18">
        <f>I700*E702</f>
        <v>83480</v>
      </c>
      <c r="J702" s="21">
        <f>J701*E702</f>
        <v>1738.471</v>
      </c>
      <c r="K702" s="18">
        <f>K700*E702</f>
        <v>83480</v>
      </c>
      <c r="L702" s="9"/>
      <c r="M702" s="9"/>
      <c r="N702" s="362"/>
      <c r="O702" s="48"/>
    </row>
    <row r="703" spans="3:15" x14ac:dyDescent="0.35">
      <c r="C703" s="16" t="s">
        <v>33</v>
      </c>
      <c r="D703" s="13"/>
      <c r="E703" s="23">
        <v>8.3299999999999999E-2</v>
      </c>
      <c r="F703" s="21">
        <f>E703*F700</f>
        <v>173847.1</v>
      </c>
      <c r="G703" s="18">
        <f>G700*E703</f>
        <v>695388.4</v>
      </c>
      <c r="H703" s="21">
        <f>E703*H700</f>
        <v>173847.1</v>
      </c>
      <c r="I703" s="18">
        <f>I700*E703</f>
        <v>695388.4</v>
      </c>
      <c r="J703" s="21">
        <f>E703*J700</f>
        <v>173847.1</v>
      </c>
      <c r="K703" s="18">
        <f>K700*E703</f>
        <v>695388.4</v>
      </c>
      <c r="L703" s="9"/>
      <c r="M703" s="9"/>
      <c r="N703" s="362"/>
      <c r="O703" s="48"/>
    </row>
    <row r="704" spans="3:15" x14ac:dyDescent="0.35">
      <c r="C704" s="16" t="s">
        <v>34</v>
      </c>
      <c r="D704" s="13"/>
      <c r="E704" s="23">
        <v>4.1700000000000001E-2</v>
      </c>
      <c r="F704" s="21">
        <f>E704*F700</f>
        <v>87027.900000000009</v>
      </c>
      <c r="G704" s="18">
        <f>+(G700-G692)*E704</f>
        <v>321090</v>
      </c>
      <c r="H704" s="21">
        <f>E704*H700</f>
        <v>87027.900000000009</v>
      </c>
      <c r="I704" s="18">
        <f>+(I700-I692)*E704</f>
        <v>321090</v>
      </c>
      <c r="J704" s="21">
        <f>E704*J700</f>
        <v>87027.900000000009</v>
      </c>
      <c r="K704" s="18">
        <f>+(K700-K692)*E704</f>
        <v>321090</v>
      </c>
      <c r="L704" s="9"/>
      <c r="M704" s="9"/>
      <c r="N704" s="362"/>
      <c r="O704" s="48"/>
    </row>
    <row r="705" spans="3:15" x14ac:dyDescent="0.35">
      <c r="C705" s="16" t="s">
        <v>35</v>
      </c>
      <c r="D705" s="13"/>
      <c r="E705" s="24">
        <v>0.12</v>
      </c>
      <c r="F705" s="21">
        <f>(F700-F688)*E705</f>
        <v>231000</v>
      </c>
      <c r="G705" s="18">
        <f>+(G700-G692)*E705</f>
        <v>924000</v>
      </c>
      <c r="H705" s="21">
        <f>(H700-H688)*E705</f>
        <v>231000</v>
      </c>
      <c r="I705" s="18">
        <f>+(I700-I692)*E705</f>
        <v>924000</v>
      </c>
      <c r="J705" s="21">
        <f>(J700-J688)*E705</f>
        <v>231000</v>
      </c>
      <c r="K705" s="18">
        <f>+(K700-K692)*E705</f>
        <v>924000</v>
      </c>
      <c r="L705" s="9"/>
      <c r="M705" s="9"/>
      <c r="N705" s="362"/>
      <c r="O705" s="48"/>
    </row>
    <row r="706" spans="3:15" x14ac:dyDescent="0.35">
      <c r="C706" s="16" t="s">
        <v>36</v>
      </c>
      <c r="D706" s="13"/>
      <c r="E706" s="25">
        <v>6.9599999999999995E-2</v>
      </c>
      <c r="F706" s="21">
        <f>(F700-F688)*E706</f>
        <v>133980</v>
      </c>
      <c r="G706" s="18">
        <f>+(G700-G692)*E706</f>
        <v>535920</v>
      </c>
      <c r="H706" s="21">
        <f>(H700-H688)*E706</f>
        <v>133980</v>
      </c>
      <c r="I706" s="18">
        <f>+(I700-I692)*E706</f>
        <v>535920</v>
      </c>
      <c r="J706" s="21">
        <f>(J700-J688)*E706</f>
        <v>133980</v>
      </c>
      <c r="K706" s="18">
        <f>+(K700-K692)*E706</f>
        <v>535920</v>
      </c>
      <c r="L706" s="9"/>
      <c r="M706" s="9"/>
      <c r="N706" s="362"/>
      <c r="O706" s="48"/>
    </row>
    <row r="707" spans="3:15" x14ac:dyDescent="0.35">
      <c r="C707" s="16" t="s">
        <v>37</v>
      </c>
      <c r="D707" s="13"/>
      <c r="E707" s="23">
        <v>0.04</v>
      </c>
      <c r="F707" s="21">
        <f>(F700-F688)*E707</f>
        <v>77000</v>
      </c>
      <c r="G707" s="18">
        <f>+(G700-G692+G704)*E707</f>
        <v>320843.60000000003</v>
      </c>
      <c r="H707" s="21">
        <f>(H700-H688)*E707</f>
        <v>77000</v>
      </c>
      <c r="I707" s="18">
        <f>+(I700-I692+I704)*E707</f>
        <v>320843.60000000003</v>
      </c>
      <c r="J707" s="21">
        <f>(J700-J688)*E707</f>
        <v>77000</v>
      </c>
      <c r="K707" s="18">
        <f>+(K700-K692+K704)*E707</f>
        <v>320843.60000000003</v>
      </c>
      <c r="L707" s="9"/>
      <c r="M707" s="9"/>
      <c r="N707" s="362"/>
      <c r="O707" s="48"/>
    </row>
    <row r="708" spans="3:15" x14ac:dyDescent="0.35">
      <c r="C708" s="26" t="s">
        <v>38</v>
      </c>
      <c r="D708" s="26"/>
      <c r="E708" s="27"/>
      <c r="F708" s="28"/>
      <c r="G708" s="29">
        <f>SUM(G700:G707)</f>
        <v>11924110.4</v>
      </c>
      <c r="H708" s="28"/>
      <c r="I708" s="29">
        <f>SUM(I700:I707)</f>
        <v>11924110.4</v>
      </c>
      <c r="J708" s="28"/>
      <c r="K708" s="29">
        <f>SUM(K700:K707)</f>
        <v>11924110.4</v>
      </c>
      <c r="L708" s="9"/>
      <c r="M708" s="9"/>
      <c r="N708" s="362"/>
      <c r="O708" s="48"/>
    </row>
    <row r="709" spans="3:15" x14ac:dyDescent="0.35">
      <c r="C709" s="31" t="s">
        <v>39</v>
      </c>
      <c r="D709" s="31"/>
      <c r="E709" s="32"/>
      <c r="F709" s="33">
        <v>0.14000000000000001</v>
      </c>
      <c r="G709" s="34">
        <f>F709*G708</f>
        <v>1669375.4560000002</v>
      </c>
      <c r="H709" s="33">
        <v>0.16</v>
      </c>
      <c r="I709" s="34">
        <f>H709*I708</f>
        <v>1907857.6640000001</v>
      </c>
      <c r="J709" s="33">
        <v>0.15</v>
      </c>
      <c r="K709" s="34">
        <f>J709*K708</f>
        <v>1788616.56</v>
      </c>
      <c r="L709" s="9"/>
      <c r="M709" s="9"/>
      <c r="N709" s="362"/>
      <c r="O709" s="48"/>
    </row>
    <row r="710" spans="3:15" ht="15" thickBot="1" x14ac:dyDescent="0.4">
      <c r="C710" s="36" t="s">
        <v>40</v>
      </c>
      <c r="D710" s="36"/>
      <c r="E710" s="37">
        <v>0.19</v>
      </c>
      <c r="F710" s="38">
        <f>G708*F709</f>
        <v>1669375.4560000002</v>
      </c>
      <c r="G710" s="39">
        <f>+F710*E710</f>
        <v>317181.33664000005</v>
      </c>
      <c r="H710" s="38">
        <f>I708*H709</f>
        <v>1907857.6640000001</v>
      </c>
      <c r="I710" s="39">
        <f>+H710*E710</f>
        <v>362492.95616</v>
      </c>
      <c r="J710" s="38">
        <f>K708*J709</f>
        <v>1788616.56</v>
      </c>
      <c r="K710" s="39">
        <f>+J710*E710</f>
        <v>339837.14640000003</v>
      </c>
      <c r="L710" s="9"/>
      <c r="M710" s="9"/>
      <c r="N710" s="362"/>
      <c r="O710" s="48"/>
    </row>
    <row r="711" spans="3:15" ht="15" thickBot="1" x14ac:dyDescent="0.4">
      <c r="C711" s="308" t="str">
        <f>C685</f>
        <v>OFICIALES SOLDADORES CASA BENKOS BIOHO</v>
      </c>
      <c r="D711" s="308"/>
      <c r="E711" s="309"/>
      <c r="F711" s="310"/>
      <c r="G711" s="311">
        <f>G708+G709+G710</f>
        <v>13910667.192640001</v>
      </c>
      <c r="H711" s="310"/>
      <c r="I711" s="311">
        <f>I708+I709+I710</f>
        <v>14194461.020160001</v>
      </c>
      <c r="J711" s="310"/>
      <c r="K711" s="311">
        <f>K708+K709+K710</f>
        <v>14052564.106400002</v>
      </c>
      <c r="L711" s="9"/>
      <c r="M711" s="9"/>
      <c r="N711" s="362"/>
      <c r="O711" s="48"/>
    </row>
    <row r="712" spans="3:15" x14ac:dyDescent="0.35">
      <c r="C712" s="394"/>
      <c r="D712" s="394"/>
      <c r="E712" s="395"/>
      <c r="F712" s="396"/>
      <c r="G712" s="397"/>
      <c r="H712" s="396"/>
      <c r="I712" s="397"/>
      <c r="J712" s="396"/>
      <c r="K712" s="397"/>
      <c r="L712" s="9"/>
      <c r="M712" s="9"/>
      <c r="N712" s="362"/>
      <c r="O712" s="48"/>
    </row>
    <row r="713" spans="3:15" ht="15" thickBot="1" x14ac:dyDescent="0.4">
      <c r="C713" s="7"/>
      <c r="D713" s="7"/>
      <c r="E713" s="8"/>
      <c r="F713" s="44"/>
      <c r="G713" s="45"/>
      <c r="H713" s="9"/>
      <c r="I713" s="9"/>
      <c r="J713" s="9"/>
      <c r="K713" s="9"/>
      <c r="L713" s="9"/>
      <c r="M713" s="9"/>
      <c r="N713" s="362"/>
    </row>
    <row r="714" spans="3:15" ht="15" thickBot="1" x14ac:dyDescent="0.4">
      <c r="C714" s="318" t="s">
        <v>58</v>
      </c>
      <c r="D714" s="319"/>
      <c r="E714" s="319"/>
      <c r="F714" s="318"/>
      <c r="G714" s="320"/>
      <c r="H714" s="317"/>
      <c r="I714" s="315"/>
      <c r="J714" s="317"/>
      <c r="K714" s="315"/>
      <c r="L714" s="50"/>
      <c r="M714" s="50"/>
      <c r="N714" s="363"/>
      <c r="O714" s="305"/>
    </row>
    <row r="715" spans="3:15" x14ac:dyDescent="0.35">
      <c r="C715" s="51" t="s">
        <v>59</v>
      </c>
      <c r="D715" s="8" t="s">
        <v>60</v>
      </c>
      <c r="F715" s="321"/>
      <c r="G715" s="52"/>
      <c r="H715" s="64"/>
      <c r="I715" s="65"/>
      <c r="J715" s="64"/>
      <c r="K715" s="65"/>
      <c r="L715" s="53"/>
      <c r="M715" s="53"/>
      <c r="N715" s="304"/>
      <c r="O715" s="55"/>
    </row>
    <row r="716" spans="3:15" x14ac:dyDescent="0.35">
      <c r="C716" s="54" t="s">
        <v>61</v>
      </c>
      <c r="D716" s="8">
        <v>106</v>
      </c>
      <c r="E716" s="55"/>
      <c r="F716" s="56">
        <v>16500</v>
      </c>
      <c r="G716" s="66">
        <f>D716*F716</f>
        <v>1749000</v>
      </c>
      <c r="H716" s="56">
        <v>16500</v>
      </c>
      <c r="I716" s="66">
        <f>D716*H716</f>
        <v>1749000</v>
      </c>
      <c r="J716" s="56">
        <v>16500</v>
      </c>
      <c r="K716" s="66">
        <f>D716*J716</f>
        <v>1749000</v>
      </c>
      <c r="L716" s="9"/>
      <c r="M716" s="9"/>
      <c r="O716" s="55"/>
    </row>
    <row r="717" spans="3:15" x14ac:dyDescent="0.35">
      <c r="C717" s="54" t="s">
        <v>62</v>
      </c>
      <c r="D717" s="8">
        <v>212</v>
      </c>
      <c r="E717" s="55"/>
      <c r="F717" s="56">
        <v>88436</v>
      </c>
      <c r="G717" s="66">
        <f t="shared" ref="G717:G719" si="26">D717*F717</f>
        <v>18748432</v>
      </c>
      <c r="H717" s="56">
        <v>88436</v>
      </c>
      <c r="I717" s="66">
        <f t="shared" ref="I717:I719" si="27">D717*H717</f>
        <v>18748432</v>
      </c>
      <c r="J717" s="56">
        <v>88436</v>
      </c>
      <c r="K717" s="66">
        <f t="shared" ref="K717:K719" si="28">D717*J717</f>
        <v>18748432</v>
      </c>
      <c r="L717" s="9"/>
      <c r="M717" s="9"/>
      <c r="O717" s="55"/>
    </row>
    <row r="718" spans="3:15" x14ac:dyDescent="0.35">
      <c r="C718" s="54"/>
      <c r="D718" s="8"/>
      <c r="E718" s="55"/>
      <c r="F718" s="56"/>
      <c r="G718" s="66"/>
      <c r="H718" s="56"/>
      <c r="I718" s="66"/>
      <c r="J718" s="56"/>
      <c r="K718" s="66"/>
      <c r="L718" s="9"/>
      <c r="M718" s="9"/>
      <c r="O718" s="55"/>
    </row>
    <row r="719" spans="3:15" x14ac:dyDescent="0.35">
      <c r="C719" s="17" t="s">
        <v>63</v>
      </c>
      <c r="D719" s="8">
        <v>106</v>
      </c>
      <c r="E719" s="55"/>
      <c r="F719" s="56">
        <v>87703</v>
      </c>
      <c r="G719" s="66">
        <f t="shared" si="26"/>
        <v>9296518</v>
      </c>
      <c r="H719" s="56">
        <v>87703</v>
      </c>
      <c r="I719" s="66">
        <f t="shared" si="27"/>
        <v>9296518</v>
      </c>
      <c r="J719" s="56">
        <v>87703</v>
      </c>
      <c r="K719" s="66">
        <f t="shared" si="28"/>
        <v>9296518</v>
      </c>
      <c r="L719" s="9"/>
      <c r="M719" s="9"/>
      <c r="O719" s="55"/>
    </row>
    <row r="720" spans="3:15" x14ac:dyDescent="0.35">
      <c r="C720" s="17"/>
      <c r="D720" s="8"/>
      <c r="E720" s="55"/>
      <c r="F720" s="322"/>
      <c r="G720" s="66"/>
      <c r="H720" s="322"/>
      <c r="I720" s="66"/>
      <c r="J720" s="322"/>
      <c r="K720" s="66"/>
      <c r="L720" s="9"/>
      <c r="M720" s="9"/>
      <c r="O720" s="55"/>
    </row>
    <row r="721" spans="3:15" x14ac:dyDescent="0.35">
      <c r="C721" s="26" t="s">
        <v>38</v>
      </c>
      <c r="D721" s="7"/>
      <c r="E721" s="8"/>
      <c r="F721" s="67"/>
      <c r="G721" s="66">
        <f>SUM(G716:G720)</f>
        <v>29793950</v>
      </c>
      <c r="H721" s="67"/>
      <c r="I721" s="66">
        <f>SUM(I716:I720)</f>
        <v>29793950</v>
      </c>
      <c r="J721" s="67"/>
      <c r="K721" s="66">
        <f>SUM(K716:K720)</f>
        <v>29793950</v>
      </c>
      <c r="L721" s="9"/>
      <c r="M721" s="9"/>
      <c r="N721" s="304"/>
      <c r="O721" s="55"/>
    </row>
    <row r="722" spans="3:15" x14ac:dyDescent="0.35">
      <c r="C722" s="31" t="s">
        <v>39</v>
      </c>
      <c r="D722" s="57">
        <v>0.15</v>
      </c>
      <c r="E722" s="8"/>
      <c r="F722" s="68">
        <v>0.14000000000000001</v>
      </c>
      <c r="G722" s="66">
        <f>G721*F722</f>
        <v>4171153.0000000005</v>
      </c>
      <c r="H722" s="68">
        <v>0.16</v>
      </c>
      <c r="I722" s="66">
        <f>I721*H722</f>
        <v>4767032</v>
      </c>
      <c r="J722" s="33">
        <v>0.15</v>
      </c>
      <c r="K722" s="66">
        <f>K721*J722</f>
        <v>4469092.5</v>
      </c>
      <c r="L722" s="9"/>
      <c r="M722" s="9"/>
      <c r="N722" s="304"/>
      <c r="O722" s="55"/>
    </row>
    <row r="723" spans="3:15" ht="15" thickBot="1" x14ac:dyDescent="0.4">
      <c r="C723" s="36" t="s">
        <v>40</v>
      </c>
      <c r="D723" s="58">
        <v>0.19</v>
      </c>
      <c r="E723" s="8"/>
      <c r="F723" s="69">
        <v>0.19</v>
      </c>
      <c r="G723" s="66">
        <f>G722*F723</f>
        <v>792519.07000000007</v>
      </c>
      <c r="H723" s="69">
        <v>0.19</v>
      </c>
      <c r="I723" s="66">
        <f>I722*H723</f>
        <v>905736.08</v>
      </c>
      <c r="J723" s="69">
        <v>0.19</v>
      </c>
      <c r="K723" s="66">
        <f>K722*J723</f>
        <v>849127.57499999995</v>
      </c>
      <c r="L723" s="9"/>
      <c r="M723" s="9"/>
      <c r="N723" s="304"/>
      <c r="O723" s="55"/>
    </row>
    <row r="724" spans="3:15" ht="15" thickBot="1" x14ac:dyDescent="0.4">
      <c r="C724" s="312"/>
      <c r="D724" s="313"/>
      <c r="E724" s="314"/>
      <c r="F724" s="310"/>
      <c r="G724" s="316">
        <f>SUM(G721:G723)</f>
        <v>34757622.07</v>
      </c>
      <c r="H724" s="330"/>
      <c r="I724" s="316">
        <f>SUM(I721:I723)</f>
        <v>35466718.079999998</v>
      </c>
      <c r="J724" s="330"/>
      <c r="K724" s="316">
        <f>SUM(K721:K723)</f>
        <v>35112170.075000003</v>
      </c>
      <c r="L724" s="9"/>
      <c r="M724" s="9"/>
      <c r="N724" s="55"/>
      <c r="O724" s="55"/>
    </row>
    <row r="725" spans="3:15" ht="15" thickBot="1" x14ac:dyDescent="0.4">
      <c r="C725" s="323" t="s">
        <v>58</v>
      </c>
      <c r="D725" s="324"/>
      <c r="E725" s="324"/>
      <c r="F725" s="323"/>
      <c r="G725" s="325"/>
      <c r="H725" s="62"/>
      <c r="I725" s="63"/>
      <c r="J725" s="62"/>
      <c r="K725" s="63"/>
      <c r="L725" s="8"/>
      <c r="M725" s="8"/>
      <c r="N725" s="55"/>
      <c r="O725" s="55"/>
    </row>
    <row r="726" spans="3:15" x14ac:dyDescent="0.35">
      <c r="C726" s="51" t="s">
        <v>59</v>
      </c>
      <c r="D726" s="8" t="s">
        <v>60</v>
      </c>
      <c r="F726" s="321"/>
      <c r="G726" s="52"/>
      <c r="H726" s="64"/>
      <c r="I726" s="65"/>
      <c r="J726" s="64"/>
      <c r="K726" s="65"/>
      <c r="L726" s="53"/>
      <c r="M726" s="53"/>
      <c r="N726" s="55"/>
      <c r="O726" s="55"/>
    </row>
    <row r="727" spans="3:15" x14ac:dyDescent="0.35">
      <c r="C727" s="54" t="s">
        <v>64</v>
      </c>
      <c r="D727" s="8">
        <v>10</v>
      </c>
      <c r="E727" s="55"/>
      <c r="F727" s="56">
        <v>41800</v>
      </c>
      <c r="G727" s="66">
        <f>D727*F727</f>
        <v>418000</v>
      </c>
      <c r="H727" s="56">
        <v>41800</v>
      </c>
      <c r="I727" s="66">
        <f>D727*H727</f>
        <v>418000</v>
      </c>
      <c r="J727" s="56">
        <v>41800</v>
      </c>
      <c r="K727" s="66">
        <f>D727*J727</f>
        <v>418000</v>
      </c>
      <c r="L727" s="9"/>
      <c r="M727" s="9"/>
      <c r="N727" s="55"/>
      <c r="O727" s="55"/>
    </row>
    <row r="728" spans="3:15" x14ac:dyDescent="0.35">
      <c r="C728" s="54" t="s">
        <v>65</v>
      </c>
      <c r="D728" s="8">
        <v>10</v>
      </c>
      <c r="E728" s="55"/>
      <c r="F728" s="56">
        <v>51077</v>
      </c>
      <c r="G728" s="66">
        <f>D728*F728</f>
        <v>510770</v>
      </c>
      <c r="H728" s="56">
        <v>51077</v>
      </c>
      <c r="I728" s="66">
        <f>D728*H728</f>
        <v>510770</v>
      </c>
      <c r="J728" s="56">
        <v>51077</v>
      </c>
      <c r="K728" s="66">
        <f>D728*J728</f>
        <v>510770</v>
      </c>
      <c r="L728" s="9"/>
      <c r="M728" s="9"/>
      <c r="N728" s="55"/>
      <c r="O728" s="55"/>
    </row>
    <row r="729" spans="3:15" x14ac:dyDescent="0.35">
      <c r="C729" s="54" t="s">
        <v>66</v>
      </c>
      <c r="D729" s="8">
        <v>0</v>
      </c>
      <c r="E729" s="55"/>
      <c r="F729" s="56">
        <v>84040</v>
      </c>
      <c r="G729" s="66">
        <f>D729*F729</f>
        <v>0</v>
      </c>
      <c r="H729" s="56">
        <v>84040</v>
      </c>
      <c r="I729" s="66">
        <f>D729*H729</f>
        <v>0</v>
      </c>
      <c r="J729" s="56">
        <v>84040</v>
      </c>
      <c r="K729" s="66">
        <f>D729*J729</f>
        <v>0</v>
      </c>
      <c r="L729" s="9"/>
      <c r="M729" s="9"/>
      <c r="N729" s="55"/>
      <c r="O729" s="55"/>
    </row>
    <row r="730" spans="3:15" x14ac:dyDescent="0.35">
      <c r="C730" s="17" t="s">
        <v>67</v>
      </c>
      <c r="D730" s="8">
        <v>5</v>
      </c>
      <c r="E730" s="55"/>
      <c r="F730" s="56">
        <v>38060</v>
      </c>
      <c r="G730" s="66">
        <f>D730*F730</f>
        <v>190300</v>
      </c>
      <c r="H730" s="56">
        <v>38060</v>
      </c>
      <c r="I730" s="66">
        <f>D730*H730</f>
        <v>190300</v>
      </c>
      <c r="J730" s="56">
        <v>38060</v>
      </c>
      <c r="K730" s="66">
        <f>D730*J730</f>
        <v>190300</v>
      </c>
      <c r="L730" s="9"/>
      <c r="M730" s="9"/>
      <c r="N730" s="55"/>
      <c r="O730" s="55"/>
    </row>
    <row r="731" spans="3:15" x14ac:dyDescent="0.35">
      <c r="C731" s="26" t="s">
        <v>38</v>
      </c>
      <c r="D731" s="7"/>
      <c r="E731" s="8"/>
      <c r="F731" s="67"/>
      <c r="G731" s="66">
        <f>SUM(G727:G730)</f>
        <v>1119070</v>
      </c>
      <c r="H731" s="67"/>
      <c r="I731" s="66">
        <f>SUM(I727:I730)</f>
        <v>1119070</v>
      </c>
      <c r="J731" s="67"/>
      <c r="K731" s="66">
        <f>SUM(K727:K730)</f>
        <v>1119070</v>
      </c>
      <c r="L731" s="9"/>
      <c r="M731" s="9"/>
      <c r="N731" s="55"/>
      <c r="O731" s="55"/>
    </row>
    <row r="732" spans="3:15" x14ac:dyDescent="0.35">
      <c r="C732" s="31" t="s">
        <v>39</v>
      </c>
      <c r="D732" s="57">
        <v>0.15</v>
      </c>
      <c r="E732" s="8"/>
      <c r="F732" s="68">
        <v>0.14000000000000001</v>
      </c>
      <c r="G732" s="66">
        <f>G731*F732</f>
        <v>156669.80000000002</v>
      </c>
      <c r="H732" s="68">
        <v>0.16</v>
      </c>
      <c r="I732" s="66">
        <f>I731*H732</f>
        <v>179051.2</v>
      </c>
      <c r="J732" s="33">
        <v>0.15</v>
      </c>
      <c r="K732" s="66">
        <f>K731*J732</f>
        <v>167860.5</v>
      </c>
      <c r="L732" s="9"/>
      <c r="M732" s="9"/>
      <c r="N732" s="55"/>
      <c r="O732" s="55"/>
    </row>
    <row r="733" spans="3:15" ht="15" thickBot="1" x14ac:dyDescent="0.4">
      <c r="C733" s="36" t="s">
        <v>40</v>
      </c>
      <c r="D733" s="58">
        <v>0.19</v>
      </c>
      <c r="E733" s="8"/>
      <c r="F733" s="69">
        <v>0.19</v>
      </c>
      <c r="G733" s="66">
        <f>G732*F733</f>
        <v>29767.262000000002</v>
      </c>
      <c r="H733" s="69">
        <v>0.19</v>
      </c>
      <c r="I733" s="66">
        <f>I732*H733</f>
        <v>34019.728000000003</v>
      </c>
      <c r="J733" s="69">
        <v>0.19</v>
      </c>
      <c r="K733" s="66">
        <f>K732*J733</f>
        <v>31893.494999999999</v>
      </c>
      <c r="L733" s="9"/>
      <c r="M733" s="9"/>
      <c r="N733" s="55"/>
      <c r="O733" s="55"/>
    </row>
    <row r="734" spans="3:15" ht="15" thickBot="1" x14ac:dyDescent="0.4">
      <c r="C734" s="59"/>
      <c r="D734" s="60"/>
      <c r="E734" s="61"/>
      <c r="F734" s="70"/>
      <c r="G734" s="71">
        <f>SUM(G731:G733)</f>
        <v>1305507.0620000002</v>
      </c>
      <c r="H734" s="70"/>
      <c r="I734" s="71">
        <f>SUM(I731:I733)</f>
        <v>1332140.9279999998</v>
      </c>
      <c r="J734" s="70"/>
      <c r="K734" s="71">
        <f>SUM(K731:K733)</f>
        <v>1318823.9950000001</v>
      </c>
      <c r="L734" s="9"/>
      <c r="M734" s="9"/>
      <c r="N734" s="55"/>
      <c r="O734" s="55"/>
    </row>
    <row r="735" spans="3:15" x14ac:dyDescent="0.35">
      <c r="C735" s="323" t="s">
        <v>68</v>
      </c>
      <c r="D735" s="324"/>
      <c r="E735" s="324"/>
      <c r="F735" s="323"/>
      <c r="G735" s="325"/>
      <c r="H735" s="67"/>
      <c r="I735" s="331"/>
      <c r="J735" s="67"/>
      <c r="K735" s="331"/>
      <c r="L735" s="8"/>
      <c r="M735" s="8"/>
      <c r="N735" s="55"/>
      <c r="O735" s="55"/>
    </row>
    <row r="736" spans="3:15" x14ac:dyDescent="0.35">
      <c r="C736" s="72" t="s">
        <v>69</v>
      </c>
      <c r="D736" s="73">
        <v>29</v>
      </c>
      <c r="E736" s="74"/>
      <c r="F736" s="326">
        <v>130000</v>
      </c>
      <c r="G736" s="75">
        <f>D736*F736</f>
        <v>3770000</v>
      </c>
      <c r="H736" s="326">
        <v>130000</v>
      </c>
      <c r="I736" s="75">
        <f>D736*H736</f>
        <v>3770000</v>
      </c>
      <c r="J736" s="326">
        <v>130000</v>
      </c>
      <c r="K736" s="75">
        <f>D736*J736</f>
        <v>3770000</v>
      </c>
      <c r="L736" s="35"/>
      <c r="M736" s="35"/>
      <c r="N736" s="55"/>
      <c r="O736" s="55"/>
    </row>
    <row r="737" spans="3:15" x14ac:dyDescent="0.35">
      <c r="C737" s="72" t="s">
        <v>70</v>
      </c>
      <c r="D737" s="76">
        <v>0</v>
      </c>
      <c r="E737" s="74"/>
      <c r="F737" s="326"/>
      <c r="G737" s="75"/>
      <c r="H737" s="326"/>
      <c r="I737" s="75"/>
      <c r="J737" s="326"/>
      <c r="K737" s="75"/>
      <c r="L737" s="35"/>
      <c r="M737" s="35"/>
      <c r="N737" s="55"/>
      <c r="O737" s="55"/>
    </row>
    <row r="738" spans="3:15" ht="15" thickBot="1" x14ac:dyDescent="0.4">
      <c r="C738" s="77" t="s">
        <v>71</v>
      </c>
      <c r="D738" s="78"/>
      <c r="E738" s="61"/>
      <c r="F738" s="42"/>
      <c r="G738" s="43">
        <f>G736+G737</f>
        <v>3770000</v>
      </c>
      <c r="H738" s="42"/>
      <c r="I738" s="43">
        <f>I736+I737</f>
        <v>3770000</v>
      </c>
      <c r="J738" s="42"/>
      <c r="K738" s="43">
        <f>K736+K737</f>
        <v>3770000</v>
      </c>
      <c r="L738" s="9"/>
      <c r="M738" s="9"/>
      <c r="N738" s="55"/>
      <c r="O738" s="55"/>
    </row>
    <row r="739" spans="3:15" x14ac:dyDescent="0.35">
      <c r="C739" s="323" t="s">
        <v>72</v>
      </c>
      <c r="D739" s="324"/>
      <c r="E739" s="324"/>
      <c r="F739" s="323"/>
      <c r="G739" s="325"/>
      <c r="H739" s="67"/>
      <c r="I739" s="331"/>
      <c r="J739" s="67"/>
      <c r="K739" s="331"/>
      <c r="L739" s="8"/>
      <c r="M739" s="8"/>
      <c r="N739" s="55"/>
      <c r="O739" s="55"/>
    </row>
    <row r="740" spans="3:15" x14ac:dyDescent="0.35">
      <c r="C740" s="72" t="s">
        <v>73</v>
      </c>
      <c r="D740" s="73">
        <v>29</v>
      </c>
      <c r="E740" s="74"/>
      <c r="F740" s="326">
        <v>180000</v>
      </c>
      <c r="G740" s="75">
        <f>D740*F740</f>
        <v>5220000</v>
      </c>
      <c r="H740" s="326">
        <v>180000</v>
      </c>
      <c r="I740" s="75">
        <f>D740*H740</f>
        <v>5220000</v>
      </c>
      <c r="J740" s="326">
        <v>180000</v>
      </c>
      <c r="K740" s="75">
        <f>D740*J740</f>
        <v>5220000</v>
      </c>
      <c r="L740" s="35"/>
      <c r="M740" s="35"/>
      <c r="N740" s="55"/>
      <c r="O740" s="55"/>
    </row>
    <row r="741" spans="3:15" x14ac:dyDescent="0.35">
      <c r="C741" s="72" t="s">
        <v>74</v>
      </c>
      <c r="D741" s="73"/>
      <c r="E741" s="74"/>
      <c r="F741" s="327">
        <v>0.14000000000000001</v>
      </c>
      <c r="G741" s="75">
        <f>G740*F741</f>
        <v>730800.00000000012</v>
      </c>
      <c r="H741" s="327">
        <v>0.16</v>
      </c>
      <c r="I741" s="75">
        <f>I740*H741</f>
        <v>835200</v>
      </c>
      <c r="J741" s="33">
        <v>0.15</v>
      </c>
      <c r="K741" s="75">
        <f>K740*J741</f>
        <v>783000</v>
      </c>
      <c r="L741" s="35"/>
      <c r="M741" s="35"/>
      <c r="N741" s="55"/>
      <c r="O741" s="55"/>
    </row>
    <row r="742" spans="3:15" x14ac:dyDescent="0.35">
      <c r="C742" s="72" t="s">
        <v>70</v>
      </c>
      <c r="D742" s="73"/>
      <c r="E742" s="74"/>
      <c r="F742" s="327">
        <v>0.19</v>
      </c>
      <c r="G742" s="75">
        <f>G741*F742</f>
        <v>138852.00000000003</v>
      </c>
      <c r="H742" s="327">
        <v>0.19</v>
      </c>
      <c r="I742" s="75">
        <f>I741*H742</f>
        <v>158688</v>
      </c>
      <c r="J742" s="327">
        <v>0.19</v>
      </c>
      <c r="K742" s="75">
        <f>K741*J742</f>
        <v>148770</v>
      </c>
      <c r="L742" s="35"/>
      <c r="M742" s="35"/>
      <c r="N742" s="55"/>
      <c r="O742" s="55"/>
    </row>
    <row r="743" spans="3:15" ht="15" thickBot="1" x14ac:dyDescent="0.4">
      <c r="C743" s="77" t="s">
        <v>75</v>
      </c>
      <c r="D743" s="78"/>
      <c r="E743" s="61"/>
      <c r="F743" s="42"/>
      <c r="G743" s="43">
        <f>G740+G741+G742</f>
        <v>6089652</v>
      </c>
      <c r="H743" s="42"/>
      <c r="I743" s="43">
        <f>I740+I741+I742</f>
        <v>6213888</v>
      </c>
      <c r="J743" s="42"/>
      <c r="K743" s="43">
        <f>K740+K741+K742</f>
        <v>6151770</v>
      </c>
      <c r="L743" s="9"/>
      <c r="M743" s="9"/>
      <c r="N743" s="55"/>
      <c r="O743" s="55"/>
    </row>
    <row r="744" spans="3:15" x14ac:dyDescent="0.35">
      <c r="C744" s="323" t="s">
        <v>76</v>
      </c>
      <c r="D744" s="324"/>
      <c r="E744" s="324"/>
      <c r="F744" s="323"/>
      <c r="G744" s="325"/>
      <c r="H744" s="67"/>
      <c r="I744" s="331"/>
      <c r="J744" s="67"/>
      <c r="K744" s="331"/>
      <c r="L744" s="8"/>
      <c r="M744" s="8"/>
      <c r="N744" s="55"/>
      <c r="O744" s="55"/>
    </row>
    <row r="745" spans="3:15" x14ac:dyDescent="0.35">
      <c r="C745" s="72" t="s">
        <v>77</v>
      </c>
      <c r="D745" s="73">
        <v>8</v>
      </c>
      <c r="E745" s="74"/>
      <c r="F745" s="326">
        <v>170000</v>
      </c>
      <c r="G745" s="75">
        <f>D745*F745</f>
        <v>1360000</v>
      </c>
      <c r="H745" s="326">
        <v>170000</v>
      </c>
      <c r="I745" s="75">
        <f>D745*H745</f>
        <v>1360000</v>
      </c>
      <c r="J745" s="326">
        <v>170000</v>
      </c>
      <c r="K745" s="75">
        <f>D745*J745</f>
        <v>1360000</v>
      </c>
      <c r="L745" s="35"/>
      <c r="M745" s="35"/>
      <c r="N745" s="55"/>
      <c r="O745" s="55"/>
    </row>
    <row r="746" spans="3:15" x14ac:dyDescent="0.35">
      <c r="C746" s="72" t="s">
        <v>70</v>
      </c>
      <c r="D746" s="76">
        <v>0</v>
      </c>
      <c r="E746" s="74"/>
      <c r="F746" s="326"/>
      <c r="G746" s="75"/>
      <c r="H746" s="326"/>
      <c r="I746" s="75"/>
      <c r="J746" s="326"/>
      <c r="K746" s="75"/>
      <c r="L746" s="35"/>
      <c r="M746" s="35"/>
      <c r="N746" s="55"/>
      <c r="O746" s="55"/>
    </row>
    <row r="747" spans="3:15" ht="15" thickBot="1" x14ac:dyDescent="0.4">
      <c r="C747" s="77" t="s">
        <v>78</v>
      </c>
      <c r="D747" s="78"/>
      <c r="E747" s="61"/>
      <c r="F747" s="42"/>
      <c r="G747" s="43">
        <f>G745+G746</f>
        <v>1360000</v>
      </c>
      <c r="H747" s="42"/>
      <c r="I747" s="43">
        <f>I745+I746</f>
        <v>1360000</v>
      </c>
      <c r="J747" s="42"/>
      <c r="K747" s="43">
        <f>K745+K746</f>
        <v>1360000</v>
      </c>
      <c r="L747" s="9"/>
      <c r="M747" s="9"/>
      <c r="N747" s="55"/>
      <c r="O747" s="55"/>
    </row>
    <row r="748" spans="3:15" x14ac:dyDescent="0.35">
      <c r="C748" s="323" t="s">
        <v>79</v>
      </c>
      <c r="D748" s="324"/>
      <c r="E748" s="324"/>
      <c r="F748" s="323"/>
      <c r="G748" s="325"/>
      <c r="H748" s="67"/>
      <c r="I748" s="331"/>
      <c r="J748" s="67"/>
      <c r="K748" s="331"/>
      <c r="L748" s="8"/>
      <c r="M748" s="8"/>
      <c r="N748" s="55"/>
      <c r="O748" s="55"/>
    </row>
    <row r="749" spans="3:15" x14ac:dyDescent="0.35">
      <c r="C749" s="72" t="s">
        <v>73</v>
      </c>
      <c r="D749" s="73">
        <v>8</v>
      </c>
      <c r="E749" s="74"/>
      <c r="F749" s="326">
        <v>450000</v>
      </c>
      <c r="G749" s="75">
        <f>D749*F749</f>
        <v>3600000</v>
      </c>
      <c r="H749" s="326">
        <v>450000</v>
      </c>
      <c r="I749" s="75">
        <f>D749*H749</f>
        <v>3600000</v>
      </c>
      <c r="J749" s="326">
        <v>450000</v>
      </c>
      <c r="K749" s="75">
        <f>D749*J749</f>
        <v>3600000</v>
      </c>
      <c r="L749" s="35"/>
      <c r="M749" s="35"/>
      <c r="N749" s="55"/>
      <c r="O749" s="55"/>
    </row>
    <row r="750" spans="3:15" x14ac:dyDescent="0.35">
      <c r="C750" s="72" t="s">
        <v>74</v>
      </c>
      <c r="D750" s="73"/>
      <c r="E750" s="74"/>
      <c r="F750" s="327">
        <v>0.14000000000000001</v>
      </c>
      <c r="G750" s="75">
        <f>G749*F750</f>
        <v>504000.00000000006</v>
      </c>
      <c r="H750" s="327">
        <v>0.16</v>
      </c>
      <c r="I750" s="75">
        <f>I749*H750</f>
        <v>576000</v>
      </c>
      <c r="J750" s="33">
        <v>0.15</v>
      </c>
      <c r="K750" s="75">
        <f>K749*J750</f>
        <v>540000</v>
      </c>
      <c r="L750" s="35"/>
      <c r="M750" s="35"/>
      <c r="N750" s="55"/>
      <c r="O750" s="55"/>
    </row>
    <row r="751" spans="3:15" x14ac:dyDescent="0.35">
      <c r="C751" s="72" t="s">
        <v>70</v>
      </c>
      <c r="D751" s="73"/>
      <c r="E751" s="74"/>
      <c r="F751" s="327">
        <v>0.19</v>
      </c>
      <c r="G751" s="75">
        <f>G750*F751</f>
        <v>95760.000000000015</v>
      </c>
      <c r="H751" s="327">
        <v>0.19</v>
      </c>
      <c r="I751" s="75">
        <f>I750*H751</f>
        <v>109440</v>
      </c>
      <c r="J751" s="327">
        <v>0.19</v>
      </c>
      <c r="K751" s="75">
        <f>K750*J751</f>
        <v>102600</v>
      </c>
      <c r="L751" s="35"/>
      <c r="M751" s="35"/>
      <c r="N751" s="55"/>
      <c r="O751" s="55"/>
    </row>
    <row r="752" spans="3:15" ht="15" thickBot="1" x14ac:dyDescent="0.4">
      <c r="C752" s="77" t="s">
        <v>80</v>
      </c>
      <c r="D752" s="78"/>
      <c r="E752" s="61"/>
      <c r="F752" s="42"/>
      <c r="G752" s="43">
        <f>G749+G750+G751</f>
        <v>4199760</v>
      </c>
      <c r="H752" s="42"/>
      <c r="I752" s="43">
        <f>I749+I750+I751</f>
        <v>4285440</v>
      </c>
      <c r="J752" s="42"/>
      <c r="K752" s="43">
        <f>K749+K750+K751</f>
        <v>4242600</v>
      </c>
      <c r="L752" s="9"/>
      <c r="M752" s="9"/>
      <c r="N752" s="55"/>
      <c r="O752" s="55"/>
    </row>
    <row r="753" spans="3:15" ht="15" thickBot="1" x14ac:dyDescent="0.4">
      <c r="C753" s="79"/>
      <c r="D753" s="50" t="s">
        <v>81</v>
      </c>
      <c r="E753" s="50"/>
      <c r="F753" s="328" t="s">
        <v>15</v>
      </c>
      <c r="G753" s="81" t="s">
        <v>16</v>
      </c>
      <c r="H753" s="80" t="s">
        <v>15</v>
      </c>
      <c r="I753" s="81" t="s">
        <v>16</v>
      </c>
      <c r="J753" s="328" t="s">
        <v>15</v>
      </c>
      <c r="K753" s="81" t="s">
        <v>16</v>
      </c>
      <c r="L753" s="53"/>
      <c r="M753" s="53"/>
    </row>
    <row r="754" spans="3:15" x14ac:dyDescent="0.35">
      <c r="C754" s="82" t="s">
        <v>82</v>
      </c>
      <c r="D754" s="7">
        <v>111</v>
      </c>
      <c r="E754" s="83">
        <v>2</v>
      </c>
      <c r="F754" s="329">
        <v>60000</v>
      </c>
      <c r="G754" s="85">
        <f>E754*F754*D754</f>
        <v>13320000</v>
      </c>
      <c r="H754" s="84">
        <v>60000</v>
      </c>
      <c r="I754" s="85">
        <f>E754*H754*D754</f>
        <v>13320000</v>
      </c>
      <c r="J754" s="329">
        <v>60000</v>
      </c>
      <c r="K754" s="85">
        <f>E754*J754*D754</f>
        <v>13320000</v>
      </c>
      <c r="L754" s="9"/>
      <c r="M754" s="9"/>
    </row>
    <row r="755" spans="3:15" ht="15" thickBot="1" x14ac:dyDescent="0.4">
      <c r="C755" s="86" t="s">
        <v>70</v>
      </c>
      <c r="D755" s="58">
        <v>0</v>
      </c>
      <c r="E755" s="8"/>
      <c r="F755" s="329"/>
      <c r="G755" s="85">
        <f>G754*D755</f>
        <v>0</v>
      </c>
      <c r="H755" s="84"/>
      <c r="I755" s="85">
        <f>I754*F755</f>
        <v>0</v>
      </c>
      <c r="J755" s="329"/>
      <c r="K755" s="85">
        <f>K754*H755</f>
        <v>0</v>
      </c>
      <c r="L755" s="9"/>
      <c r="M755" s="9"/>
    </row>
    <row r="756" spans="3:15" ht="15" thickBot="1" x14ac:dyDescent="0.4">
      <c r="C756" s="77" t="s">
        <v>83</v>
      </c>
      <c r="D756" s="78"/>
      <c r="E756" s="61"/>
      <c r="F756" s="42"/>
      <c r="G756" s="43">
        <f>G754+G755</f>
        <v>13320000</v>
      </c>
      <c r="H756" s="44"/>
      <c r="I756" s="43">
        <f>I754+I755</f>
        <v>13320000</v>
      </c>
      <c r="J756" s="42"/>
      <c r="K756" s="384">
        <f>K754+K755</f>
        <v>13320000</v>
      </c>
      <c r="L756" s="9"/>
      <c r="M756" s="9"/>
    </row>
    <row r="757" spans="3:15" x14ac:dyDescent="0.35">
      <c r="C757" s="87"/>
      <c r="D757" s="7"/>
      <c r="E757" s="8"/>
      <c r="F757" s="84"/>
      <c r="G757" s="88"/>
      <c r="H757" s="84"/>
      <c r="I757" s="9"/>
      <c r="J757" s="84"/>
      <c r="K757" s="9"/>
      <c r="L757" s="9"/>
      <c r="M757" s="9"/>
    </row>
    <row r="758" spans="3:15" ht="15" thickBot="1" x14ac:dyDescent="0.4">
      <c r="C758" s="87"/>
      <c r="D758" s="7"/>
      <c r="E758" s="8"/>
      <c r="F758" s="84"/>
      <c r="G758" s="88"/>
      <c r="H758" s="9"/>
      <c r="I758" s="9"/>
      <c r="J758" s="9"/>
      <c r="K758" s="9"/>
      <c r="L758" s="9"/>
      <c r="M758" s="9"/>
    </row>
    <row r="759" spans="3:15" ht="15" thickBot="1" x14ac:dyDescent="0.4">
      <c r="C759" s="382" t="s">
        <v>165</v>
      </c>
      <c r="D759" s="383"/>
      <c r="E759" s="383"/>
      <c r="F759" s="411" t="s">
        <v>10</v>
      </c>
      <c r="G759" s="412"/>
      <c r="H759" s="413" t="s">
        <v>11</v>
      </c>
      <c r="I759" s="414"/>
      <c r="J759" s="404" t="s">
        <v>166</v>
      </c>
      <c r="K759" s="405"/>
      <c r="L759" s="9"/>
      <c r="M759" s="9"/>
    </row>
    <row r="760" spans="3:15" x14ac:dyDescent="0.35">
      <c r="C760" s="406" t="s">
        <v>84</v>
      </c>
      <c r="D760" s="407"/>
      <c r="E760" s="407"/>
      <c r="F760" s="407"/>
      <c r="G760" s="365">
        <f>G39</f>
        <v>30258808.14199467</v>
      </c>
      <c r="H760" s="366"/>
      <c r="I760" s="365">
        <f>I39</f>
        <v>30876123.103232</v>
      </c>
      <c r="J760" s="366"/>
      <c r="K760" s="385">
        <f>K39</f>
        <v>30567465.622613337</v>
      </c>
      <c r="L760" s="49"/>
      <c r="M760" s="49"/>
      <c r="O760" s="49"/>
    </row>
    <row r="761" spans="3:15" x14ac:dyDescent="0.35">
      <c r="C761" s="408" t="s">
        <v>9</v>
      </c>
      <c r="D761" s="409"/>
      <c r="E761" s="409"/>
      <c r="F761" s="409"/>
      <c r="G761" s="89">
        <f>G67</f>
        <v>52196444.044940799</v>
      </c>
      <c r="H761" s="49"/>
      <c r="I761" s="89">
        <f>I67</f>
        <v>53261312.353075199</v>
      </c>
      <c r="J761" s="49"/>
      <c r="K761" s="386">
        <f>K67</f>
        <v>52728878.199007995</v>
      </c>
      <c r="L761" s="49"/>
      <c r="M761" s="49"/>
      <c r="O761" s="49"/>
    </row>
    <row r="762" spans="3:15" x14ac:dyDescent="0.35">
      <c r="C762" s="408" t="s">
        <v>85</v>
      </c>
      <c r="D762" s="409"/>
      <c r="E762" s="409"/>
      <c r="F762" s="409"/>
      <c r="G762" s="89">
        <f>G95</f>
        <v>18911755.088746667</v>
      </c>
      <c r="H762" s="49"/>
      <c r="I762" s="89">
        <f>I95</f>
        <v>19297576.939520001</v>
      </c>
      <c r="J762" s="49"/>
      <c r="K762" s="367">
        <f>K95</f>
        <v>19104666.014133334</v>
      </c>
      <c r="L762" s="49"/>
      <c r="M762" s="49"/>
      <c r="O762" s="49"/>
    </row>
    <row r="763" spans="3:15" x14ac:dyDescent="0.35">
      <c r="C763" s="408" t="s">
        <v>86</v>
      </c>
      <c r="D763" s="409"/>
      <c r="E763" s="409"/>
      <c r="F763" s="409"/>
      <c r="G763" s="89">
        <f>G123</f>
        <v>381847814.43796796</v>
      </c>
      <c r="H763" s="49"/>
      <c r="I763" s="89">
        <f>I123</f>
        <v>389637955.00339198</v>
      </c>
      <c r="J763" s="49"/>
      <c r="K763" s="367">
        <f>K123</f>
        <v>385742884.72067994</v>
      </c>
      <c r="L763" s="49"/>
      <c r="M763" s="49"/>
      <c r="O763" s="49"/>
    </row>
    <row r="764" spans="3:15" x14ac:dyDescent="0.35">
      <c r="C764" s="408" t="s">
        <v>87</v>
      </c>
      <c r="D764" s="409"/>
      <c r="E764" s="409"/>
      <c r="F764" s="409"/>
      <c r="G764" s="89">
        <f>G151</f>
        <v>25259142.477501869</v>
      </c>
      <c r="H764" s="49"/>
      <c r="I764" s="89">
        <f>I151</f>
        <v>25774458.430668801</v>
      </c>
      <c r="J764" s="49"/>
      <c r="K764" s="367">
        <f>K151</f>
        <v>25516800.454085335</v>
      </c>
      <c r="L764" s="49"/>
      <c r="M764" s="49"/>
      <c r="O764" s="49"/>
    </row>
    <row r="765" spans="3:15" x14ac:dyDescent="0.35">
      <c r="C765" s="408" t="s">
        <v>88</v>
      </c>
      <c r="D765" s="409"/>
      <c r="E765" s="409"/>
      <c r="F765" s="409"/>
      <c r="G765" s="89">
        <f>G179</f>
        <v>381847814.43796796</v>
      </c>
      <c r="H765" s="49"/>
      <c r="I765" s="89">
        <f>I179</f>
        <v>389637955.00339198</v>
      </c>
      <c r="J765" s="49"/>
      <c r="K765" s="367">
        <f>K179</f>
        <v>385742884.72067994</v>
      </c>
      <c r="L765" s="49"/>
      <c r="M765" s="49"/>
      <c r="O765" s="49"/>
    </row>
    <row r="766" spans="3:15" x14ac:dyDescent="0.35">
      <c r="C766" s="408" t="s">
        <v>89</v>
      </c>
      <c r="D766" s="409"/>
      <c r="E766" s="409"/>
      <c r="F766" s="409"/>
      <c r="G766" s="89">
        <f>G207</f>
        <v>56735265.266239993</v>
      </c>
      <c r="H766" s="49"/>
      <c r="I766" s="89">
        <f>I207</f>
        <v>57892730.818559997</v>
      </c>
      <c r="J766" s="49"/>
      <c r="K766" s="367">
        <f>K207</f>
        <v>57313998.042400002</v>
      </c>
      <c r="L766" s="49"/>
      <c r="M766" s="49"/>
      <c r="O766" s="49"/>
    </row>
    <row r="767" spans="3:15" x14ac:dyDescent="0.35">
      <c r="C767" s="408" t="s">
        <v>90</v>
      </c>
      <c r="D767" s="409"/>
      <c r="E767" s="409"/>
      <c r="F767" s="409"/>
      <c r="G767" s="89">
        <f>G235</f>
        <v>26098222.0224704</v>
      </c>
      <c r="H767" s="49"/>
      <c r="I767" s="89">
        <f>I235</f>
        <v>26630656.176537599</v>
      </c>
      <c r="J767" s="49"/>
      <c r="K767" s="367">
        <f>K235</f>
        <v>26364439.099503998</v>
      </c>
      <c r="L767" s="49"/>
      <c r="M767" s="49"/>
      <c r="O767" s="49"/>
    </row>
    <row r="768" spans="3:15" x14ac:dyDescent="0.35">
      <c r="C768" s="408" t="s">
        <v>91</v>
      </c>
      <c r="D768" s="409"/>
      <c r="E768" s="409"/>
      <c r="F768" s="409"/>
      <c r="G768" s="89">
        <f>G263</f>
        <v>141425116.45850664</v>
      </c>
      <c r="H768" s="49"/>
      <c r="I768" s="89">
        <f>I263</f>
        <v>144310353.70495999</v>
      </c>
      <c r="J768" s="49"/>
      <c r="K768" s="367">
        <f>K263</f>
        <v>142867735.08173332</v>
      </c>
      <c r="L768" s="49"/>
      <c r="M768" s="49"/>
      <c r="O768" s="49"/>
    </row>
    <row r="769" spans="3:15" x14ac:dyDescent="0.35">
      <c r="C769" s="408" t="s">
        <v>92</v>
      </c>
      <c r="D769" s="409"/>
      <c r="E769" s="409"/>
      <c r="F769" s="409"/>
      <c r="G769" s="89">
        <f>G291</f>
        <v>56570046.583402671</v>
      </c>
      <c r="H769" s="49"/>
      <c r="I769" s="89">
        <f>I291</f>
        <v>57724141.481984004</v>
      </c>
      <c r="J769" s="49"/>
      <c r="K769" s="367">
        <f>K291</f>
        <v>57147094.032693334</v>
      </c>
      <c r="L769" s="49"/>
      <c r="M769" s="49"/>
    </row>
    <row r="770" spans="3:15" x14ac:dyDescent="0.35">
      <c r="C770" s="408" t="s">
        <v>93</v>
      </c>
      <c r="D770" s="409"/>
      <c r="E770" s="409"/>
      <c r="F770" s="409"/>
      <c r="G770" s="89">
        <f>G319</f>
        <v>28285023.291701335</v>
      </c>
      <c r="H770" s="49"/>
      <c r="I770" s="89">
        <f>I319</f>
        <v>28862070.740992002</v>
      </c>
      <c r="J770" s="49"/>
      <c r="K770" s="367">
        <f>K319</f>
        <v>28573547.016346667</v>
      </c>
      <c r="L770" s="49"/>
      <c r="M770" s="49"/>
      <c r="O770" s="49"/>
    </row>
    <row r="771" spans="3:15" x14ac:dyDescent="0.35">
      <c r="C771" s="408" t="s">
        <v>94</v>
      </c>
      <c r="D771" s="409"/>
      <c r="E771" s="409"/>
      <c r="F771" s="409"/>
      <c r="G771" s="89">
        <f>G347</f>
        <v>10433000.394479999</v>
      </c>
      <c r="H771" s="49"/>
      <c r="I771" s="89">
        <f>I347</f>
        <v>10645845.765119998</v>
      </c>
      <c r="J771" s="49"/>
      <c r="K771" s="367">
        <f>K347</f>
        <v>10539423.079799999</v>
      </c>
      <c r="L771" s="49"/>
      <c r="M771" s="49"/>
      <c r="O771" s="49"/>
    </row>
    <row r="772" spans="3:15" x14ac:dyDescent="0.35">
      <c r="C772" s="408" t="s">
        <v>95</v>
      </c>
      <c r="D772" s="409"/>
      <c r="E772" s="409"/>
      <c r="F772" s="409"/>
      <c r="G772" s="89">
        <f>G375</f>
        <v>13951294.737600001</v>
      </c>
      <c r="H772" s="49"/>
      <c r="I772" s="89">
        <f>I375</f>
        <v>14235917.4144</v>
      </c>
      <c r="J772" s="49"/>
      <c r="K772" s="367">
        <f>K375</f>
        <v>14093606.076000001</v>
      </c>
      <c r="L772" s="49"/>
      <c r="M772" s="49"/>
      <c r="O772" s="49"/>
    </row>
    <row r="773" spans="3:15" x14ac:dyDescent="0.35">
      <c r="C773" s="408" t="s">
        <v>96</v>
      </c>
      <c r="D773" s="409"/>
      <c r="E773" s="409"/>
      <c r="F773" s="409"/>
      <c r="G773" s="89">
        <f>G403</f>
        <v>25259142.477501869</v>
      </c>
      <c r="H773" s="49"/>
      <c r="I773" s="89">
        <f>I403</f>
        <v>25774458.430668801</v>
      </c>
      <c r="J773" s="49"/>
      <c r="K773" s="367">
        <f>K403</f>
        <v>25516800.454085335</v>
      </c>
      <c r="L773" s="49"/>
      <c r="M773" s="49"/>
      <c r="O773" s="49"/>
    </row>
    <row r="774" spans="3:15" x14ac:dyDescent="0.35">
      <c r="C774" s="408" t="s">
        <v>53</v>
      </c>
      <c r="D774" s="409"/>
      <c r="E774" s="409"/>
      <c r="F774" s="409"/>
      <c r="G774" s="89">
        <f>G431</f>
        <v>40487398.701665513</v>
      </c>
      <c r="H774" s="49"/>
      <c r="I774" s="89">
        <f>I431</f>
        <v>41313388.834615655</v>
      </c>
      <c r="J774" s="49"/>
      <c r="K774" s="367">
        <f>K431</f>
        <v>40900393.768140584</v>
      </c>
      <c r="L774" s="49"/>
      <c r="M774" s="49"/>
      <c r="O774" s="49"/>
    </row>
    <row r="775" spans="3:15" x14ac:dyDescent="0.35">
      <c r="C775" s="408" t="s">
        <v>54</v>
      </c>
      <c r="D775" s="409"/>
      <c r="E775" s="409"/>
      <c r="F775" s="409"/>
      <c r="G775" s="89">
        <f>G459</f>
        <v>12629571.238750935</v>
      </c>
      <c r="H775" s="49"/>
      <c r="I775" s="89">
        <f>I459</f>
        <v>12887229.215334401</v>
      </c>
      <c r="J775" s="49"/>
      <c r="K775" s="367">
        <f>K459</f>
        <v>12758400.227042668</v>
      </c>
      <c r="L775" s="49"/>
      <c r="M775" s="49"/>
      <c r="O775" s="49"/>
    </row>
    <row r="776" spans="3:15" x14ac:dyDescent="0.35">
      <c r="C776" s="408" t="s">
        <v>55</v>
      </c>
      <c r="D776" s="409"/>
      <c r="E776" s="409"/>
      <c r="F776" s="409"/>
      <c r="G776" s="89">
        <f>G487</f>
        <v>21575643.612918846</v>
      </c>
      <c r="H776" s="49"/>
      <c r="I776" s="89">
        <f>I487</f>
        <v>22015811.895095658</v>
      </c>
      <c r="J776" s="49"/>
      <c r="K776" s="367">
        <f>K487</f>
        <v>21795727.75400725</v>
      </c>
      <c r="L776" s="49"/>
      <c r="M776" s="49"/>
      <c r="O776" s="49"/>
    </row>
    <row r="777" spans="3:15" x14ac:dyDescent="0.35">
      <c r="C777" s="408" t="s">
        <v>97</v>
      </c>
      <c r="D777" s="409"/>
      <c r="E777" s="409"/>
      <c r="F777" s="409"/>
      <c r="G777" s="89">
        <f>G515</f>
        <v>38511210.362538666</v>
      </c>
      <c r="H777" s="49"/>
      <c r="I777" s="89">
        <f>I515</f>
        <v>39296883.949568003</v>
      </c>
      <c r="J777" s="49"/>
      <c r="K777" s="367">
        <f>K515</f>
        <v>38904047.156053334</v>
      </c>
      <c r="L777" s="49"/>
      <c r="M777" s="49"/>
      <c r="O777" s="49"/>
    </row>
    <row r="778" spans="3:15" x14ac:dyDescent="0.35">
      <c r="C778" s="408" t="s">
        <v>98</v>
      </c>
      <c r="D778" s="409"/>
      <c r="E778" s="409"/>
      <c r="F778" s="409"/>
      <c r="G778" s="89">
        <f>G543</f>
        <v>43974860.353904009</v>
      </c>
      <c r="H778" s="49"/>
      <c r="I778" s="89">
        <f>I543</f>
        <v>44871998.770176008</v>
      </c>
      <c r="J778" s="49"/>
      <c r="K778" s="367">
        <f>K543</f>
        <v>44423429.562040001</v>
      </c>
      <c r="L778" s="49"/>
      <c r="M778" s="49"/>
      <c r="O778" s="49"/>
    </row>
    <row r="779" spans="3:15" x14ac:dyDescent="0.35">
      <c r="C779" s="415" t="s">
        <v>168</v>
      </c>
      <c r="D779" s="416"/>
      <c r="E779" s="416"/>
      <c r="F779" s="417"/>
      <c r="G779" s="398">
        <f>G571</f>
        <v>34776667.981600001</v>
      </c>
      <c r="H779" s="49"/>
      <c r="I779" s="398">
        <f>I571</f>
        <v>35486152.550399996</v>
      </c>
      <c r="J779" s="49"/>
      <c r="K779" s="399">
        <f>K571</f>
        <v>35131410.265999995</v>
      </c>
      <c r="L779" s="49"/>
      <c r="M779" s="49"/>
      <c r="O779" s="49"/>
    </row>
    <row r="780" spans="3:15" x14ac:dyDescent="0.35">
      <c r="C780" s="415" t="s">
        <v>169</v>
      </c>
      <c r="D780" s="416"/>
      <c r="E780" s="416"/>
      <c r="F780" s="417"/>
      <c r="G780" s="398">
        <f>G599</f>
        <v>41732001.577919997</v>
      </c>
      <c r="H780" s="49"/>
      <c r="I780" s="398">
        <f>I599</f>
        <v>42583383.060479991</v>
      </c>
      <c r="J780" s="49"/>
      <c r="K780" s="399">
        <f>K599</f>
        <v>42157692.319199994</v>
      </c>
      <c r="L780" s="49"/>
      <c r="M780" s="49"/>
      <c r="O780" s="49"/>
    </row>
    <row r="781" spans="3:15" x14ac:dyDescent="0.35">
      <c r="C781" s="415" t="s">
        <v>170</v>
      </c>
      <c r="D781" s="416"/>
      <c r="E781" s="416"/>
      <c r="F781" s="417"/>
      <c r="G781" s="398">
        <f>G627</f>
        <v>41732001.577919997</v>
      </c>
      <c r="H781" s="49"/>
      <c r="I781" s="398">
        <f>I627</f>
        <v>42583383.060479991</v>
      </c>
      <c r="J781" s="49"/>
      <c r="K781" s="399">
        <f>K627</f>
        <v>42157692.319199994</v>
      </c>
      <c r="L781" s="49"/>
      <c r="M781" s="49"/>
      <c r="O781" s="49"/>
    </row>
    <row r="782" spans="3:15" x14ac:dyDescent="0.35">
      <c r="C782" s="415" t="s">
        <v>171</v>
      </c>
      <c r="D782" s="416"/>
      <c r="E782" s="416"/>
      <c r="F782" s="417"/>
      <c r="G782" s="398">
        <f>G655</f>
        <v>6955333.5963200005</v>
      </c>
      <c r="H782" s="49"/>
      <c r="I782" s="398">
        <f>I655</f>
        <v>7097230.5100800004</v>
      </c>
      <c r="J782" s="49"/>
      <c r="K782" s="399">
        <f>K655</f>
        <v>7026282.0532000009</v>
      </c>
      <c r="L782" s="49"/>
      <c r="M782" s="49"/>
      <c r="O782" s="49"/>
    </row>
    <row r="783" spans="3:15" hidden="1" x14ac:dyDescent="0.35">
      <c r="C783" s="415" t="s">
        <v>172</v>
      </c>
      <c r="D783" s="416"/>
      <c r="E783" s="416"/>
      <c r="F783" s="417"/>
      <c r="G783" s="398">
        <f>G683</f>
        <v>0</v>
      </c>
      <c r="H783" s="49"/>
      <c r="I783" s="398">
        <f>I683</f>
        <v>0</v>
      </c>
      <c r="J783" s="49"/>
      <c r="K783" s="399">
        <f>K683</f>
        <v>0</v>
      </c>
      <c r="L783" s="49"/>
      <c r="M783" s="49"/>
      <c r="O783" s="49"/>
    </row>
    <row r="784" spans="3:15" x14ac:dyDescent="0.35">
      <c r="C784" s="415" t="s">
        <v>173</v>
      </c>
      <c r="D784" s="416"/>
      <c r="E784" s="416"/>
      <c r="F784" s="417"/>
      <c r="G784" s="398">
        <f>G711</f>
        <v>13910667.192640001</v>
      </c>
      <c r="H784" s="49"/>
      <c r="I784" s="398">
        <f>I711</f>
        <v>14194461.020160001</v>
      </c>
      <c r="J784" s="49"/>
      <c r="K784" s="399">
        <f>K711</f>
        <v>14052564.106400002</v>
      </c>
      <c r="L784" s="49"/>
      <c r="M784" s="49"/>
      <c r="O784" s="49"/>
    </row>
    <row r="785" spans="3:15" ht="15" thickBot="1" x14ac:dyDescent="0.4">
      <c r="C785" s="432" t="s">
        <v>99</v>
      </c>
      <c r="D785" s="433"/>
      <c r="E785" s="433"/>
      <c r="F785" s="433"/>
      <c r="G785" s="368">
        <f>ROUND(SUM(G760:G784),0)</f>
        <v>1545364246</v>
      </c>
      <c r="H785" s="369"/>
      <c r="I785" s="368">
        <f>ROUND(SUM(I760:I784),0)</f>
        <v>1576891478</v>
      </c>
      <c r="J785" s="369"/>
      <c r="K785" s="370">
        <f>ROUND(SUM(K760:K784),0)</f>
        <v>1561127862</v>
      </c>
      <c r="L785" s="90">
        <f>D15+D43+D71+D99+D127+D155+D183+D211+D239+D267+D295+D323+D351+D379+D407+D435+D463+D491+D519+D547+D575+D603+D631+D687</f>
        <v>111</v>
      </c>
      <c r="M785" s="90"/>
      <c r="N785" s="364"/>
    </row>
    <row r="786" spans="3:15" ht="15" thickBot="1" x14ac:dyDescent="0.4">
      <c r="C786" s="442"/>
      <c r="D786" s="442"/>
      <c r="E786" s="442"/>
      <c r="F786" s="442"/>
      <c r="G786" s="49"/>
      <c r="H786" s="49"/>
      <c r="I786" s="49"/>
      <c r="J786" s="49"/>
      <c r="K786" s="49"/>
      <c r="L786" s="49"/>
      <c r="M786" s="49"/>
      <c r="O786" s="49"/>
    </row>
    <row r="787" spans="3:15" x14ac:dyDescent="0.35">
      <c r="C787" s="406" t="s">
        <v>100</v>
      </c>
      <c r="D787" s="407"/>
      <c r="E787" s="407"/>
      <c r="F787" s="407"/>
      <c r="G787" s="371">
        <f>G724</f>
        <v>34757622.07</v>
      </c>
      <c r="H787" s="372"/>
      <c r="I787" s="371">
        <f>I724</f>
        <v>35466718.079999998</v>
      </c>
      <c r="J787" s="372"/>
      <c r="K787" s="373">
        <f>K724</f>
        <v>35112170.075000003</v>
      </c>
      <c r="L787" s="92"/>
      <c r="M787" s="92"/>
      <c r="N787" s="48"/>
      <c r="O787" s="49"/>
    </row>
    <row r="788" spans="3:15" x14ac:dyDescent="0.35">
      <c r="C788" s="408" t="s">
        <v>100</v>
      </c>
      <c r="D788" s="409"/>
      <c r="E788" s="409"/>
      <c r="F788" s="409"/>
      <c r="G788" s="91">
        <f>G734</f>
        <v>1305507.0620000002</v>
      </c>
      <c r="H788" s="92"/>
      <c r="I788" s="91">
        <f>I734</f>
        <v>1332140.9279999998</v>
      </c>
      <c r="J788" s="92"/>
      <c r="K788" s="374">
        <f>K734</f>
        <v>1318823.9950000001</v>
      </c>
      <c r="L788" s="92"/>
      <c r="M788" s="92"/>
    </row>
    <row r="789" spans="3:15" x14ac:dyDescent="0.35">
      <c r="C789" s="408" t="s">
        <v>101</v>
      </c>
      <c r="D789" s="409"/>
      <c r="E789" s="409"/>
      <c r="F789" s="409"/>
      <c r="G789" s="93">
        <f>G738</f>
        <v>3770000</v>
      </c>
      <c r="H789" s="48"/>
      <c r="I789" s="93">
        <f>I738</f>
        <v>3770000</v>
      </c>
      <c r="J789" s="48"/>
      <c r="K789" s="375">
        <f>K738</f>
        <v>3770000</v>
      </c>
      <c r="L789" s="48"/>
      <c r="M789" s="48"/>
      <c r="O789" s="49"/>
    </row>
    <row r="790" spans="3:15" x14ac:dyDescent="0.35">
      <c r="C790" s="408" t="s">
        <v>102</v>
      </c>
      <c r="D790" s="409"/>
      <c r="E790" s="409"/>
      <c r="F790" s="409"/>
      <c r="G790" s="93">
        <f>G743</f>
        <v>6089652</v>
      </c>
      <c r="H790" s="48"/>
      <c r="I790" s="93">
        <f>I743</f>
        <v>6213888</v>
      </c>
      <c r="J790" s="48"/>
      <c r="K790" s="375">
        <f>K743</f>
        <v>6151770</v>
      </c>
      <c r="L790" s="48"/>
      <c r="M790" s="48"/>
      <c r="O790" s="49"/>
    </row>
    <row r="791" spans="3:15" x14ac:dyDescent="0.35">
      <c r="C791" s="408" t="s">
        <v>103</v>
      </c>
      <c r="D791" s="409"/>
      <c r="E791" s="409"/>
      <c r="F791" s="409"/>
      <c r="G791" s="93">
        <f>G747</f>
        <v>1360000</v>
      </c>
      <c r="H791" s="48"/>
      <c r="I791" s="93">
        <f>I747</f>
        <v>1360000</v>
      </c>
      <c r="J791" s="48"/>
      <c r="K791" s="375">
        <f>K747</f>
        <v>1360000</v>
      </c>
      <c r="L791" s="48"/>
      <c r="M791" s="48"/>
      <c r="O791" s="49"/>
    </row>
    <row r="792" spans="3:15" x14ac:dyDescent="0.35">
      <c r="C792" s="408" t="s">
        <v>104</v>
      </c>
      <c r="D792" s="409"/>
      <c r="E792" s="409"/>
      <c r="F792" s="409"/>
      <c r="G792" s="93">
        <f>G752</f>
        <v>4199760</v>
      </c>
      <c r="H792" s="48"/>
      <c r="I792" s="93">
        <f>I752</f>
        <v>4285440</v>
      </c>
      <c r="J792" s="48"/>
      <c r="K792" s="375">
        <f>K752</f>
        <v>4242600</v>
      </c>
      <c r="L792" s="48"/>
      <c r="M792" s="48"/>
      <c r="O792" s="49"/>
    </row>
    <row r="793" spans="3:15" x14ac:dyDescent="0.35">
      <c r="C793" s="408" t="s">
        <v>105</v>
      </c>
      <c r="D793" s="409"/>
      <c r="E793" s="409"/>
      <c r="F793" s="409"/>
      <c r="G793" s="91">
        <f>G756</f>
        <v>13320000</v>
      </c>
      <c r="H793" s="92"/>
      <c r="I793" s="91">
        <f>I756</f>
        <v>13320000</v>
      </c>
      <c r="J793" s="92"/>
      <c r="K793" s="374">
        <f>K756</f>
        <v>13320000</v>
      </c>
      <c r="L793" s="92"/>
      <c r="M793" s="92"/>
      <c r="O793" s="49"/>
    </row>
    <row r="794" spans="3:15" ht="15" thickBot="1" x14ac:dyDescent="0.4">
      <c r="C794" s="432" t="s">
        <v>99</v>
      </c>
      <c r="D794" s="433"/>
      <c r="E794" s="433"/>
      <c r="F794" s="433"/>
      <c r="G794" s="376">
        <f>G787+G788+G789+G790+G791+G792+G793</f>
        <v>64802541.131999999</v>
      </c>
      <c r="H794" s="377"/>
      <c r="I794" s="376">
        <f>I787+I788+I789+I790+I791+I792+I793</f>
        <v>65748187.008000001</v>
      </c>
      <c r="J794" s="377"/>
      <c r="K794" s="378">
        <f>K787+K788+K789+K790+K791+K792+K793</f>
        <v>65275364.07</v>
      </c>
      <c r="L794" s="94"/>
      <c r="M794" s="94"/>
      <c r="O794" s="49"/>
    </row>
    <row r="795" spans="3:15" ht="15" thickBot="1" x14ac:dyDescent="0.4">
      <c r="C795" s="95"/>
      <c r="D795" s="95"/>
      <c r="E795" s="95"/>
      <c r="F795" s="95"/>
      <c r="G795" s="92"/>
      <c r="H795" s="92"/>
      <c r="I795" s="92"/>
      <c r="J795" s="92"/>
      <c r="K795" s="92"/>
      <c r="L795" s="92"/>
      <c r="M795" s="92"/>
      <c r="O795" s="49"/>
    </row>
    <row r="796" spans="3:15" ht="19" thickBot="1" x14ac:dyDescent="0.5">
      <c r="C796" s="434" t="s">
        <v>106</v>
      </c>
      <c r="D796" s="435"/>
      <c r="E796" s="435"/>
      <c r="F796" s="435"/>
      <c r="G796" s="96">
        <f>G785+G794</f>
        <v>1610166787.132</v>
      </c>
      <c r="H796" s="97"/>
      <c r="I796" s="98">
        <f>I785+I794</f>
        <v>1642639665.0079999</v>
      </c>
      <c r="J796" s="97"/>
      <c r="K796" s="98">
        <f>(G796+I796)/2</f>
        <v>1626403226.0699999</v>
      </c>
      <c r="L796" s="97"/>
      <c r="M796" s="97"/>
      <c r="O796" s="49"/>
    </row>
    <row r="797" spans="3:15" ht="15" thickBot="1" x14ac:dyDescent="0.4">
      <c r="O797" s="49"/>
    </row>
    <row r="798" spans="3:15" ht="16" thickBot="1" x14ac:dyDescent="0.4">
      <c r="C798" s="436" t="s">
        <v>109</v>
      </c>
      <c r="D798" s="437"/>
      <c r="E798" s="437"/>
      <c r="F798" s="437"/>
      <c r="G798" s="437"/>
      <c r="H798" s="437"/>
      <c r="I798" s="437"/>
      <c r="J798" s="437"/>
      <c r="K798" s="438"/>
    </row>
    <row r="799" spans="3:15" ht="16" thickBot="1" x14ac:dyDescent="0.4">
      <c r="C799" s="107" t="s">
        <v>110</v>
      </c>
      <c r="D799" s="105"/>
      <c r="E799" s="105"/>
      <c r="F799" s="105"/>
      <c r="G799" s="105"/>
      <c r="H799" s="105"/>
      <c r="I799" s="105">
        <f>D811/8</f>
        <v>253</v>
      </c>
      <c r="J799">
        <f>23*11*8</f>
        <v>2024</v>
      </c>
      <c r="K799" s="108"/>
    </row>
    <row r="800" spans="3:15" ht="16" thickBot="1" x14ac:dyDescent="0.4">
      <c r="C800" s="427" t="s">
        <v>111</v>
      </c>
      <c r="D800" s="428"/>
      <c r="E800" s="429"/>
      <c r="F800" s="411" t="s">
        <v>10</v>
      </c>
      <c r="G800" s="412"/>
      <c r="H800" s="413" t="s">
        <v>11</v>
      </c>
      <c r="I800" s="414"/>
      <c r="J800" s="404" t="s">
        <v>166</v>
      </c>
      <c r="K800" s="405"/>
    </row>
    <row r="801" spans="3:15" ht="15" thickBot="1" x14ac:dyDescent="0.4">
      <c r="C801" s="109" t="s">
        <v>12</v>
      </c>
      <c r="D801" s="110" t="s">
        <v>13</v>
      </c>
      <c r="E801" s="111" t="s">
        <v>14</v>
      </c>
      <c r="F801" s="112" t="s">
        <v>15</v>
      </c>
      <c r="G801" s="113" t="s">
        <v>16</v>
      </c>
      <c r="H801" s="112" t="s">
        <v>15</v>
      </c>
      <c r="I801" s="113" t="s">
        <v>16</v>
      </c>
      <c r="J801" s="114" t="s">
        <v>15</v>
      </c>
      <c r="K801" s="113" t="s">
        <v>16</v>
      </c>
      <c r="O801" s="49"/>
    </row>
    <row r="802" spans="3:15" x14ac:dyDescent="0.35">
      <c r="C802" s="115" t="s">
        <v>17</v>
      </c>
      <c r="D802" s="116">
        <v>11</v>
      </c>
      <c r="E802" s="117"/>
      <c r="F802" s="118">
        <v>1848000</v>
      </c>
      <c r="G802" s="119">
        <v>20328000</v>
      </c>
      <c r="H802" s="118">
        <v>1848000</v>
      </c>
      <c r="I802" s="120">
        <f t="shared" ref="I802:I803" si="29">H802*D802</f>
        <v>20328000</v>
      </c>
      <c r="J802" s="121">
        <v>1848000</v>
      </c>
      <c r="K802" s="119"/>
    </row>
    <row r="803" spans="3:15" x14ac:dyDescent="0.35">
      <c r="C803" s="122" t="s">
        <v>18</v>
      </c>
      <c r="D803" s="123">
        <v>11</v>
      </c>
      <c r="E803" s="124"/>
      <c r="F803" s="125">
        <v>162000</v>
      </c>
      <c r="G803" s="126">
        <f>F803*D803</f>
        <v>1782000</v>
      </c>
      <c r="H803" s="125">
        <v>162000</v>
      </c>
      <c r="I803" s="127">
        <f t="shared" si="29"/>
        <v>1782000</v>
      </c>
      <c r="J803" s="128">
        <v>162000</v>
      </c>
      <c r="K803" s="126"/>
    </row>
    <row r="804" spans="3:15" x14ac:dyDescent="0.35">
      <c r="C804" s="122" t="s">
        <v>19</v>
      </c>
      <c r="D804" s="123"/>
      <c r="E804" s="124"/>
      <c r="F804" s="125">
        <f>F802/230</f>
        <v>8034.782608695652</v>
      </c>
      <c r="G804" s="126"/>
      <c r="H804" s="125">
        <f>H802/230</f>
        <v>8034.782608695652</v>
      </c>
      <c r="I804" s="127"/>
      <c r="J804" s="128">
        <f>J802/230</f>
        <v>8034.782608695652</v>
      </c>
      <c r="K804" s="126"/>
    </row>
    <row r="805" spans="3:15" ht="15" thickBot="1" x14ac:dyDescent="0.4">
      <c r="C805" s="122" t="s">
        <v>20</v>
      </c>
      <c r="D805" s="129">
        <v>122</v>
      </c>
      <c r="E805" s="124"/>
      <c r="F805" s="130"/>
      <c r="G805" s="131"/>
      <c r="H805" s="130"/>
      <c r="I805" s="132"/>
      <c r="J805" s="133"/>
      <c r="K805" s="131"/>
    </row>
    <row r="806" spans="3:15" x14ac:dyDescent="0.35">
      <c r="C806" s="134" t="s">
        <v>112</v>
      </c>
      <c r="D806" s="135">
        <v>11</v>
      </c>
      <c r="E806" s="136"/>
      <c r="F806" s="137">
        <f>D805*F802/30</f>
        <v>7515200</v>
      </c>
      <c r="G806" s="138">
        <f t="shared" ref="G806:G807" si="30">D806*F806</f>
        <v>82667200</v>
      </c>
      <c r="H806" s="137">
        <f>H802*D805/30</f>
        <v>7515200</v>
      </c>
      <c r="I806" s="138">
        <f t="shared" ref="I806:I808" si="31">H806*D806</f>
        <v>82667200</v>
      </c>
      <c r="J806" s="216">
        <f>J802*D805/30</f>
        <v>7515200</v>
      </c>
      <c r="K806" s="212">
        <f t="shared" ref="K806:K807" si="32">J806*D806</f>
        <v>82667200</v>
      </c>
    </row>
    <row r="807" spans="3:15" x14ac:dyDescent="0.35">
      <c r="C807" s="139" t="s">
        <v>22</v>
      </c>
      <c r="D807" s="140">
        <v>11</v>
      </c>
      <c r="E807" s="108"/>
      <c r="F807" s="141">
        <f>D805*F803/30</f>
        <v>658800</v>
      </c>
      <c r="G807" s="142">
        <f t="shared" si="30"/>
        <v>7246800</v>
      </c>
      <c r="H807" s="141">
        <f>H803*D805/30</f>
        <v>658800</v>
      </c>
      <c r="I807" s="142">
        <f t="shared" si="31"/>
        <v>7246800</v>
      </c>
      <c r="J807" s="216">
        <f>J803*D805/30</f>
        <v>658800</v>
      </c>
      <c r="K807" s="212">
        <f t="shared" si="32"/>
        <v>7246800</v>
      </c>
    </row>
    <row r="808" spans="3:15" x14ac:dyDescent="0.35">
      <c r="C808" s="143" t="s">
        <v>23</v>
      </c>
      <c r="D808" s="144">
        <v>100</v>
      </c>
      <c r="E808" s="145">
        <v>1.25</v>
      </c>
      <c r="F808" s="146">
        <f>F804*E808</f>
        <v>10043.478260869564</v>
      </c>
      <c r="G808" s="142">
        <f>F808*D808</f>
        <v>1004347.8260869564</v>
      </c>
      <c r="H808" s="146">
        <f>H804*E808</f>
        <v>10043.478260869564</v>
      </c>
      <c r="I808" s="142">
        <f t="shared" si="31"/>
        <v>1004347.8260869564</v>
      </c>
      <c r="J808" s="216">
        <f>J804*E808</f>
        <v>10043.478260869564</v>
      </c>
      <c r="K808" s="212">
        <f>J808*D808</f>
        <v>1004347.8260869564</v>
      </c>
    </row>
    <row r="809" spans="3:15" x14ac:dyDescent="0.35">
      <c r="C809" s="143" t="s">
        <v>24</v>
      </c>
      <c r="D809" s="144">
        <v>0</v>
      </c>
      <c r="E809" s="145">
        <v>1.75</v>
      </c>
      <c r="F809" s="146"/>
      <c r="G809" s="142"/>
      <c r="H809" s="146"/>
      <c r="I809" s="142"/>
      <c r="J809" s="216"/>
      <c r="K809" s="212"/>
    </row>
    <row r="810" spans="3:15" x14ac:dyDescent="0.35">
      <c r="C810" s="143" t="s">
        <v>113</v>
      </c>
      <c r="D810" s="144">
        <v>0</v>
      </c>
      <c r="E810" s="145">
        <v>1.35</v>
      </c>
      <c r="F810" s="146"/>
      <c r="G810" s="142"/>
      <c r="H810" s="146"/>
      <c r="I810" s="142"/>
      <c r="J810" s="216"/>
      <c r="K810" s="212"/>
    </row>
    <row r="811" spans="3:15" x14ac:dyDescent="0.35">
      <c r="C811" s="139" t="s">
        <v>26</v>
      </c>
      <c r="D811" s="144">
        <v>2024</v>
      </c>
      <c r="E811" s="145">
        <v>1.75</v>
      </c>
      <c r="F811" s="146">
        <f>E811*F804</f>
        <v>14060.869565217392</v>
      </c>
      <c r="G811" s="142">
        <f>D811*F811</f>
        <v>28459200</v>
      </c>
      <c r="H811" s="146">
        <f>H804*E811</f>
        <v>14060.869565217392</v>
      </c>
      <c r="I811" s="147">
        <f>H811*D811</f>
        <v>28459200</v>
      </c>
      <c r="J811" s="216">
        <f>J804*E811</f>
        <v>14060.869565217392</v>
      </c>
      <c r="K811" s="212">
        <f t="shared" ref="K811:K813" si="33">J811*D811</f>
        <v>28459200</v>
      </c>
    </row>
    <row r="812" spans="3:15" x14ac:dyDescent="0.35">
      <c r="C812" s="148" t="s">
        <v>114</v>
      </c>
      <c r="D812" s="144">
        <v>0</v>
      </c>
      <c r="E812" s="145">
        <v>2.1</v>
      </c>
      <c r="F812" s="149"/>
      <c r="G812" s="150"/>
      <c r="H812" s="149"/>
      <c r="I812" s="150"/>
      <c r="J812" s="216"/>
      <c r="K812" s="212"/>
    </row>
    <row r="813" spans="3:15" x14ac:dyDescent="0.35">
      <c r="C813" s="148" t="s">
        <v>115</v>
      </c>
      <c r="D813" s="144">
        <v>74</v>
      </c>
      <c r="E813" s="145">
        <v>2</v>
      </c>
      <c r="F813" s="149">
        <f>F804*E813</f>
        <v>16069.565217391304</v>
      </c>
      <c r="G813" s="150">
        <f>F813*D813</f>
        <v>1189147.8260869565</v>
      </c>
      <c r="H813" s="149">
        <f>H804*E813</f>
        <v>16069.565217391304</v>
      </c>
      <c r="I813" s="150">
        <f>H813*D813</f>
        <v>1189147.8260869565</v>
      </c>
      <c r="J813" s="216">
        <f>J804*E813</f>
        <v>16069.565217391304</v>
      </c>
      <c r="K813" s="212">
        <f t="shared" si="33"/>
        <v>1189147.8260869565</v>
      </c>
    </row>
    <row r="814" spans="3:15" x14ac:dyDescent="0.35">
      <c r="C814" s="148" t="s">
        <v>116</v>
      </c>
      <c r="D814" s="144">
        <v>0</v>
      </c>
      <c r="E814" s="145">
        <v>2.5</v>
      </c>
      <c r="F814" s="149"/>
      <c r="G814" s="150"/>
      <c r="H814" s="149"/>
      <c r="I814" s="150"/>
      <c r="J814" s="216"/>
      <c r="K814" s="186"/>
    </row>
    <row r="815" spans="3:15" x14ac:dyDescent="0.35">
      <c r="C815" s="151" t="s">
        <v>30</v>
      </c>
      <c r="D815" s="152"/>
      <c r="E815" s="153"/>
      <c r="F815" s="149">
        <f>SUM(F806:F811)</f>
        <v>8198104.3478260869</v>
      </c>
      <c r="G815" s="150">
        <f>SUM(G806:G814)</f>
        <v>120566695.65217391</v>
      </c>
      <c r="H815" s="149">
        <f>SUM(H806:H811)</f>
        <v>8198104.3478260869</v>
      </c>
      <c r="I815" s="150">
        <f>SUM(I806:I814)</f>
        <v>120566695.65217391</v>
      </c>
      <c r="J815" s="211">
        <f>SUM(J806:J811)</f>
        <v>8198104.3478260869</v>
      </c>
      <c r="K815" s="186">
        <f>SUM(K806:K814)</f>
        <v>120566695.65217391</v>
      </c>
    </row>
    <row r="816" spans="3:15" x14ac:dyDescent="0.35">
      <c r="C816" s="139" t="s">
        <v>31</v>
      </c>
      <c r="D816" s="140"/>
      <c r="E816" s="154">
        <v>8.3299999999999999E-2</v>
      </c>
      <c r="F816" s="146">
        <f>F815*E816</f>
        <v>682902.09217391303</v>
      </c>
      <c r="G816" s="142">
        <f>G815*E816</f>
        <v>10043205.747826086</v>
      </c>
      <c r="H816" s="146">
        <f>H815*E816</f>
        <v>682902.09217391303</v>
      </c>
      <c r="I816" s="142">
        <f>I815*E816</f>
        <v>10043205.747826086</v>
      </c>
      <c r="J816" s="216">
        <f>J815*E816</f>
        <v>682902.09217391303</v>
      </c>
      <c r="K816" s="332">
        <f>K815*E816</f>
        <v>10043205.747826086</v>
      </c>
    </row>
    <row r="817" spans="3:11" x14ac:dyDescent="0.35">
      <c r="C817" s="139" t="s">
        <v>32</v>
      </c>
      <c r="D817" s="140"/>
      <c r="E817" s="155">
        <v>0.01</v>
      </c>
      <c r="F817" s="146">
        <f>F816*E817</f>
        <v>6829.0209217391302</v>
      </c>
      <c r="G817" s="142">
        <f>G815*E817</f>
        <v>1205666.956521739</v>
      </c>
      <c r="H817" s="146">
        <f>H816*E817</f>
        <v>6829.0209217391302</v>
      </c>
      <c r="I817" s="142">
        <f>I815*E817</f>
        <v>1205666.956521739</v>
      </c>
      <c r="J817" s="216">
        <f>J816*E817</f>
        <v>6829.0209217391302</v>
      </c>
      <c r="K817" s="332">
        <f>K815*E817</f>
        <v>1205666.956521739</v>
      </c>
    </row>
    <row r="818" spans="3:11" x14ac:dyDescent="0.35">
      <c r="C818" s="139" t="s">
        <v>33</v>
      </c>
      <c r="D818" s="140"/>
      <c r="E818" s="154">
        <v>8.3299999999999999E-2</v>
      </c>
      <c r="F818" s="146">
        <f>E818*F815</f>
        <v>682902.09217391303</v>
      </c>
      <c r="G818" s="142">
        <f>E818*G815</f>
        <v>10043205.747826086</v>
      </c>
      <c r="H818" s="146">
        <f>E818*H815</f>
        <v>682902.09217391303</v>
      </c>
      <c r="I818" s="142">
        <f>E818*I815</f>
        <v>10043205.747826086</v>
      </c>
      <c r="J818" s="216">
        <f>E818*J815</f>
        <v>682902.09217391303</v>
      </c>
      <c r="K818" s="332">
        <f>E818*K815</f>
        <v>10043205.747826086</v>
      </c>
    </row>
    <row r="819" spans="3:11" x14ac:dyDescent="0.35">
      <c r="C819" s="139" t="s">
        <v>34</v>
      </c>
      <c r="D819" s="140"/>
      <c r="E819" s="154">
        <v>4.1700000000000001E-2</v>
      </c>
      <c r="F819" s="146">
        <f>F815*E819</f>
        <v>341860.95130434784</v>
      </c>
      <c r="G819" s="142">
        <f>E819*(G815-G807)</f>
        <v>4725439.6486956524</v>
      </c>
      <c r="H819" s="146">
        <f>E819*H815</f>
        <v>341860.95130434784</v>
      </c>
      <c r="I819" s="142">
        <f>E819*(I815-I807)</f>
        <v>4725439.6486956524</v>
      </c>
      <c r="J819" s="216">
        <f>E819*J815</f>
        <v>341860.95130434784</v>
      </c>
      <c r="K819" s="332">
        <f>E819*(K815-K807)</f>
        <v>4725439.6486956524</v>
      </c>
    </row>
    <row r="820" spans="3:11" x14ac:dyDescent="0.35">
      <c r="C820" s="139" t="s">
        <v>35</v>
      </c>
      <c r="D820" s="140"/>
      <c r="E820" s="155">
        <v>0.12</v>
      </c>
      <c r="F820" s="146">
        <f>(F815-F803)*E820</f>
        <v>964332.52173913037</v>
      </c>
      <c r="G820" s="142">
        <f>(G815-G807)*E820</f>
        <v>13598387.478260869</v>
      </c>
      <c r="H820" s="156">
        <f>(H815-H803)*E820</f>
        <v>964332.52173913037</v>
      </c>
      <c r="I820" s="142">
        <f>(I815-I807)*E820</f>
        <v>13598387.478260869</v>
      </c>
      <c r="J820" s="216">
        <f>(J815-J803)*E820</f>
        <v>964332.52173913037</v>
      </c>
      <c r="K820" s="332">
        <f>(K815-K807)*E820</f>
        <v>13598387.478260869</v>
      </c>
    </row>
    <row r="821" spans="3:11" x14ac:dyDescent="0.35">
      <c r="C821" s="139" t="s">
        <v>36</v>
      </c>
      <c r="D821" s="140"/>
      <c r="E821" s="157">
        <v>2.436E-2</v>
      </c>
      <c r="F821" s="146">
        <f>(F815-F803)*E821</f>
        <v>195759.50191304347</v>
      </c>
      <c r="G821" s="142">
        <f>(G815-G807)*E821</f>
        <v>2760472.6580869565</v>
      </c>
      <c r="H821" s="146">
        <f>(H815-H803)*E821</f>
        <v>195759.50191304347</v>
      </c>
      <c r="I821" s="142">
        <f>(I815-I807)*E821</f>
        <v>2760472.6580869565</v>
      </c>
      <c r="J821" s="216">
        <f>(J815-J803)*E821</f>
        <v>195759.50191304347</v>
      </c>
      <c r="K821" s="332">
        <f>(K815-K807)*E821</f>
        <v>2760472.6580869565</v>
      </c>
    </row>
    <row r="822" spans="3:11" x14ac:dyDescent="0.35">
      <c r="C822" s="102" t="s">
        <v>37</v>
      </c>
      <c r="D822" s="159"/>
      <c r="E822" s="160">
        <v>0.04</v>
      </c>
      <c r="F822" s="161">
        <f>(F815-F803)*E822</f>
        <v>321444.17391304346</v>
      </c>
      <c r="G822" s="162">
        <f>((G815-G807)+G819)*E822</f>
        <v>4721813.4120347826</v>
      </c>
      <c r="H822" s="161">
        <f>(H815-H803)*E822</f>
        <v>321444.17391304346</v>
      </c>
      <c r="I822" s="162">
        <f>((I815-I807)+I819)*E822</f>
        <v>4721813.4120347826</v>
      </c>
      <c r="J822" s="216">
        <f>(J815-J803)*E822</f>
        <v>321444.17391304346</v>
      </c>
      <c r="K822" s="332">
        <f>((K815-K807)+K819)*E822</f>
        <v>4721813.4120347826</v>
      </c>
    </row>
    <row r="823" spans="3:11" x14ac:dyDescent="0.35">
      <c r="C823" s="164" t="s">
        <v>38</v>
      </c>
      <c r="D823" s="165"/>
      <c r="E823" s="166"/>
      <c r="F823" s="167"/>
      <c r="G823" s="168">
        <f>SUM(G815:G822)</f>
        <v>167664887.30142608</v>
      </c>
      <c r="H823" s="167"/>
      <c r="I823" s="168">
        <f>SUM(I815:I822)</f>
        <v>167664887.30142608</v>
      </c>
      <c r="J823" s="216">
        <v>0</v>
      </c>
      <c r="K823" s="186">
        <f>SUM(K815:K822)</f>
        <v>167664887.30142608</v>
      </c>
    </row>
    <row r="824" spans="3:11" x14ac:dyDescent="0.35">
      <c r="C824" s="169" t="s">
        <v>39</v>
      </c>
      <c r="D824" s="165"/>
      <c r="E824" s="170"/>
      <c r="F824" s="171">
        <v>0.14000000000000001</v>
      </c>
      <c r="G824" s="168">
        <f>G823*F824</f>
        <v>23473084.222199652</v>
      </c>
      <c r="H824" s="171">
        <v>0.16</v>
      </c>
      <c r="I824" s="168">
        <f>I823*H824</f>
        <v>26826381.968228173</v>
      </c>
      <c r="J824" s="220">
        <v>0.15</v>
      </c>
      <c r="K824" s="186">
        <f>K823*J824</f>
        <v>25149733.095213912</v>
      </c>
    </row>
    <row r="825" spans="3:11" ht="15" thickBot="1" x14ac:dyDescent="0.4">
      <c r="C825" s="169" t="s">
        <v>117</v>
      </c>
      <c r="D825" s="165"/>
      <c r="E825" s="170">
        <v>0.19</v>
      </c>
      <c r="F825" s="161">
        <f>G823*F824</f>
        <v>23473084.222199652</v>
      </c>
      <c r="G825" s="172">
        <f>G824*E825</f>
        <v>4459886.0022179335</v>
      </c>
      <c r="H825" s="173">
        <f>I823*H824</f>
        <v>26826381.968228173</v>
      </c>
      <c r="I825" s="172">
        <f>I824*E825</f>
        <v>5097012.5739633525</v>
      </c>
      <c r="J825" s="216"/>
      <c r="K825" s="186">
        <f>K824*E825</f>
        <v>4778449.2880906435</v>
      </c>
    </row>
    <row r="826" spans="3:11" ht="15" thickBot="1" x14ac:dyDescent="0.4">
      <c r="C826" s="175" t="s">
        <v>118</v>
      </c>
      <c r="D826" s="176"/>
      <c r="E826" s="177"/>
      <c r="F826" s="178"/>
      <c r="G826" s="179">
        <f>G823+G824+G825</f>
        <v>195597857.52584368</v>
      </c>
      <c r="H826" s="178"/>
      <c r="I826" s="179">
        <f>I823+I824+I825</f>
        <v>199588281.84361759</v>
      </c>
      <c r="J826" s="178"/>
      <c r="K826" s="179">
        <f>ROUND(K823+K824+K825,0)</f>
        <v>197593070</v>
      </c>
    </row>
    <row r="827" spans="3:11" x14ac:dyDescent="0.35">
      <c r="C827" s="174"/>
      <c r="D827" s="174"/>
      <c r="E827" s="104"/>
      <c r="F827" s="180"/>
      <c r="G827" s="181"/>
      <c r="H827" s="180"/>
      <c r="I827" s="181"/>
      <c r="J827" s="180"/>
      <c r="K827" s="182"/>
    </row>
    <row r="828" spans="3:11" ht="16" thickBot="1" x14ac:dyDescent="0.4">
      <c r="C828" s="106" t="s">
        <v>119</v>
      </c>
      <c r="D828" s="174"/>
      <c r="E828" s="104"/>
      <c r="F828" s="180"/>
      <c r="G828" s="181"/>
      <c r="H828" s="180"/>
      <c r="I828" s="181"/>
      <c r="J828" s="180"/>
      <c r="K828" s="182"/>
    </row>
    <row r="829" spans="3:11" ht="15" thickBot="1" x14ac:dyDescent="0.4">
      <c r="C829" s="99" t="s">
        <v>12</v>
      </c>
      <c r="D829" s="183" t="s">
        <v>13</v>
      </c>
      <c r="E829" s="184" t="s">
        <v>14</v>
      </c>
      <c r="F829" s="112" t="s">
        <v>15</v>
      </c>
      <c r="G829" s="113" t="s">
        <v>16</v>
      </c>
      <c r="H829" s="112" t="s">
        <v>15</v>
      </c>
      <c r="I829" s="113" t="s">
        <v>16</v>
      </c>
      <c r="J829" s="112" t="s">
        <v>15</v>
      </c>
      <c r="K829" s="113" t="s">
        <v>16</v>
      </c>
    </row>
    <row r="830" spans="3:11" x14ac:dyDescent="0.35">
      <c r="C830" s="115" t="s">
        <v>17</v>
      </c>
      <c r="D830" s="116">
        <v>5</v>
      </c>
      <c r="E830" s="117"/>
      <c r="F830" s="118">
        <v>1848000</v>
      </c>
      <c r="G830" s="119"/>
      <c r="H830" s="118">
        <v>1848000</v>
      </c>
      <c r="I830" s="119"/>
      <c r="J830" s="121">
        <v>1848000</v>
      </c>
      <c r="K830" s="119"/>
    </row>
    <row r="831" spans="3:11" x14ac:dyDescent="0.35">
      <c r="C831" s="122" t="s">
        <v>18</v>
      </c>
      <c r="D831" s="123">
        <v>5</v>
      </c>
      <c r="E831" s="124"/>
      <c r="F831" s="125">
        <v>162000</v>
      </c>
      <c r="G831" s="126"/>
      <c r="H831" s="125">
        <v>162000</v>
      </c>
      <c r="I831" s="126"/>
      <c r="J831" s="128">
        <v>162000</v>
      </c>
      <c r="K831" s="126"/>
    </row>
    <row r="832" spans="3:11" x14ac:dyDescent="0.35">
      <c r="C832" s="122" t="s">
        <v>19</v>
      </c>
      <c r="D832" s="123"/>
      <c r="E832" s="124"/>
      <c r="F832" s="125">
        <f>F830/230</f>
        <v>8034.782608695652</v>
      </c>
      <c r="G832" s="126"/>
      <c r="H832" s="125">
        <f>H830/230</f>
        <v>8034.782608695652</v>
      </c>
      <c r="I832" s="126"/>
      <c r="J832" s="128">
        <v>8034.782608695652</v>
      </c>
      <c r="K832" s="126"/>
    </row>
    <row r="833" spans="3:11" ht="15" thickBot="1" x14ac:dyDescent="0.4">
      <c r="C833" s="122" t="s">
        <v>20</v>
      </c>
      <c r="D833" s="129">
        <v>3</v>
      </c>
      <c r="E833" s="124"/>
      <c r="F833" s="130"/>
      <c r="G833" s="131"/>
      <c r="H833" s="130"/>
      <c r="I833" s="131"/>
      <c r="J833" s="133"/>
      <c r="K833" s="131"/>
    </row>
    <row r="834" spans="3:11" x14ac:dyDescent="0.35">
      <c r="C834" s="134" t="s">
        <v>112</v>
      </c>
      <c r="D834" s="135">
        <v>5</v>
      </c>
      <c r="E834" s="136"/>
      <c r="F834" s="137">
        <f>D833*F830/30</f>
        <v>184800</v>
      </c>
      <c r="G834" s="138">
        <f>D834*F834</f>
        <v>924000</v>
      </c>
      <c r="H834" s="137">
        <f>H830*D833/30</f>
        <v>184800</v>
      </c>
      <c r="I834" s="138">
        <f>H834*D834</f>
        <v>924000</v>
      </c>
      <c r="J834" s="216"/>
      <c r="K834" s="332">
        <v>924000</v>
      </c>
    </row>
    <row r="835" spans="3:11" x14ac:dyDescent="0.35">
      <c r="C835" s="139" t="s">
        <v>22</v>
      </c>
      <c r="D835" s="140">
        <v>5</v>
      </c>
      <c r="E835" s="108"/>
      <c r="F835" s="141">
        <f>D833*F831/30</f>
        <v>16200</v>
      </c>
      <c r="G835" s="142">
        <f>D835*F835</f>
        <v>81000</v>
      </c>
      <c r="H835" s="141">
        <f>H831*D833/30</f>
        <v>16200</v>
      </c>
      <c r="I835" s="142">
        <f>H835*D835</f>
        <v>81000</v>
      </c>
      <c r="J835" s="216"/>
      <c r="K835" s="332">
        <v>81000</v>
      </c>
    </row>
    <row r="836" spans="3:11" x14ac:dyDescent="0.35">
      <c r="C836" s="143" t="s">
        <v>120</v>
      </c>
      <c r="D836" s="144"/>
      <c r="E836" s="145">
        <v>1.25</v>
      </c>
      <c r="F836" s="146">
        <f>F832*E836</f>
        <v>10043.478260869564</v>
      </c>
      <c r="G836" s="142"/>
      <c r="H836" s="146">
        <f>H832*E836</f>
        <v>10043.478260869564</v>
      </c>
      <c r="I836" s="142"/>
      <c r="J836" s="216"/>
      <c r="K836" s="332"/>
    </row>
    <row r="837" spans="3:11" x14ac:dyDescent="0.35">
      <c r="C837" s="143" t="s">
        <v>121</v>
      </c>
      <c r="D837" s="144"/>
      <c r="E837" s="145">
        <v>1.75</v>
      </c>
      <c r="F837" s="146">
        <f>F832*E837</f>
        <v>14060.869565217392</v>
      </c>
      <c r="G837" s="142"/>
      <c r="H837" s="146">
        <f>H832*E837</f>
        <v>14060.869565217392</v>
      </c>
      <c r="I837" s="142"/>
      <c r="J837" s="216"/>
      <c r="K837" s="332"/>
    </row>
    <row r="838" spans="3:11" x14ac:dyDescent="0.35">
      <c r="C838" s="143" t="s">
        <v>113</v>
      </c>
      <c r="D838" s="144"/>
      <c r="E838" s="145">
        <v>1.35</v>
      </c>
      <c r="F838" s="146">
        <f>F832*E838</f>
        <v>10846.95652173913</v>
      </c>
      <c r="G838" s="142"/>
      <c r="H838" s="146">
        <f>H832*E838</f>
        <v>10846.95652173913</v>
      </c>
      <c r="I838" s="142"/>
      <c r="J838" s="216"/>
      <c r="K838" s="332"/>
    </row>
    <row r="839" spans="3:11" x14ac:dyDescent="0.35">
      <c r="C839" s="139" t="s">
        <v>26</v>
      </c>
      <c r="D839" s="144">
        <f>D834*D833*8</f>
        <v>120</v>
      </c>
      <c r="E839" s="145">
        <v>1.75</v>
      </c>
      <c r="F839" s="146">
        <f>F832*E839</f>
        <v>14060.869565217392</v>
      </c>
      <c r="G839" s="142">
        <f>D839*F839</f>
        <v>1687304.3478260869</v>
      </c>
      <c r="H839" s="146">
        <f>H832*E839</f>
        <v>14060.869565217392</v>
      </c>
      <c r="I839" s="142">
        <f>D839*H839</f>
        <v>1687304.3478260869</v>
      </c>
      <c r="J839" s="216"/>
      <c r="K839" s="332">
        <v>1687304.3478260869</v>
      </c>
    </row>
    <row r="840" spans="3:11" x14ac:dyDescent="0.35">
      <c r="C840" s="148" t="s">
        <v>122</v>
      </c>
      <c r="D840" s="185"/>
      <c r="E840" s="145">
        <v>2.1</v>
      </c>
      <c r="F840" s="149">
        <f>F832*E840</f>
        <v>16873.043478260868</v>
      </c>
      <c r="G840" s="150"/>
      <c r="H840" s="149">
        <f>H832*E840</f>
        <v>16873.043478260868</v>
      </c>
      <c r="I840" s="150"/>
      <c r="J840" s="211"/>
      <c r="K840" s="186"/>
    </row>
    <row r="841" spans="3:11" x14ac:dyDescent="0.35">
      <c r="C841" s="148" t="s">
        <v>123</v>
      </c>
      <c r="D841" s="185"/>
      <c r="E841" s="145">
        <v>1.1000000000000001</v>
      </c>
      <c r="F841" s="149">
        <f>F832*E841</f>
        <v>8838.2608695652179</v>
      </c>
      <c r="G841" s="150"/>
      <c r="H841" s="149">
        <f>H832*E841</f>
        <v>8838.2608695652179</v>
      </c>
      <c r="I841" s="150"/>
      <c r="J841" s="211"/>
      <c r="K841" s="186"/>
    </row>
    <row r="842" spans="3:11" x14ac:dyDescent="0.35">
      <c r="C842" s="148" t="s">
        <v>115</v>
      </c>
      <c r="D842" s="185"/>
      <c r="E842" s="145">
        <v>2</v>
      </c>
      <c r="F842" s="149">
        <f>F832*E842</f>
        <v>16069.565217391304</v>
      </c>
      <c r="G842" s="150"/>
      <c r="H842" s="149">
        <f>H832*E842</f>
        <v>16069.565217391304</v>
      </c>
      <c r="I842" s="150"/>
      <c r="J842" s="211"/>
      <c r="K842" s="186"/>
    </row>
    <row r="843" spans="3:11" x14ac:dyDescent="0.35">
      <c r="C843" s="148" t="s">
        <v>124</v>
      </c>
      <c r="D843" s="185"/>
      <c r="E843" s="145">
        <v>2.5</v>
      </c>
      <c r="F843" s="149">
        <f>F832*E843</f>
        <v>20086.956521739128</v>
      </c>
      <c r="G843" s="150"/>
      <c r="H843" s="149">
        <f>H832*E843</f>
        <v>20086.956521739128</v>
      </c>
      <c r="I843" s="150"/>
      <c r="J843" s="211"/>
      <c r="K843" s="186"/>
    </row>
    <row r="844" spans="3:11" x14ac:dyDescent="0.35">
      <c r="C844" s="151" t="s">
        <v>30</v>
      </c>
      <c r="D844" s="185"/>
      <c r="E844" s="153"/>
      <c r="F844" s="149">
        <f>SUM(F834:F843)</f>
        <v>311880.00000000006</v>
      </c>
      <c r="G844" s="150">
        <f>SUM(G834:G843)</f>
        <v>2692304.3478260869</v>
      </c>
      <c r="H844" s="149">
        <f>SUM(H834:H843)</f>
        <v>311880.00000000006</v>
      </c>
      <c r="I844" s="150">
        <f>SUM(I834:I843)</f>
        <v>2692304.3478260869</v>
      </c>
      <c r="J844" s="211"/>
      <c r="K844" s="186">
        <f>SUM(K834:K843)</f>
        <v>2692304.3478260869</v>
      </c>
    </row>
    <row r="845" spans="3:11" x14ac:dyDescent="0.35">
      <c r="C845" s="139" t="s">
        <v>31</v>
      </c>
      <c r="D845" s="140"/>
      <c r="E845" s="154">
        <v>8.3299999999999999E-2</v>
      </c>
      <c r="F845" s="146"/>
      <c r="G845" s="142">
        <f>G844*E845</f>
        <v>224268.95217391304</v>
      </c>
      <c r="H845" s="146"/>
      <c r="I845" s="142">
        <f>I844*E845</f>
        <v>224268.95217391304</v>
      </c>
      <c r="J845" s="216"/>
      <c r="K845" s="332">
        <f>K844*E845</f>
        <v>224268.95217391304</v>
      </c>
    </row>
    <row r="846" spans="3:11" x14ac:dyDescent="0.35">
      <c r="C846" s="139" t="s">
        <v>32</v>
      </c>
      <c r="D846" s="140"/>
      <c r="E846" s="155">
        <v>0.01</v>
      </c>
      <c r="F846" s="146"/>
      <c r="G846" s="142">
        <f>G844*E846</f>
        <v>26923.043478260868</v>
      </c>
      <c r="H846" s="146"/>
      <c r="I846" s="142">
        <f>I844*E846</f>
        <v>26923.043478260868</v>
      </c>
      <c r="J846" s="216"/>
      <c r="K846" s="332">
        <f>K844*E846</f>
        <v>26923.043478260868</v>
      </c>
    </row>
    <row r="847" spans="3:11" x14ac:dyDescent="0.35">
      <c r="C847" s="139" t="s">
        <v>33</v>
      </c>
      <c r="D847" s="140"/>
      <c r="E847" s="154">
        <v>8.3299999999999999E-2</v>
      </c>
      <c r="F847" s="146"/>
      <c r="G847" s="142">
        <f>E847*G844</f>
        <v>224268.95217391304</v>
      </c>
      <c r="H847" s="146"/>
      <c r="I847" s="142">
        <f>E847*I844</f>
        <v>224268.95217391304</v>
      </c>
      <c r="J847" s="216"/>
      <c r="K847" s="332">
        <f>E847*K844</f>
        <v>224268.95217391304</v>
      </c>
    </row>
    <row r="848" spans="3:11" x14ac:dyDescent="0.35">
      <c r="C848" s="139" t="s">
        <v>34</v>
      </c>
      <c r="D848" s="140"/>
      <c r="E848" s="154">
        <v>4.1700000000000001E-2</v>
      </c>
      <c r="F848" s="146"/>
      <c r="G848" s="142">
        <f>E848*(G844-G835)</f>
        <v>108891.39130434782</v>
      </c>
      <c r="H848" s="146"/>
      <c r="I848" s="142">
        <f>E848*(I844-I835)</f>
        <v>108891.39130434782</v>
      </c>
      <c r="J848" s="216"/>
      <c r="K848" s="332">
        <f>E848*(K844-K835)</f>
        <v>108891.39130434782</v>
      </c>
    </row>
    <row r="849" spans="3:11" x14ac:dyDescent="0.35">
      <c r="C849" s="139" t="s">
        <v>35</v>
      </c>
      <c r="D849" s="140"/>
      <c r="E849" s="155">
        <v>0.12</v>
      </c>
      <c r="F849" s="146"/>
      <c r="G849" s="142">
        <f>(G844-G835)*E849</f>
        <v>313356.52173913043</v>
      </c>
      <c r="H849" s="146"/>
      <c r="I849" s="142">
        <f>(I844-I835)*E849</f>
        <v>313356.52173913043</v>
      </c>
      <c r="J849" s="216"/>
      <c r="K849" s="332">
        <f>(K844-K835)*E849</f>
        <v>313356.52173913043</v>
      </c>
    </row>
    <row r="850" spans="3:11" x14ac:dyDescent="0.35">
      <c r="C850" s="139" t="s">
        <v>36</v>
      </c>
      <c r="D850" s="140"/>
      <c r="E850" s="157">
        <v>2.436E-2</v>
      </c>
      <c r="F850" s="146"/>
      <c r="G850" s="142">
        <f>(G844-G835)*E850</f>
        <v>63611.373913043477</v>
      </c>
      <c r="H850" s="146"/>
      <c r="I850" s="142">
        <f>(I844-I835)*E850</f>
        <v>63611.373913043477</v>
      </c>
      <c r="J850" s="216"/>
      <c r="K850" s="332">
        <f>(K844-K835)*E850</f>
        <v>63611.373913043477</v>
      </c>
    </row>
    <row r="851" spans="3:11" x14ac:dyDescent="0.35">
      <c r="C851" s="102" t="s">
        <v>37</v>
      </c>
      <c r="D851" s="159"/>
      <c r="E851" s="160">
        <v>0.04</v>
      </c>
      <c r="F851" s="161"/>
      <c r="G851" s="162">
        <f>((G844-G835)+G848)*E851</f>
        <v>108807.82956521738</v>
      </c>
      <c r="H851" s="161"/>
      <c r="I851" s="162">
        <f>((I844-I835)+I848)*E851</f>
        <v>108807.82956521738</v>
      </c>
      <c r="J851" s="216"/>
      <c r="K851" s="332">
        <f>((K844-K835)+K848)*E851</f>
        <v>108807.82956521738</v>
      </c>
    </row>
    <row r="852" spans="3:11" x14ac:dyDescent="0.35">
      <c r="C852" s="164" t="s">
        <v>38</v>
      </c>
      <c r="D852" s="165"/>
      <c r="E852" s="166"/>
      <c r="F852" s="167"/>
      <c r="G852" s="168">
        <f>SUM(G844:G851)</f>
        <v>3762432.4121739124</v>
      </c>
      <c r="H852" s="167"/>
      <c r="I852" s="168">
        <f>SUM(I844:I851)</f>
        <v>3762432.4121739124</v>
      </c>
      <c r="J852" s="165"/>
      <c r="K852" s="186">
        <f>SUM(K844:K851)</f>
        <v>3762432.4121739124</v>
      </c>
    </row>
    <row r="853" spans="3:11" x14ac:dyDescent="0.35">
      <c r="C853" s="169" t="s">
        <v>39</v>
      </c>
      <c r="D853" s="186">
        <f>G852/5</f>
        <v>752486.48243478243</v>
      </c>
      <c r="E853" s="170"/>
      <c r="F853" s="171">
        <v>0.14000000000000001</v>
      </c>
      <c r="G853" s="168">
        <f>G852*F853</f>
        <v>526740.53770434775</v>
      </c>
      <c r="H853" s="171">
        <v>0.16</v>
      </c>
      <c r="I853" s="168">
        <f>I852*H853</f>
        <v>601989.18594782602</v>
      </c>
      <c r="J853" s="220">
        <v>0.15</v>
      </c>
      <c r="K853" s="186">
        <f>K852*J853</f>
        <v>564364.86182608688</v>
      </c>
    </row>
    <row r="854" spans="3:11" ht="15" thickBot="1" x14ac:dyDescent="0.4">
      <c r="C854" s="169" t="s">
        <v>117</v>
      </c>
      <c r="D854" s="165"/>
      <c r="E854" s="170">
        <v>0.19</v>
      </c>
      <c r="F854" s="149">
        <f>G852*F853</f>
        <v>526740.53770434775</v>
      </c>
      <c r="G854" s="172">
        <f>G853*E854</f>
        <v>100080.70216382608</v>
      </c>
      <c r="H854" s="173">
        <f>I852*H853</f>
        <v>601989.18594782602</v>
      </c>
      <c r="I854" s="172">
        <f>I853*E854</f>
        <v>114377.94533008695</v>
      </c>
      <c r="J854" s="333"/>
      <c r="K854" s="186">
        <f>K853*E854</f>
        <v>107229.32374695651</v>
      </c>
    </row>
    <row r="855" spans="3:11" ht="15" thickBot="1" x14ac:dyDescent="0.4">
      <c r="C855" s="175" t="s">
        <v>125</v>
      </c>
      <c r="D855" s="176"/>
      <c r="E855" s="177"/>
      <c r="F855" s="178"/>
      <c r="G855" s="179">
        <f>G852+G853+G854</f>
        <v>4389253.6520420862</v>
      </c>
      <c r="H855" s="178"/>
      <c r="I855" s="179">
        <f>I852+I853+I854</f>
        <v>4478799.5434518252</v>
      </c>
      <c r="J855" s="178"/>
      <c r="K855" s="179">
        <f>ROUND(K852+K853+K854,0)</f>
        <v>4434027</v>
      </c>
    </row>
    <row r="856" spans="3:11" x14ac:dyDescent="0.35">
      <c r="C856" s="187"/>
      <c r="D856" s="187"/>
      <c r="E856" s="188"/>
      <c r="F856" s="189"/>
      <c r="G856" s="190"/>
      <c r="H856" s="189"/>
      <c r="I856" s="190"/>
      <c r="J856" s="189"/>
      <c r="K856" s="191"/>
    </row>
    <row r="857" spans="3:11" x14ac:dyDescent="0.35">
      <c r="C857" s="174"/>
      <c r="D857" s="174"/>
      <c r="E857" s="104">
        <f>5*2</f>
        <v>10</v>
      </c>
      <c r="F857" s="180"/>
      <c r="G857" s="181"/>
      <c r="H857" s="180"/>
      <c r="I857" s="181"/>
      <c r="J857" s="180"/>
      <c r="K857" s="181"/>
    </row>
    <row r="858" spans="3:11" ht="16" thickBot="1" x14ac:dyDescent="0.4">
      <c r="C858" s="100" t="s">
        <v>126</v>
      </c>
      <c r="F858" s="101"/>
      <c r="G858" s="101"/>
      <c r="J858" s="192"/>
      <c r="K858" s="192"/>
    </row>
    <row r="859" spans="3:11" ht="15" thickBot="1" x14ac:dyDescent="0.4">
      <c r="C859" s="99" t="s">
        <v>12</v>
      </c>
      <c r="D859" s="183" t="s">
        <v>13</v>
      </c>
      <c r="E859" s="184" t="s">
        <v>14</v>
      </c>
      <c r="F859" s="112" t="s">
        <v>15</v>
      </c>
      <c r="G859" s="113" t="s">
        <v>16</v>
      </c>
      <c r="H859" s="112" t="s">
        <v>15</v>
      </c>
      <c r="I859" s="113" t="s">
        <v>16</v>
      </c>
      <c r="J859" s="112" t="s">
        <v>15</v>
      </c>
      <c r="K859" s="113" t="s">
        <v>16</v>
      </c>
    </row>
    <row r="860" spans="3:11" x14ac:dyDescent="0.35">
      <c r="C860" s="115" t="s">
        <v>17</v>
      </c>
      <c r="D860" s="116">
        <v>11</v>
      </c>
      <c r="E860" s="193"/>
      <c r="F860" s="118">
        <v>1356000</v>
      </c>
      <c r="G860" s="119">
        <f t="shared" ref="G860:G861" si="34">F860*D860</f>
        <v>14916000</v>
      </c>
      <c r="H860" s="118">
        <v>1356000</v>
      </c>
      <c r="I860" s="119">
        <f t="shared" ref="I860:I861" si="35">H860*D860</f>
        <v>14916000</v>
      </c>
      <c r="J860" s="121">
        <v>1356000</v>
      </c>
      <c r="K860" s="119"/>
    </row>
    <row r="861" spans="3:11" x14ac:dyDescent="0.35">
      <c r="C861" s="122" t="s">
        <v>18</v>
      </c>
      <c r="D861" s="123">
        <v>11</v>
      </c>
      <c r="E861" s="124"/>
      <c r="F861" s="125">
        <v>162000</v>
      </c>
      <c r="G861" s="126">
        <f t="shared" si="34"/>
        <v>1782000</v>
      </c>
      <c r="H861" s="125">
        <v>162000</v>
      </c>
      <c r="I861" s="126">
        <f t="shared" si="35"/>
        <v>1782000</v>
      </c>
      <c r="J861" s="128">
        <v>162000</v>
      </c>
      <c r="K861" s="126"/>
    </row>
    <row r="862" spans="3:11" x14ac:dyDescent="0.35">
      <c r="C862" s="194" t="s">
        <v>19</v>
      </c>
      <c r="D862" s="123"/>
      <c r="E862" s="195"/>
      <c r="F862" s="196">
        <f>F860/230</f>
        <v>5895.652173913043</v>
      </c>
      <c r="G862" s="126"/>
      <c r="H862" s="196">
        <f>H860/230</f>
        <v>5895.652173913043</v>
      </c>
      <c r="I862" s="126"/>
      <c r="J862" s="128">
        <v>5895.652173913043</v>
      </c>
      <c r="K862" s="126"/>
    </row>
    <row r="863" spans="3:11" ht="15" thickBot="1" x14ac:dyDescent="0.4">
      <c r="C863" s="197" t="s">
        <v>20</v>
      </c>
      <c r="D863" s="129">
        <v>122</v>
      </c>
      <c r="E863" s="198"/>
      <c r="F863" s="130"/>
      <c r="G863" s="131"/>
      <c r="H863" s="130"/>
      <c r="I863" s="131"/>
      <c r="J863" s="133"/>
      <c r="K863" s="131"/>
    </row>
    <row r="864" spans="3:11" x14ac:dyDescent="0.35">
      <c r="C864" s="139" t="s">
        <v>112</v>
      </c>
      <c r="D864" s="140">
        <v>11</v>
      </c>
      <c r="E864" s="108"/>
      <c r="F864" s="146">
        <f>F860*D863/30</f>
        <v>5514400</v>
      </c>
      <c r="G864" s="199">
        <f t="shared" ref="G864:G867" si="36">D864*F864</f>
        <v>60658400</v>
      </c>
      <c r="H864" s="146">
        <f>H860*D863/30</f>
        <v>5514400</v>
      </c>
      <c r="I864" s="199">
        <f t="shared" ref="I864:I870" si="37">H864*D864</f>
        <v>60658400</v>
      </c>
      <c r="J864" s="216">
        <v>5514400</v>
      </c>
      <c r="K864" s="212">
        <f>J864*D864</f>
        <v>60658400</v>
      </c>
    </row>
    <row r="865" spans="3:11" x14ac:dyDescent="0.35">
      <c r="C865" s="139" t="s">
        <v>22</v>
      </c>
      <c r="D865" s="140">
        <v>11</v>
      </c>
      <c r="E865" s="108"/>
      <c r="F865" s="146">
        <f>F861*D863/30</f>
        <v>658800</v>
      </c>
      <c r="G865" s="200">
        <f t="shared" si="36"/>
        <v>7246800</v>
      </c>
      <c r="H865" s="146">
        <f>H861*D863/30</f>
        <v>658800</v>
      </c>
      <c r="I865" s="200">
        <f t="shared" si="37"/>
        <v>7246800</v>
      </c>
      <c r="J865" s="216">
        <v>658800</v>
      </c>
      <c r="K865" s="212">
        <f t="shared" ref="K865:K873" si="38">J865*D865</f>
        <v>7246800</v>
      </c>
    </row>
    <row r="866" spans="3:11" x14ac:dyDescent="0.35">
      <c r="C866" s="139" t="s">
        <v>23</v>
      </c>
      <c r="D866" s="144">
        <v>70</v>
      </c>
      <c r="E866" s="145">
        <v>1.25</v>
      </c>
      <c r="F866" s="146">
        <f>F862*E866</f>
        <v>7369.565217391304</v>
      </c>
      <c r="G866" s="200">
        <f t="shared" si="36"/>
        <v>515869.5652173913</v>
      </c>
      <c r="H866" s="146">
        <f>H862*E866</f>
        <v>7369.565217391304</v>
      </c>
      <c r="I866" s="200">
        <f t="shared" si="37"/>
        <v>515869.5652173913</v>
      </c>
      <c r="J866" s="216">
        <v>7369.565217391304</v>
      </c>
      <c r="K866" s="212">
        <f t="shared" si="38"/>
        <v>515869.5652173913</v>
      </c>
    </row>
    <row r="867" spans="3:11" x14ac:dyDescent="0.35">
      <c r="C867" s="143" t="s">
        <v>24</v>
      </c>
      <c r="D867" s="144">
        <v>99</v>
      </c>
      <c r="E867" s="145">
        <v>1.75</v>
      </c>
      <c r="F867" s="146">
        <f>E867*F862</f>
        <v>10317.391304347826</v>
      </c>
      <c r="G867" s="200">
        <f t="shared" si="36"/>
        <v>1021421.7391304348</v>
      </c>
      <c r="H867" s="146">
        <f>E867*H862</f>
        <v>10317.391304347826</v>
      </c>
      <c r="I867" s="200">
        <f t="shared" si="37"/>
        <v>1021421.7391304348</v>
      </c>
      <c r="J867" s="216">
        <v>10317.391304347826</v>
      </c>
      <c r="K867" s="212">
        <f t="shared" si="38"/>
        <v>1021421.7391304348</v>
      </c>
    </row>
    <row r="868" spans="3:11" x14ac:dyDescent="0.35">
      <c r="C868" s="143" t="s">
        <v>25</v>
      </c>
      <c r="D868" s="144">
        <v>2080</v>
      </c>
      <c r="E868" s="145">
        <v>1.35</v>
      </c>
      <c r="F868" s="146">
        <f>E868*F862</f>
        <v>7959.130434782609</v>
      </c>
      <c r="G868" s="200">
        <f>F868*D868</f>
        <v>16554991.304347826</v>
      </c>
      <c r="H868" s="146">
        <f>H862*E868</f>
        <v>7959.130434782609</v>
      </c>
      <c r="I868" s="200">
        <f t="shared" si="37"/>
        <v>16554991.304347826</v>
      </c>
      <c r="J868" s="216">
        <v>7959.130434782609</v>
      </c>
      <c r="K868" s="212">
        <f t="shared" si="38"/>
        <v>16554991.304347826</v>
      </c>
    </row>
    <row r="869" spans="3:11" x14ac:dyDescent="0.35">
      <c r="C869" s="143" t="s">
        <v>26</v>
      </c>
      <c r="D869" s="144">
        <v>1000</v>
      </c>
      <c r="E869" s="145">
        <v>1.75</v>
      </c>
      <c r="F869" s="146">
        <f>E869*F862</f>
        <v>10317.391304347826</v>
      </c>
      <c r="G869" s="200">
        <f t="shared" ref="G869:G870" si="39">D869*F869</f>
        <v>10317391.304347826</v>
      </c>
      <c r="H869" s="146">
        <f>E869*H862</f>
        <v>10317.391304347826</v>
      </c>
      <c r="I869" s="200">
        <f t="shared" si="37"/>
        <v>10317391.304347826</v>
      </c>
      <c r="J869" s="216">
        <v>10317.391304347826</v>
      </c>
      <c r="K869" s="212">
        <f t="shared" si="38"/>
        <v>10317391.304347826</v>
      </c>
    </row>
    <row r="870" spans="3:11" x14ac:dyDescent="0.35">
      <c r="C870" s="143" t="s">
        <v>114</v>
      </c>
      <c r="D870" s="144">
        <v>500</v>
      </c>
      <c r="E870" s="145">
        <v>2.1</v>
      </c>
      <c r="F870" s="146">
        <f>F862*E870</f>
        <v>12380.86956521739</v>
      </c>
      <c r="G870" s="200">
        <f t="shared" si="39"/>
        <v>6190434.7826086953</v>
      </c>
      <c r="H870" s="146">
        <f>H862*E870</f>
        <v>12380.86956521739</v>
      </c>
      <c r="I870" s="200">
        <f t="shared" si="37"/>
        <v>6190434.7826086953</v>
      </c>
      <c r="J870" s="216">
        <v>12380.86956521739</v>
      </c>
      <c r="K870" s="212">
        <f t="shared" si="38"/>
        <v>6190434.7826086953</v>
      </c>
    </row>
    <row r="871" spans="3:11" x14ac:dyDescent="0.35">
      <c r="C871" s="148"/>
      <c r="D871" s="185"/>
      <c r="E871" s="145">
        <v>1.1000000000000001</v>
      </c>
      <c r="F871" s="149">
        <f>F862*E871</f>
        <v>6485.217391304348</v>
      </c>
      <c r="G871" s="150"/>
      <c r="H871" s="149">
        <f>H862*E871</f>
        <v>6485.217391304348</v>
      </c>
      <c r="I871" s="150"/>
      <c r="J871" s="211"/>
      <c r="K871" s="212"/>
    </row>
    <row r="872" spans="3:11" x14ac:dyDescent="0.35">
      <c r="C872" s="148" t="s">
        <v>128</v>
      </c>
      <c r="D872" s="403">
        <v>40</v>
      </c>
      <c r="E872" s="145">
        <v>2</v>
      </c>
      <c r="F872" s="149">
        <f>F862*E872</f>
        <v>11791.304347826086</v>
      </c>
      <c r="G872" s="150">
        <f>F872*D872</f>
        <v>471652.17391304346</v>
      </c>
      <c r="H872" s="149">
        <f>H862*E872</f>
        <v>11791.304347826086</v>
      </c>
      <c r="I872" s="150">
        <f>F872*D872</f>
        <v>471652.17391304346</v>
      </c>
      <c r="J872" s="211">
        <f>J862*E872</f>
        <v>11791.304347826086</v>
      </c>
      <c r="K872" s="212">
        <f t="shared" si="38"/>
        <v>471652.17391304346</v>
      </c>
    </row>
    <row r="873" spans="3:11" x14ac:dyDescent="0.35">
      <c r="C873" s="148" t="s">
        <v>124</v>
      </c>
      <c r="D873" s="403">
        <v>20</v>
      </c>
      <c r="E873" s="145">
        <v>2.5</v>
      </c>
      <c r="F873" s="149">
        <f>F862*E873</f>
        <v>14739.130434782608</v>
      </c>
      <c r="G873" s="150">
        <f>D873*F873</f>
        <v>294782.60869565216</v>
      </c>
      <c r="H873" s="149">
        <f>H862*E873</f>
        <v>14739.130434782608</v>
      </c>
      <c r="I873" s="150">
        <f>H873*D873</f>
        <v>294782.60869565216</v>
      </c>
      <c r="J873" s="211">
        <f>J862*E873</f>
        <v>14739.130434782608</v>
      </c>
      <c r="K873" s="212">
        <f t="shared" si="38"/>
        <v>294782.60869565216</v>
      </c>
    </row>
    <row r="874" spans="3:11" x14ac:dyDescent="0.35">
      <c r="C874" s="151" t="s">
        <v>30</v>
      </c>
      <c r="D874" s="185"/>
      <c r="E874" s="153"/>
      <c r="F874" s="149">
        <f>SUM(F864:F873)</f>
        <v>6254560</v>
      </c>
      <c r="G874" s="150">
        <f>SUM(G864:G873)</f>
        <v>103271743.47826089</v>
      </c>
      <c r="H874" s="149">
        <f t="shared" ref="H874" si="40">SUM(H864:H870)</f>
        <v>6221544.3478260869</v>
      </c>
      <c r="I874" s="150">
        <f>SUM(I864:I873)</f>
        <v>103271743.47826089</v>
      </c>
      <c r="J874" s="211"/>
      <c r="K874" s="214">
        <f>SUM(K864:K873)</f>
        <v>103271743.47826089</v>
      </c>
    </row>
    <row r="875" spans="3:11" x14ac:dyDescent="0.35">
      <c r="C875" s="139" t="s">
        <v>31</v>
      </c>
      <c r="D875" s="140"/>
      <c r="E875" s="154">
        <v>8.3299999999999999E-2</v>
      </c>
      <c r="F875" s="146"/>
      <c r="G875" s="142">
        <f>G874*E875</f>
        <v>8602536.2317391317</v>
      </c>
      <c r="H875" s="146"/>
      <c r="I875" s="142">
        <f>I874*E875</f>
        <v>8602536.2317391317</v>
      </c>
      <c r="J875" s="216"/>
      <c r="K875" s="212">
        <f>K874*E875</f>
        <v>8602536.2317391317</v>
      </c>
    </row>
    <row r="876" spans="3:11" x14ac:dyDescent="0.35">
      <c r="C876" s="139" t="s">
        <v>32</v>
      </c>
      <c r="D876" s="140"/>
      <c r="E876" s="155">
        <v>0.01</v>
      </c>
      <c r="F876" s="146"/>
      <c r="G876" s="142">
        <f>G874*E876</f>
        <v>1032717.4347826089</v>
      </c>
      <c r="H876" s="146"/>
      <c r="I876" s="142">
        <f>I874*E876</f>
        <v>1032717.4347826089</v>
      </c>
      <c r="J876" s="216"/>
      <c r="K876" s="212">
        <f>K874*E876</f>
        <v>1032717.4347826089</v>
      </c>
    </row>
    <row r="877" spans="3:11" x14ac:dyDescent="0.35">
      <c r="C877" s="139" t="s">
        <v>33</v>
      </c>
      <c r="D877" s="140"/>
      <c r="E877" s="154">
        <v>8.3299999999999999E-2</v>
      </c>
      <c r="F877" s="146"/>
      <c r="G877" s="142">
        <f>E877*G874</f>
        <v>8602536.2317391317</v>
      </c>
      <c r="H877" s="146"/>
      <c r="I877" s="142">
        <f>E877*I874</f>
        <v>8602536.2317391317</v>
      </c>
      <c r="J877" s="216"/>
      <c r="K877" s="212">
        <f>E877*K874</f>
        <v>8602536.2317391317</v>
      </c>
    </row>
    <row r="878" spans="3:11" x14ac:dyDescent="0.35">
      <c r="C878" s="139" t="s">
        <v>34</v>
      </c>
      <c r="D878" s="140"/>
      <c r="E878" s="154">
        <v>4.1700000000000001E-2</v>
      </c>
      <c r="F878" s="146"/>
      <c r="G878" s="142">
        <f>(G874-G865)*E878</f>
        <v>4004240.1430434794</v>
      </c>
      <c r="H878" s="146"/>
      <c r="I878" s="142">
        <f>(I874-I865)*E878</f>
        <v>4004240.1430434794</v>
      </c>
      <c r="J878" s="216"/>
      <c r="K878" s="212">
        <f>(K874-K865)*E878</f>
        <v>4004240.1430434794</v>
      </c>
    </row>
    <row r="879" spans="3:11" x14ac:dyDescent="0.35">
      <c r="C879" s="139" t="s">
        <v>35</v>
      </c>
      <c r="D879" s="140"/>
      <c r="E879" s="155">
        <v>0.12</v>
      </c>
      <c r="F879" s="146"/>
      <c r="G879" s="142">
        <f>(G874-G865)*E879</f>
        <v>11522993.217391307</v>
      </c>
      <c r="H879" s="146"/>
      <c r="I879" s="142">
        <f>(I874-I865)*E879</f>
        <v>11522993.217391307</v>
      </c>
      <c r="J879" s="216"/>
      <c r="K879" s="212">
        <f>(K874-K865)*E879</f>
        <v>11522993.217391307</v>
      </c>
    </row>
    <row r="880" spans="3:11" x14ac:dyDescent="0.35">
      <c r="C880" s="139" t="s">
        <v>36</v>
      </c>
      <c r="D880" s="140"/>
      <c r="E880" s="157">
        <v>2.436E-2</v>
      </c>
      <c r="F880" s="146"/>
      <c r="G880" s="142">
        <f>(G874-G865)*E880</f>
        <v>2339167.6231304351</v>
      </c>
      <c r="H880" s="146"/>
      <c r="I880" s="142">
        <f>(I874-I865)*E880</f>
        <v>2339167.6231304351</v>
      </c>
      <c r="J880" s="216"/>
      <c r="K880" s="212">
        <f>(K874-K865)*E880</f>
        <v>2339167.6231304351</v>
      </c>
    </row>
    <row r="881" spans="3:11" x14ac:dyDescent="0.35">
      <c r="C881" s="102" t="s">
        <v>37</v>
      </c>
      <c r="D881" s="159"/>
      <c r="E881" s="160">
        <v>0.04</v>
      </c>
      <c r="F881" s="161"/>
      <c r="G881" s="162">
        <f>((G874-G865)+G878)*E881</f>
        <v>4001167.3448521746</v>
      </c>
      <c r="H881" s="161"/>
      <c r="I881" s="162">
        <f>((I874-I865)+I878)*E881</f>
        <v>4001167.3448521746</v>
      </c>
      <c r="J881" s="216"/>
      <c r="K881" s="212">
        <f>((K874-K865)+K878)*E881</f>
        <v>4001167.3448521746</v>
      </c>
    </row>
    <row r="882" spans="3:11" x14ac:dyDescent="0.35">
      <c r="C882" s="164" t="s">
        <v>38</v>
      </c>
      <c r="D882" s="165"/>
      <c r="E882" s="166"/>
      <c r="F882" s="167"/>
      <c r="G882" s="168">
        <f>SUM(G874:G881)</f>
        <v>143377101.70493916</v>
      </c>
      <c r="H882" s="167"/>
      <c r="I882" s="168">
        <f>SUM(I874:I881)</f>
        <v>143377101.70493916</v>
      </c>
      <c r="J882" s="165"/>
      <c r="K882" s="214">
        <f>SUM(K874:K881)</f>
        <v>143377101.70493916</v>
      </c>
    </row>
    <row r="883" spans="3:11" x14ac:dyDescent="0.35">
      <c r="C883" s="201" t="s">
        <v>39</v>
      </c>
      <c r="D883" s="165"/>
      <c r="E883" s="202"/>
      <c r="F883" s="171">
        <v>0.14000000000000001</v>
      </c>
      <c r="G883" s="168">
        <f>G882*F883</f>
        <v>20072794.238691483</v>
      </c>
      <c r="H883" s="171">
        <v>0.16</v>
      </c>
      <c r="I883" s="168">
        <f>I882*H883</f>
        <v>22940336.272790264</v>
      </c>
      <c r="J883" s="220">
        <v>0.15</v>
      </c>
      <c r="K883" s="214">
        <f>+K882*J883</f>
        <v>21506565.255740874</v>
      </c>
    </row>
    <row r="884" spans="3:11" ht="15" thickBot="1" x14ac:dyDescent="0.4">
      <c r="C884" s="201" t="s">
        <v>117</v>
      </c>
      <c r="D884" s="165"/>
      <c r="E884" s="170">
        <v>0.19</v>
      </c>
      <c r="F884" s="173">
        <f>G882*F883</f>
        <v>20072794.238691483</v>
      </c>
      <c r="G884" s="172">
        <f>G883*E884</f>
        <v>3813830.9053513817</v>
      </c>
      <c r="H884" s="173">
        <f>I882*H883</f>
        <v>22940336.272790264</v>
      </c>
      <c r="I884" s="172">
        <f>I883*E884</f>
        <v>4358663.89183015</v>
      </c>
      <c r="J884" s="165"/>
      <c r="K884" s="214">
        <f>K883*E884</f>
        <v>4086247.3985907659</v>
      </c>
    </row>
    <row r="885" spans="3:11" ht="15" thickBot="1" x14ac:dyDescent="0.4">
      <c r="C885" s="175" t="s">
        <v>129</v>
      </c>
      <c r="D885" s="176"/>
      <c r="E885" s="177"/>
      <c r="F885" s="203"/>
      <c r="G885" s="204">
        <f>G882+G883+G884</f>
        <v>167263726.84898201</v>
      </c>
      <c r="H885" s="203"/>
      <c r="I885" s="204">
        <f>I882+I883+I884</f>
        <v>170676101.86955956</v>
      </c>
      <c r="J885" s="203"/>
      <c r="K885" s="179">
        <f>ROUND(K882+K883+K884,0)</f>
        <v>168969914</v>
      </c>
    </row>
    <row r="886" spans="3:11" x14ac:dyDescent="0.35">
      <c r="C886" s="187"/>
      <c r="D886" s="187"/>
      <c r="E886" s="188"/>
      <c r="F886" s="189"/>
      <c r="G886" s="190"/>
      <c r="H886" s="189"/>
      <c r="I886" s="190"/>
      <c r="J886" s="189"/>
      <c r="K886" s="205"/>
    </row>
    <row r="887" spans="3:11" x14ac:dyDescent="0.35">
      <c r="C887" s="174"/>
      <c r="E887">
        <f>23*8</f>
        <v>184</v>
      </c>
      <c r="F887" s="101"/>
      <c r="G887" s="181"/>
      <c r="I887" s="181"/>
      <c r="K887" s="182"/>
    </row>
    <row r="888" spans="3:11" ht="15" thickBot="1" x14ac:dyDescent="0.4">
      <c r="C888" s="174" t="s">
        <v>130</v>
      </c>
      <c r="F888" s="101"/>
      <c r="G888" s="181"/>
      <c r="I888" s="181"/>
      <c r="K888" s="182"/>
    </row>
    <row r="889" spans="3:11" ht="15" thickBot="1" x14ac:dyDescent="0.4">
      <c r="C889" s="99" t="s">
        <v>12</v>
      </c>
      <c r="D889" s="183" t="s">
        <v>13</v>
      </c>
      <c r="E889" s="184" t="s">
        <v>14</v>
      </c>
      <c r="F889" s="112" t="s">
        <v>15</v>
      </c>
      <c r="G889" s="113" t="s">
        <v>16</v>
      </c>
      <c r="H889" s="112" t="s">
        <v>15</v>
      </c>
      <c r="I889" s="113" t="s">
        <v>16</v>
      </c>
      <c r="J889" s="112" t="s">
        <v>15</v>
      </c>
      <c r="K889" s="113" t="s">
        <v>16</v>
      </c>
    </row>
    <row r="890" spans="3:11" x14ac:dyDescent="0.35">
      <c r="C890" s="115" t="s">
        <v>17</v>
      </c>
      <c r="D890" s="400">
        <v>3850000</v>
      </c>
      <c r="E890" s="117"/>
      <c r="F890" s="118">
        <v>3850000</v>
      </c>
      <c r="G890" s="119"/>
      <c r="H890" s="118">
        <v>3850000</v>
      </c>
      <c r="I890" s="119"/>
      <c r="J890" s="121">
        <f>+AVERAGE(F890,H890)</f>
        <v>3850000</v>
      </c>
      <c r="K890" s="119"/>
    </row>
    <row r="891" spans="3:11" x14ac:dyDescent="0.35">
      <c r="C891" s="122" t="s">
        <v>18</v>
      </c>
      <c r="D891" s="123"/>
      <c r="E891" s="124"/>
      <c r="F891" s="125">
        <v>0</v>
      </c>
      <c r="G891" s="126"/>
      <c r="H891" s="125">
        <v>0</v>
      </c>
      <c r="I891" s="126"/>
      <c r="J891" s="128">
        <f t="shared" ref="J891" si="41">+AVERAGE(F891,H891)</f>
        <v>0</v>
      </c>
      <c r="K891" s="126"/>
    </row>
    <row r="892" spans="3:11" x14ac:dyDescent="0.35">
      <c r="C892" s="122" t="s">
        <v>19</v>
      </c>
      <c r="D892" s="123"/>
      <c r="E892" s="124"/>
      <c r="F892" s="125">
        <f>F890/230</f>
        <v>16739.130434782608</v>
      </c>
      <c r="G892" s="126"/>
      <c r="H892" s="125">
        <f>H890/230</f>
        <v>16739.130434782608</v>
      </c>
      <c r="I892" s="126"/>
      <c r="J892" s="128">
        <f>J890/230</f>
        <v>16739.130434782608</v>
      </c>
      <c r="K892" s="126"/>
    </row>
    <row r="893" spans="3:11" ht="15" thickBot="1" x14ac:dyDescent="0.4">
      <c r="C893" s="122" t="s">
        <v>20</v>
      </c>
      <c r="D893" s="129">
        <v>122</v>
      </c>
      <c r="E893" s="124"/>
      <c r="F893" s="130"/>
      <c r="G893" s="131"/>
      <c r="H893" s="130"/>
      <c r="I893" s="131"/>
      <c r="J893" s="130"/>
      <c r="K893" s="131"/>
    </row>
    <row r="894" spans="3:11" x14ac:dyDescent="0.35">
      <c r="C894" s="134" t="s">
        <v>112</v>
      </c>
      <c r="D894" s="135">
        <v>1</v>
      </c>
      <c r="E894" s="136"/>
      <c r="F894" s="137">
        <f>D893*F890/30</f>
        <v>15656666.666666666</v>
      </c>
      <c r="G894" s="138">
        <f>D894*F894</f>
        <v>15656666.666666666</v>
      </c>
      <c r="H894" s="137">
        <f>H890*D893/30</f>
        <v>15656666.666666666</v>
      </c>
      <c r="I894" s="138">
        <f t="shared" ref="I894:I895" si="42">H894*D894</f>
        <v>15656666.666666666</v>
      </c>
      <c r="J894" s="146">
        <v>15656666.666666666</v>
      </c>
      <c r="K894" s="138">
        <f>J894*D894</f>
        <v>15656666.666666666</v>
      </c>
    </row>
    <row r="895" spans="3:11" x14ac:dyDescent="0.35">
      <c r="C895" s="139" t="s">
        <v>22</v>
      </c>
      <c r="D895" s="140">
        <v>1</v>
      </c>
      <c r="E895" s="108"/>
      <c r="F895" s="141">
        <f>D893*F891/30</f>
        <v>0</v>
      </c>
      <c r="G895" s="142">
        <f t="shared" ref="G895" si="43">D895*F895</f>
        <v>0</v>
      </c>
      <c r="H895" s="141">
        <f>H891*D893/30</f>
        <v>0</v>
      </c>
      <c r="I895" s="142">
        <f t="shared" si="42"/>
        <v>0</v>
      </c>
      <c r="J895" s="141"/>
      <c r="K895" s="142"/>
    </row>
    <row r="896" spans="3:11" x14ac:dyDescent="0.35">
      <c r="C896" s="143" t="s">
        <v>120</v>
      </c>
      <c r="D896" s="144"/>
      <c r="E896" s="145">
        <v>1.25</v>
      </c>
      <c r="F896" s="146">
        <f>F892*E896</f>
        <v>20923.91304347826</v>
      </c>
      <c r="G896" s="142"/>
      <c r="H896" s="146">
        <f>H892*E896</f>
        <v>20923.91304347826</v>
      </c>
      <c r="I896" s="142"/>
      <c r="J896" s="146"/>
      <c r="K896" s="142"/>
    </row>
    <row r="897" spans="3:11" x14ac:dyDescent="0.35">
      <c r="C897" s="143" t="s">
        <v>121</v>
      </c>
      <c r="D897" s="144"/>
      <c r="E897" s="145">
        <v>1.75</v>
      </c>
      <c r="F897" s="146">
        <f>F892*E897</f>
        <v>29293.478260869564</v>
      </c>
      <c r="G897" s="142"/>
      <c r="H897" s="146">
        <f>H892*E897</f>
        <v>29293.478260869564</v>
      </c>
      <c r="I897" s="142"/>
      <c r="J897" s="146"/>
      <c r="K897" s="142"/>
    </row>
    <row r="898" spans="3:11" x14ac:dyDescent="0.35">
      <c r="C898" s="143" t="s">
        <v>113</v>
      </c>
      <c r="D898" s="144">
        <v>0</v>
      </c>
      <c r="E898" s="145">
        <v>1.35</v>
      </c>
      <c r="F898" s="146">
        <f>F892*E898</f>
        <v>22597.826086956524</v>
      </c>
      <c r="G898" s="142"/>
      <c r="H898" s="146">
        <f>H892*E898</f>
        <v>22597.826086956524</v>
      </c>
      <c r="I898" s="142"/>
      <c r="J898" s="146"/>
      <c r="K898" s="142"/>
    </row>
    <row r="899" spans="3:11" x14ac:dyDescent="0.35">
      <c r="C899" s="143" t="s">
        <v>26</v>
      </c>
      <c r="D899" s="144">
        <v>204</v>
      </c>
      <c r="E899" s="145">
        <v>1.75</v>
      </c>
      <c r="F899" s="146">
        <f>F892*E899</f>
        <v>29293.478260869564</v>
      </c>
      <c r="G899" s="142">
        <f>F899*D899</f>
        <v>5975869.5652173907</v>
      </c>
      <c r="H899" s="146">
        <f>H892*E899</f>
        <v>29293.478260869564</v>
      </c>
      <c r="I899" s="142">
        <f>H899*D899</f>
        <v>5975869.5652173907</v>
      </c>
      <c r="J899" s="146">
        <v>29293.478260869564</v>
      </c>
      <c r="K899" s="142">
        <f t="shared" ref="K899" si="44">J899*D899</f>
        <v>5975869.5652173907</v>
      </c>
    </row>
    <row r="900" spans="3:11" x14ac:dyDescent="0.35">
      <c r="C900" s="143" t="s">
        <v>114</v>
      </c>
      <c r="D900" s="144">
        <v>0</v>
      </c>
      <c r="E900" s="145">
        <v>2.1</v>
      </c>
      <c r="F900" s="146">
        <f>F892*E900</f>
        <v>35152.17391304348</v>
      </c>
      <c r="G900" s="142">
        <f>D900*F900</f>
        <v>0</v>
      </c>
      <c r="H900" s="146">
        <f>H892*E900</f>
        <v>35152.17391304348</v>
      </c>
      <c r="I900" s="142">
        <f>D900*H900</f>
        <v>0</v>
      </c>
      <c r="J900" s="146"/>
      <c r="K900" s="142"/>
    </row>
    <row r="901" spans="3:11" x14ac:dyDescent="0.35">
      <c r="C901" s="148" t="s">
        <v>127</v>
      </c>
      <c r="D901" s="144">
        <v>0</v>
      </c>
      <c r="E901" s="145">
        <v>1.1000000000000001</v>
      </c>
      <c r="F901" s="149">
        <f>F892*E901</f>
        <v>18413.043478260872</v>
      </c>
      <c r="G901" s="150"/>
      <c r="H901" s="149">
        <f>H892*E901</f>
        <v>18413.043478260872</v>
      </c>
      <c r="I901" s="150"/>
      <c r="J901" s="149"/>
      <c r="K901" s="150"/>
    </row>
    <row r="902" spans="3:11" x14ac:dyDescent="0.35">
      <c r="C902" s="148" t="s">
        <v>131</v>
      </c>
      <c r="D902" s="185"/>
      <c r="E902" s="145">
        <v>2</v>
      </c>
      <c r="F902" s="149">
        <f>F892*E902</f>
        <v>33478.260869565216</v>
      </c>
      <c r="G902" s="150"/>
      <c r="H902" s="149">
        <f>H892*E902</f>
        <v>33478.260869565216</v>
      </c>
      <c r="I902" s="150"/>
      <c r="J902" s="149"/>
      <c r="K902" s="150"/>
    </row>
    <row r="903" spans="3:11" x14ac:dyDescent="0.35">
      <c r="C903" s="148" t="s">
        <v>124</v>
      </c>
      <c r="D903" s="185"/>
      <c r="E903" s="145">
        <v>2.5</v>
      </c>
      <c r="F903" s="149">
        <f>F892*E903</f>
        <v>41847.82608695652</v>
      </c>
      <c r="G903" s="150"/>
      <c r="H903" s="149">
        <f>H892*E903</f>
        <v>41847.82608695652</v>
      </c>
      <c r="I903" s="150"/>
      <c r="J903" s="149"/>
      <c r="K903" s="150"/>
    </row>
    <row r="904" spans="3:11" x14ac:dyDescent="0.35">
      <c r="C904" s="151" t="s">
        <v>30</v>
      </c>
      <c r="D904" s="185"/>
      <c r="E904" s="153"/>
      <c r="F904" s="149">
        <f>SUM(F894:F903)</f>
        <v>15887666.666666666</v>
      </c>
      <c r="G904" s="150">
        <f>SUM(G894:G903)</f>
        <v>21632536.231884055</v>
      </c>
      <c r="H904" s="149">
        <f>SUM(H894:H903)</f>
        <v>15887666.666666666</v>
      </c>
      <c r="I904" s="150">
        <f>SUM(I894:I903)</f>
        <v>21632536.231884055</v>
      </c>
      <c r="J904" s="149">
        <f>SUM(J894:J900)</f>
        <v>15685960.144927535</v>
      </c>
      <c r="K904" s="150">
        <f>SUM(K894:K903)</f>
        <v>21632536.231884055</v>
      </c>
    </row>
    <row r="905" spans="3:11" x14ac:dyDescent="0.35">
      <c r="C905" s="139" t="s">
        <v>31</v>
      </c>
      <c r="D905" s="140"/>
      <c r="E905" s="154">
        <v>8.3299999999999999E-2</v>
      </c>
      <c r="F905" s="146"/>
      <c r="G905" s="142">
        <f>G904*E905</f>
        <v>1801990.2681159417</v>
      </c>
      <c r="H905" s="146"/>
      <c r="I905" s="142">
        <f>I904*E905</f>
        <v>1801990.2681159417</v>
      </c>
      <c r="J905" s="146">
        <f>J904*E905</f>
        <v>1306640.4800724636</v>
      </c>
      <c r="K905" s="142">
        <f>K904*E905</f>
        <v>1801990.2681159417</v>
      </c>
    </row>
    <row r="906" spans="3:11" x14ac:dyDescent="0.35">
      <c r="C906" s="139" t="s">
        <v>32</v>
      </c>
      <c r="D906" s="140"/>
      <c r="E906" s="155">
        <v>0.01</v>
      </c>
      <c r="F906" s="146"/>
      <c r="G906" s="142">
        <f>G904*E906</f>
        <v>216325.36231884055</v>
      </c>
      <c r="H906" s="146"/>
      <c r="I906" s="142">
        <f>I904*E906</f>
        <v>216325.36231884055</v>
      </c>
      <c r="J906" s="146">
        <f>J905*E906</f>
        <v>13066.404800724637</v>
      </c>
      <c r="K906" s="142">
        <f>K904*E906</f>
        <v>216325.36231884055</v>
      </c>
    </row>
    <row r="907" spans="3:11" x14ac:dyDescent="0.35">
      <c r="C907" s="139" t="s">
        <v>33</v>
      </c>
      <c r="D907" s="140"/>
      <c r="E907" s="154">
        <v>8.3299999999999999E-2</v>
      </c>
      <c r="F907" s="146"/>
      <c r="G907" s="142">
        <f>G904*E907</f>
        <v>1801990.2681159417</v>
      </c>
      <c r="H907" s="146"/>
      <c r="I907" s="142">
        <f>I904*E907</f>
        <v>1801990.2681159417</v>
      </c>
      <c r="J907" s="146">
        <f>J904*E907</f>
        <v>1306640.4800724636</v>
      </c>
      <c r="K907" s="142">
        <f>K904*E907</f>
        <v>1801990.2681159417</v>
      </c>
    </row>
    <row r="908" spans="3:11" x14ac:dyDescent="0.35">
      <c r="C908" s="139" t="s">
        <v>34</v>
      </c>
      <c r="D908" s="140"/>
      <c r="E908" s="154">
        <v>4.1700000000000001E-2</v>
      </c>
      <c r="F908" s="146"/>
      <c r="G908" s="142">
        <f>(G904-G895)*E908</f>
        <v>902076.76086956507</v>
      </c>
      <c r="H908" s="146"/>
      <c r="I908" s="142">
        <f>(I904-I895)*E908</f>
        <v>902076.76086956507</v>
      </c>
      <c r="J908" s="146">
        <f>(J904-J895)*E908</f>
        <v>654104.53804347827</v>
      </c>
      <c r="K908" s="142">
        <f>(K904-K895)*E908</f>
        <v>902076.76086956507</v>
      </c>
    </row>
    <row r="909" spans="3:11" x14ac:dyDescent="0.35">
      <c r="C909" s="139" t="s">
        <v>35</v>
      </c>
      <c r="D909" s="140"/>
      <c r="E909" s="155">
        <v>0.12</v>
      </c>
      <c r="F909" s="146"/>
      <c r="G909" s="142">
        <f>(G904-G895)*E909</f>
        <v>2595904.3478260865</v>
      </c>
      <c r="H909" s="146"/>
      <c r="I909" s="142">
        <f>(I904-I895)*E909</f>
        <v>2595904.3478260865</v>
      </c>
      <c r="J909" s="146">
        <f>(J904-J895)*E909</f>
        <v>1882315.2173913042</v>
      </c>
      <c r="K909" s="142">
        <f>(K904-K895)*E909</f>
        <v>2595904.3478260865</v>
      </c>
    </row>
    <row r="910" spans="3:11" x14ac:dyDescent="0.35">
      <c r="C910" s="139" t="s">
        <v>36</v>
      </c>
      <c r="D910" s="140"/>
      <c r="E910" s="157">
        <v>2.436E-2</v>
      </c>
      <c r="F910" s="146"/>
      <c r="G910" s="142">
        <f>(G904-G895)*E910</f>
        <v>526968.58260869561</v>
      </c>
      <c r="H910" s="146"/>
      <c r="I910" s="142">
        <f>(I904-I895)*E910</f>
        <v>526968.58260869561</v>
      </c>
      <c r="J910" s="146">
        <f>(J904-J895)*E910</f>
        <v>382109.98913043475</v>
      </c>
      <c r="K910" s="142">
        <f>(K904-K895)*E910</f>
        <v>526968.58260869561</v>
      </c>
    </row>
    <row r="911" spans="3:11" x14ac:dyDescent="0.35">
      <c r="C911" s="102" t="s">
        <v>37</v>
      </c>
      <c r="D911" s="159"/>
      <c r="E911" s="160">
        <v>0.04</v>
      </c>
      <c r="F911" s="161"/>
      <c r="G911" s="162">
        <f>(G904-G895+G908)*E911</f>
        <v>901384.51971014484</v>
      </c>
      <c r="H911" s="161"/>
      <c r="I911" s="162">
        <f>(I904-I895+I908)*E911</f>
        <v>901384.51971014484</v>
      </c>
      <c r="J911" s="146">
        <f>(J904-J895+J908)*E911</f>
        <v>653602.58731884055</v>
      </c>
      <c r="K911" s="142">
        <f>(K904-K895+K908)*E911</f>
        <v>901384.51971014484</v>
      </c>
    </row>
    <row r="912" spans="3:11" x14ac:dyDescent="0.35">
      <c r="C912" s="164" t="s">
        <v>38</v>
      </c>
      <c r="D912" s="165"/>
      <c r="E912" s="166">
        <f>SUM(E905:E911)</f>
        <v>0.40265999999999996</v>
      </c>
      <c r="F912" s="167"/>
      <c r="G912" s="168">
        <f>SUM(G904:G911)</f>
        <v>30379176.341449272</v>
      </c>
      <c r="H912" s="167"/>
      <c r="I912" s="168">
        <f>SUM(I904:I911)</f>
        <v>30379176.341449272</v>
      </c>
      <c r="J912" s="146"/>
      <c r="K912" s="150">
        <f>SUM(K904:K911)</f>
        <v>30379176.341449272</v>
      </c>
    </row>
    <row r="913" spans="3:11" x14ac:dyDescent="0.35">
      <c r="C913" s="169" t="s">
        <v>39</v>
      </c>
      <c r="D913" s="165"/>
      <c r="E913" s="170"/>
      <c r="F913" s="171">
        <v>0.14000000000000001</v>
      </c>
      <c r="G913" s="168">
        <f>G912*F913</f>
        <v>4253084.6878028987</v>
      </c>
      <c r="H913" s="171">
        <v>0.16</v>
      </c>
      <c r="I913" s="168">
        <f>I912*H913</f>
        <v>4860668.2146318834</v>
      </c>
      <c r="J913" s="171">
        <v>0.15</v>
      </c>
      <c r="K913" s="150">
        <f>+K912*J913</f>
        <v>4556876.4512173906</v>
      </c>
    </row>
    <row r="914" spans="3:11" ht="15" thickBot="1" x14ac:dyDescent="0.4">
      <c r="C914" s="169" t="s">
        <v>117</v>
      </c>
      <c r="D914" s="165"/>
      <c r="E914" s="170">
        <v>0.19</v>
      </c>
      <c r="F914" s="149">
        <f>G912*F913</f>
        <v>4253084.6878028987</v>
      </c>
      <c r="G914" s="172">
        <f>G913*E914</f>
        <v>808086.0906825508</v>
      </c>
      <c r="H914" s="173">
        <f>I912*H913</f>
        <v>4860668.2146318834</v>
      </c>
      <c r="I914" s="172">
        <f>I913*19%</f>
        <v>923526.96078005782</v>
      </c>
      <c r="J914" s="334"/>
      <c r="K914" s="335">
        <f>K913*E914</f>
        <v>865806.52573130419</v>
      </c>
    </row>
    <row r="915" spans="3:11" ht="15" thickBot="1" x14ac:dyDescent="0.4">
      <c r="C915" s="175"/>
      <c r="D915" s="176"/>
      <c r="E915" s="177"/>
      <c r="F915" s="178"/>
      <c r="G915" s="179">
        <f>G912+G913+G914</f>
        <v>35440347.119934723</v>
      </c>
      <c r="H915" s="178"/>
      <c r="I915" s="179">
        <f>I912+I913+I914</f>
        <v>36163371.516861208</v>
      </c>
      <c r="J915" s="178"/>
      <c r="K915" s="179">
        <f>ROUND(K912+K913+K914,0)</f>
        <v>35801859</v>
      </c>
    </row>
    <row r="916" spans="3:11" x14ac:dyDescent="0.35">
      <c r="C916" s="174"/>
      <c r="D916" s="174"/>
      <c r="E916" s="104"/>
      <c r="F916" s="180"/>
      <c r="G916" s="181"/>
      <c r="H916" s="180"/>
      <c r="I916" s="181"/>
      <c r="J916" s="180"/>
      <c r="K916" s="206"/>
    </row>
    <row r="917" spans="3:11" ht="15" thickBot="1" x14ac:dyDescent="0.4">
      <c r="C917" s="174" t="s">
        <v>132</v>
      </c>
      <c r="F917" s="101"/>
      <c r="G917" s="181"/>
      <c r="I917" s="181"/>
      <c r="K917" s="182"/>
    </row>
    <row r="918" spans="3:11" ht="15" thickBot="1" x14ac:dyDescent="0.4">
      <c r="C918" s="99" t="s">
        <v>12</v>
      </c>
      <c r="D918" s="183" t="s">
        <v>13</v>
      </c>
      <c r="E918" s="184" t="s">
        <v>14</v>
      </c>
      <c r="F918" s="112" t="s">
        <v>15</v>
      </c>
      <c r="G918" s="113" t="s">
        <v>16</v>
      </c>
      <c r="H918" s="112" t="s">
        <v>15</v>
      </c>
      <c r="I918" s="113" t="s">
        <v>16</v>
      </c>
      <c r="J918" s="112" t="s">
        <v>15</v>
      </c>
      <c r="K918" s="113" t="s">
        <v>16</v>
      </c>
    </row>
    <row r="919" spans="3:11" x14ac:dyDescent="0.35">
      <c r="C919" s="115" t="s">
        <v>17</v>
      </c>
      <c r="D919" s="401">
        <v>2750000</v>
      </c>
      <c r="E919" s="117"/>
      <c r="F919" s="118">
        <v>2750000</v>
      </c>
      <c r="G919" s="119"/>
      <c r="H919" s="118">
        <v>2750000</v>
      </c>
      <c r="I919" s="119"/>
      <c r="J919" s="121">
        <v>2750000</v>
      </c>
      <c r="K919" s="119"/>
    </row>
    <row r="920" spans="3:11" x14ac:dyDescent="0.35">
      <c r="C920" s="122" t="s">
        <v>18</v>
      </c>
      <c r="D920" s="123"/>
      <c r="E920" s="124"/>
      <c r="F920" s="125">
        <v>0</v>
      </c>
      <c r="G920" s="126"/>
      <c r="H920" s="125">
        <v>0</v>
      </c>
      <c r="I920" s="126"/>
      <c r="J920" s="128">
        <v>0</v>
      </c>
      <c r="K920" s="126"/>
    </row>
    <row r="921" spans="3:11" x14ac:dyDescent="0.35">
      <c r="C921" s="122" t="s">
        <v>19</v>
      </c>
      <c r="D921" s="123"/>
      <c r="E921" s="124"/>
      <c r="F921" s="125">
        <f>F919/230</f>
        <v>11956.521739130434</v>
      </c>
      <c r="G921" s="126"/>
      <c r="H921" s="125">
        <f>H919/230</f>
        <v>11956.521739130434</v>
      </c>
      <c r="I921" s="126"/>
      <c r="J921" s="128">
        <v>11956.521739130434</v>
      </c>
      <c r="K921" s="126"/>
    </row>
    <row r="922" spans="3:11" ht="15" thickBot="1" x14ac:dyDescent="0.4">
      <c r="C922" s="122" t="s">
        <v>20</v>
      </c>
      <c r="D922" s="129">
        <v>122</v>
      </c>
      <c r="E922" s="124"/>
      <c r="F922" s="130"/>
      <c r="G922" s="131"/>
      <c r="H922" s="130"/>
      <c r="I922" s="131"/>
      <c r="J922" s="125"/>
      <c r="K922" s="126"/>
    </row>
    <row r="923" spans="3:11" x14ac:dyDescent="0.35">
      <c r="C923" s="134" t="s">
        <v>112</v>
      </c>
      <c r="D923" s="135">
        <v>1</v>
      </c>
      <c r="E923" s="136"/>
      <c r="F923" s="207">
        <f>D922*F919/30</f>
        <v>11183333.333333334</v>
      </c>
      <c r="G923" s="208">
        <f>D923*F923</f>
        <v>11183333.333333334</v>
      </c>
      <c r="H923" s="209">
        <f>H919*D922/30</f>
        <v>11183333.333333334</v>
      </c>
      <c r="I923" s="210">
        <f>H923*D923</f>
        <v>11183333.333333334</v>
      </c>
      <c r="J923" s="336">
        <v>11183333.333333334</v>
      </c>
      <c r="K923" s="337">
        <f>J923*D923</f>
        <v>11183333.333333334</v>
      </c>
    </row>
    <row r="924" spans="3:11" x14ac:dyDescent="0.35">
      <c r="C924" s="139" t="s">
        <v>22</v>
      </c>
      <c r="D924" s="140">
        <v>1</v>
      </c>
      <c r="E924" s="108"/>
      <c r="F924" s="211">
        <f>D922*F920/30</f>
        <v>0</v>
      </c>
      <c r="G924" s="212">
        <f t="shared" ref="G924" si="45">D924*F924</f>
        <v>0</v>
      </c>
      <c r="H924" s="211">
        <f>H920*D922/30</f>
        <v>0</v>
      </c>
      <c r="I924" s="158">
        <f t="shared" ref="I924" si="46">H924*D924</f>
        <v>0</v>
      </c>
      <c r="J924" s="338">
        <v>0</v>
      </c>
      <c r="K924" s="339"/>
    </row>
    <row r="925" spans="3:11" x14ac:dyDescent="0.35">
      <c r="C925" s="143" t="s">
        <v>120</v>
      </c>
      <c r="D925" s="144"/>
      <c r="E925" s="145">
        <v>1.25</v>
      </c>
      <c r="F925" s="213">
        <f>F921*E925</f>
        <v>14945.652173913042</v>
      </c>
      <c r="G925" s="212"/>
      <c r="H925" s="213">
        <f>H921*E925</f>
        <v>14945.652173913042</v>
      </c>
      <c r="I925" s="158"/>
      <c r="J925" s="338"/>
      <c r="K925" s="339"/>
    </row>
    <row r="926" spans="3:11" x14ac:dyDescent="0.35">
      <c r="C926" s="143" t="s">
        <v>121</v>
      </c>
      <c r="D926" s="144"/>
      <c r="E926" s="145">
        <v>1.75</v>
      </c>
      <c r="F926" s="213">
        <f>F921*E926</f>
        <v>20923.91304347826</v>
      </c>
      <c r="G926" s="212"/>
      <c r="H926" s="213">
        <f>H921*E926</f>
        <v>20923.91304347826</v>
      </c>
      <c r="I926" s="158"/>
      <c r="J926" s="338"/>
      <c r="K926" s="339"/>
    </row>
    <row r="927" spans="3:11" x14ac:dyDescent="0.35">
      <c r="C927" s="143" t="s">
        <v>133</v>
      </c>
      <c r="D927" s="144"/>
      <c r="E927" s="145">
        <v>1.35</v>
      </c>
      <c r="F927" s="213">
        <f>F921*E927</f>
        <v>16141.304347826088</v>
      </c>
      <c r="G927" s="212"/>
      <c r="H927" s="213">
        <f>H921*E927</f>
        <v>16141.304347826088</v>
      </c>
      <c r="I927" s="158"/>
      <c r="J927" s="338"/>
      <c r="K927" s="339"/>
    </row>
    <row r="928" spans="3:11" x14ac:dyDescent="0.35">
      <c r="C928" s="143" t="s">
        <v>122</v>
      </c>
      <c r="D928" s="144">
        <f>+D899</f>
        <v>204</v>
      </c>
      <c r="E928" s="145">
        <v>1.75</v>
      </c>
      <c r="F928" s="213">
        <f>F921*E928</f>
        <v>20923.91304347826</v>
      </c>
      <c r="G928" s="212">
        <f>F928*D928</f>
        <v>4268478.2608695654</v>
      </c>
      <c r="H928" s="213">
        <f>H921*E928</f>
        <v>20923.91304347826</v>
      </c>
      <c r="I928" s="158">
        <f>H928*D928</f>
        <v>4268478.2608695654</v>
      </c>
      <c r="J928" s="338">
        <v>20923.91304347826</v>
      </c>
      <c r="K928" s="339">
        <f t="shared" ref="K928" si="47">J928*D928</f>
        <v>4268478.2608695654</v>
      </c>
    </row>
    <row r="929" spans="3:11" x14ac:dyDescent="0.35">
      <c r="C929" s="143" t="s">
        <v>114</v>
      </c>
      <c r="D929" s="144"/>
      <c r="E929" s="145">
        <v>2.1</v>
      </c>
      <c r="F929" s="213">
        <f>F921*E929</f>
        <v>25108.695652173912</v>
      </c>
      <c r="G929" s="212"/>
      <c r="H929" s="213">
        <f>H921*E929</f>
        <v>25108.695652173912</v>
      </c>
      <c r="I929" s="158"/>
      <c r="J929" s="338"/>
      <c r="K929" s="339"/>
    </row>
    <row r="930" spans="3:11" x14ac:dyDescent="0.35">
      <c r="C930" s="143" t="s">
        <v>134</v>
      </c>
      <c r="D930" s="144"/>
      <c r="E930" s="145">
        <v>1.1000000000000001</v>
      </c>
      <c r="F930" s="213">
        <f>F921*E930</f>
        <v>13152.173913043478</v>
      </c>
      <c r="G930" s="212"/>
      <c r="H930" s="213">
        <f>H921*E930</f>
        <v>13152.173913043478</v>
      </c>
      <c r="I930" s="158"/>
      <c r="J930" s="338"/>
      <c r="K930" s="339"/>
    </row>
    <row r="931" spans="3:11" x14ac:dyDescent="0.35">
      <c r="C931" s="143" t="s">
        <v>115</v>
      </c>
      <c r="D931" s="144"/>
      <c r="E931" s="145">
        <v>2</v>
      </c>
      <c r="F931" s="213">
        <f>F921*E931</f>
        <v>23913.043478260868</v>
      </c>
      <c r="G931" s="212"/>
      <c r="H931" s="213">
        <f>H921*E931</f>
        <v>23913.043478260868</v>
      </c>
      <c r="I931" s="158"/>
      <c r="J931" s="338"/>
      <c r="K931" s="339"/>
    </row>
    <row r="932" spans="3:11" x14ac:dyDescent="0.35">
      <c r="C932" s="143" t="s">
        <v>124</v>
      </c>
      <c r="D932" s="144"/>
      <c r="E932" s="145">
        <v>2.5</v>
      </c>
      <c r="F932" s="213">
        <f>E932*F921</f>
        <v>29891.304347826084</v>
      </c>
      <c r="G932" s="212">
        <f>D932*F932</f>
        <v>0</v>
      </c>
      <c r="H932" s="213">
        <f>H921*E932</f>
        <v>29891.304347826084</v>
      </c>
      <c r="I932" s="158">
        <f>D932*H932</f>
        <v>0</v>
      </c>
      <c r="J932" s="338"/>
      <c r="K932" s="339"/>
    </row>
    <row r="933" spans="3:11" x14ac:dyDescent="0.35">
      <c r="C933" s="151" t="s">
        <v>30</v>
      </c>
      <c r="D933" s="185"/>
      <c r="E933" s="153"/>
      <c r="F933" s="214">
        <f>SUM(F923:F932)</f>
        <v>11348333.333333334</v>
      </c>
      <c r="G933" s="214">
        <f>SUM(G923:G932)</f>
        <v>15451811.594202898</v>
      </c>
      <c r="H933" s="215">
        <f>SUM(H923:H932)</f>
        <v>11348333.333333334</v>
      </c>
      <c r="I933" s="149">
        <f>SUM(I923:I932)</f>
        <v>15451811.594202898</v>
      </c>
      <c r="J933" s="340">
        <f>AVERAGE(F933,H933)</f>
        <v>11348333.333333334</v>
      </c>
      <c r="K933" s="341">
        <f>SUM(K923:K932)</f>
        <v>15451811.594202898</v>
      </c>
    </row>
    <row r="934" spans="3:11" x14ac:dyDescent="0.35">
      <c r="C934" s="139" t="s">
        <v>31</v>
      </c>
      <c r="D934" s="140"/>
      <c r="E934" s="154">
        <v>8.3299999999999999E-2</v>
      </c>
      <c r="F934" s="216"/>
      <c r="G934" s="212">
        <f>G933*E934</f>
        <v>1287135.9057971013</v>
      </c>
      <c r="H934" s="216"/>
      <c r="I934" s="158">
        <f>I933*E934</f>
        <v>1287135.9057971013</v>
      </c>
      <c r="J934" s="338"/>
      <c r="K934" s="339">
        <f>K933*E934</f>
        <v>1287135.9057971013</v>
      </c>
    </row>
    <row r="935" spans="3:11" x14ac:dyDescent="0.35">
      <c r="C935" s="139" t="s">
        <v>32</v>
      </c>
      <c r="D935" s="140"/>
      <c r="E935" s="155">
        <v>0.01</v>
      </c>
      <c r="F935" s="216"/>
      <c r="G935" s="212">
        <f>G933*E935</f>
        <v>154518.11594202899</v>
      </c>
      <c r="H935" s="216"/>
      <c r="I935" s="158">
        <f>I933*E935</f>
        <v>154518.11594202899</v>
      </c>
      <c r="J935" s="338"/>
      <c r="K935" s="339">
        <f>K933*E935</f>
        <v>154518.11594202899</v>
      </c>
    </row>
    <row r="936" spans="3:11" x14ac:dyDescent="0.35">
      <c r="C936" s="139" t="s">
        <v>33</v>
      </c>
      <c r="D936" s="140"/>
      <c r="E936" s="154">
        <v>8.3299999999999999E-2</v>
      </c>
      <c r="F936" s="216"/>
      <c r="G936" s="212">
        <f>G933*E936</f>
        <v>1287135.9057971013</v>
      </c>
      <c r="H936" s="216"/>
      <c r="I936" s="158">
        <f>I933*E936</f>
        <v>1287135.9057971013</v>
      </c>
      <c r="J936" s="338"/>
      <c r="K936" s="339">
        <f>K933*E936</f>
        <v>1287135.9057971013</v>
      </c>
    </row>
    <row r="937" spans="3:11" x14ac:dyDescent="0.35">
      <c r="C937" s="139" t="s">
        <v>34</v>
      </c>
      <c r="D937" s="140"/>
      <c r="E937" s="154">
        <v>4.1700000000000001E-2</v>
      </c>
      <c r="F937" s="216"/>
      <c r="G937" s="212">
        <f>(G933-G924)*E937</f>
        <v>644340.54347826086</v>
      </c>
      <c r="H937" s="216"/>
      <c r="I937" s="158">
        <f>(I933-I924)*E937</f>
        <v>644340.54347826086</v>
      </c>
      <c r="J937" s="338"/>
      <c r="K937" s="339">
        <f>(K933-K924)*E937</f>
        <v>644340.54347826086</v>
      </c>
    </row>
    <row r="938" spans="3:11" x14ac:dyDescent="0.35">
      <c r="C938" s="139" t="s">
        <v>35</v>
      </c>
      <c r="D938" s="140"/>
      <c r="E938" s="155">
        <v>0.12</v>
      </c>
      <c r="F938" s="216"/>
      <c r="G938" s="212">
        <f>(G933-G924)*E938</f>
        <v>1854217.3913043477</v>
      </c>
      <c r="H938" s="216"/>
      <c r="I938" s="158">
        <f>(I933-I924)*E938</f>
        <v>1854217.3913043477</v>
      </c>
      <c r="J938" s="338"/>
      <c r="K938" s="339">
        <f>(K933-K924)*E938</f>
        <v>1854217.3913043477</v>
      </c>
    </row>
    <row r="939" spans="3:11" x14ac:dyDescent="0.35">
      <c r="C939" s="139" t="s">
        <v>36</v>
      </c>
      <c r="D939" s="140"/>
      <c r="E939" s="157">
        <v>2.436E-2</v>
      </c>
      <c r="F939" s="216"/>
      <c r="G939" s="212">
        <f>(G933-G924)*E939</f>
        <v>376406.13043478259</v>
      </c>
      <c r="H939" s="216"/>
      <c r="I939" s="158">
        <f>(I933-I924)*E939</f>
        <v>376406.13043478259</v>
      </c>
      <c r="J939" s="338"/>
      <c r="K939" s="339">
        <f>(K933-K924)*E939</f>
        <v>376406.13043478259</v>
      </c>
    </row>
    <row r="940" spans="3:11" x14ac:dyDescent="0.35">
      <c r="C940" s="102" t="s">
        <v>37</v>
      </c>
      <c r="D940" s="159"/>
      <c r="E940" s="160">
        <v>0.04</v>
      </c>
      <c r="F940" s="217"/>
      <c r="G940" s="218">
        <f>(G933+G937)*E940</f>
        <v>643846.08550724643</v>
      </c>
      <c r="H940" s="217"/>
      <c r="I940" s="219">
        <f>(I933+I937)*E940</f>
        <v>643846.08550724643</v>
      </c>
      <c r="J940" s="338"/>
      <c r="K940" s="339">
        <f>(K933+K937)*E940</f>
        <v>643846.08550724643</v>
      </c>
    </row>
    <row r="941" spans="3:11" x14ac:dyDescent="0.35">
      <c r="C941" s="164" t="s">
        <v>38</v>
      </c>
      <c r="D941" s="165"/>
      <c r="E941" s="166"/>
      <c r="F941" s="165"/>
      <c r="G941" s="186">
        <f>SUM(G933:G940)</f>
        <v>21699411.672463767</v>
      </c>
      <c r="H941" s="165"/>
      <c r="I941" s="173">
        <f>SUM(I933:I940)</f>
        <v>21699411.672463767</v>
      </c>
      <c r="J941" s="342"/>
      <c r="K941" s="343">
        <f>SUM(K933:K940)</f>
        <v>21699411.672463767</v>
      </c>
    </row>
    <row r="942" spans="3:11" x14ac:dyDescent="0.35">
      <c r="C942" s="169" t="s">
        <v>39</v>
      </c>
      <c r="D942" s="165"/>
      <c r="E942" s="170"/>
      <c r="F942" s="220">
        <v>0.14000000000000001</v>
      </c>
      <c r="G942" s="186">
        <f>G941*F942</f>
        <v>3037917.6341449278</v>
      </c>
      <c r="H942" s="220">
        <v>0.16</v>
      </c>
      <c r="I942" s="173">
        <f>I941*H942</f>
        <v>3471905.867594203</v>
      </c>
      <c r="J942" s="344">
        <v>0.15</v>
      </c>
      <c r="K942" s="343">
        <f>+K941*J942</f>
        <v>3254911.7508695652</v>
      </c>
    </row>
    <row r="943" spans="3:11" ht="15" thickBot="1" x14ac:dyDescent="0.4">
      <c r="C943" s="169" t="s">
        <v>135</v>
      </c>
      <c r="D943" s="165"/>
      <c r="E943" s="170">
        <v>0.19</v>
      </c>
      <c r="F943" s="212">
        <f>G941*F942</f>
        <v>3037917.6341449278</v>
      </c>
      <c r="G943" s="186">
        <f>G942*E943</f>
        <v>577204.35048753629</v>
      </c>
      <c r="H943" s="186">
        <f>I941*H942</f>
        <v>3471905.867594203</v>
      </c>
      <c r="I943" s="173">
        <f>I942*19%</f>
        <v>659662.11484289856</v>
      </c>
      <c r="J943" s="345"/>
      <c r="K943" s="346">
        <f>K942*E943</f>
        <v>618433.23266521737</v>
      </c>
    </row>
    <row r="944" spans="3:11" ht="15" thickBot="1" x14ac:dyDescent="0.4">
      <c r="C944" s="175"/>
      <c r="D944" s="176"/>
      <c r="E944" s="177"/>
      <c r="F944" s="178"/>
      <c r="G944" s="179">
        <f>G941+G942+G943</f>
        <v>25314533.657096233</v>
      </c>
      <c r="H944" s="178"/>
      <c r="I944" s="179">
        <f>I941+I942+I943</f>
        <v>25830979.654900871</v>
      </c>
      <c r="J944" s="221"/>
      <c r="K944" s="222">
        <f>ROUND(K941+K942+K943,0)</f>
        <v>25572757</v>
      </c>
    </row>
    <row r="945" spans="3:11" x14ac:dyDescent="0.35">
      <c r="C945" s="174"/>
      <c r="F945" s="101"/>
      <c r="G945" s="223"/>
      <c r="H945" s="223"/>
      <c r="I945" s="223"/>
      <c r="J945" s="224"/>
      <c r="K945" s="225"/>
    </row>
    <row r="946" spans="3:11" ht="16" thickBot="1" x14ac:dyDescent="0.4">
      <c r="C946" s="420" t="s">
        <v>136</v>
      </c>
      <c r="D946" s="421"/>
      <c r="E946" s="421"/>
      <c r="F946" s="421"/>
      <c r="G946" s="421"/>
      <c r="H946" s="227"/>
      <c r="I946" s="227"/>
      <c r="K946" s="108"/>
    </row>
    <row r="947" spans="3:11" ht="16" thickBot="1" x14ac:dyDescent="0.4">
      <c r="C947" s="228" t="s">
        <v>82</v>
      </c>
      <c r="D947" s="229">
        <v>48</v>
      </c>
      <c r="E947" s="230"/>
      <c r="F947" s="231">
        <v>60500</v>
      </c>
      <c r="G947" s="232">
        <f>F947*D947</f>
        <v>2904000</v>
      </c>
      <c r="H947" s="232">
        <v>60500</v>
      </c>
      <c r="I947" s="233">
        <f t="shared" ref="I947:I948" si="48">H947*D947</f>
        <v>2904000</v>
      </c>
      <c r="J947" s="347">
        <f t="shared" ref="J947:J948" si="49">AVERAGE(F947,H947)</f>
        <v>60500</v>
      </c>
      <c r="K947" s="348">
        <f>J947*D947</f>
        <v>2904000</v>
      </c>
    </row>
    <row r="948" spans="3:11" ht="16" thickBot="1" x14ac:dyDescent="0.4">
      <c r="C948" s="234" t="s">
        <v>137</v>
      </c>
      <c r="D948" s="235">
        <v>10</v>
      </c>
      <c r="E948" s="235"/>
      <c r="F948" s="236">
        <v>66000</v>
      </c>
      <c r="G948" s="237">
        <f>F948*D948</f>
        <v>660000</v>
      </c>
      <c r="H948" s="238">
        <v>66000</v>
      </c>
      <c r="I948" s="239">
        <f t="shared" si="48"/>
        <v>660000</v>
      </c>
      <c r="J948" s="349">
        <f t="shared" si="49"/>
        <v>66000</v>
      </c>
      <c r="K948" s="348">
        <f>J948*D948</f>
        <v>660000</v>
      </c>
    </row>
    <row r="949" spans="3:11" ht="15" thickBot="1" x14ac:dyDescent="0.4">
      <c r="C949" s="240" t="s">
        <v>138</v>
      </c>
      <c r="D949" s="241"/>
      <c r="E949" s="242"/>
      <c r="F949" s="243"/>
      <c r="G949" s="204">
        <f>G947+G948</f>
        <v>3564000</v>
      </c>
      <c r="H949" s="243"/>
      <c r="I949" s="204">
        <f>I947+I948</f>
        <v>3564000</v>
      </c>
      <c r="J949" s="244"/>
      <c r="K949" s="245">
        <f>K947+K948</f>
        <v>3564000</v>
      </c>
    </row>
    <row r="950" spans="3:11" x14ac:dyDescent="0.35">
      <c r="C950" s="187"/>
      <c r="D950" s="163"/>
      <c r="E950" s="163"/>
      <c r="F950" s="163"/>
      <c r="G950" s="190"/>
      <c r="H950" s="163"/>
      <c r="I950" s="190"/>
      <c r="J950" s="163"/>
      <c r="K950" s="205"/>
    </row>
    <row r="951" spans="3:11" ht="16" thickBot="1" x14ac:dyDescent="0.4">
      <c r="C951" s="246" t="s">
        <v>139</v>
      </c>
      <c r="D951" s="163"/>
      <c r="E951" s="163"/>
      <c r="F951" s="163"/>
      <c r="G951" s="190"/>
      <c r="H951" s="163"/>
      <c r="I951" s="190"/>
      <c r="J951" s="163"/>
      <c r="K951" s="205"/>
    </row>
    <row r="952" spans="3:11" ht="16" thickBot="1" x14ac:dyDescent="0.4">
      <c r="C952" s="247" t="s">
        <v>140</v>
      </c>
      <c r="D952" s="112" t="s">
        <v>141</v>
      </c>
      <c r="E952" s="112" t="s">
        <v>142</v>
      </c>
      <c r="F952" s="112" t="s">
        <v>15</v>
      </c>
      <c r="G952" s="113" t="s">
        <v>16</v>
      </c>
      <c r="H952" s="112" t="s">
        <v>15</v>
      </c>
      <c r="I952" s="112" t="s">
        <v>16</v>
      </c>
      <c r="J952" s="112" t="s">
        <v>15</v>
      </c>
      <c r="K952" s="113" t="s">
        <v>16</v>
      </c>
    </row>
    <row r="953" spans="3:11" ht="15.5" x14ac:dyDescent="0.35">
      <c r="C953" s="248" t="s">
        <v>143</v>
      </c>
      <c r="D953" s="249">
        <v>6</v>
      </c>
      <c r="E953" s="249">
        <v>2</v>
      </c>
      <c r="F953" s="250">
        <v>41800</v>
      </c>
      <c r="G953" s="251">
        <f>D953*E953*F953</f>
        <v>501600</v>
      </c>
      <c r="H953" s="250">
        <v>41800</v>
      </c>
      <c r="I953" s="251">
        <f>D953*E953*H953</f>
        <v>501600</v>
      </c>
      <c r="J953" s="251">
        <v>41800</v>
      </c>
      <c r="K953" s="251">
        <f>D953*E953*J953</f>
        <v>501600</v>
      </c>
    </row>
    <row r="954" spans="3:11" ht="15.5" x14ac:dyDescent="0.35">
      <c r="C954" s="252" t="s">
        <v>144</v>
      </c>
      <c r="D954" s="249">
        <v>6</v>
      </c>
      <c r="E954" s="249">
        <v>2</v>
      </c>
      <c r="F954" s="253">
        <v>42203.3</v>
      </c>
      <c r="G954" s="251">
        <f>D954*E954*F954</f>
        <v>506439.60000000003</v>
      </c>
      <c r="H954" s="253">
        <v>42203</v>
      </c>
      <c r="I954" s="251">
        <v>506440</v>
      </c>
      <c r="J954" s="251">
        <v>42203.15</v>
      </c>
      <c r="K954" s="251">
        <f>D954*E954*J954</f>
        <v>506437.80000000005</v>
      </c>
    </row>
    <row r="955" spans="3:11" ht="15.5" x14ac:dyDescent="0.35">
      <c r="C955" s="252" t="s">
        <v>145</v>
      </c>
      <c r="D955" s="249">
        <v>6</v>
      </c>
      <c r="E955" s="249">
        <v>2</v>
      </c>
      <c r="F955" s="253">
        <v>51076.7</v>
      </c>
      <c r="G955" s="251">
        <f t="shared" ref="G955:G962" si="50">D955*E955*F955</f>
        <v>612920.39999999991</v>
      </c>
      <c r="H955" s="253">
        <v>51076.7</v>
      </c>
      <c r="I955" s="251">
        <f t="shared" ref="I955:I962" si="51">D955*E955*H955</f>
        <v>612920.39999999991</v>
      </c>
      <c r="J955" s="251">
        <v>51076.7</v>
      </c>
      <c r="K955" s="251">
        <f t="shared" ref="K955:K962" si="52">D955*E955*J955</f>
        <v>612920.39999999991</v>
      </c>
    </row>
    <row r="956" spans="3:11" ht="15.5" x14ac:dyDescent="0.35">
      <c r="C956" s="169" t="s">
        <v>146</v>
      </c>
      <c r="D956" s="249">
        <v>6</v>
      </c>
      <c r="E956" s="249">
        <v>2</v>
      </c>
      <c r="F956" s="253">
        <v>49243.3</v>
      </c>
      <c r="G956" s="251">
        <f t="shared" si="50"/>
        <v>590919.60000000009</v>
      </c>
      <c r="H956" s="253">
        <v>49243.3</v>
      </c>
      <c r="I956" s="251">
        <f t="shared" si="51"/>
        <v>590919.60000000009</v>
      </c>
      <c r="J956" s="251">
        <v>49243.3</v>
      </c>
      <c r="K956" s="251">
        <f t="shared" si="52"/>
        <v>590919.60000000009</v>
      </c>
    </row>
    <row r="957" spans="3:11" ht="15.5" x14ac:dyDescent="0.35">
      <c r="C957" s="169" t="s">
        <v>147</v>
      </c>
      <c r="D957" s="249">
        <v>12</v>
      </c>
      <c r="E957" s="249">
        <v>1</v>
      </c>
      <c r="F957" s="253">
        <v>84040</v>
      </c>
      <c r="G957" s="251">
        <f t="shared" si="50"/>
        <v>1008480</v>
      </c>
      <c r="H957" s="253">
        <v>84040</v>
      </c>
      <c r="I957" s="251">
        <f t="shared" si="51"/>
        <v>1008480</v>
      </c>
      <c r="J957" s="251">
        <v>84040</v>
      </c>
      <c r="K957" s="251">
        <f t="shared" si="52"/>
        <v>1008480</v>
      </c>
    </row>
    <row r="958" spans="3:11" ht="15.5" x14ac:dyDescent="0.35">
      <c r="C958" s="169" t="s">
        <v>108</v>
      </c>
      <c r="D958" s="249">
        <v>12</v>
      </c>
      <c r="E958" s="249">
        <v>1</v>
      </c>
      <c r="F958" s="253">
        <v>38060</v>
      </c>
      <c r="G958" s="251">
        <f t="shared" si="50"/>
        <v>456720</v>
      </c>
      <c r="H958" s="253">
        <v>38060</v>
      </c>
      <c r="I958" s="251">
        <f t="shared" si="51"/>
        <v>456720</v>
      </c>
      <c r="J958" s="251">
        <v>38060</v>
      </c>
      <c r="K958" s="251">
        <f t="shared" si="52"/>
        <v>456720</v>
      </c>
    </row>
    <row r="959" spans="3:11" ht="15.5" x14ac:dyDescent="0.35">
      <c r="C959" s="169" t="s">
        <v>148</v>
      </c>
      <c r="D959" s="249">
        <v>10</v>
      </c>
      <c r="E959" s="249">
        <v>1</v>
      </c>
      <c r="F959" s="253">
        <v>37033.300000000003</v>
      </c>
      <c r="G959" s="251">
        <f t="shared" si="50"/>
        <v>370333</v>
      </c>
      <c r="H959" s="253">
        <v>37033.300000000003</v>
      </c>
      <c r="I959" s="251">
        <f t="shared" si="51"/>
        <v>370333</v>
      </c>
      <c r="J959" s="251">
        <v>37033.300000000003</v>
      </c>
      <c r="K959" s="251">
        <f t="shared" si="52"/>
        <v>370333</v>
      </c>
    </row>
    <row r="960" spans="3:11" ht="15.5" x14ac:dyDescent="0.35">
      <c r="C960" s="169" t="s">
        <v>149</v>
      </c>
      <c r="D960" s="249">
        <v>12</v>
      </c>
      <c r="E960" s="249">
        <v>2</v>
      </c>
      <c r="F960" s="253">
        <v>37033.33</v>
      </c>
      <c r="G960" s="251">
        <f t="shared" si="50"/>
        <v>888799.92</v>
      </c>
      <c r="H960" s="253">
        <v>37033.33</v>
      </c>
      <c r="I960" s="251">
        <f t="shared" si="51"/>
        <v>888799.92</v>
      </c>
      <c r="J960" s="251">
        <v>37033.33</v>
      </c>
      <c r="K960" s="251">
        <f t="shared" si="52"/>
        <v>888799.92</v>
      </c>
    </row>
    <row r="961" spans="3:11" ht="15.5" x14ac:dyDescent="0.35">
      <c r="C961" s="254" t="s">
        <v>150</v>
      </c>
      <c r="D961" s="249">
        <v>12</v>
      </c>
      <c r="E961" s="249">
        <v>2</v>
      </c>
      <c r="F961" s="253">
        <v>50343.33</v>
      </c>
      <c r="G961" s="251">
        <f t="shared" si="50"/>
        <v>1208239.92</v>
      </c>
      <c r="H961" s="253">
        <v>50343.33</v>
      </c>
      <c r="I961" s="251">
        <f t="shared" si="51"/>
        <v>1208239.92</v>
      </c>
      <c r="J961" s="251">
        <v>50343.33</v>
      </c>
      <c r="K961" s="251">
        <f t="shared" si="52"/>
        <v>1208239.92</v>
      </c>
    </row>
    <row r="962" spans="3:11" ht="15.5" x14ac:dyDescent="0.35">
      <c r="C962" s="169" t="s">
        <v>151</v>
      </c>
      <c r="D962" s="249">
        <v>12</v>
      </c>
      <c r="E962" s="249">
        <v>1</v>
      </c>
      <c r="F962" s="253">
        <v>80006.7</v>
      </c>
      <c r="G962" s="251">
        <f t="shared" si="50"/>
        <v>960080.39999999991</v>
      </c>
      <c r="H962" s="253">
        <v>80006.7</v>
      </c>
      <c r="I962" s="251">
        <f t="shared" si="51"/>
        <v>960080.39999999991</v>
      </c>
      <c r="J962" s="251">
        <v>80006.7</v>
      </c>
      <c r="K962" s="251">
        <f t="shared" si="52"/>
        <v>960080.39999999991</v>
      </c>
    </row>
    <row r="963" spans="3:11" ht="15.5" x14ac:dyDescent="0.35">
      <c r="C963" s="164" t="s">
        <v>38</v>
      </c>
      <c r="D963" s="255"/>
      <c r="E963" s="255"/>
      <c r="F963" s="252"/>
      <c r="G963" s="256">
        <f>SUM(G953:G962)</f>
        <v>7104532.8399999999</v>
      </c>
      <c r="H963" s="252"/>
      <c r="I963" s="256">
        <f>SUM(I953:I962)</f>
        <v>7104533.2400000002</v>
      </c>
      <c r="J963" s="252"/>
      <c r="K963" s="351">
        <f>SUM(K953:K962)</f>
        <v>7104531.0399999991</v>
      </c>
    </row>
    <row r="964" spans="3:11" ht="15.5" x14ac:dyDescent="0.35">
      <c r="C964" s="169" t="s">
        <v>39</v>
      </c>
      <c r="D964" s="255"/>
      <c r="E964" s="255"/>
      <c r="F964" s="220">
        <v>0.14000000000000001</v>
      </c>
      <c r="G964" s="237">
        <f>G963*F964</f>
        <v>994634.5976000001</v>
      </c>
      <c r="H964" s="220">
        <v>0.16</v>
      </c>
      <c r="I964" s="236">
        <f>I963*H964</f>
        <v>1136725.3184</v>
      </c>
      <c r="J964" s="220">
        <v>0.15</v>
      </c>
      <c r="K964" s="251">
        <f>+K963*J964</f>
        <v>1065679.6559999997</v>
      </c>
    </row>
    <row r="965" spans="3:11" ht="15" thickBot="1" x14ac:dyDescent="0.4">
      <c r="C965" s="257" t="s">
        <v>40</v>
      </c>
      <c r="D965" s="257"/>
      <c r="E965" s="258">
        <v>0.19</v>
      </c>
      <c r="F965" s="257"/>
      <c r="G965" s="259">
        <f>G964*E965</f>
        <v>188980.57354400001</v>
      </c>
      <c r="H965" s="257"/>
      <c r="I965" s="259">
        <f>I964*E965</f>
        <v>215977.81049599999</v>
      </c>
      <c r="J965" s="257"/>
      <c r="K965" s="251">
        <f>K964*E965</f>
        <v>202479.13463999995</v>
      </c>
    </row>
    <row r="966" spans="3:11" ht="15" thickBot="1" x14ac:dyDescent="0.4">
      <c r="C966" s="260" t="s">
        <v>152</v>
      </c>
      <c r="D966" s="261"/>
      <c r="E966" s="242"/>
      <c r="F966" s="241"/>
      <c r="G966" s="204">
        <f>G963+G964+G965</f>
        <v>8288148.0111440001</v>
      </c>
      <c r="H966" s="241"/>
      <c r="I966" s="204">
        <f>I963+I964+I965</f>
        <v>8457236.3688960001</v>
      </c>
      <c r="J966" s="241"/>
      <c r="K966" s="204">
        <f>ROUND(K963+K964+K965,0)</f>
        <v>8372690</v>
      </c>
    </row>
    <row r="967" spans="3:11" x14ac:dyDescent="0.35">
      <c r="F967" s="101"/>
      <c r="G967" s="101"/>
    </row>
    <row r="968" spans="3:11" ht="15" thickBot="1" x14ac:dyDescent="0.4">
      <c r="F968" s="101"/>
      <c r="G968" s="101"/>
      <c r="I968" s="226"/>
    </row>
    <row r="969" spans="3:11" ht="15" thickBot="1" x14ac:dyDescent="0.4">
      <c r="C969" s="422" t="s">
        <v>153</v>
      </c>
      <c r="D969" s="423"/>
      <c r="E969" s="424"/>
      <c r="F969" s="411" t="s">
        <v>10</v>
      </c>
      <c r="G969" s="412"/>
      <c r="H969" s="413" t="s">
        <v>11</v>
      </c>
      <c r="I969" s="414"/>
      <c r="J969" s="404" t="s">
        <v>166</v>
      </c>
      <c r="K969" s="405"/>
    </row>
    <row r="970" spans="3:11" x14ac:dyDescent="0.35">
      <c r="C970" s="425" t="s">
        <v>154</v>
      </c>
      <c r="D970" s="426"/>
      <c r="E970" s="426"/>
      <c r="F970" s="262"/>
      <c r="G970" s="263">
        <f>G826</f>
        <v>195597857.52584368</v>
      </c>
      <c r="H970" s="103"/>
      <c r="I970" s="263">
        <f>I826</f>
        <v>199588281.84361759</v>
      </c>
      <c r="J970" s="352"/>
      <c r="K970" s="353">
        <f>K826</f>
        <v>197593070</v>
      </c>
    </row>
    <row r="971" spans="3:11" x14ac:dyDescent="0.35">
      <c r="C971" s="425" t="s">
        <v>155</v>
      </c>
      <c r="D971" s="426"/>
      <c r="E971" s="426"/>
      <c r="F971" s="264"/>
      <c r="G971" s="265">
        <f>G855</f>
        <v>4389253.6520420862</v>
      </c>
      <c r="H971" s="103"/>
      <c r="I971" s="265">
        <f>I855</f>
        <v>4478799.5434518252</v>
      </c>
      <c r="J971" s="352"/>
      <c r="K971" s="354">
        <f>K855</f>
        <v>4434027</v>
      </c>
    </row>
    <row r="972" spans="3:11" x14ac:dyDescent="0.35">
      <c r="C972" s="425" t="s">
        <v>156</v>
      </c>
      <c r="D972" s="426"/>
      <c r="E972" s="426"/>
      <c r="F972" s="264"/>
      <c r="G972" s="265">
        <f>G885</f>
        <v>167263726.84898201</v>
      </c>
      <c r="H972" s="103"/>
      <c r="I972" s="265">
        <f>I885</f>
        <v>170676101.86955956</v>
      </c>
      <c r="J972" s="352"/>
      <c r="K972" s="354">
        <f>K885</f>
        <v>168969914</v>
      </c>
    </row>
    <row r="973" spans="3:11" x14ac:dyDescent="0.35">
      <c r="C973" s="425" t="s">
        <v>157</v>
      </c>
      <c r="D973" s="426"/>
      <c r="E973" s="426"/>
      <c r="F973" s="264"/>
      <c r="G973" s="266">
        <f>G915</f>
        <v>35440347.119934723</v>
      </c>
      <c r="H973" s="103"/>
      <c r="I973" s="266">
        <f>I915</f>
        <v>36163371.516861208</v>
      </c>
      <c r="J973" s="352"/>
      <c r="K973" s="355">
        <f>K915</f>
        <v>35801859</v>
      </c>
    </row>
    <row r="974" spans="3:11" ht="15" thickBot="1" x14ac:dyDescent="0.4">
      <c r="C974" s="418" t="s">
        <v>158</v>
      </c>
      <c r="D974" s="419"/>
      <c r="E974" s="419"/>
      <c r="F974" s="267"/>
      <c r="G974" s="268">
        <f>G944</f>
        <v>25314533.657096233</v>
      </c>
      <c r="H974" s="269"/>
      <c r="I974" s="268">
        <f>I944</f>
        <v>25830979.654900871</v>
      </c>
      <c r="J974" s="356"/>
      <c r="K974" s="357">
        <f>K944</f>
        <v>25572757</v>
      </c>
    </row>
    <row r="975" spans="3:11" x14ac:dyDescent="0.35">
      <c r="C975" s="430" t="s">
        <v>105</v>
      </c>
      <c r="D975" s="431"/>
      <c r="E975" s="431"/>
      <c r="F975" s="262"/>
      <c r="G975" s="263">
        <f>G949</f>
        <v>3564000</v>
      </c>
      <c r="H975" s="270"/>
      <c r="I975" s="263">
        <f>I949</f>
        <v>3564000</v>
      </c>
      <c r="J975" s="358"/>
      <c r="K975" s="353">
        <f>K949</f>
        <v>3564000</v>
      </c>
    </row>
    <row r="976" spans="3:11" ht="15" thickBot="1" x14ac:dyDescent="0.4">
      <c r="C976" s="418" t="s">
        <v>159</v>
      </c>
      <c r="D976" s="419"/>
      <c r="E976" s="419"/>
      <c r="F976" s="267"/>
      <c r="G976" s="268">
        <f>G966</f>
        <v>8288148.0111440001</v>
      </c>
      <c r="H976" s="269"/>
      <c r="I976" s="268">
        <f>I966</f>
        <v>8457236.3688960001</v>
      </c>
      <c r="J976" s="356"/>
      <c r="K976" s="357">
        <f>K966</f>
        <v>8372690</v>
      </c>
    </row>
    <row r="977" spans="3:11" ht="15" thickBot="1" x14ac:dyDescent="0.4">
      <c r="C977" s="271"/>
      <c r="D977" s="272"/>
      <c r="E977" s="272"/>
      <c r="F977" s="272"/>
      <c r="G977" s="359">
        <f>SUM(G970:G976)</f>
        <v>439857866.81504267</v>
      </c>
      <c r="H977" s="273"/>
      <c r="I977" s="359">
        <f>SUM(I970:I976)</f>
        <v>448758770.79728705</v>
      </c>
      <c r="J977" s="273"/>
      <c r="K977" s="361">
        <f>SUM(K970:K976)</f>
        <v>444308317</v>
      </c>
    </row>
    <row r="978" spans="3:11" ht="19" thickBot="1" x14ac:dyDescent="0.5">
      <c r="C978" s="274" t="s">
        <v>160</v>
      </c>
      <c r="D978" s="275"/>
      <c r="E978" s="275"/>
      <c r="F978" s="275"/>
      <c r="G978" s="360">
        <f>G977</f>
        <v>439857866.81504267</v>
      </c>
      <c r="H978" s="275"/>
      <c r="I978" s="360">
        <f>I977</f>
        <v>448758770.79728705</v>
      </c>
      <c r="J978" s="275"/>
      <c r="K978" s="360">
        <f>K977</f>
        <v>444308317</v>
      </c>
    </row>
    <row r="979" spans="3:11" ht="15" thickBot="1" x14ac:dyDescent="0.4">
      <c r="F979" s="101"/>
      <c r="G979" s="276"/>
      <c r="H979" s="276"/>
      <c r="I979" s="276"/>
    </row>
    <row r="980" spans="3:11" x14ac:dyDescent="0.35">
      <c r="C980" s="277" t="s">
        <v>161</v>
      </c>
      <c r="D980" s="278"/>
      <c r="E980" s="278"/>
      <c r="F980" s="278"/>
      <c r="G980" s="390">
        <f>G796</f>
        <v>1610166787.132</v>
      </c>
      <c r="H980" s="278"/>
      <c r="I980" s="387">
        <f>I796</f>
        <v>1642639665.0079999</v>
      </c>
      <c r="J980" s="279"/>
      <c r="K980" s="280">
        <f>K796</f>
        <v>1626403226.0699999</v>
      </c>
    </row>
    <row r="981" spans="3:11" ht="15" thickBot="1" x14ac:dyDescent="0.4">
      <c r="C981" s="281" t="s">
        <v>162</v>
      </c>
      <c r="D981" s="282"/>
      <c r="E981" s="282"/>
      <c r="F981" s="282"/>
      <c r="G981" s="391">
        <f>G978</f>
        <v>439857866.81504267</v>
      </c>
      <c r="H981" s="282"/>
      <c r="I981" s="388">
        <f>I978</f>
        <v>448758770.79728705</v>
      </c>
      <c r="J981" s="282"/>
      <c r="K981" s="283">
        <f>K978</f>
        <v>444308317</v>
      </c>
    </row>
    <row r="982" spans="3:11" ht="16" thickBot="1" x14ac:dyDescent="0.4">
      <c r="C982" s="271" t="s">
        <v>163</v>
      </c>
      <c r="D982" s="272"/>
      <c r="E982" s="272"/>
      <c r="F982" s="272"/>
      <c r="G982" s="392">
        <f>G980+G981</f>
        <v>2050024653.9470427</v>
      </c>
      <c r="H982" s="272"/>
      <c r="I982" s="389">
        <f>I980+I981</f>
        <v>2091398435.8052869</v>
      </c>
      <c r="J982" s="393" t="s">
        <v>167</v>
      </c>
      <c r="K982" s="284">
        <f>SUM(K980:K981)</f>
        <v>2070711543.0699999</v>
      </c>
    </row>
    <row r="985" spans="3:11" x14ac:dyDescent="0.35">
      <c r="G985" s="49">
        <f>G796+G978</f>
        <v>2050024653.9470427</v>
      </c>
      <c r="H985" s="49">
        <f t="shared" ref="H985:I985" si="53">H796+H978</f>
        <v>0</v>
      </c>
      <c r="I985" s="49">
        <f t="shared" si="53"/>
        <v>2091398435.8052869</v>
      </c>
      <c r="K985" s="49">
        <f>(G985+I985)/2</f>
        <v>2070711544.8761649</v>
      </c>
    </row>
    <row r="986" spans="3:11" x14ac:dyDescent="0.35">
      <c r="G986" s="49"/>
      <c r="H986" s="49"/>
      <c r="I986" s="49"/>
    </row>
  </sheetData>
  <mergeCells count="61">
    <mergeCell ref="C11:K11"/>
    <mergeCell ref="C971:E971"/>
    <mergeCell ref="C972:E972"/>
    <mergeCell ref="C791:F791"/>
    <mergeCell ref="C774:F774"/>
    <mergeCell ref="C775:F775"/>
    <mergeCell ref="C776:F776"/>
    <mergeCell ref="C777:F777"/>
    <mergeCell ref="C778:F778"/>
    <mergeCell ref="C785:F785"/>
    <mergeCell ref="C786:F786"/>
    <mergeCell ref="C787:F787"/>
    <mergeCell ref="C788:F788"/>
    <mergeCell ref="C789:F789"/>
    <mergeCell ref="H969:I969"/>
    <mergeCell ref="J969:K969"/>
    <mergeCell ref="C792:F792"/>
    <mergeCell ref="C793:F793"/>
    <mergeCell ref="C794:F794"/>
    <mergeCell ref="C796:F796"/>
    <mergeCell ref="C798:K798"/>
    <mergeCell ref="C800:E800"/>
    <mergeCell ref="F800:G800"/>
    <mergeCell ref="H800:I800"/>
    <mergeCell ref="J800:K800"/>
    <mergeCell ref="C975:E975"/>
    <mergeCell ref="C976:E976"/>
    <mergeCell ref="C946:G946"/>
    <mergeCell ref="C969:E969"/>
    <mergeCell ref="F969:G969"/>
    <mergeCell ref="C970:E970"/>
    <mergeCell ref="C973:E973"/>
    <mergeCell ref="C974:E974"/>
    <mergeCell ref="C790:F790"/>
    <mergeCell ref="C779:F779"/>
    <mergeCell ref="C780:F780"/>
    <mergeCell ref="C781:F781"/>
    <mergeCell ref="C782:F782"/>
    <mergeCell ref="C783:F783"/>
    <mergeCell ref="C784:F784"/>
    <mergeCell ref="C773:F773"/>
    <mergeCell ref="C762:F762"/>
    <mergeCell ref="C763:F763"/>
    <mergeCell ref="C764:F764"/>
    <mergeCell ref="C765:F765"/>
    <mergeCell ref="C766:F766"/>
    <mergeCell ref="C767:F767"/>
    <mergeCell ref="C768:F768"/>
    <mergeCell ref="C769:F769"/>
    <mergeCell ref="C770:F770"/>
    <mergeCell ref="C771:F771"/>
    <mergeCell ref="C772:F772"/>
    <mergeCell ref="J13:K13"/>
    <mergeCell ref="C760:F760"/>
    <mergeCell ref="C761:F761"/>
    <mergeCell ref="B12:G12"/>
    <mergeCell ref="F13:G13"/>
    <mergeCell ref="H13:I13"/>
    <mergeCell ref="F759:G759"/>
    <mergeCell ref="H759:I759"/>
    <mergeCell ref="J759:K759"/>
  </mergeCells>
  <pageMargins left="0.7" right="0.7" top="0.75" bottom="0.75" header="0.3" footer="0.3"/>
  <pageSetup paperSize="9" scale="80" orientation="portrait" r:id="rId1"/>
  <colBreaks count="1" manualBreakCount="1">
    <brk id="1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99F7EE-7E80-4623-836F-6E037EF1A022}">
  <dimension ref="B1:O986"/>
  <sheetViews>
    <sheetView topLeftCell="C797" zoomScale="69" zoomScaleNormal="69" workbookViewId="0">
      <selection activeCell="K796" sqref="K796"/>
    </sheetView>
  </sheetViews>
  <sheetFormatPr baseColWidth="10" defaultRowHeight="14.5" x14ac:dyDescent="0.35"/>
  <cols>
    <col min="1" max="1" width="1.26953125" customWidth="1"/>
    <col min="2" max="2" width="5.453125" customWidth="1"/>
    <col min="3" max="3" width="55.1796875" customWidth="1"/>
    <col min="4" max="4" width="21.26953125" customWidth="1"/>
    <col min="5" max="5" width="25.7265625" customWidth="1"/>
    <col min="6" max="6" width="20.26953125" style="92" customWidth="1"/>
    <col min="7" max="7" width="25.7265625" customWidth="1"/>
    <col min="8" max="9" width="25" customWidth="1"/>
    <col min="10" max="13" width="22.7265625" customWidth="1"/>
    <col min="14" max="14" width="19.1796875" customWidth="1"/>
    <col min="15" max="15" width="20" customWidth="1"/>
    <col min="16" max="17" width="24" customWidth="1"/>
    <col min="18" max="18" width="25" customWidth="1"/>
    <col min="19" max="19" width="16.7265625" customWidth="1"/>
    <col min="20" max="20" width="17.26953125" customWidth="1"/>
    <col min="21" max="21" width="14.1796875" customWidth="1"/>
    <col min="22" max="22" width="11.453125" customWidth="1"/>
    <col min="23" max="23" width="14.1796875" customWidth="1"/>
    <col min="24" max="30" width="11.453125" customWidth="1"/>
    <col min="263" max="263" width="1.26953125" customWidth="1"/>
    <col min="264" max="264" width="5.453125" customWidth="1"/>
    <col min="265" max="265" width="55.1796875" customWidth="1"/>
    <col min="266" max="266" width="21.26953125" customWidth="1"/>
    <col min="267" max="267" width="25.7265625" customWidth="1"/>
    <col min="268" max="268" width="17.7265625" customWidth="1"/>
    <col min="269" max="269" width="22.7265625" customWidth="1"/>
    <col min="270" max="270" width="15.26953125" customWidth="1"/>
    <col min="271" max="271" width="20" customWidth="1"/>
    <col min="272" max="272" width="24" customWidth="1"/>
    <col min="273" max="273" width="18.453125" customWidth="1"/>
    <col min="276" max="276" width="17.26953125" customWidth="1"/>
    <col min="519" max="519" width="1.26953125" customWidth="1"/>
    <col min="520" max="520" width="5.453125" customWidth="1"/>
    <col min="521" max="521" width="55.1796875" customWidth="1"/>
    <col min="522" max="522" width="21.26953125" customWidth="1"/>
    <col min="523" max="523" width="25.7265625" customWidth="1"/>
    <col min="524" max="524" width="17.7265625" customWidth="1"/>
    <col min="525" max="525" width="22.7265625" customWidth="1"/>
    <col min="526" max="526" width="15.26953125" customWidth="1"/>
    <col min="527" max="527" width="20" customWidth="1"/>
    <col min="528" max="528" width="24" customWidth="1"/>
    <col min="529" max="529" width="18.453125" customWidth="1"/>
    <col min="532" max="532" width="17.26953125" customWidth="1"/>
    <col min="775" max="775" width="1.26953125" customWidth="1"/>
    <col min="776" max="776" width="5.453125" customWidth="1"/>
    <col min="777" max="777" width="55.1796875" customWidth="1"/>
    <col min="778" max="778" width="21.26953125" customWidth="1"/>
    <col min="779" max="779" width="25.7265625" customWidth="1"/>
    <col min="780" max="780" width="17.7265625" customWidth="1"/>
    <col min="781" max="781" width="22.7265625" customWidth="1"/>
    <col min="782" max="782" width="15.26953125" customWidth="1"/>
    <col min="783" max="783" width="20" customWidth="1"/>
    <col min="784" max="784" width="24" customWidth="1"/>
    <col min="785" max="785" width="18.453125" customWidth="1"/>
    <col min="788" max="788" width="17.26953125" customWidth="1"/>
    <col min="1031" max="1031" width="1.26953125" customWidth="1"/>
    <col min="1032" max="1032" width="5.453125" customWidth="1"/>
    <col min="1033" max="1033" width="55.1796875" customWidth="1"/>
    <col min="1034" max="1034" width="21.26953125" customWidth="1"/>
    <col min="1035" max="1035" width="25.7265625" customWidth="1"/>
    <col min="1036" max="1036" width="17.7265625" customWidth="1"/>
    <col min="1037" max="1037" width="22.7265625" customWidth="1"/>
    <col min="1038" max="1038" width="15.26953125" customWidth="1"/>
    <col min="1039" max="1039" width="20" customWidth="1"/>
    <col min="1040" max="1040" width="24" customWidth="1"/>
    <col min="1041" max="1041" width="18.453125" customWidth="1"/>
    <col min="1044" max="1044" width="17.26953125" customWidth="1"/>
    <col min="1287" max="1287" width="1.26953125" customWidth="1"/>
    <col min="1288" max="1288" width="5.453125" customWidth="1"/>
    <col min="1289" max="1289" width="55.1796875" customWidth="1"/>
    <col min="1290" max="1290" width="21.26953125" customWidth="1"/>
    <col min="1291" max="1291" width="25.7265625" customWidth="1"/>
    <col min="1292" max="1292" width="17.7265625" customWidth="1"/>
    <col min="1293" max="1293" width="22.7265625" customWidth="1"/>
    <col min="1294" max="1294" width="15.26953125" customWidth="1"/>
    <col min="1295" max="1295" width="20" customWidth="1"/>
    <col min="1296" max="1296" width="24" customWidth="1"/>
    <col min="1297" max="1297" width="18.453125" customWidth="1"/>
    <col min="1300" max="1300" width="17.26953125" customWidth="1"/>
    <col min="1543" max="1543" width="1.26953125" customWidth="1"/>
    <col min="1544" max="1544" width="5.453125" customWidth="1"/>
    <col min="1545" max="1545" width="55.1796875" customWidth="1"/>
    <col min="1546" max="1546" width="21.26953125" customWidth="1"/>
    <col min="1547" max="1547" width="25.7265625" customWidth="1"/>
    <col min="1548" max="1548" width="17.7265625" customWidth="1"/>
    <col min="1549" max="1549" width="22.7265625" customWidth="1"/>
    <col min="1550" max="1550" width="15.26953125" customWidth="1"/>
    <col min="1551" max="1551" width="20" customWidth="1"/>
    <col min="1552" max="1552" width="24" customWidth="1"/>
    <col min="1553" max="1553" width="18.453125" customWidth="1"/>
    <col min="1556" max="1556" width="17.26953125" customWidth="1"/>
    <col min="1799" max="1799" width="1.26953125" customWidth="1"/>
    <col min="1800" max="1800" width="5.453125" customWidth="1"/>
    <col min="1801" max="1801" width="55.1796875" customWidth="1"/>
    <col min="1802" max="1802" width="21.26953125" customWidth="1"/>
    <col min="1803" max="1803" width="25.7265625" customWidth="1"/>
    <col min="1804" max="1804" width="17.7265625" customWidth="1"/>
    <col min="1805" max="1805" width="22.7265625" customWidth="1"/>
    <col min="1806" max="1806" width="15.26953125" customWidth="1"/>
    <col min="1807" max="1807" width="20" customWidth="1"/>
    <col min="1808" max="1808" width="24" customWidth="1"/>
    <col min="1809" max="1809" width="18.453125" customWidth="1"/>
    <col min="1812" max="1812" width="17.26953125" customWidth="1"/>
    <col min="2055" max="2055" width="1.26953125" customWidth="1"/>
    <col min="2056" max="2056" width="5.453125" customWidth="1"/>
    <col min="2057" max="2057" width="55.1796875" customWidth="1"/>
    <col min="2058" max="2058" width="21.26953125" customWidth="1"/>
    <col min="2059" max="2059" width="25.7265625" customWidth="1"/>
    <col min="2060" max="2060" width="17.7265625" customWidth="1"/>
    <col min="2061" max="2061" width="22.7265625" customWidth="1"/>
    <col min="2062" max="2062" width="15.26953125" customWidth="1"/>
    <col min="2063" max="2063" width="20" customWidth="1"/>
    <col min="2064" max="2064" width="24" customWidth="1"/>
    <col min="2065" max="2065" width="18.453125" customWidth="1"/>
    <col min="2068" max="2068" width="17.26953125" customWidth="1"/>
    <col min="2311" max="2311" width="1.26953125" customWidth="1"/>
    <col min="2312" max="2312" width="5.453125" customWidth="1"/>
    <col min="2313" max="2313" width="55.1796875" customWidth="1"/>
    <col min="2314" max="2314" width="21.26953125" customWidth="1"/>
    <col min="2315" max="2315" width="25.7265625" customWidth="1"/>
    <col min="2316" max="2316" width="17.7265625" customWidth="1"/>
    <col min="2317" max="2317" width="22.7265625" customWidth="1"/>
    <col min="2318" max="2318" width="15.26953125" customWidth="1"/>
    <col min="2319" max="2319" width="20" customWidth="1"/>
    <col min="2320" max="2320" width="24" customWidth="1"/>
    <col min="2321" max="2321" width="18.453125" customWidth="1"/>
    <col min="2324" max="2324" width="17.26953125" customWidth="1"/>
    <col min="2567" max="2567" width="1.26953125" customWidth="1"/>
    <col min="2568" max="2568" width="5.453125" customWidth="1"/>
    <col min="2569" max="2569" width="55.1796875" customWidth="1"/>
    <col min="2570" max="2570" width="21.26953125" customWidth="1"/>
    <col min="2571" max="2571" width="25.7265625" customWidth="1"/>
    <col min="2572" max="2572" width="17.7265625" customWidth="1"/>
    <col min="2573" max="2573" width="22.7265625" customWidth="1"/>
    <col min="2574" max="2574" width="15.26953125" customWidth="1"/>
    <col min="2575" max="2575" width="20" customWidth="1"/>
    <col min="2576" max="2576" width="24" customWidth="1"/>
    <col min="2577" max="2577" width="18.453125" customWidth="1"/>
    <col min="2580" max="2580" width="17.26953125" customWidth="1"/>
    <col min="2823" max="2823" width="1.26953125" customWidth="1"/>
    <col min="2824" max="2824" width="5.453125" customWidth="1"/>
    <col min="2825" max="2825" width="55.1796875" customWidth="1"/>
    <col min="2826" max="2826" width="21.26953125" customWidth="1"/>
    <col min="2827" max="2827" width="25.7265625" customWidth="1"/>
    <col min="2828" max="2828" width="17.7265625" customWidth="1"/>
    <col min="2829" max="2829" width="22.7265625" customWidth="1"/>
    <col min="2830" max="2830" width="15.26953125" customWidth="1"/>
    <col min="2831" max="2831" width="20" customWidth="1"/>
    <col min="2832" max="2832" width="24" customWidth="1"/>
    <col min="2833" max="2833" width="18.453125" customWidth="1"/>
    <col min="2836" max="2836" width="17.26953125" customWidth="1"/>
    <col min="3079" max="3079" width="1.26953125" customWidth="1"/>
    <col min="3080" max="3080" width="5.453125" customWidth="1"/>
    <col min="3081" max="3081" width="55.1796875" customWidth="1"/>
    <col min="3082" max="3082" width="21.26953125" customWidth="1"/>
    <col min="3083" max="3083" width="25.7265625" customWidth="1"/>
    <col min="3084" max="3084" width="17.7265625" customWidth="1"/>
    <col min="3085" max="3085" width="22.7265625" customWidth="1"/>
    <col min="3086" max="3086" width="15.26953125" customWidth="1"/>
    <col min="3087" max="3087" width="20" customWidth="1"/>
    <col min="3088" max="3088" width="24" customWidth="1"/>
    <col min="3089" max="3089" width="18.453125" customWidth="1"/>
    <col min="3092" max="3092" width="17.26953125" customWidth="1"/>
    <col min="3335" max="3335" width="1.26953125" customWidth="1"/>
    <col min="3336" max="3336" width="5.453125" customWidth="1"/>
    <col min="3337" max="3337" width="55.1796875" customWidth="1"/>
    <col min="3338" max="3338" width="21.26953125" customWidth="1"/>
    <col min="3339" max="3339" width="25.7265625" customWidth="1"/>
    <col min="3340" max="3340" width="17.7265625" customWidth="1"/>
    <col min="3341" max="3341" width="22.7265625" customWidth="1"/>
    <col min="3342" max="3342" width="15.26953125" customWidth="1"/>
    <col min="3343" max="3343" width="20" customWidth="1"/>
    <col min="3344" max="3344" width="24" customWidth="1"/>
    <col min="3345" max="3345" width="18.453125" customWidth="1"/>
    <col min="3348" max="3348" width="17.26953125" customWidth="1"/>
    <col min="3591" max="3591" width="1.26953125" customWidth="1"/>
    <col min="3592" max="3592" width="5.453125" customWidth="1"/>
    <col min="3593" max="3593" width="55.1796875" customWidth="1"/>
    <col min="3594" max="3594" width="21.26953125" customWidth="1"/>
    <col min="3595" max="3595" width="25.7265625" customWidth="1"/>
    <col min="3596" max="3596" width="17.7265625" customWidth="1"/>
    <col min="3597" max="3597" width="22.7265625" customWidth="1"/>
    <col min="3598" max="3598" width="15.26953125" customWidth="1"/>
    <col min="3599" max="3599" width="20" customWidth="1"/>
    <col min="3600" max="3600" width="24" customWidth="1"/>
    <col min="3601" max="3601" width="18.453125" customWidth="1"/>
    <col min="3604" max="3604" width="17.26953125" customWidth="1"/>
    <col min="3847" max="3847" width="1.26953125" customWidth="1"/>
    <col min="3848" max="3848" width="5.453125" customWidth="1"/>
    <col min="3849" max="3849" width="55.1796875" customWidth="1"/>
    <col min="3850" max="3850" width="21.26953125" customWidth="1"/>
    <col min="3851" max="3851" width="25.7265625" customWidth="1"/>
    <col min="3852" max="3852" width="17.7265625" customWidth="1"/>
    <col min="3853" max="3853" width="22.7265625" customWidth="1"/>
    <col min="3854" max="3854" width="15.26953125" customWidth="1"/>
    <col min="3855" max="3855" width="20" customWidth="1"/>
    <col min="3856" max="3856" width="24" customWidth="1"/>
    <col min="3857" max="3857" width="18.453125" customWidth="1"/>
    <col min="3860" max="3860" width="17.26953125" customWidth="1"/>
    <col min="4103" max="4103" width="1.26953125" customWidth="1"/>
    <col min="4104" max="4104" width="5.453125" customWidth="1"/>
    <col min="4105" max="4105" width="55.1796875" customWidth="1"/>
    <col min="4106" max="4106" width="21.26953125" customWidth="1"/>
    <col min="4107" max="4107" width="25.7265625" customWidth="1"/>
    <col min="4108" max="4108" width="17.7265625" customWidth="1"/>
    <col min="4109" max="4109" width="22.7265625" customWidth="1"/>
    <col min="4110" max="4110" width="15.26953125" customWidth="1"/>
    <col min="4111" max="4111" width="20" customWidth="1"/>
    <col min="4112" max="4112" width="24" customWidth="1"/>
    <col min="4113" max="4113" width="18.453125" customWidth="1"/>
    <col min="4116" max="4116" width="17.26953125" customWidth="1"/>
    <col min="4359" max="4359" width="1.26953125" customWidth="1"/>
    <col min="4360" max="4360" width="5.453125" customWidth="1"/>
    <col min="4361" max="4361" width="55.1796875" customWidth="1"/>
    <col min="4362" max="4362" width="21.26953125" customWidth="1"/>
    <col min="4363" max="4363" width="25.7265625" customWidth="1"/>
    <col min="4364" max="4364" width="17.7265625" customWidth="1"/>
    <col min="4365" max="4365" width="22.7265625" customWidth="1"/>
    <col min="4366" max="4366" width="15.26953125" customWidth="1"/>
    <col min="4367" max="4367" width="20" customWidth="1"/>
    <col min="4368" max="4368" width="24" customWidth="1"/>
    <col min="4369" max="4369" width="18.453125" customWidth="1"/>
    <col min="4372" max="4372" width="17.26953125" customWidth="1"/>
    <col min="4615" max="4615" width="1.26953125" customWidth="1"/>
    <col min="4616" max="4616" width="5.453125" customWidth="1"/>
    <col min="4617" max="4617" width="55.1796875" customWidth="1"/>
    <col min="4618" max="4618" width="21.26953125" customWidth="1"/>
    <col min="4619" max="4619" width="25.7265625" customWidth="1"/>
    <col min="4620" max="4620" width="17.7265625" customWidth="1"/>
    <col min="4621" max="4621" width="22.7265625" customWidth="1"/>
    <col min="4622" max="4622" width="15.26953125" customWidth="1"/>
    <col min="4623" max="4623" width="20" customWidth="1"/>
    <col min="4624" max="4624" width="24" customWidth="1"/>
    <col min="4625" max="4625" width="18.453125" customWidth="1"/>
    <col min="4628" max="4628" width="17.26953125" customWidth="1"/>
    <col min="4871" max="4871" width="1.26953125" customWidth="1"/>
    <col min="4872" max="4872" width="5.453125" customWidth="1"/>
    <col min="4873" max="4873" width="55.1796875" customWidth="1"/>
    <col min="4874" max="4874" width="21.26953125" customWidth="1"/>
    <col min="4875" max="4875" width="25.7265625" customWidth="1"/>
    <col min="4876" max="4876" width="17.7265625" customWidth="1"/>
    <col min="4877" max="4877" width="22.7265625" customWidth="1"/>
    <col min="4878" max="4878" width="15.26953125" customWidth="1"/>
    <col min="4879" max="4879" width="20" customWidth="1"/>
    <col min="4880" max="4880" width="24" customWidth="1"/>
    <col min="4881" max="4881" width="18.453125" customWidth="1"/>
    <col min="4884" max="4884" width="17.26953125" customWidth="1"/>
    <col min="5127" max="5127" width="1.26953125" customWidth="1"/>
    <col min="5128" max="5128" width="5.453125" customWidth="1"/>
    <col min="5129" max="5129" width="55.1796875" customWidth="1"/>
    <col min="5130" max="5130" width="21.26953125" customWidth="1"/>
    <col min="5131" max="5131" width="25.7265625" customWidth="1"/>
    <col min="5132" max="5132" width="17.7265625" customWidth="1"/>
    <col min="5133" max="5133" width="22.7265625" customWidth="1"/>
    <col min="5134" max="5134" width="15.26953125" customWidth="1"/>
    <col min="5135" max="5135" width="20" customWidth="1"/>
    <col min="5136" max="5136" width="24" customWidth="1"/>
    <col min="5137" max="5137" width="18.453125" customWidth="1"/>
    <col min="5140" max="5140" width="17.26953125" customWidth="1"/>
    <col min="5383" max="5383" width="1.26953125" customWidth="1"/>
    <col min="5384" max="5384" width="5.453125" customWidth="1"/>
    <col min="5385" max="5385" width="55.1796875" customWidth="1"/>
    <col min="5386" max="5386" width="21.26953125" customWidth="1"/>
    <col min="5387" max="5387" width="25.7265625" customWidth="1"/>
    <col min="5388" max="5388" width="17.7265625" customWidth="1"/>
    <col min="5389" max="5389" width="22.7265625" customWidth="1"/>
    <col min="5390" max="5390" width="15.26953125" customWidth="1"/>
    <col min="5391" max="5391" width="20" customWidth="1"/>
    <col min="5392" max="5392" width="24" customWidth="1"/>
    <col min="5393" max="5393" width="18.453125" customWidth="1"/>
    <col min="5396" max="5396" width="17.26953125" customWidth="1"/>
    <col min="5639" max="5639" width="1.26953125" customWidth="1"/>
    <col min="5640" max="5640" width="5.453125" customWidth="1"/>
    <col min="5641" max="5641" width="55.1796875" customWidth="1"/>
    <col min="5642" max="5642" width="21.26953125" customWidth="1"/>
    <col min="5643" max="5643" width="25.7265625" customWidth="1"/>
    <col min="5644" max="5644" width="17.7265625" customWidth="1"/>
    <col min="5645" max="5645" width="22.7265625" customWidth="1"/>
    <col min="5646" max="5646" width="15.26953125" customWidth="1"/>
    <col min="5647" max="5647" width="20" customWidth="1"/>
    <col min="5648" max="5648" width="24" customWidth="1"/>
    <col min="5649" max="5649" width="18.453125" customWidth="1"/>
    <col min="5652" max="5652" width="17.26953125" customWidth="1"/>
    <col min="5895" max="5895" width="1.26953125" customWidth="1"/>
    <col min="5896" max="5896" width="5.453125" customWidth="1"/>
    <col min="5897" max="5897" width="55.1796875" customWidth="1"/>
    <col min="5898" max="5898" width="21.26953125" customWidth="1"/>
    <col min="5899" max="5899" width="25.7265625" customWidth="1"/>
    <col min="5900" max="5900" width="17.7265625" customWidth="1"/>
    <col min="5901" max="5901" width="22.7265625" customWidth="1"/>
    <col min="5902" max="5902" width="15.26953125" customWidth="1"/>
    <col min="5903" max="5903" width="20" customWidth="1"/>
    <col min="5904" max="5904" width="24" customWidth="1"/>
    <col min="5905" max="5905" width="18.453125" customWidth="1"/>
    <col min="5908" max="5908" width="17.26953125" customWidth="1"/>
    <col min="6151" max="6151" width="1.26953125" customWidth="1"/>
    <col min="6152" max="6152" width="5.453125" customWidth="1"/>
    <col min="6153" max="6153" width="55.1796875" customWidth="1"/>
    <col min="6154" max="6154" width="21.26953125" customWidth="1"/>
    <col min="6155" max="6155" width="25.7265625" customWidth="1"/>
    <col min="6156" max="6156" width="17.7265625" customWidth="1"/>
    <col min="6157" max="6157" width="22.7265625" customWidth="1"/>
    <col min="6158" max="6158" width="15.26953125" customWidth="1"/>
    <col min="6159" max="6159" width="20" customWidth="1"/>
    <col min="6160" max="6160" width="24" customWidth="1"/>
    <col min="6161" max="6161" width="18.453125" customWidth="1"/>
    <col min="6164" max="6164" width="17.26953125" customWidth="1"/>
    <col min="6407" max="6407" width="1.26953125" customWidth="1"/>
    <col min="6408" max="6408" width="5.453125" customWidth="1"/>
    <col min="6409" max="6409" width="55.1796875" customWidth="1"/>
    <col min="6410" max="6410" width="21.26953125" customWidth="1"/>
    <col min="6411" max="6411" width="25.7265625" customWidth="1"/>
    <col min="6412" max="6412" width="17.7265625" customWidth="1"/>
    <col min="6413" max="6413" width="22.7265625" customWidth="1"/>
    <col min="6414" max="6414" width="15.26953125" customWidth="1"/>
    <col min="6415" max="6415" width="20" customWidth="1"/>
    <col min="6416" max="6416" width="24" customWidth="1"/>
    <col min="6417" max="6417" width="18.453125" customWidth="1"/>
    <col min="6420" max="6420" width="17.26953125" customWidth="1"/>
    <col min="6663" max="6663" width="1.26953125" customWidth="1"/>
    <col min="6664" max="6664" width="5.453125" customWidth="1"/>
    <col min="6665" max="6665" width="55.1796875" customWidth="1"/>
    <col min="6666" max="6666" width="21.26953125" customWidth="1"/>
    <col min="6667" max="6667" width="25.7265625" customWidth="1"/>
    <col min="6668" max="6668" width="17.7265625" customWidth="1"/>
    <col min="6669" max="6669" width="22.7265625" customWidth="1"/>
    <col min="6670" max="6670" width="15.26953125" customWidth="1"/>
    <col min="6671" max="6671" width="20" customWidth="1"/>
    <col min="6672" max="6672" width="24" customWidth="1"/>
    <col min="6673" max="6673" width="18.453125" customWidth="1"/>
    <col min="6676" max="6676" width="17.26953125" customWidth="1"/>
    <col min="6919" max="6919" width="1.26953125" customWidth="1"/>
    <col min="6920" max="6920" width="5.453125" customWidth="1"/>
    <col min="6921" max="6921" width="55.1796875" customWidth="1"/>
    <col min="6922" max="6922" width="21.26953125" customWidth="1"/>
    <col min="6923" max="6923" width="25.7265625" customWidth="1"/>
    <col min="6924" max="6924" width="17.7265625" customWidth="1"/>
    <col min="6925" max="6925" width="22.7265625" customWidth="1"/>
    <col min="6926" max="6926" width="15.26953125" customWidth="1"/>
    <col min="6927" max="6927" width="20" customWidth="1"/>
    <col min="6928" max="6928" width="24" customWidth="1"/>
    <col min="6929" max="6929" width="18.453125" customWidth="1"/>
    <col min="6932" max="6932" width="17.26953125" customWidth="1"/>
    <col min="7175" max="7175" width="1.26953125" customWidth="1"/>
    <col min="7176" max="7176" width="5.453125" customWidth="1"/>
    <col min="7177" max="7177" width="55.1796875" customWidth="1"/>
    <col min="7178" max="7178" width="21.26953125" customWidth="1"/>
    <col min="7179" max="7179" width="25.7265625" customWidth="1"/>
    <col min="7180" max="7180" width="17.7265625" customWidth="1"/>
    <col min="7181" max="7181" width="22.7265625" customWidth="1"/>
    <col min="7182" max="7182" width="15.26953125" customWidth="1"/>
    <col min="7183" max="7183" width="20" customWidth="1"/>
    <col min="7184" max="7184" width="24" customWidth="1"/>
    <col min="7185" max="7185" width="18.453125" customWidth="1"/>
    <col min="7188" max="7188" width="17.26953125" customWidth="1"/>
    <col min="7431" max="7431" width="1.26953125" customWidth="1"/>
    <col min="7432" max="7432" width="5.453125" customWidth="1"/>
    <col min="7433" max="7433" width="55.1796875" customWidth="1"/>
    <col min="7434" max="7434" width="21.26953125" customWidth="1"/>
    <col min="7435" max="7435" width="25.7265625" customWidth="1"/>
    <col min="7436" max="7436" width="17.7265625" customWidth="1"/>
    <col min="7437" max="7437" width="22.7265625" customWidth="1"/>
    <col min="7438" max="7438" width="15.26953125" customWidth="1"/>
    <col min="7439" max="7439" width="20" customWidth="1"/>
    <col min="7440" max="7440" width="24" customWidth="1"/>
    <col min="7441" max="7441" width="18.453125" customWidth="1"/>
    <col min="7444" max="7444" width="17.26953125" customWidth="1"/>
    <col min="7687" max="7687" width="1.26953125" customWidth="1"/>
    <col min="7688" max="7688" width="5.453125" customWidth="1"/>
    <col min="7689" max="7689" width="55.1796875" customWidth="1"/>
    <col min="7690" max="7690" width="21.26953125" customWidth="1"/>
    <col min="7691" max="7691" width="25.7265625" customWidth="1"/>
    <col min="7692" max="7692" width="17.7265625" customWidth="1"/>
    <col min="7693" max="7693" width="22.7265625" customWidth="1"/>
    <col min="7694" max="7694" width="15.26953125" customWidth="1"/>
    <col min="7695" max="7695" width="20" customWidth="1"/>
    <col min="7696" max="7696" width="24" customWidth="1"/>
    <col min="7697" max="7697" width="18.453125" customWidth="1"/>
    <col min="7700" max="7700" width="17.26953125" customWidth="1"/>
    <col min="7943" max="7943" width="1.26953125" customWidth="1"/>
    <col min="7944" max="7944" width="5.453125" customWidth="1"/>
    <col min="7945" max="7945" width="55.1796875" customWidth="1"/>
    <col min="7946" max="7946" width="21.26953125" customWidth="1"/>
    <col min="7947" max="7947" width="25.7265625" customWidth="1"/>
    <col min="7948" max="7948" width="17.7265625" customWidth="1"/>
    <col min="7949" max="7949" width="22.7265625" customWidth="1"/>
    <col min="7950" max="7950" width="15.26953125" customWidth="1"/>
    <col min="7951" max="7951" width="20" customWidth="1"/>
    <col min="7952" max="7952" width="24" customWidth="1"/>
    <col min="7953" max="7953" width="18.453125" customWidth="1"/>
    <col min="7956" max="7956" width="17.26953125" customWidth="1"/>
    <col min="8199" max="8199" width="1.26953125" customWidth="1"/>
    <col min="8200" max="8200" width="5.453125" customWidth="1"/>
    <col min="8201" max="8201" width="55.1796875" customWidth="1"/>
    <col min="8202" max="8202" width="21.26953125" customWidth="1"/>
    <col min="8203" max="8203" width="25.7265625" customWidth="1"/>
    <col min="8204" max="8204" width="17.7265625" customWidth="1"/>
    <col min="8205" max="8205" width="22.7265625" customWidth="1"/>
    <col min="8206" max="8206" width="15.26953125" customWidth="1"/>
    <col min="8207" max="8207" width="20" customWidth="1"/>
    <col min="8208" max="8208" width="24" customWidth="1"/>
    <col min="8209" max="8209" width="18.453125" customWidth="1"/>
    <col min="8212" max="8212" width="17.26953125" customWidth="1"/>
    <col min="8455" max="8455" width="1.26953125" customWidth="1"/>
    <col min="8456" max="8456" width="5.453125" customWidth="1"/>
    <col min="8457" max="8457" width="55.1796875" customWidth="1"/>
    <col min="8458" max="8458" width="21.26953125" customWidth="1"/>
    <col min="8459" max="8459" width="25.7265625" customWidth="1"/>
    <col min="8460" max="8460" width="17.7265625" customWidth="1"/>
    <col min="8461" max="8461" width="22.7265625" customWidth="1"/>
    <col min="8462" max="8462" width="15.26953125" customWidth="1"/>
    <col min="8463" max="8463" width="20" customWidth="1"/>
    <col min="8464" max="8464" width="24" customWidth="1"/>
    <col min="8465" max="8465" width="18.453125" customWidth="1"/>
    <col min="8468" max="8468" width="17.26953125" customWidth="1"/>
    <col min="8711" max="8711" width="1.26953125" customWidth="1"/>
    <col min="8712" max="8712" width="5.453125" customWidth="1"/>
    <col min="8713" max="8713" width="55.1796875" customWidth="1"/>
    <col min="8714" max="8714" width="21.26953125" customWidth="1"/>
    <col min="8715" max="8715" width="25.7265625" customWidth="1"/>
    <col min="8716" max="8716" width="17.7265625" customWidth="1"/>
    <col min="8717" max="8717" width="22.7265625" customWidth="1"/>
    <col min="8718" max="8718" width="15.26953125" customWidth="1"/>
    <col min="8719" max="8719" width="20" customWidth="1"/>
    <col min="8720" max="8720" width="24" customWidth="1"/>
    <col min="8721" max="8721" width="18.453125" customWidth="1"/>
    <col min="8724" max="8724" width="17.26953125" customWidth="1"/>
    <col min="8967" max="8967" width="1.26953125" customWidth="1"/>
    <col min="8968" max="8968" width="5.453125" customWidth="1"/>
    <col min="8969" max="8969" width="55.1796875" customWidth="1"/>
    <col min="8970" max="8970" width="21.26953125" customWidth="1"/>
    <col min="8971" max="8971" width="25.7265625" customWidth="1"/>
    <col min="8972" max="8972" width="17.7265625" customWidth="1"/>
    <col min="8973" max="8973" width="22.7265625" customWidth="1"/>
    <col min="8974" max="8974" width="15.26953125" customWidth="1"/>
    <col min="8975" max="8975" width="20" customWidth="1"/>
    <col min="8976" max="8976" width="24" customWidth="1"/>
    <col min="8977" max="8977" width="18.453125" customWidth="1"/>
    <col min="8980" max="8980" width="17.26953125" customWidth="1"/>
    <col min="9223" max="9223" width="1.26953125" customWidth="1"/>
    <col min="9224" max="9224" width="5.453125" customWidth="1"/>
    <col min="9225" max="9225" width="55.1796875" customWidth="1"/>
    <col min="9226" max="9226" width="21.26953125" customWidth="1"/>
    <col min="9227" max="9227" width="25.7265625" customWidth="1"/>
    <col min="9228" max="9228" width="17.7265625" customWidth="1"/>
    <col min="9229" max="9229" width="22.7265625" customWidth="1"/>
    <col min="9230" max="9230" width="15.26953125" customWidth="1"/>
    <col min="9231" max="9231" width="20" customWidth="1"/>
    <col min="9232" max="9232" width="24" customWidth="1"/>
    <col min="9233" max="9233" width="18.453125" customWidth="1"/>
    <col min="9236" max="9236" width="17.26953125" customWidth="1"/>
    <col min="9479" max="9479" width="1.26953125" customWidth="1"/>
    <col min="9480" max="9480" width="5.453125" customWidth="1"/>
    <col min="9481" max="9481" width="55.1796875" customWidth="1"/>
    <col min="9482" max="9482" width="21.26953125" customWidth="1"/>
    <col min="9483" max="9483" width="25.7265625" customWidth="1"/>
    <col min="9484" max="9484" width="17.7265625" customWidth="1"/>
    <col min="9485" max="9485" width="22.7265625" customWidth="1"/>
    <col min="9486" max="9486" width="15.26953125" customWidth="1"/>
    <col min="9487" max="9487" width="20" customWidth="1"/>
    <col min="9488" max="9488" width="24" customWidth="1"/>
    <col min="9489" max="9489" width="18.453125" customWidth="1"/>
    <col min="9492" max="9492" width="17.26953125" customWidth="1"/>
    <col min="9735" max="9735" width="1.26953125" customWidth="1"/>
    <col min="9736" max="9736" width="5.453125" customWidth="1"/>
    <col min="9737" max="9737" width="55.1796875" customWidth="1"/>
    <col min="9738" max="9738" width="21.26953125" customWidth="1"/>
    <col min="9739" max="9739" width="25.7265625" customWidth="1"/>
    <col min="9740" max="9740" width="17.7265625" customWidth="1"/>
    <col min="9741" max="9741" width="22.7265625" customWidth="1"/>
    <col min="9742" max="9742" width="15.26953125" customWidth="1"/>
    <col min="9743" max="9743" width="20" customWidth="1"/>
    <col min="9744" max="9744" width="24" customWidth="1"/>
    <col min="9745" max="9745" width="18.453125" customWidth="1"/>
    <col min="9748" max="9748" width="17.26953125" customWidth="1"/>
    <col min="9991" max="9991" width="1.26953125" customWidth="1"/>
    <col min="9992" max="9992" width="5.453125" customWidth="1"/>
    <col min="9993" max="9993" width="55.1796875" customWidth="1"/>
    <col min="9994" max="9994" width="21.26953125" customWidth="1"/>
    <col min="9995" max="9995" width="25.7265625" customWidth="1"/>
    <col min="9996" max="9996" width="17.7265625" customWidth="1"/>
    <col min="9997" max="9997" width="22.7265625" customWidth="1"/>
    <col min="9998" max="9998" width="15.26953125" customWidth="1"/>
    <col min="9999" max="9999" width="20" customWidth="1"/>
    <col min="10000" max="10000" width="24" customWidth="1"/>
    <col min="10001" max="10001" width="18.453125" customWidth="1"/>
    <col min="10004" max="10004" width="17.26953125" customWidth="1"/>
    <col min="10247" max="10247" width="1.26953125" customWidth="1"/>
    <col min="10248" max="10248" width="5.453125" customWidth="1"/>
    <col min="10249" max="10249" width="55.1796875" customWidth="1"/>
    <col min="10250" max="10250" width="21.26953125" customWidth="1"/>
    <col min="10251" max="10251" width="25.7265625" customWidth="1"/>
    <col min="10252" max="10252" width="17.7265625" customWidth="1"/>
    <col min="10253" max="10253" width="22.7265625" customWidth="1"/>
    <col min="10254" max="10254" width="15.26953125" customWidth="1"/>
    <col min="10255" max="10255" width="20" customWidth="1"/>
    <col min="10256" max="10256" width="24" customWidth="1"/>
    <col min="10257" max="10257" width="18.453125" customWidth="1"/>
    <col min="10260" max="10260" width="17.26953125" customWidth="1"/>
    <col min="10503" max="10503" width="1.26953125" customWidth="1"/>
    <col min="10504" max="10504" width="5.453125" customWidth="1"/>
    <col min="10505" max="10505" width="55.1796875" customWidth="1"/>
    <col min="10506" max="10506" width="21.26953125" customWidth="1"/>
    <col min="10507" max="10507" width="25.7265625" customWidth="1"/>
    <col min="10508" max="10508" width="17.7265625" customWidth="1"/>
    <col min="10509" max="10509" width="22.7265625" customWidth="1"/>
    <col min="10510" max="10510" width="15.26953125" customWidth="1"/>
    <col min="10511" max="10511" width="20" customWidth="1"/>
    <col min="10512" max="10512" width="24" customWidth="1"/>
    <col min="10513" max="10513" width="18.453125" customWidth="1"/>
    <col min="10516" max="10516" width="17.26953125" customWidth="1"/>
    <col min="10759" max="10759" width="1.26953125" customWidth="1"/>
    <col min="10760" max="10760" width="5.453125" customWidth="1"/>
    <col min="10761" max="10761" width="55.1796875" customWidth="1"/>
    <col min="10762" max="10762" width="21.26953125" customWidth="1"/>
    <col min="10763" max="10763" width="25.7265625" customWidth="1"/>
    <col min="10764" max="10764" width="17.7265625" customWidth="1"/>
    <col min="10765" max="10765" width="22.7265625" customWidth="1"/>
    <col min="10766" max="10766" width="15.26953125" customWidth="1"/>
    <col min="10767" max="10767" width="20" customWidth="1"/>
    <col min="10768" max="10768" width="24" customWidth="1"/>
    <col min="10769" max="10769" width="18.453125" customWidth="1"/>
    <col min="10772" max="10772" width="17.26953125" customWidth="1"/>
    <col min="11015" max="11015" width="1.26953125" customWidth="1"/>
    <col min="11016" max="11016" width="5.453125" customWidth="1"/>
    <col min="11017" max="11017" width="55.1796875" customWidth="1"/>
    <col min="11018" max="11018" width="21.26953125" customWidth="1"/>
    <col min="11019" max="11019" width="25.7265625" customWidth="1"/>
    <col min="11020" max="11020" width="17.7265625" customWidth="1"/>
    <col min="11021" max="11021" width="22.7265625" customWidth="1"/>
    <col min="11022" max="11022" width="15.26953125" customWidth="1"/>
    <col min="11023" max="11023" width="20" customWidth="1"/>
    <col min="11024" max="11024" width="24" customWidth="1"/>
    <col min="11025" max="11025" width="18.453125" customWidth="1"/>
    <col min="11028" max="11028" width="17.26953125" customWidth="1"/>
    <col min="11271" max="11271" width="1.26953125" customWidth="1"/>
    <col min="11272" max="11272" width="5.453125" customWidth="1"/>
    <col min="11273" max="11273" width="55.1796875" customWidth="1"/>
    <col min="11274" max="11274" width="21.26953125" customWidth="1"/>
    <col min="11275" max="11275" width="25.7265625" customWidth="1"/>
    <col min="11276" max="11276" width="17.7265625" customWidth="1"/>
    <col min="11277" max="11277" width="22.7265625" customWidth="1"/>
    <col min="11278" max="11278" width="15.26953125" customWidth="1"/>
    <col min="11279" max="11279" width="20" customWidth="1"/>
    <col min="11280" max="11280" width="24" customWidth="1"/>
    <col min="11281" max="11281" width="18.453125" customWidth="1"/>
    <col min="11284" max="11284" width="17.26953125" customWidth="1"/>
    <col min="11527" max="11527" width="1.26953125" customWidth="1"/>
    <col min="11528" max="11528" width="5.453125" customWidth="1"/>
    <col min="11529" max="11529" width="55.1796875" customWidth="1"/>
    <col min="11530" max="11530" width="21.26953125" customWidth="1"/>
    <col min="11531" max="11531" width="25.7265625" customWidth="1"/>
    <col min="11532" max="11532" width="17.7265625" customWidth="1"/>
    <col min="11533" max="11533" width="22.7265625" customWidth="1"/>
    <col min="11534" max="11534" width="15.26953125" customWidth="1"/>
    <col min="11535" max="11535" width="20" customWidth="1"/>
    <col min="11536" max="11536" width="24" customWidth="1"/>
    <col min="11537" max="11537" width="18.453125" customWidth="1"/>
    <col min="11540" max="11540" width="17.26953125" customWidth="1"/>
    <col min="11783" max="11783" width="1.26953125" customWidth="1"/>
    <col min="11784" max="11784" width="5.453125" customWidth="1"/>
    <col min="11785" max="11785" width="55.1796875" customWidth="1"/>
    <col min="11786" max="11786" width="21.26953125" customWidth="1"/>
    <col min="11787" max="11787" width="25.7265625" customWidth="1"/>
    <col min="11788" max="11788" width="17.7265625" customWidth="1"/>
    <col min="11789" max="11789" width="22.7265625" customWidth="1"/>
    <col min="11790" max="11790" width="15.26953125" customWidth="1"/>
    <col min="11791" max="11791" width="20" customWidth="1"/>
    <col min="11792" max="11792" width="24" customWidth="1"/>
    <col min="11793" max="11793" width="18.453125" customWidth="1"/>
    <col min="11796" max="11796" width="17.26953125" customWidth="1"/>
    <col min="12039" max="12039" width="1.26953125" customWidth="1"/>
    <col min="12040" max="12040" width="5.453125" customWidth="1"/>
    <col min="12041" max="12041" width="55.1796875" customWidth="1"/>
    <col min="12042" max="12042" width="21.26953125" customWidth="1"/>
    <col min="12043" max="12043" width="25.7265625" customWidth="1"/>
    <col min="12044" max="12044" width="17.7265625" customWidth="1"/>
    <col min="12045" max="12045" width="22.7265625" customWidth="1"/>
    <col min="12046" max="12046" width="15.26953125" customWidth="1"/>
    <col min="12047" max="12047" width="20" customWidth="1"/>
    <col min="12048" max="12048" width="24" customWidth="1"/>
    <col min="12049" max="12049" width="18.453125" customWidth="1"/>
    <col min="12052" max="12052" width="17.26953125" customWidth="1"/>
    <col min="12295" max="12295" width="1.26953125" customWidth="1"/>
    <col min="12296" max="12296" width="5.453125" customWidth="1"/>
    <col min="12297" max="12297" width="55.1796875" customWidth="1"/>
    <col min="12298" max="12298" width="21.26953125" customWidth="1"/>
    <col min="12299" max="12299" width="25.7265625" customWidth="1"/>
    <col min="12300" max="12300" width="17.7265625" customWidth="1"/>
    <col min="12301" max="12301" width="22.7265625" customWidth="1"/>
    <col min="12302" max="12302" width="15.26953125" customWidth="1"/>
    <col min="12303" max="12303" width="20" customWidth="1"/>
    <col min="12304" max="12304" width="24" customWidth="1"/>
    <col min="12305" max="12305" width="18.453125" customWidth="1"/>
    <col min="12308" max="12308" width="17.26953125" customWidth="1"/>
    <col min="12551" max="12551" width="1.26953125" customWidth="1"/>
    <col min="12552" max="12552" width="5.453125" customWidth="1"/>
    <col min="12553" max="12553" width="55.1796875" customWidth="1"/>
    <col min="12554" max="12554" width="21.26953125" customWidth="1"/>
    <col min="12555" max="12555" width="25.7265625" customWidth="1"/>
    <col min="12556" max="12556" width="17.7265625" customWidth="1"/>
    <col min="12557" max="12557" width="22.7265625" customWidth="1"/>
    <col min="12558" max="12558" width="15.26953125" customWidth="1"/>
    <col min="12559" max="12559" width="20" customWidth="1"/>
    <col min="12560" max="12560" width="24" customWidth="1"/>
    <col min="12561" max="12561" width="18.453125" customWidth="1"/>
    <col min="12564" max="12564" width="17.26953125" customWidth="1"/>
    <col min="12807" max="12807" width="1.26953125" customWidth="1"/>
    <col min="12808" max="12808" width="5.453125" customWidth="1"/>
    <col min="12809" max="12809" width="55.1796875" customWidth="1"/>
    <col min="12810" max="12810" width="21.26953125" customWidth="1"/>
    <col min="12811" max="12811" width="25.7265625" customWidth="1"/>
    <col min="12812" max="12812" width="17.7265625" customWidth="1"/>
    <col min="12813" max="12813" width="22.7265625" customWidth="1"/>
    <col min="12814" max="12814" width="15.26953125" customWidth="1"/>
    <col min="12815" max="12815" width="20" customWidth="1"/>
    <col min="12816" max="12816" width="24" customWidth="1"/>
    <col min="12817" max="12817" width="18.453125" customWidth="1"/>
    <col min="12820" max="12820" width="17.26953125" customWidth="1"/>
    <col min="13063" max="13063" width="1.26953125" customWidth="1"/>
    <col min="13064" max="13064" width="5.453125" customWidth="1"/>
    <col min="13065" max="13065" width="55.1796875" customWidth="1"/>
    <col min="13066" max="13066" width="21.26953125" customWidth="1"/>
    <col min="13067" max="13067" width="25.7265625" customWidth="1"/>
    <col min="13068" max="13068" width="17.7265625" customWidth="1"/>
    <col min="13069" max="13069" width="22.7265625" customWidth="1"/>
    <col min="13070" max="13070" width="15.26953125" customWidth="1"/>
    <col min="13071" max="13071" width="20" customWidth="1"/>
    <col min="13072" max="13072" width="24" customWidth="1"/>
    <col min="13073" max="13073" width="18.453125" customWidth="1"/>
    <col min="13076" max="13076" width="17.26953125" customWidth="1"/>
    <col min="13319" max="13319" width="1.26953125" customWidth="1"/>
    <col min="13320" max="13320" width="5.453125" customWidth="1"/>
    <col min="13321" max="13321" width="55.1796875" customWidth="1"/>
    <col min="13322" max="13322" width="21.26953125" customWidth="1"/>
    <col min="13323" max="13323" width="25.7265625" customWidth="1"/>
    <col min="13324" max="13324" width="17.7265625" customWidth="1"/>
    <col min="13325" max="13325" width="22.7265625" customWidth="1"/>
    <col min="13326" max="13326" width="15.26953125" customWidth="1"/>
    <col min="13327" max="13327" width="20" customWidth="1"/>
    <col min="13328" max="13328" width="24" customWidth="1"/>
    <col min="13329" max="13329" width="18.453125" customWidth="1"/>
    <col min="13332" max="13332" width="17.26953125" customWidth="1"/>
    <col min="13575" max="13575" width="1.26953125" customWidth="1"/>
    <col min="13576" max="13576" width="5.453125" customWidth="1"/>
    <col min="13577" max="13577" width="55.1796875" customWidth="1"/>
    <col min="13578" max="13578" width="21.26953125" customWidth="1"/>
    <col min="13579" max="13579" width="25.7265625" customWidth="1"/>
    <col min="13580" max="13580" width="17.7265625" customWidth="1"/>
    <col min="13581" max="13581" width="22.7265625" customWidth="1"/>
    <col min="13582" max="13582" width="15.26953125" customWidth="1"/>
    <col min="13583" max="13583" width="20" customWidth="1"/>
    <col min="13584" max="13584" width="24" customWidth="1"/>
    <col min="13585" max="13585" width="18.453125" customWidth="1"/>
    <col min="13588" max="13588" width="17.26953125" customWidth="1"/>
    <col min="13831" max="13831" width="1.26953125" customWidth="1"/>
    <col min="13832" max="13832" width="5.453125" customWidth="1"/>
    <col min="13833" max="13833" width="55.1796875" customWidth="1"/>
    <col min="13834" max="13834" width="21.26953125" customWidth="1"/>
    <col min="13835" max="13835" width="25.7265625" customWidth="1"/>
    <col min="13836" max="13836" width="17.7265625" customWidth="1"/>
    <col min="13837" max="13837" width="22.7265625" customWidth="1"/>
    <col min="13838" max="13838" width="15.26953125" customWidth="1"/>
    <col min="13839" max="13839" width="20" customWidth="1"/>
    <col min="13840" max="13840" width="24" customWidth="1"/>
    <col min="13841" max="13841" width="18.453125" customWidth="1"/>
    <col min="13844" max="13844" width="17.26953125" customWidth="1"/>
    <col min="14087" max="14087" width="1.26953125" customWidth="1"/>
    <col min="14088" max="14088" width="5.453125" customWidth="1"/>
    <col min="14089" max="14089" width="55.1796875" customWidth="1"/>
    <col min="14090" max="14090" width="21.26953125" customWidth="1"/>
    <col min="14091" max="14091" width="25.7265625" customWidth="1"/>
    <col min="14092" max="14092" width="17.7265625" customWidth="1"/>
    <col min="14093" max="14093" width="22.7265625" customWidth="1"/>
    <col min="14094" max="14094" width="15.26953125" customWidth="1"/>
    <col min="14095" max="14095" width="20" customWidth="1"/>
    <col min="14096" max="14096" width="24" customWidth="1"/>
    <col min="14097" max="14097" width="18.453125" customWidth="1"/>
    <col min="14100" max="14100" width="17.26953125" customWidth="1"/>
    <col min="14343" max="14343" width="1.26953125" customWidth="1"/>
    <col min="14344" max="14344" width="5.453125" customWidth="1"/>
    <col min="14345" max="14345" width="55.1796875" customWidth="1"/>
    <col min="14346" max="14346" width="21.26953125" customWidth="1"/>
    <col min="14347" max="14347" width="25.7265625" customWidth="1"/>
    <col min="14348" max="14348" width="17.7265625" customWidth="1"/>
    <col min="14349" max="14349" width="22.7265625" customWidth="1"/>
    <col min="14350" max="14350" width="15.26953125" customWidth="1"/>
    <col min="14351" max="14351" width="20" customWidth="1"/>
    <col min="14352" max="14352" width="24" customWidth="1"/>
    <col min="14353" max="14353" width="18.453125" customWidth="1"/>
    <col min="14356" max="14356" width="17.26953125" customWidth="1"/>
    <col min="14599" max="14599" width="1.26953125" customWidth="1"/>
    <col min="14600" max="14600" width="5.453125" customWidth="1"/>
    <col min="14601" max="14601" width="55.1796875" customWidth="1"/>
    <col min="14602" max="14602" width="21.26953125" customWidth="1"/>
    <col min="14603" max="14603" width="25.7265625" customWidth="1"/>
    <col min="14604" max="14604" width="17.7265625" customWidth="1"/>
    <col min="14605" max="14605" width="22.7265625" customWidth="1"/>
    <col min="14606" max="14606" width="15.26953125" customWidth="1"/>
    <col min="14607" max="14607" width="20" customWidth="1"/>
    <col min="14608" max="14608" width="24" customWidth="1"/>
    <col min="14609" max="14609" width="18.453125" customWidth="1"/>
    <col min="14612" max="14612" width="17.26953125" customWidth="1"/>
    <col min="14855" max="14855" width="1.26953125" customWidth="1"/>
    <col min="14856" max="14856" width="5.453125" customWidth="1"/>
    <col min="14857" max="14857" width="55.1796875" customWidth="1"/>
    <col min="14858" max="14858" width="21.26953125" customWidth="1"/>
    <col min="14859" max="14859" width="25.7265625" customWidth="1"/>
    <col min="14860" max="14860" width="17.7265625" customWidth="1"/>
    <col min="14861" max="14861" width="22.7265625" customWidth="1"/>
    <col min="14862" max="14862" width="15.26953125" customWidth="1"/>
    <col min="14863" max="14863" width="20" customWidth="1"/>
    <col min="14864" max="14864" width="24" customWidth="1"/>
    <col min="14865" max="14865" width="18.453125" customWidth="1"/>
    <col min="14868" max="14868" width="17.26953125" customWidth="1"/>
    <col min="15111" max="15111" width="1.26953125" customWidth="1"/>
    <col min="15112" max="15112" width="5.453125" customWidth="1"/>
    <col min="15113" max="15113" width="55.1796875" customWidth="1"/>
    <col min="15114" max="15114" width="21.26953125" customWidth="1"/>
    <col min="15115" max="15115" width="25.7265625" customWidth="1"/>
    <col min="15116" max="15116" width="17.7265625" customWidth="1"/>
    <col min="15117" max="15117" width="22.7265625" customWidth="1"/>
    <col min="15118" max="15118" width="15.26953125" customWidth="1"/>
    <col min="15119" max="15119" width="20" customWidth="1"/>
    <col min="15120" max="15120" width="24" customWidth="1"/>
    <col min="15121" max="15121" width="18.453125" customWidth="1"/>
    <col min="15124" max="15124" width="17.26953125" customWidth="1"/>
    <col min="15367" max="15367" width="1.26953125" customWidth="1"/>
    <col min="15368" max="15368" width="5.453125" customWidth="1"/>
    <col min="15369" max="15369" width="55.1796875" customWidth="1"/>
    <col min="15370" max="15370" width="21.26953125" customWidth="1"/>
    <col min="15371" max="15371" width="25.7265625" customWidth="1"/>
    <col min="15372" max="15372" width="17.7265625" customWidth="1"/>
    <col min="15373" max="15373" width="22.7265625" customWidth="1"/>
    <col min="15374" max="15374" width="15.26953125" customWidth="1"/>
    <col min="15375" max="15375" width="20" customWidth="1"/>
    <col min="15376" max="15376" width="24" customWidth="1"/>
    <col min="15377" max="15377" width="18.453125" customWidth="1"/>
    <col min="15380" max="15380" width="17.26953125" customWidth="1"/>
    <col min="15623" max="15623" width="1.26953125" customWidth="1"/>
    <col min="15624" max="15624" width="5.453125" customWidth="1"/>
    <col min="15625" max="15625" width="55.1796875" customWidth="1"/>
    <col min="15626" max="15626" width="21.26953125" customWidth="1"/>
    <col min="15627" max="15627" width="25.7265625" customWidth="1"/>
    <col min="15628" max="15628" width="17.7265625" customWidth="1"/>
    <col min="15629" max="15629" width="22.7265625" customWidth="1"/>
    <col min="15630" max="15630" width="15.26953125" customWidth="1"/>
    <col min="15631" max="15631" width="20" customWidth="1"/>
    <col min="15632" max="15632" width="24" customWidth="1"/>
    <col min="15633" max="15633" width="18.453125" customWidth="1"/>
    <col min="15636" max="15636" width="17.26953125" customWidth="1"/>
    <col min="15879" max="15879" width="1.26953125" customWidth="1"/>
    <col min="15880" max="15880" width="5.453125" customWidth="1"/>
    <col min="15881" max="15881" width="55.1796875" customWidth="1"/>
    <col min="15882" max="15882" width="21.26953125" customWidth="1"/>
    <col min="15883" max="15883" width="25.7265625" customWidth="1"/>
    <col min="15884" max="15884" width="17.7265625" customWidth="1"/>
    <col min="15885" max="15885" width="22.7265625" customWidth="1"/>
    <col min="15886" max="15886" width="15.26953125" customWidth="1"/>
    <col min="15887" max="15887" width="20" customWidth="1"/>
    <col min="15888" max="15888" width="24" customWidth="1"/>
    <col min="15889" max="15889" width="18.453125" customWidth="1"/>
    <col min="15892" max="15892" width="17.26953125" customWidth="1"/>
    <col min="16135" max="16135" width="1.26953125" customWidth="1"/>
    <col min="16136" max="16136" width="5.453125" customWidth="1"/>
    <col min="16137" max="16137" width="55.1796875" customWidth="1"/>
    <col min="16138" max="16138" width="21.26953125" customWidth="1"/>
    <col min="16139" max="16139" width="25.7265625" customWidth="1"/>
    <col min="16140" max="16140" width="17.7265625" customWidth="1"/>
    <col min="16141" max="16141" width="22.7265625" customWidth="1"/>
    <col min="16142" max="16142" width="15.26953125" customWidth="1"/>
    <col min="16143" max="16143" width="20" customWidth="1"/>
    <col min="16144" max="16144" width="24" customWidth="1"/>
    <col min="16145" max="16145" width="18.453125" customWidth="1"/>
    <col min="16148" max="16148" width="17.26953125" customWidth="1"/>
  </cols>
  <sheetData>
    <row r="1" spans="2:13" hidden="1" x14ac:dyDescent="0.35">
      <c r="C1" s="1" t="s">
        <v>0</v>
      </c>
      <c r="D1" s="1">
        <v>3450000</v>
      </c>
      <c r="E1" s="2">
        <v>0.1</v>
      </c>
      <c r="F1" s="3">
        <f>ROUND(D1*(1+E1),0)</f>
        <v>3795000</v>
      </c>
      <c r="G1" s="4"/>
      <c r="H1" s="5"/>
      <c r="I1" s="5"/>
      <c r="J1" s="5"/>
      <c r="K1" s="5"/>
      <c r="L1" s="5"/>
      <c r="M1" s="5"/>
    </row>
    <row r="2" spans="2:13" hidden="1" x14ac:dyDescent="0.35">
      <c r="C2" s="1" t="s">
        <v>1</v>
      </c>
      <c r="D2" s="1">
        <v>2500000</v>
      </c>
      <c r="E2" s="2">
        <v>0.1</v>
      </c>
      <c r="F2" s="3">
        <f t="shared" ref="F2:F9" si="0">ROUND(D2*(1+E2),0)</f>
        <v>2750000</v>
      </c>
      <c r="G2" s="4"/>
      <c r="H2" s="5"/>
      <c r="I2" s="5"/>
      <c r="J2" s="5"/>
      <c r="K2" s="5"/>
      <c r="L2" s="5"/>
      <c r="M2" s="5"/>
    </row>
    <row r="3" spans="2:13" hidden="1" x14ac:dyDescent="0.35">
      <c r="C3" s="1" t="s">
        <v>2</v>
      </c>
      <c r="D3" s="1">
        <v>1750000</v>
      </c>
      <c r="E3" s="2">
        <v>0.1</v>
      </c>
      <c r="F3" s="3">
        <f t="shared" si="0"/>
        <v>1925000</v>
      </c>
      <c r="G3" s="4"/>
      <c r="H3" s="5"/>
      <c r="I3" s="5"/>
      <c r="J3" s="5"/>
      <c r="K3" s="5"/>
      <c r="L3" s="5"/>
      <c r="M3" s="5"/>
    </row>
    <row r="4" spans="2:13" hidden="1" x14ac:dyDescent="0.35">
      <c r="C4" s="1" t="s">
        <v>3</v>
      </c>
      <c r="D4" s="1">
        <v>1550000</v>
      </c>
      <c r="E4" s="2">
        <v>0.1</v>
      </c>
      <c r="F4" s="3">
        <f t="shared" si="0"/>
        <v>1705000</v>
      </c>
      <c r="G4" s="4"/>
      <c r="H4" s="5"/>
      <c r="I4" s="5"/>
      <c r="J4" s="5"/>
      <c r="K4" s="5"/>
      <c r="L4" s="5"/>
      <c r="M4" s="5"/>
    </row>
    <row r="5" spans="2:13" hidden="1" x14ac:dyDescent="0.35">
      <c r="C5" s="1" t="s">
        <v>4</v>
      </c>
      <c r="D5" s="1">
        <v>2500000</v>
      </c>
      <c r="E5" s="2">
        <v>0.1</v>
      </c>
      <c r="F5" s="3">
        <f t="shared" si="0"/>
        <v>2750000</v>
      </c>
      <c r="G5" s="4"/>
      <c r="H5" s="5"/>
      <c r="I5" s="5"/>
      <c r="J5" s="5"/>
      <c r="K5" s="5"/>
      <c r="L5" s="5"/>
      <c r="M5" s="5"/>
    </row>
    <row r="6" spans="2:13" hidden="1" x14ac:dyDescent="0.35">
      <c r="C6" s="1" t="s">
        <v>5</v>
      </c>
      <c r="D6" s="1">
        <v>1550000</v>
      </c>
      <c r="E6" s="2">
        <v>0.1</v>
      </c>
      <c r="F6" s="3">
        <f t="shared" si="0"/>
        <v>1705000</v>
      </c>
      <c r="G6" s="4"/>
      <c r="H6" s="5"/>
      <c r="I6" s="5"/>
      <c r="J6" s="5"/>
      <c r="K6" s="5"/>
      <c r="L6" s="5"/>
      <c r="M6" s="5"/>
    </row>
    <row r="7" spans="2:13" hidden="1" x14ac:dyDescent="0.35">
      <c r="C7" s="1" t="s">
        <v>6</v>
      </c>
      <c r="D7" s="1">
        <v>2800000</v>
      </c>
      <c r="E7" s="2"/>
      <c r="F7" s="3">
        <f t="shared" si="0"/>
        <v>2800000</v>
      </c>
      <c r="G7" s="4"/>
      <c r="H7" s="5"/>
      <c r="I7" s="5"/>
      <c r="J7" s="5"/>
      <c r="K7" s="5"/>
      <c r="L7" s="5"/>
      <c r="M7" s="5"/>
    </row>
    <row r="8" spans="2:13" hidden="1" x14ac:dyDescent="0.35">
      <c r="C8" s="1" t="s">
        <v>7</v>
      </c>
      <c r="D8" s="1">
        <v>2000000</v>
      </c>
      <c r="E8" s="2"/>
      <c r="F8" s="3">
        <f t="shared" si="0"/>
        <v>2000000</v>
      </c>
      <c r="G8" s="4"/>
      <c r="H8" s="5"/>
      <c r="I8" s="5"/>
      <c r="J8" s="5"/>
      <c r="K8" s="5"/>
      <c r="L8" s="5"/>
      <c r="M8" s="5"/>
    </row>
    <row r="9" spans="2:13" hidden="1" x14ac:dyDescent="0.35">
      <c r="C9" s="1" t="s">
        <v>8</v>
      </c>
      <c r="D9" s="1">
        <v>140606</v>
      </c>
      <c r="E9" s="2">
        <v>0.13</v>
      </c>
      <c r="F9" s="3">
        <f t="shared" si="0"/>
        <v>158885</v>
      </c>
      <c r="G9" s="4"/>
      <c r="H9" s="5"/>
      <c r="I9" s="5"/>
      <c r="J9" s="5"/>
      <c r="K9" s="5"/>
      <c r="L9" s="5"/>
      <c r="M9" s="5"/>
    </row>
    <row r="10" spans="2:13" ht="15" thickBot="1" x14ac:dyDescent="0.4">
      <c r="C10" s="379"/>
      <c r="D10" s="379"/>
      <c r="E10" s="380"/>
      <c r="F10" s="381"/>
      <c r="G10" s="5"/>
      <c r="H10" s="5"/>
      <c r="I10" s="5"/>
      <c r="J10" s="5"/>
      <c r="K10" s="5"/>
      <c r="L10" s="5"/>
      <c r="M10" s="5"/>
    </row>
    <row r="11" spans="2:13" ht="42.75" customHeight="1" thickBot="1" x14ac:dyDescent="0.4">
      <c r="C11" s="439" t="s">
        <v>107</v>
      </c>
      <c r="D11" s="440"/>
      <c r="E11" s="440"/>
      <c r="F11" s="440"/>
      <c r="G11" s="440"/>
      <c r="H11" s="440"/>
      <c r="I11" s="440"/>
      <c r="J11" s="440"/>
      <c r="K11" s="441"/>
      <c r="L11" s="5"/>
      <c r="M11" s="5"/>
    </row>
    <row r="12" spans="2:13" ht="21.5" thickBot="1" x14ac:dyDescent="0.55000000000000004">
      <c r="B12" s="410" t="s">
        <v>164</v>
      </c>
      <c r="C12" s="410"/>
      <c r="D12" s="410"/>
      <c r="E12" s="410"/>
      <c r="F12" s="410"/>
      <c r="G12" s="410"/>
      <c r="H12" s="6"/>
      <c r="I12" s="6"/>
      <c r="J12" s="6"/>
      <c r="K12" s="6"/>
      <c r="L12" s="6"/>
      <c r="M12" s="6"/>
    </row>
    <row r="13" spans="2:13" ht="15" thickBot="1" x14ac:dyDescent="0.4">
      <c r="C13" s="7" t="s">
        <v>9</v>
      </c>
      <c r="D13" s="7"/>
      <c r="E13" s="8"/>
      <c r="F13" s="411" t="s">
        <v>10</v>
      </c>
      <c r="G13" s="412"/>
      <c r="H13" s="413" t="s">
        <v>11</v>
      </c>
      <c r="I13" s="414"/>
      <c r="J13" s="404" t="s">
        <v>166</v>
      </c>
      <c r="K13" s="405"/>
      <c r="L13" s="9"/>
      <c r="M13" s="9"/>
    </row>
    <row r="14" spans="2:13" ht="25.5" customHeight="1" thickBot="1" x14ac:dyDescent="0.4">
      <c r="C14" s="285" t="s">
        <v>12</v>
      </c>
      <c r="D14" s="285" t="s">
        <v>13</v>
      </c>
      <c r="E14" s="286" t="s">
        <v>14</v>
      </c>
      <c r="F14" s="287" t="s">
        <v>15</v>
      </c>
      <c r="G14" s="288" t="s">
        <v>16</v>
      </c>
      <c r="H14" s="287" t="s">
        <v>15</v>
      </c>
      <c r="I14" s="288" t="s">
        <v>16</v>
      </c>
      <c r="J14" s="287" t="s">
        <v>15</v>
      </c>
      <c r="K14" s="288" t="s">
        <v>16</v>
      </c>
      <c r="L14" s="10"/>
      <c r="M14" s="10"/>
    </row>
    <row r="15" spans="2:13" x14ac:dyDescent="0.35">
      <c r="C15" s="289" t="s">
        <v>17</v>
      </c>
      <c r="D15" s="290">
        <v>1</v>
      </c>
      <c r="E15" s="291"/>
      <c r="F15" s="292">
        <v>4400000</v>
      </c>
      <c r="G15" s="293">
        <f>D15*F15</f>
        <v>4400000</v>
      </c>
      <c r="H15" s="292">
        <v>4400000</v>
      </c>
      <c r="I15" s="293">
        <f>D15*H15</f>
        <v>4400000</v>
      </c>
      <c r="J15" s="292">
        <v>4400000</v>
      </c>
      <c r="K15" s="293">
        <f>D15*J15</f>
        <v>4400000</v>
      </c>
      <c r="L15" s="11"/>
      <c r="M15" s="11"/>
    </row>
    <row r="16" spans="2:13" x14ac:dyDescent="0.35">
      <c r="C16" s="294" t="s">
        <v>18</v>
      </c>
      <c r="D16" s="295"/>
      <c r="E16" s="296"/>
      <c r="F16" s="297">
        <v>0</v>
      </c>
      <c r="G16" s="298">
        <f>D16*F16</f>
        <v>0</v>
      </c>
      <c r="H16" s="297">
        <v>0</v>
      </c>
      <c r="I16" s="298">
        <f>F16*H16</f>
        <v>0</v>
      </c>
      <c r="J16" s="297">
        <v>0</v>
      </c>
      <c r="K16" s="298">
        <f>H16*J16</f>
        <v>0</v>
      </c>
      <c r="L16" s="11"/>
      <c r="M16" s="11"/>
    </row>
    <row r="17" spans="3:13" x14ac:dyDescent="0.35">
      <c r="C17" s="294" t="s">
        <v>19</v>
      </c>
      <c r="D17" s="295"/>
      <c r="E17" s="296"/>
      <c r="F17" s="297">
        <f>F15/230</f>
        <v>19130.434782608696</v>
      </c>
      <c r="G17" s="298"/>
      <c r="H17" s="297">
        <f>H15/230</f>
        <v>19130.434782608696</v>
      </c>
      <c r="I17" s="298"/>
      <c r="J17" s="297">
        <f>J15/230</f>
        <v>19130.434782608696</v>
      </c>
      <c r="K17" s="298"/>
      <c r="L17" s="11"/>
      <c r="M17" s="11"/>
    </row>
    <row r="18" spans="3:13" ht="15" thickBot="1" x14ac:dyDescent="0.4">
      <c r="C18" s="299" t="s">
        <v>20</v>
      </c>
      <c r="D18" s="300"/>
      <c r="E18" s="301"/>
      <c r="F18" s="302"/>
      <c r="G18" s="303"/>
      <c r="H18" s="302"/>
      <c r="I18" s="303"/>
      <c r="J18" s="302"/>
      <c r="K18" s="303"/>
      <c r="L18" s="11"/>
      <c r="M18" s="11"/>
    </row>
    <row r="19" spans="3:13" x14ac:dyDescent="0.35">
      <c r="C19" s="16" t="s">
        <v>21</v>
      </c>
      <c r="D19" s="13">
        <v>1</v>
      </c>
      <c r="E19" s="17"/>
      <c r="F19" s="14">
        <f>(F15/30)*D18</f>
        <v>0</v>
      </c>
      <c r="G19" s="18">
        <f>D19*F19</f>
        <v>0</v>
      </c>
      <c r="H19" s="14">
        <f>(H15/30)*D18</f>
        <v>0</v>
      </c>
      <c r="I19" s="18">
        <f>D19*H19</f>
        <v>0</v>
      </c>
      <c r="J19" s="14">
        <f>(J15/30)*D18</f>
        <v>0</v>
      </c>
      <c r="K19" s="18">
        <f>D19*J19</f>
        <v>0</v>
      </c>
      <c r="L19" s="19"/>
      <c r="M19" s="19"/>
    </row>
    <row r="20" spans="3:13" x14ac:dyDescent="0.35">
      <c r="C20" s="16" t="s">
        <v>22</v>
      </c>
      <c r="D20" s="13"/>
      <c r="E20" s="17"/>
      <c r="F20" s="14">
        <f>(F16/30)*D18</f>
        <v>0</v>
      </c>
      <c r="G20" s="18">
        <f>D20*F20</f>
        <v>0</v>
      </c>
      <c r="H20" s="14">
        <f>(H16/30)*F18</f>
        <v>0</v>
      </c>
      <c r="I20" s="18">
        <f>F20*H20</f>
        <v>0</v>
      </c>
      <c r="J20" s="14">
        <f>(J16/30)*H18</f>
        <v>0</v>
      </c>
      <c r="K20" s="18">
        <f>H20*J20</f>
        <v>0</v>
      </c>
      <c r="L20" s="19"/>
      <c r="M20" s="19"/>
    </row>
    <row r="21" spans="3:13" x14ac:dyDescent="0.35">
      <c r="C21" s="16" t="s">
        <v>23</v>
      </c>
      <c r="D21" s="13">
        <v>0</v>
      </c>
      <c r="E21" s="20">
        <v>1.25</v>
      </c>
      <c r="F21" s="21"/>
      <c r="G21" s="18">
        <f>D21*F21</f>
        <v>0</v>
      </c>
      <c r="H21" s="21"/>
      <c r="I21" s="18">
        <f>F21*H21</f>
        <v>0</v>
      </c>
      <c r="J21" s="21"/>
      <c r="K21" s="18">
        <f>H21*J21</f>
        <v>0</v>
      </c>
      <c r="L21" s="19"/>
      <c r="M21" s="19"/>
    </row>
    <row r="22" spans="3:13" x14ac:dyDescent="0.35">
      <c r="C22" s="16" t="s">
        <v>24</v>
      </c>
      <c r="D22" s="13">
        <v>0</v>
      </c>
      <c r="E22" s="20">
        <v>1.75</v>
      </c>
      <c r="F22" s="21"/>
      <c r="G22" s="18">
        <f>D22*F22</f>
        <v>0</v>
      </c>
      <c r="H22" s="21"/>
      <c r="I22" s="18">
        <f>F22*H22</f>
        <v>0</v>
      </c>
      <c r="J22" s="21"/>
      <c r="K22" s="18">
        <f>H22*J22</f>
        <v>0</v>
      </c>
      <c r="L22" s="19"/>
      <c r="M22" s="19"/>
    </row>
    <row r="23" spans="3:13" x14ac:dyDescent="0.35">
      <c r="C23" s="16" t="s">
        <v>25</v>
      </c>
      <c r="D23" s="13">
        <v>0</v>
      </c>
      <c r="E23" s="20">
        <v>1.35</v>
      </c>
      <c r="F23" s="21"/>
      <c r="G23" s="18">
        <f>D23*F23</f>
        <v>0</v>
      </c>
      <c r="H23" s="21"/>
      <c r="I23" s="18">
        <f>F23*H23</f>
        <v>0</v>
      </c>
      <c r="J23" s="21"/>
      <c r="K23" s="18">
        <f>H23*J23</f>
        <v>0</v>
      </c>
      <c r="L23" s="19"/>
      <c r="M23" s="19"/>
    </row>
    <row r="24" spans="3:13" x14ac:dyDescent="0.35">
      <c r="C24" s="16" t="s">
        <v>26</v>
      </c>
      <c r="D24" s="13">
        <f>+(D15*1%)*8</f>
        <v>0.08</v>
      </c>
      <c r="E24" s="20">
        <v>1.75</v>
      </c>
      <c r="F24" s="21"/>
      <c r="G24" s="18">
        <f>+F24*D24</f>
        <v>0</v>
      </c>
      <c r="H24" s="21"/>
      <c r="I24" s="18">
        <f>+H24*F24</f>
        <v>0</v>
      </c>
      <c r="J24" s="21"/>
      <c r="K24" s="18">
        <f>+J24*H24</f>
        <v>0</v>
      </c>
      <c r="L24" s="19"/>
      <c r="M24" s="19"/>
    </row>
    <row r="25" spans="3:13" x14ac:dyDescent="0.35">
      <c r="C25" s="16" t="s">
        <v>27</v>
      </c>
      <c r="D25" s="13">
        <f>R22</f>
        <v>0</v>
      </c>
      <c r="E25" s="20">
        <v>2.1</v>
      </c>
      <c r="F25" s="21"/>
      <c r="G25" s="18">
        <f>D25*F25</f>
        <v>0</v>
      </c>
      <c r="H25" s="21"/>
      <c r="I25" s="18">
        <f>F25*H25</f>
        <v>0</v>
      </c>
      <c r="J25" s="21"/>
      <c r="K25" s="18">
        <f>H25*J25</f>
        <v>0</v>
      </c>
      <c r="L25" s="19"/>
      <c r="M25" s="19"/>
    </row>
    <row r="26" spans="3:13" x14ac:dyDescent="0.35">
      <c r="C26" s="16" t="s">
        <v>28</v>
      </c>
      <c r="D26" s="13">
        <f>S22</f>
        <v>0</v>
      </c>
      <c r="E26" s="20">
        <v>2</v>
      </c>
      <c r="F26" s="21"/>
      <c r="G26" s="18">
        <f>D26*F26</f>
        <v>0</v>
      </c>
      <c r="H26" s="21"/>
      <c r="I26" s="18">
        <f>F26*H26</f>
        <v>0</v>
      </c>
      <c r="J26" s="21"/>
      <c r="K26" s="18">
        <f>H26*J26</f>
        <v>0</v>
      </c>
      <c r="L26" s="19"/>
      <c r="M26" s="19"/>
    </row>
    <row r="27" spans="3:13" x14ac:dyDescent="0.35">
      <c r="C27" s="16" t="s">
        <v>29</v>
      </c>
      <c r="D27" s="13">
        <f>T22</f>
        <v>0</v>
      </c>
      <c r="E27" s="20">
        <v>2.5</v>
      </c>
      <c r="F27" s="21"/>
      <c r="G27" s="18">
        <f>D27*F27</f>
        <v>0</v>
      </c>
      <c r="H27" s="21"/>
      <c r="I27" s="18">
        <f>F27*H27</f>
        <v>0</v>
      </c>
      <c r="J27" s="21"/>
      <c r="K27" s="18">
        <f>H27*J27</f>
        <v>0</v>
      </c>
      <c r="L27" s="19"/>
      <c r="M27" s="19"/>
    </row>
    <row r="28" spans="3:13" x14ac:dyDescent="0.35">
      <c r="C28" s="12" t="s">
        <v>30</v>
      </c>
      <c r="D28" s="12"/>
      <c r="E28" s="22"/>
      <c r="F28" s="14">
        <f t="shared" ref="F28:K28" si="1">SUM(F19:F27)</f>
        <v>0</v>
      </c>
      <c r="G28" s="15">
        <f t="shared" si="1"/>
        <v>0</v>
      </c>
      <c r="H28" s="14">
        <f t="shared" si="1"/>
        <v>0</v>
      </c>
      <c r="I28" s="15">
        <f t="shared" si="1"/>
        <v>0</v>
      </c>
      <c r="J28" s="14">
        <f t="shared" si="1"/>
        <v>0</v>
      </c>
      <c r="K28" s="15">
        <f t="shared" si="1"/>
        <v>0</v>
      </c>
      <c r="L28" s="11"/>
      <c r="M28" s="11"/>
    </row>
    <row r="29" spans="3:13" x14ac:dyDescent="0.35">
      <c r="C29" s="16" t="s">
        <v>31</v>
      </c>
      <c r="D29" s="13"/>
      <c r="E29" s="23">
        <v>8.3299999999999999E-2</v>
      </c>
      <c r="F29" s="21">
        <f>F28*E29</f>
        <v>0</v>
      </c>
      <c r="G29" s="18">
        <f>G28*E29</f>
        <v>0</v>
      </c>
      <c r="H29" s="21">
        <f>H28*E29</f>
        <v>0</v>
      </c>
      <c r="I29" s="18">
        <f>I28*E29</f>
        <v>0</v>
      </c>
      <c r="J29" s="21">
        <f>J28*E29</f>
        <v>0</v>
      </c>
      <c r="K29" s="18">
        <f>K28*E29</f>
        <v>0</v>
      </c>
      <c r="L29" s="19"/>
      <c r="M29" s="19"/>
    </row>
    <row r="30" spans="3:13" x14ac:dyDescent="0.35">
      <c r="C30" s="16" t="s">
        <v>32</v>
      </c>
      <c r="D30" s="13"/>
      <c r="E30" s="24">
        <v>0.01</v>
      </c>
      <c r="F30" s="21">
        <f>F29*E30</f>
        <v>0</v>
      </c>
      <c r="G30" s="18">
        <f>G28*E30</f>
        <v>0</v>
      </c>
      <c r="H30" s="21">
        <f>H29*E30</f>
        <v>0</v>
      </c>
      <c r="I30" s="18">
        <f>I28*E30</f>
        <v>0</v>
      </c>
      <c r="J30" s="21">
        <f>J29*E30</f>
        <v>0</v>
      </c>
      <c r="K30" s="18">
        <f>K28*E30</f>
        <v>0</v>
      </c>
      <c r="L30" s="19"/>
      <c r="M30" s="19"/>
    </row>
    <row r="31" spans="3:13" x14ac:dyDescent="0.35">
      <c r="C31" s="16" t="s">
        <v>33</v>
      </c>
      <c r="D31" s="13"/>
      <c r="E31" s="23">
        <v>8.3299999999999999E-2</v>
      </c>
      <c r="F31" s="21">
        <f>E31*F28</f>
        <v>0</v>
      </c>
      <c r="G31" s="18">
        <f>G28*E31</f>
        <v>0</v>
      </c>
      <c r="H31" s="21">
        <f>E31*H28</f>
        <v>0</v>
      </c>
      <c r="I31" s="18">
        <f>I28*E31</f>
        <v>0</v>
      </c>
      <c r="J31" s="21">
        <f>E31*J28</f>
        <v>0</v>
      </c>
      <c r="K31" s="18">
        <f>K28*E31</f>
        <v>0</v>
      </c>
      <c r="L31" s="19"/>
      <c r="M31" s="19"/>
    </row>
    <row r="32" spans="3:13" x14ac:dyDescent="0.35">
      <c r="C32" s="16" t="s">
        <v>34</v>
      </c>
      <c r="D32" s="13"/>
      <c r="E32" s="23">
        <v>4.1700000000000001E-2</v>
      </c>
      <c r="F32" s="21">
        <f>E32*F28</f>
        <v>0</v>
      </c>
      <c r="G32" s="18">
        <f>+(G28-G20)*E32</f>
        <v>0</v>
      </c>
      <c r="H32" s="21">
        <f>E32*H28</f>
        <v>0</v>
      </c>
      <c r="I32" s="18">
        <f>+(I28-I20)*E32</f>
        <v>0</v>
      </c>
      <c r="J32" s="21">
        <f>E32*J28</f>
        <v>0</v>
      </c>
      <c r="K32" s="18">
        <f>+(K28-K20)*E32</f>
        <v>0</v>
      </c>
      <c r="L32" s="19"/>
      <c r="M32" s="19"/>
    </row>
    <row r="33" spans="3:14" x14ac:dyDescent="0.35">
      <c r="C33" s="16" t="s">
        <v>35</v>
      </c>
      <c r="D33" s="13"/>
      <c r="E33" s="24">
        <v>0.12</v>
      </c>
      <c r="F33" s="21">
        <f>(F28-F16)*E33</f>
        <v>0</v>
      </c>
      <c r="G33" s="18">
        <f>+(G28-G20)*E33</f>
        <v>0</v>
      </c>
      <c r="H33" s="21">
        <f>(H28-H16)*E33</f>
        <v>0</v>
      </c>
      <c r="I33" s="18">
        <f>+(I28-I20)*E33</f>
        <v>0</v>
      </c>
      <c r="J33" s="21">
        <f>(J28-J16)*E33</f>
        <v>0</v>
      </c>
      <c r="K33" s="18">
        <f>+(K28-K20)*E33</f>
        <v>0</v>
      </c>
      <c r="L33" s="19"/>
      <c r="M33" s="19"/>
    </row>
    <row r="34" spans="3:14" x14ac:dyDescent="0.35">
      <c r="C34" s="16" t="s">
        <v>36</v>
      </c>
      <c r="D34" s="13"/>
      <c r="E34" s="25">
        <v>6.9599999999999995E-2</v>
      </c>
      <c r="F34" s="21">
        <f>(F28-F16)*E34</f>
        <v>0</v>
      </c>
      <c r="G34" s="18">
        <f>+(G28-G20)*E34</f>
        <v>0</v>
      </c>
      <c r="H34" s="21">
        <f>(H28-H16)*E34</f>
        <v>0</v>
      </c>
      <c r="I34" s="18">
        <f>+(I28-I20)*E34</f>
        <v>0</v>
      </c>
      <c r="J34" s="21">
        <f>(J28-J16)*E34</f>
        <v>0</v>
      </c>
      <c r="K34" s="18">
        <f>+(K28-K20)*E34</f>
        <v>0</v>
      </c>
      <c r="L34" s="19"/>
      <c r="M34" s="19"/>
    </row>
    <row r="35" spans="3:14" x14ac:dyDescent="0.35">
      <c r="C35" s="16" t="s">
        <v>37</v>
      </c>
      <c r="D35" s="13"/>
      <c r="E35" s="23">
        <v>0.04</v>
      </c>
      <c r="F35" s="21">
        <f>(F28-F16)*E35</f>
        <v>0</v>
      </c>
      <c r="G35" s="18">
        <f>+(G28-G20+G32)*E35</f>
        <v>0</v>
      </c>
      <c r="H35" s="21">
        <f>(H28-H16)*E35</f>
        <v>0</v>
      </c>
      <c r="I35" s="18">
        <f>+(I28-I20+I32)*E35</f>
        <v>0</v>
      </c>
      <c r="J35" s="21">
        <f>(J28-J16)*E35</f>
        <v>0</v>
      </c>
      <c r="K35" s="18">
        <f>+(K28-K20+K32)*E35</f>
        <v>0</v>
      </c>
      <c r="L35" s="19"/>
      <c r="M35" s="19"/>
    </row>
    <row r="36" spans="3:14" x14ac:dyDescent="0.35">
      <c r="C36" s="26" t="s">
        <v>38</v>
      </c>
      <c r="D36" s="26"/>
      <c r="E36" s="27"/>
      <c r="F36" s="28"/>
      <c r="G36" s="29">
        <f>SUM(G28:G35)</f>
        <v>0</v>
      </c>
      <c r="H36" s="28"/>
      <c r="I36" s="29">
        <f>SUM(I28:I35)</f>
        <v>0</v>
      </c>
      <c r="J36" s="28"/>
      <c r="K36" s="29">
        <f>SUM(K28:K35)</f>
        <v>0</v>
      </c>
      <c r="L36" s="30"/>
      <c r="M36" s="30"/>
    </row>
    <row r="37" spans="3:14" x14ac:dyDescent="0.35">
      <c r="C37" s="31" t="s">
        <v>39</v>
      </c>
      <c r="D37" s="31"/>
      <c r="E37" s="32"/>
      <c r="F37" s="33">
        <v>0.14000000000000001</v>
      </c>
      <c r="G37" s="34">
        <f>F37*G36</f>
        <v>0</v>
      </c>
      <c r="H37" s="33">
        <v>0.16</v>
      </c>
      <c r="I37" s="34">
        <f>H37*I36</f>
        <v>0</v>
      </c>
      <c r="J37" s="33">
        <f>(F37+H37)/2</f>
        <v>0.15000000000000002</v>
      </c>
      <c r="K37" s="34">
        <f>J37*K36</f>
        <v>0</v>
      </c>
      <c r="L37" s="35"/>
      <c r="M37" s="35"/>
    </row>
    <row r="38" spans="3:14" ht="15" thickBot="1" x14ac:dyDescent="0.4">
      <c r="C38" s="36" t="s">
        <v>40</v>
      </c>
      <c r="D38" s="36"/>
      <c r="E38" s="37">
        <v>0.19</v>
      </c>
      <c r="F38" s="38">
        <f>G36*F37</f>
        <v>0</v>
      </c>
      <c r="G38" s="39">
        <f>+F38*E38</f>
        <v>0</v>
      </c>
      <c r="H38" s="38">
        <f>I36*H37</f>
        <v>0</v>
      </c>
      <c r="I38" s="39">
        <f>+H38*E38</f>
        <v>0</v>
      </c>
      <c r="J38" s="38">
        <f>K36*J37</f>
        <v>0</v>
      </c>
      <c r="K38" s="39">
        <f>+J38*E38</f>
        <v>0</v>
      </c>
      <c r="L38" s="35"/>
      <c r="M38" s="35"/>
    </row>
    <row r="39" spans="3:14" ht="15" thickBot="1" x14ac:dyDescent="0.4">
      <c r="C39" s="40" t="str">
        <f>C13</f>
        <v>MAESTROS ALBAÑILERIA</v>
      </c>
      <c r="D39" s="40"/>
      <c r="E39" s="41"/>
      <c r="F39" s="42"/>
      <c r="G39" s="43">
        <f>G36+G37+G38</f>
        <v>0</v>
      </c>
      <c r="H39" s="42"/>
      <c r="I39" s="43">
        <f>I36+I37+I38</f>
        <v>0</v>
      </c>
      <c r="J39" s="42"/>
      <c r="K39" s="43">
        <f>K36+K37+K38</f>
        <v>0</v>
      </c>
      <c r="L39" s="9"/>
      <c r="M39" s="9"/>
      <c r="N39" s="362"/>
    </row>
    <row r="40" spans="3:14" x14ac:dyDescent="0.35">
      <c r="C40" s="7"/>
      <c r="D40" s="7"/>
      <c r="E40" s="8"/>
      <c r="F40" s="84"/>
      <c r="G40" s="9"/>
      <c r="H40" s="84"/>
      <c r="I40" s="9"/>
      <c r="J40" s="84"/>
      <c r="K40" s="9"/>
      <c r="L40" s="9"/>
      <c r="M40" s="9"/>
    </row>
    <row r="41" spans="3:14" ht="15" thickBot="1" x14ac:dyDescent="0.4">
      <c r="C41" s="7" t="s">
        <v>9</v>
      </c>
      <c r="D41" s="7"/>
      <c r="E41" s="8"/>
      <c r="F41" s="44"/>
      <c r="G41" s="45"/>
      <c r="H41" s="44"/>
      <c r="I41" s="45"/>
      <c r="J41" s="44"/>
      <c r="K41" s="45"/>
      <c r="L41" s="9"/>
      <c r="M41" s="9"/>
    </row>
    <row r="42" spans="3:14" ht="29.25" customHeight="1" thickBot="1" x14ac:dyDescent="0.4">
      <c r="C42" s="285" t="s">
        <v>12</v>
      </c>
      <c r="D42" s="285" t="s">
        <v>13</v>
      </c>
      <c r="E42" s="286" t="s">
        <v>14</v>
      </c>
      <c r="F42" s="287" t="s">
        <v>15</v>
      </c>
      <c r="G42" s="288" t="s">
        <v>16</v>
      </c>
      <c r="H42" s="287" t="s">
        <v>15</v>
      </c>
      <c r="I42" s="288" t="s">
        <v>16</v>
      </c>
      <c r="J42" s="287" t="s">
        <v>15</v>
      </c>
      <c r="K42" s="288" t="s">
        <v>16</v>
      </c>
      <c r="L42" s="10"/>
      <c r="M42" s="10"/>
    </row>
    <row r="43" spans="3:14" x14ac:dyDescent="0.35">
      <c r="C43" s="289" t="s">
        <v>17</v>
      </c>
      <c r="D43" s="290">
        <v>2</v>
      </c>
      <c r="E43" s="291"/>
      <c r="F43" s="292">
        <v>3795000</v>
      </c>
      <c r="G43" s="293">
        <f>D43*F43</f>
        <v>7590000</v>
      </c>
      <c r="H43" s="292">
        <v>3795000</v>
      </c>
      <c r="I43" s="293">
        <f>D43*H43</f>
        <v>7590000</v>
      </c>
      <c r="J43" s="292">
        <v>3795000</v>
      </c>
      <c r="K43" s="293">
        <f>D43*J43</f>
        <v>7590000</v>
      </c>
      <c r="L43" s="11"/>
      <c r="M43" s="11"/>
    </row>
    <row r="44" spans="3:14" x14ac:dyDescent="0.35">
      <c r="C44" s="294" t="s">
        <v>18</v>
      </c>
      <c r="D44" s="295"/>
      <c r="E44" s="296"/>
      <c r="F44" s="297">
        <v>0</v>
      </c>
      <c r="G44" s="298">
        <f>D44*F44</f>
        <v>0</v>
      </c>
      <c r="H44" s="297">
        <v>0</v>
      </c>
      <c r="I44" s="298">
        <f>F44*H44</f>
        <v>0</v>
      </c>
      <c r="J44" s="297">
        <v>0</v>
      </c>
      <c r="K44" s="298">
        <f>H44*J44</f>
        <v>0</v>
      </c>
      <c r="L44" s="11"/>
      <c r="M44" s="11"/>
    </row>
    <row r="45" spans="3:14" x14ac:dyDescent="0.35">
      <c r="C45" s="294" t="s">
        <v>19</v>
      </c>
      <c r="D45" s="295"/>
      <c r="E45" s="296"/>
      <c r="F45" s="297">
        <f>F43/230</f>
        <v>16500</v>
      </c>
      <c r="G45" s="298"/>
      <c r="H45" s="297">
        <f>H43/230</f>
        <v>16500</v>
      </c>
      <c r="I45" s="298"/>
      <c r="J45" s="297">
        <f>J43/230</f>
        <v>16500</v>
      </c>
      <c r="K45" s="298"/>
      <c r="L45" s="11"/>
      <c r="M45" s="11"/>
    </row>
    <row r="46" spans="3:14" ht="15" thickBot="1" x14ac:dyDescent="0.4">
      <c r="C46" s="299" t="s">
        <v>20</v>
      </c>
      <c r="D46" s="300"/>
      <c r="E46" s="301"/>
      <c r="F46" s="302"/>
      <c r="G46" s="303"/>
      <c r="H46" s="302"/>
      <c r="I46" s="303"/>
      <c r="J46" s="302"/>
      <c r="K46" s="303"/>
      <c r="L46" s="11"/>
      <c r="M46" s="11"/>
    </row>
    <row r="47" spans="3:14" x14ac:dyDescent="0.35">
      <c r="C47" s="16" t="s">
        <v>21</v>
      </c>
      <c r="D47" s="13">
        <v>2</v>
      </c>
      <c r="E47" s="17"/>
      <c r="F47" s="14">
        <f>(F43/30)*D46</f>
        <v>0</v>
      </c>
      <c r="G47" s="18">
        <f>D47*F47</f>
        <v>0</v>
      </c>
      <c r="H47" s="14">
        <f>(H43/30)*D46</f>
        <v>0</v>
      </c>
      <c r="I47" s="18">
        <f>D47*H47</f>
        <v>0</v>
      </c>
      <c r="J47" s="14">
        <f>(J43/30)*D46</f>
        <v>0</v>
      </c>
      <c r="K47" s="18">
        <f>D47*J47</f>
        <v>0</v>
      </c>
      <c r="L47" s="19"/>
      <c r="M47" s="19"/>
    </row>
    <row r="48" spans="3:14" x14ac:dyDescent="0.35">
      <c r="C48" s="16" t="s">
        <v>22</v>
      </c>
      <c r="D48" s="13"/>
      <c r="E48" s="17"/>
      <c r="F48" s="14">
        <f>(F44/30)*D46</f>
        <v>0</v>
      </c>
      <c r="G48" s="18">
        <f>D48*F48</f>
        <v>0</v>
      </c>
      <c r="H48" s="14">
        <f>(H44/30)*F46</f>
        <v>0</v>
      </c>
      <c r="I48" s="18">
        <f>F48*H48</f>
        <v>0</v>
      </c>
      <c r="J48" s="14">
        <f>(J44/30)*H46</f>
        <v>0</v>
      </c>
      <c r="K48" s="18">
        <f>H48*J48</f>
        <v>0</v>
      </c>
      <c r="L48" s="19"/>
      <c r="M48" s="19"/>
    </row>
    <row r="49" spans="3:15" x14ac:dyDescent="0.35">
      <c r="C49" s="16" t="s">
        <v>23</v>
      </c>
      <c r="D49" s="13">
        <v>0</v>
      </c>
      <c r="E49" s="20">
        <v>1.25</v>
      </c>
      <c r="F49" s="21"/>
      <c r="G49" s="18">
        <f>D49*F49</f>
        <v>0</v>
      </c>
      <c r="H49" s="21"/>
      <c r="I49" s="18">
        <f>F49*H49</f>
        <v>0</v>
      </c>
      <c r="J49" s="21"/>
      <c r="K49" s="18">
        <f>H49*J49</f>
        <v>0</v>
      </c>
      <c r="L49" s="19"/>
      <c r="M49" s="19"/>
    </row>
    <row r="50" spans="3:15" x14ac:dyDescent="0.35">
      <c r="C50" s="16" t="s">
        <v>24</v>
      </c>
      <c r="D50" s="13">
        <v>0</v>
      </c>
      <c r="E50" s="20">
        <v>1.75</v>
      </c>
      <c r="F50" s="21"/>
      <c r="G50" s="18">
        <f>D50*F50</f>
        <v>0</v>
      </c>
      <c r="H50" s="21"/>
      <c r="I50" s="18">
        <f>F50*H50</f>
        <v>0</v>
      </c>
      <c r="J50" s="21"/>
      <c r="K50" s="18">
        <f>H50*J50</f>
        <v>0</v>
      </c>
      <c r="L50" s="19"/>
      <c r="M50" s="19"/>
    </row>
    <row r="51" spans="3:15" x14ac:dyDescent="0.35">
      <c r="C51" s="16" t="s">
        <v>25</v>
      </c>
      <c r="D51" s="13">
        <v>0</v>
      </c>
      <c r="E51" s="20">
        <v>1.35</v>
      </c>
      <c r="F51" s="21"/>
      <c r="G51" s="18">
        <f>D51*F51</f>
        <v>0</v>
      </c>
      <c r="H51" s="21"/>
      <c r="I51" s="18">
        <f>F51*H51</f>
        <v>0</v>
      </c>
      <c r="J51" s="21"/>
      <c r="K51" s="18">
        <f>H51*J51</f>
        <v>0</v>
      </c>
      <c r="L51" s="19"/>
      <c r="M51" s="19"/>
      <c r="O51" s="13"/>
    </row>
    <row r="52" spans="3:15" x14ac:dyDescent="0.35">
      <c r="C52" s="16" t="s">
        <v>26</v>
      </c>
      <c r="D52" s="13">
        <f>+(D43*O51)*8</f>
        <v>0</v>
      </c>
      <c r="E52" s="20">
        <v>1.75</v>
      </c>
      <c r="F52" s="21"/>
      <c r="G52" s="18">
        <f>+F52*D52</f>
        <v>0</v>
      </c>
      <c r="H52" s="21"/>
      <c r="I52" s="18">
        <f>+H52*F52</f>
        <v>0</v>
      </c>
      <c r="J52" s="21"/>
      <c r="K52" s="18">
        <f>+J52*H52</f>
        <v>0</v>
      </c>
      <c r="L52" s="19"/>
      <c r="M52" s="19"/>
    </row>
    <row r="53" spans="3:15" x14ac:dyDescent="0.35">
      <c r="C53" s="16" t="s">
        <v>27</v>
      </c>
      <c r="D53" s="13">
        <f>R50</f>
        <v>0</v>
      </c>
      <c r="E53" s="20">
        <v>2.1</v>
      </c>
      <c r="F53" s="21"/>
      <c r="G53" s="18">
        <f>D53*F53</f>
        <v>0</v>
      </c>
      <c r="H53" s="21"/>
      <c r="I53" s="18">
        <f>F53*H53</f>
        <v>0</v>
      </c>
      <c r="J53" s="21"/>
      <c r="K53" s="18">
        <f>H53*J53</f>
        <v>0</v>
      </c>
      <c r="L53" s="19"/>
      <c r="M53" s="19"/>
    </row>
    <row r="54" spans="3:15" x14ac:dyDescent="0.35">
      <c r="C54" s="16" t="s">
        <v>28</v>
      </c>
      <c r="D54" s="13">
        <f>S50</f>
        <v>0</v>
      </c>
      <c r="E54" s="20">
        <v>2</v>
      </c>
      <c r="F54" s="21"/>
      <c r="G54" s="18">
        <f>D54*F54</f>
        <v>0</v>
      </c>
      <c r="H54" s="21"/>
      <c r="I54" s="18">
        <f>F54*H54</f>
        <v>0</v>
      </c>
      <c r="J54" s="21"/>
      <c r="K54" s="18">
        <f>H54*J54</f>
        <v>0</v>
      </c>
      <c r="L54" s="19"/>
      <c r="M54" s="19"/>
    </row>
    <row r="55" spans="3:15" x14ac:dyDescent="0.35">
      <c r="C55" s="16" t="s">
        <v>29</v>
      </c>
      <c r="D55" s="13">
        <f>T50</f>
        <v>0</v>
      </c>
      <c r="E55" s="20">
        <v>2.5</v>
      </c>
      <c r="F55" s="21"/>
      <c r="G55" s="18">
        <f>D55*F55</f>
        <v>0</v>
      </c>
      <c r="H55" s="21"/>
      <c r="I55" s="18">
        <f>F55*H55</f>
        <v>0</v>
      </c>
      <c r="J55" s="21"/>
      <c r="K55" s="18">
        <f>H55*J55</f>
        <v>0</v>
      </c>
      <c r="L55" s="19"/>
      <c r="M55" s="19"/>
    </row>
    <row r="56" spans="3:15" x14ac:dyDescent="0.35">
      <c r="C56" s="12" t="s">
        <v>30</v>
      </c>
      <c r="D56" s="12"/>
      <c r="E56" s="22"/>
      <c r="F56" s="14">
        <f t="shared" ref="F56:K56" si="2">SUM(F47:F55)</f>
        <v>0</v>
      </c>
      <c r="G56" s="15">
        <f t="shared" si="2"/>
        <v>0</v>
      </c>
      <c r="H56" s="14">
        <f t="shared" si="2"/>
        <v>0</v>
      </c>
      <c r="I56" s="15">
        <f t="shared" si="2"/>
        <v>0</v>
      </c>
      <c r="J56" s="14">
        <f t="shared" si="2"/>
        <v>0</v>
      </c>
      <c r="K56" s="15">
        <f t="shared" si="2"/>
        <v>0</v>
      </c>
      <c r="L56" s="11"/>
      <c r="M56" s="11"/>
    </row>
    <row r="57" spans="3:15" x14ac:dyDescent="0.35">
      <c r="C57" s="16" t="s">
        <v>31</v>
      </c>
      <c r="D57" s="13"/>
      <c r="E57" s="23">
        <v>8.3299999999999999E-2</v>
      </c>
      <c r="F57" s="21">
        <f>F56*E57</f>
        <v>0</v>
      </c>
      <c r="G57" s="18">
        <f>G56*E57</f>
        <v>0</v>
      </c>
      <c r="H57" s="21">
        <f>H56*E57</f>
        <v>0</v>
      </c>
      <c r="I57" s="18">
        <f>I56*E57</f>
        <v>0</v>
      </c>
      <c r="J57" s="21">
        <f>J56*E57</f>
        <v>0</v>
      </c>
      <c r="K57" s="18">
        <f>K56*E57</f>
        <v>0</v>
      </c>
      <c r="L57" s="19"/>
      <c r="M57" s="19"/>
    </row>
    <row r="58" spans="3:15" x14ac:dyDescent="0.35">
      <c r="C58" s="16" t="s">
        <v>32</v>
      </c>
      <c r="D58" s="13"/>
      <c r="E58" s="24">
        <v>0.01</v>
      </c>
      <c r="F58" s="21">
        <f>F57*E58</f>
        <v>0</v>
      </c>
      <c r="G58" s="18">
        <f>G56*E58</f>
        <v>0</v>
      </c>
      <c r="H58" s="21">
        <f>H57*E58</f>
        <v>0</v>
      </c>
      <c r="I58" s="18">
        <f>I56*E58</f>
        <v>0</v>
      </c>
      <c r="J58" s="21">
        <f>J57*E58</f>
        <v>0</v>
      </c>
      <c r="K58" s="18">
        <f>K56*E58</f>
        <v>0</v>
      </c>
      <c r="L58" s="19"/>
      <c r="M58" s="19"/>
    </row>
    <row r="59" spans="3:15" x14ac:dyDescent="0.35">
      <c r="C59" s="16" t="s">
        <v>33</v>
      </c>
      <c r="D59" s="13"/>
      <c r="E59" s="23">
        <v>8.3299999999999999E-2</v>
      </c>
      <c r="F59" s="21">
        <f>E59*F56</f>
        <v>0</v>
      </c>
      <c r="G59" s="18">
        <f>G56*E59</f>
        <v>0</v>
      </c>
      <c r="H59" s="21">
        <f>E59*H56</f>
        <v>0</v>
      </c>
      <c r="I59" s="18">
        <f>I56*E59</f>
        <v>0</v>
      </c>
      <c r="J59" s="21">
        <f>E59*J56</f>
        <v>0</v>
      </c>
      <c r="K59" s="18">
        <f>K56*E59</f>
        <v>0</v>
      </c>
      <c r="L59" s="19"/>
      <c r="M59" s="19"/>
    </row>
    <row r="60" spans="3:15" x14ac:dyDescent="0.35">
      <c r="C60" s="16" t="s">
        <v>34</v>
      </c>
      <c r="D60" s="13"/>
      <c r="E60" s="23">
        <v>4.1700000000000001E-2</v>
      </c>
      <c r="F60" s="21">
        <f>E60*F56</f>
        <v>0</v>
      </c>
      <c r="G60" s="18">
        <f>+(G56-G48)*E60</f>
        <v>0</v>
      </c>
      <c r="H60" s="21">
        <f>E60*H56</f>
        <v>0</v>
      </c>
      <c r="I60" s="18">
        <f>+(I56-I48)*E60</f>
        <v>0</v>
      </c>
      <c r="J60" s="21">
        <f>E60*J56</f>
        <v>0</v>
      </c>
      <c r="K60" s="18">
        <f>+(K56-K48)*E60</f>
        <v>0</v>
      </c>
      <c r="L60" s="19"/>
      <c r="M60" s="19"/>
    </row>
    <row r="61" spans="3:15" x14ac:dyDescent="0.35">
      <c r="C61" s="16" t="s">
        <v>35</v>
      </c>
      <c r="D61" s="13"/>
      <c r="E61" s="24">
        <v>0.12</v>
      </c>
      <c r="F61" s="21">
        <f>(F56-F44)*E61</f>
        <v>0</v>
      </c>
      <c r="G61" s="18">
        <f>+(G56-G48)*E61</f>
        <v>0</v>
      </c>
      <c r="H61" s="21">
        <f>(H56-H44)*E61</f>
        <v>0</v>
      </c>
      <c r="I61" s="18">
        <f>+(I56-I48)*E61</f>
        <v>0</v>
      </c>
      <c r="J61" s="21">
        <f>(J56-J44)*E61</f>
        <v>0</v>
      </c>
      <c r="K61" s="18">
        <f>+(K56-K48)*E61</f>
        <v>0</v>
      </c>
      <c r="L61" s="19"/>
      <c r="M61" s="19"/>
    </row>
    <row r="62" spans="3:15" x14ac:dyDescent="0.35">
      <c r="C62" s="16" t="s">
        <v>36</v>
      </c>
      <c r="D62" s="13"/>
      <c r="E62" s="25">
        <v>6.9599999999999995E-2</v>
      </c>
      <c r="F62" s="21">
        <f>(F56-F44)*E62</f>
        <v>0</v>
      </c>
      <c r="G62" s="18">
        <f>+(G56-G48)*E62</f>
        <v>0</v>
      </c>
      <c r="H62" s="21">
        <f>(H56-H44)*E62</f>
        <v>0</v>
      </c>
      <c r="I62" s="18">
        <f>+(I56-I48)*E62</f>
        <v>0</v>
      </c>
      <c r="J62" s="21">
        <f>(J56-J44)*E62</f>
        <v>0</v>
      </c>
      <c r="K62" s="18">
        <f>+(K56-K48)*E62</f>
        <v>0</v>
      </c>
      <c r="L62" s="19"/>
      <c r="M62" s="19"/>
    </row>
    <row r="63" spans="3:15" x14ac:dyDescent="0.35">
      <c r="C63" s="16" t="s">
        <v>37</v>
      </c>
      <c r="D63" s="13"/>
      <c r="E63" s="23">
        <v>0.04</v>
      </c>
      <c r="F63" s="21">
        <f>(F56-F44)*E63</f>
        <v>0</v>
      </c>
      <c r="G63" s="18">
        <f>+(G56-G48+G60)*E63</f>
        <v>0</v>
      </c>
      <c r="H63" s="21">
        <f>(H56-H44)*E63</f>
        <v>0</v>
      </c>
      <c r="I63" s="18">
        <f>+(I56-I48+I60)*E63</f>
        <v>0</v>
      </c>
      <c r="J63" s="21">
        <f>(J56-J44)*E63</f>
        <v>0</v>
      </c>
      <c r="K63" s="18">
        <f>+(K56-K48+K60)*E63</f>
        <v>0</v>
      </c>
      <c r="L63" s="19"/>
      <c r="M63" s="19"/>
    </row>
    <row r="64" spans="3:15" x14ac:dyDescent="0.35">
      <c r="C64" s="26" t="s">
        <v>38</v>
      </c>
      <c r="D64" s="26"/>
      <c r="E64" s="27"/>
      <c r="F64" s="28"/>
      <c r="G64" s="29">
        <f>SUM(G56:G63)</f>
        <v>0</v>
      </c>
      <c r="H64" s="28"/>
      <c r="I64" s="29">
        <f>SUM(I56:I63)</f>
        <v>0</v>
      </c>
      <c r="J64" s="28"/>
      <c r="K64" s="29">
        <f>SUM(K56:K63)</f>
        <v>0</v>
      </c>
      <c r="L64" s="30"/>
      <c r="M64" s="30"/>
    </row>
    <row r="65" spans="3:14" x14ac:dyDescent="0.35">
      <c r="C65" s="31" t="s">
        <v>39</v>
      </c>
      <c r="D65" s="31"/>
      <c r="E65" s="32"/>
      <c r="F65" s="33">
        <v>0.14000000000000001</v>
      </c>
      <c r="G65" s="34">
        <f>F65*G64</f>
        <v>0</v>
      </c>
      <c r="H65" s="33">
        <v>0.16</v>
      </c>
      <c r="I65" s="34">
        <f>H65*I64</f>
        <v>0</v>
      </c>
      <c r="J65" s="33">
        <f>(F65+H65)/2</f>
        <v>0.15000000000000002</v>
      </c>
      <c r="K65" s="34">
        <f>J65*K64</f>
        <v>0</v>
      </c>
      <c r="L65" s="35"/>
      <c r="M65" s="35"/>
    </row>
    <row r="66" spans="3:14" ht="15" thickBot="1" x14ac:dyDescent="0.4">
      <c r="C66" s="36" t="s">
        <v>40</v>
      </c>
      <c r="D66" s="36"/>
      <c r="E66" s="37">
        <v>0.19</v>
      </c>
      <c r="F66" s="38">
        <f>G64*F65</f>
        <v>0</v>
      </c>
      <c r="G66" s="39">
        <f>+F66*E66</f>
        <v>0</v>
      </c>
      <c r="H66" s="38">
        <f>I64*H65</f>
        <v>0</v>
      </c>
      <c r="I66" s="39">
        <f>+H66*E66</f>
        <v>0</v>
      </c>
      <c r="J66" s="38">
        <f>K64*J65</f>
        <v>0</v>
      </c>
      <c r="K66" s="39">
        <f>+J66*E66</f>
        <v>0</v>
      </c>
      <c r="L66" s="35"/>
      <c r="M66" s="35"/>
    </row>
    <row r="67" spans="3:14" ht="15" thickBot="1" x14ac:dyDescent="0.4">
      <c r="C67" s="308" t="str">
        <f>C41</f>
        <v>MAESTROS ALBAÑILERIA</v>
      </c>
      <c r="D67" s="308"/>
      <c r="E67" s="309"/>
      <c r="F67" s="310"/>
      <c r="G67" s="311">
        <f>G64+G65+G66</f>
        <v>0</v>
      </c>
      <c r="H67" s="310"/>
      <c r="I67" s="311">
        <f>I64+I65+I66</f>
        <v>0</v>
      </c>
      <c r="J67" s="310"/>
      <c r="K67" s="311">
        <f>K64+K65+K66</f>
        <v>0</v>
      </c>
      <c r="L67" s="9"/>
      <c r="M67" s="9"/>
      <c r="N67" s="362"/>
    </row>
    <row r="68" spans="3:14" x14ac:dyDescent="0.35">
      <c r="C68" s="7"/>
      <c r="D68" s="7"/>
      <c r="E68" s="8"/>
      <c r="F68" s="84"/>
      <c r="G68" s="9"/>
      <c r="H68" s="84"/>
      <c r="I68" s="9"/>
      <c r="J68" s="84"/>
      <c r="K68" s="9"/>
      <c r="L68" s="9"/>
      <c r="M68" s="9"/>
      <c r="N68" s="362"/>
    </row>
    <row r="69" spans="3:14" ht="15" thickBot="1" x14ac:dyDescent="0.4">
      <c r="C69" s="7" t="s">
        <v>41</v>
      </c>
      <c r="D69" s="7"/>
      <c r="E69" s="8"/>
      <c r="F69" s="44"/>
      <c r="G69" s="45"/>
      <c r="H69" s="44"/>
      <c r="I69" s="45"/>
      <c r="J69" s="44"/>
      <c r="K69" s="45"/>
      <c r="L69" s="9"/>
      <c r="M69" s="9"/>
      <c r="N69" s="48"/>
    </row>
    <row r="70" spans="3:14" ht="32.25" customHeight="1" thickBot="1" x14ac:dyDescent="0.4">
      <c r="C70" s="285" t="s">
        <v>12</v>
      </c>
      <c r="D70" s="285" t="s">
        <v>13</v>
      </c>
      <c r="E70" s="286" t="s">
        <v>14</v>
      </c>
      <c r="F70" s="287" t="s">
        <v>15</v>
      </c>
      <c r="G70" s="288" t="s">
        <v>16</v>
      </c>
      <c r="H70" s="287" t="s">
        <v>15</v>
      </c>
      <c r="I70" s="288" t="s">
        <v>16</v>
      </c>
      <c r="J70" s="287" t="s">
        <v>15</v>
      </c>
      <c r="K70" s="288" t="s">
        <v>16</v>
      </c>
      <c r="L70" s="10"/>
      <c r="M70" s="10"/>
    </row>
    <row r="71" spans="3:14" x14ac:dyDescent="0.35">
      <c r="C71" s="289" t="s">
        <v>17</v>
      </c>
      <c r="D71" s="290">
        <v>1</v>
      </c>
      <c r="E71" s="291"/>
      <c r="F71" s="292">
        <v>2750000</v>
      </c>
      <c r="G71" s="293">
        <f>D71*F71</f>
        <v>2750000</v>
      </c>
      <c r="H71" s="292">
        <v>2750000</v>
      </c>
      <c r="I71" s="293">
        <f>D71*H71</f>
        <v>2750000</v>
      </c>
      <c r="J71" s="292">
        <v>2750000</v>
      </c>
      <c r="K71" s="293">
        <f>D71*J71</f>
        <v>2750000</v>
      </c>
      <c r="L71" s="11"/>
      <c r="M71" s="11"/>
    </row>
    <row r="72" spans="3:14" x14ac:dyDescent="0.35">
      <c r="C72" s="294" t="s">
        <v>18</v>
      </c>
      <c r="D72" s="295">
        <v>0</v>
      </c>
      <c r="E72" s="296"/>
      <c r="F72" s="297"/>
      <c r="G72" s="298">
        <f>D72*F72</f>
        <v>0</v>
      </c>
      <c r="H72" s="297"/>
      <c r="I72" s="298">
        <f>F72*H72</f>
        <v>0</v>
      </c>
      <c r="J72" s="297"/>
      <c r="K72" s="298">
        <f>H72*J72</f>
        <v>0</v>
      </c>
      <c r="L72" s="11"/>
      <c r="M72" s="11"/>
    </row>
    <row r="73" spans="3:14" x14ac:dyDescent="0.35">
      <c r="C73" s="294" t="s">
        <v>19</v>
      </c>
      <c r="D73" s="295"/>
      <c r="E73" s="296"/>
      <c r="F73" s="297">
        <f>F71/230</f>
        <v>11956.521739130434</v>
      </c>
      <c r="G73" s="298"/>
      <c r="H73" s="297">
        <f>H71/230</f>
        <v>11956.521739130434</v>
      </c>
      <c r="I73" s="298"/>
      <c r="J73" s="297">
        <f>J71/230</f>
        <v>11956.521739130434</v>
      </c>
      <c r="K73" s="298"/>
      <c r="L73" s="11"/>
      <c r="M73" s="11"/>
    </row>
    <row r="74" spans="3:14" ht="15" thickBot="1" x14ac:dyDescent="0.4">
      <c r="C74" s="299" t="s">
        <v>20</v>
      </c>
      <c r="D74" s="300"/>
      <c r="E74" s="301"/>
      <c r="F74" s="302"/>
      <c r="G74" s="303"/>
      <c r="H74" s="302"/>
      <c r="I74" s="303"/>
      <c r="J74" s="302"/>
      <c r="K74" s="303"/>
      <c r="L74" s="11"/>
      <c r="M74" s="11"/>
    </row>
    <row r="75" spans="3:14" x14ac:dyDescent="0.35">
      <c r="C75" s="16" t="s">
        <v>21</v>
      </c>
      <c r="D75" s="13">
        <v>1</v>
      </c>
      <c r="E75" s="17"/>
      <c r="F75" s="14">
        <f>(F71/30)*D74</f>
        <v>0</v>
      </c>
      <c r="G75" s="18">
        <f>D75*F75</f>
        <v>0</v>
      </c>
      <c r="H75" s="14">
        <f>(H71/30)*D74</f>
        <v>0</v>
      </c>
      <c r="I75" s="18">
        <f>D75*H75</f>
        <v>0</v>
      </c>
      <c r="J75" s="14">
        <f>(J71/30)*D74</f>
        <v>0</v>
      </c>
      <c r="K75" s="18">
        <f>D75*J75</f>
        <v>0</v>
      </c>
      <c r="L75" s="19"/>
      <c r="M75" s="19"/>
    </row>
    <row r="76" spans="3:14" x14ac:dyDescent="0.35">
      <c r="C76" s="16" t="s">
        <v>22</v>
      </c>
      <c r="D76" s="13">
        <v>0</v>
      </c>
      <c r="E76" s="17"/>
      <c r="F76" s="14">
        <f>(F72/30)*D74</f>
        <v>0</v>
      </c>
      <c r="G76" s="18">
        <f>D76*F76</f>
        <v>0</v>
      </c>
      <c r="H76" s="14">
        <f>(H72/30)*F74</f>
        <v>0</v>
      </c>
      <c r="I76" s="18">
        <f>F76*H76</f>
        <v>0</v>
      </c>
      <c r="J76" s="14">
        <f>(J72/30)*H74</f>
        <v>0</v>
      </c>
      <c r="K76" s="18">
        <f>H76*J76</f>
        <v>0</v>
      </c>
      <c r="L76" s="19"/>
      <c r="M76" s="19"/>
    </row>
    <row r="77" spans="3:14" x14ac:dyDescent="0.35">
      <c r="C77" s="16" t="s">
        <v>23</v>
      </c>
      <c r="D77" s="13">
        <v>0</v>
      </c>
      <c r="E77" s="20">
        <v>1.25</v>
      </c>
      <c r="F77" s="21"/>
      <c r="G77" s="18">
        <f>D77*F77</f>
        <v>0</v>
      </c>
      <c r="H77" s="21"/>
      <c r="I77" s="18">
        <f>F77*H77</f>
        <v>0</v>
      </c>
      <c r="J77" s="21"/>
      <c r="K77" s="18">
        <f>H77*J77</f>
        <v>0</v>
      </c>
      <c r="L77" s="19"/>
      <c r="M77" s="19"/>
    </row>
    <row r="78" spans="3:14" x14ac:dyDescent="0.35">
      <c r="C78" s="16" t="s">
        <v>24</v>
      </c>
      <c r="D78" s="13">
        <v>0</v>
      </c>
      <c r="E78" s="20">
        <v>1.75</v>
      </c>
      <c r="F78" s="21"/>
      <c r="G78" s="18">
        <f>D78*F78</f>
        <v>0</v>
      </c>
      <c r="H78" s="21"/>
      <c r="I78" s="18">
        <f>F78*H78</f>
        <v>0</v>
      </c>
      <c r="J78" s="21"/>
      <c r="K78" s="18">
        <f>H78*J78</f>
        <v>0</v>
      </c>
      <c r="L78" s="19"/>
      <c r="M78" s="19"/>
    </row>
    <row r="79" spans="3:14" x14ac:dyDescent="0.35">
      <c r="C79" s="16" t="s">
        <v>25</v>
      </c>
      <c r="D79" s="13">
        <v>0</v>
      </c>
      <c r="E79" s="20">
        <v>1.35</v>
      </c>
      <c r="F79" s="21"/>
      <c r="G79" s="18">
        <f>D79*F79</f>
        <v>0</v>
      </c>
      <c r="H79" s="21"/>
      <c r="I79" s="18">
        <f>F79*H79</f>
        <v>0</v>
      </c>
      <c r="J79" s="21"/>
      <c r="K79" s="18">
        <f>H79*J79</f>
        <v>0</v>
      </c>
      <c r="L79" s="19"/>
      <c r="M79" s="19"/>
    </row>
    <row r="80" spans="3:14" x14ac:dyDescent="0.35">
      <c r="C80" s="16" t="s">
        <v>26</v>
      </c>
      <c r="D80" s="13">
        <v>0</v>
      </c>
      <c r="E80" s="20">
        <v>1.75</v>
      </c>
      <c r="F80" s="21"/>
      <c r="G80" s="18">
        <f>+F80*D80</f>
        <v>0</v>
      </c>
      <c r="H80" s="21"/>
      <c r="I80" s="18">
        <f>+H80*F80</f>
        <v>0</v>
      </c>
      <c r="J80" s="21"/>
      <c r="K80" s="18">
        <f>+J80*H80</f>
        <v>0</v>
      </c>
      <c r="L80" s="19"/>
      <c r="M80" s="19"/>
    </row>
    <row r="81" spans="3:14" x14ac:dyDescent="0.35">
      <c r="C81" s="16" t="s">
        <v>27</v>
      </c>
      <c r="D81" s="13">
        <f>R78</f>
        <v>0</v>
      </c>
      <c r="E81" s="20">
        <v>2.1</v>
      </c>
      <c r="F81" s="21"/>
      <c r="G81" s="18">
        <f>D81*F81</f>
        <v>0</v>
      </c>
      <c r="H81" s="21"/>
      <c r="I81" s="18">
        <f>F81*H81</f>
        <v>0</v>
      </c>
      <c r="J81" s="21"/>
      <c r="K81" s="18">
        <f>H81*J81</f>
        <v>0</v>
      </c>
      <c r="L81" s="19"/>
      <c r="M81" s="19"/>
    </row>
    <row r="82" spans="3:14" x14ac:dyDescent="0.35">
      <c r="C82" s="16" t="s">
        <v>28</v>
      </c>
      <c r="D82" s="13">
        <f>S78</f>
        <v>0</v>
      </c>
      <c r="E82" s="20">
        <v>2</v>
      </c>
      <c r="F82" s="21"/>
      <c r="G82" s="18">
        <f>D82*F82</f>
        <v>0</v>
      </c>
      <c r="H82" s="21"/>
      <c r="I82" s="18">
        <f>F82*H82</f>
        <v>0</v>
      </c>
      <c r="J82" s="21"/>
      <c r="K82" s="18">
        <f>H82*J82</f>
        <v>0</v>
      </c>
      <c r="L82" s="19"/>
      <c r="M82" s="19"/>
    </row>
    <row r="83" spans="3:14" x14ac:dyDescent="0.35">
      <c r="C83" s="16" t="s">
        <v>29</v>
      </c>
      <c r="D83" s="13">
        <f>T78</f>
        <v>0</v>
      </c>
      <c r="E83" s="20">
        <v>2.5</v>
      </c>
      <c r="F83" s="21"/>
      <c r="G83" s="18">
        <f>D83*F83</f>
        <v>0</v>
      </c>
      <c r="H83" s="21"/>
      <c r="I83" s="18">
        <f>F83*H83</f>
        <v>0</v>
      </c>
      <c r="J83" s="21"/>
      <c r="K83" s="18">
        <f>H83*J83</f>
        <v>0</v>
      </c>
      <c r="L83" s="19"/>
      <c r="M83" s="19"/>
    </row>
    <row r="84" spans="3:14" x14ac:dyDescent="0.35">
      <c r="C84" s="12" t="s">
        <v>30</v>
      </c>
      <c r="D84" s="12"/>
      <c r="E84" s="22"/>
      <c r="F84" s="14">
        <f t="shared" ref="F84:K84" si="3">SUM(F75:F83)</f>
        <v>0</v>
      </c>
      <c r="G84" s="15">
        <f t="shared" si="3"/>
        <v>0</v>
      </c>
      <c r="H84" s="14">
        <f t="shared" si="3"/>
        <v>0</v>
      </c>
      <c r="I84" s="15">
        <f t="shared" si="3"/>
        <v>0</v>
      </c>
      <c r="J84" s="14">
        <f t="shared" si="3"/>
        <v>0</v>
      </c>
      <c r="K84" s="15">
        <f t="shared" si="3"/>
        <v>0</v>
      </c>
      <c r="L84" s="11"/>
      <c r="M84" s="11"/>
    </row>
    <row r="85" spans="3:14" x14ac:dyDescent="0.35">
      <c r="C85" s="16" t="s">
        <v>31</v>
      </c>
      <c r="D85" s="13"/>
      <c r="E85" s="23">
        <v>8.3299999999999999E-2</v>
      </c>
      <c r="F85" s="21">
        <f>F84*E85</f>
        <v>0</v>
      </c>
      <c r="G85" s="18">
        <f>G84*E85</f>
        <v>0</v>
      </c>
      <c r="H85" s="21">
        <f>H84*E85</f>
        <v>0</v>
      </c>
      <c r="I85" s="18">
        <f>I84*E85</f>
        <v>0</v>
      </c>
      <c r="J85" s="21">
        <f>J84*E85</f>
        <v>0</v>
      </c>
      <c r="K85" s="18">
        <f>K84*E85</f>
        <v>0</v>
      </c>
      <c r="L85" s="19"/>
      <c r="M85" s="19"/>
    </row>
    <row r="86" spans="3:14" x14ac:dyDescent="0.35">
      <c r="C86" s="16" t="s">
        <v>32</v>
      </c>
      <c r="D86" s="13"/>
      <c r="E86" s="24">
        <v>0.01</v>
      </c>
      <c r="F86" s="21">
        <f>F85*E86</f>
        <v>0</v>
      </c>
      <c r="G86" s="18">
        <f>G84*E86</f>
        <v>0</v>
      </c>
      <c r="H86" s="21">
        <f>H85*E86</f>
        <v>0</v>
      </c>
      <c r="I86" s="18">
        <f>I84*E86</f>
        <v>0</v>
      </c>
      <c r="J86" s="21">
        <f>J85*E86</f>
        <v>0</v>
      </c>
      <c r="K86" s="18">
        <f>K84*E86</f>
        <v>0</v>
      </c>
      <c r="L86" s="19"/>
      <c r="M86" s="19"/>
    </row>
    <row r="87" spans="3:14" x14ac:dyDescent="0.35">
      <c r="C87" s="16" t="s">
        <v>33</v>
      </c>
      <c r="D87" s="13"/>
      <c r="E87" s="23">
        <v>8.3299999999999999E-2</v>
      </c>
      <c r="F87" s="21">
        <f>E87*F84</f>
        <v>0</v>
      </c>
      <c r="G87" s="18">
        <f>G84*E87</f>
        <v>0</v>
      </c>
      <c r="H87" s="21">
        <f>E87*H84</f>
        <v>0</v>
      </c>
      <c r="I87" s="18">
        <f>I84*E87</f>
        <v>0</v>
      </c>
      <c r="J87" s="21">
        <f>E87*J84</f>
        <v>0</v>
      </c>
      <c r="K87" s="18">
        <f>K84*E87</f>
        <v>0</v>
      </c>
      <c r="L87" s="19"/>
      <c r="M87" s="19"/>
    </row>
    <row r="88" spans="3:14" x14ac:dyDescent="0.35">
      <c r="C88" s="16" t="s">
        <v>34</v>
      </c>
      <c r="D88" s="13"/>
      <c r="E88" s="23">
        <v>4.1700000000000001E-2</v>
      </c>
      <c r="F88" s="21">
        <f>E88*F84</f>
        <v>0</v>
      </c>
      <c r="G88" s="18">
        <f>+(G84-G76)*E88</f>
        <v>0</v>
      </c>
      <c r="H88" s="21">
        <f>E88*H84</f>
        <v>0</v>
      </c>
      <c r="I88" s="18">
        <f>+(I84-I76)*E88</f>
        <v>0</v>
      </c>
      <c r="J88" s="21">
        <f>E88*J84</f>
        <v>0</v>
      </c>
      <c r="K88" s="18">
        <f>+(K84-K76)*E88</f>
        <v>0</v>
      </c>
      <c r="L88" s="19"/>
      <c r="M88" s="19"/>
    </row>
    <row r="89" spans="3:14" x14ac:dyDescent="0.35">
      <c r="C89" s="16" t="s">
        <v>35</v>
      </c>
      <c r="D89" s="13"/>
      <c r="E89" s="24">
        <v>0.12</v>
      </c>
      <c r="F89" s="21">
        <f>(F84-F72)*E89</f>
        <v>0</v>
      </c>
      <c r="G89" s="18">
        <f>+(G84-G76)*E89</f>
        <v>0</v>
      </c>
      <c r="H89" s="21">
        <f>(H84-H72)*E89</f>
        <v>0</v>
      </c>
      <c r="I89" s="18">
        <f>+(I84-I76)*E89</f>
        <v>0</v>
      </c>
      <c r="J89" s="21">
        <f>(J84-J72)*E89</f>
        <v>0</v>
      </c>
      <c r="K89" s="18">
        <f>+(K84-K76)*E89</f>
        <v>0</v>
      </c>
      <c r="L89" s="19"/>
      <c r="M89" s="19"/>
    </row>
    <row r="90" spans="3:14" x14ac:dyDescent="0.35">
      <c r="C90" s="16" t="s">
        <v>36</v>
      </c>
      <c r="D90" s="13"/>
      <c r="E90" s="25">
        <v>6.9599999999999995E-2</v>
      </c>
      <c r="F90" s="21">
        <f>(F84-F72)*E90</f>
        <v>0</v>
      </c>
      <c r="G90" s="18">
        <f>+(G84-G76)*E90</f>
        <v>0</v>
      </c>
      <c r="H90" s="21">
        <f>(H84-H72)*E90</f>
        <v>0</v>
      </c>
      <c r="I90" s="18">
        <f>+(I84-I76)*E90</f>
        <v>0</v>
      </c>
      <c r="J90" s="21">
        <f>(J84-J72)*E90</f>
        <v>0</v>
      </c>
      <c r="K90" s="18">
        <f>+(K84-K76)*E90</f>
        <v>0</v>
      </c>
      <c r="L90" s="19"/>
      <c r="M90" s="19"/>
    </row>
    <row r="91" spans="3:14" x14ac:dyDescent="0.35">
      <c r="C91" s="16" t="s">
        <v>37</v>
      </c>
      <c r="D91" s="13"/>
      <c r="E91" s="23">
        <v>0.04</v>
      </c>
      <c r="F91" s="21">
        <f>(F84-F72)*E91</f>
        <v>0</v>
      </c>
      <c r="G91" s="18">
        <f>+(G84-G76+G88)*E91</f>
        <v>0</v>
      </c>
      <c r="H91" s="21">
        <f>(H84-H72)*E91</f>
        <v>0</v>
      </c>
      <c r="I91" s="18">
        <f>+(I84-I76+I88)*E91</f>
        <v>0</v>
      </c>
      <c r="J91" s="21">
        <f>(J84-J72)*E91</f>
        <v>0</v>
      </c>
      <c r="K91" s="18">
        <f>+(K84-K76+K88)*E91</f>
        <v>0</v>
      </c>
      <c r="L91" s="19"/>
      <c r="M91" s="19"/>
    </row>
    <row r="92" spans="3:14" x14ac:dyDescent="0.35">
      <c r="C92" s="26" t="s">
        <v>38</v>
      </c>
      <c r="D92" s="26"/>
      <c r="E92" s="27"/>
      <c r="F92" s="28"/>
      <c r="G92" s="29">
        <f>SUM(G84:G91)</f>
        <v>0</v>
      </c>
      <c r="H92" s="28"/>
      <c r="I92" s="29">
        <f>SUM(I84:I91)</f>
        <v>0</v>
      </c>
      <c r="J92" s="28"/>
      <c r="K92" s="29">
        <f>SUM(K84:K91)</f>
        <v>0</v>
      </c>
      <c r="L92" s="30"/>
      <c r="M92" s="30"/>
    </row>
    <row r="93" spans="3:14" x14ac:dyDescent="0.35">
      <c r="C93" s="31" t="s">
        <v>39</v>
      </c>
      <c r="D93" s="31"/>
      <c r="E93" s="32"/>
      <c r="F93" s="33">
        <v>0.14000000000000001</v>
      </c>
      <c r="G93" s="34">
        <f>F93*G92</f>
        <v>0</v>
      </c>
      <c r="H93" s="33">
        <v>0.16</v>
      </c>
      <c r="I93" s="34">
        <f>H93*I92</f>
        <v>0</v>
      </c>
      <c r="J93" s="33">
        <f>(F93+H93)/2</f>
        <v>0.15000000000000002</v>
      </c>
      <c r="K93" s="34">
        <f>J93*K92</f>
        <v>0</v>
      </c>
      <c r="L93" s="35"/>
      <c r="M93" s="35"/>
    </row>
    <row r="94" spans="3:14" ht="15" thickBot="1" x14ac:dyDescent="0.4">
      <c r="C94" s="36" t="s">
        <v>40</v>
      </c>
      <c r="D94" s="36"/>
      <c r="E94" s="37">
        <v>0.19</v>
      </c>
      <c r="F94" s="38">
        <f>G92*F93</f>
        <v>0</v>
      </c>
      <c r="G94" s="39">
        <f>+F94*E94</f>
        <v>0</v>
      </c>
      <c r="H94" s="38">
        <f>I92*H93</f>
        <v>0</v>
      </c>
      <c r="I94" s="39">
        <f>+H94*E94</f>
        <v>0</v>
      </c>
      <c r="J94" s="38">
        <f>K92*J93</f>
        <v>0</v>
      </c>
      <c r="K94" s="39">
        <f>+J94*E94</f>
        <v>0</v>
      </c>
      <c r="L94" s="35"/>
      <c r="M94" s="35"/>
    </row>
    <row r="95" spans="3:14" ht="15" thickBot="1" x14ac:dyDescent="0.4">
      <c r="C95" s="308" t="str">
        <f>C69</f>
        <v>CONTRAMAESTRO ALBAÑILERIA</v>
      </c>
      <c r="D95" s="308"/>
      <c r="E95" s="309"/>
      <c r="F95" s="310"/>
      <c r="G95" s="311">
        <f>G92+G93+G94</f>
        <v>0</v>
      </c>
      <c r="H95" s="310"/>
      <c r="I95" s="311">
        <f>I92+I93+I94</f>
        <v>0</v>
      </c>
      <c r="J95" s="310"/>
      <c r="K95" s="311">
        <f>K92+K93+K94</f>
        <v>0</v>
      </c>
      <c r="L95" s="9"/>
      <c r="M95" s="9"/>
      <c r="N95" s="362"/>
    </row>
    <row r="96" spans="3:14" x14ac:dyDescent="0.35">
      <c r="C96" s="7"/>
      <c r="D96" s="7"/>
      <c r="E96" s="8"/>
      <c r="F96" s="84"/>
      <c r="G96" s="9"/>
      <c r="H96" s="84"/>
      <c r="I96" s="9"/>
      <c r="J96" s="84"/>
      <c r="K96" s="306"/>
      <c r="L96" s="9"/>
      <c r="M96" s="9"/>
    </row>
    <row r="97" spans="3:13" ht="15" thickBot="1" x14ac:dyDescent="0.4">
      <c r="C97" s="7" t="s">
        <v>42</v>
      </c>
      <c r="D97" s="7"/>
      <c r="E97" s="8"/>
      <c r="F97" s="44"/>
      <c r="G97" s="45"/>
      <c r="H97" s="44"/>
      <c r="I97" s="45"/>
      <c r="J97" s="44"/>
      <c r="K97" s="45"/>
      <c r="L97" s="9"/>
      <c r="M97" s="9"/>
    </row>
    <row r="98" spans="3:13" ht="15" thickBot="1" x14ac:dyDescent="0.4">
      <c r="C98" s="285" t="s">
        <v>12</v>
      </c>
      <c r="D98" s="285" t="s">
        <v>13</v>
      </c>
      <c r="E98" s="286" t="s">
        <v>14</v>
      </c>
      <c r="F98" s="287" t="s">
        <v>15</v>
      </c>
      <c r="G98" s="288" t="s">
        <v>16</v>
      </c>
      <c r="H98" s="287" t="s">
        <v>15</v>
      </c>
      <c r="I98" s="288" t="s">
        <v>16</v>
      </c>
      <c r="J98" s="287" t="s">
        <v>15</v>
      </c>
      <c r="K98" s="288" t="s">
        <v>16</v>
      </c>
      <c r="L98" s="10"/>
      <c r="M98" s="10"/>
    </row>
    <row r="99" spans="3:13" x14ac:dyDescent="0.35">
      <c r="C99" s="289" t="s">
        <v>17</v>
      </c>
      <c r="D99" s="290">
        <f>12+8+7</f>
        <v>27</v>
      </c>
      <c r="E99" s="291"/>
      <c r="F99" s="292">
        <v>1925000</v>
      </c>
      <c r="G99" s="293">
        <f>D99*F99</f>
        <v>51975000</v>
      </c>
      <c r="H99" s="292">
        <v>1925000</v>
      </c>
      <c r="I99" s="293">
        <f>D99*H99</f>
        <v>51975000</v>
      </c>
      <c r="J99" s="292">
        <v>1925000</v>
      </c>
      <c r="K99" s="293">
        <f>D99*J99</f>
        <v>51975000</v>
      </c>
      <c r="L99" s="11"/>
      <c r="M99" s="11"/>
    </row>
    <row r="100" spans="3:13" x14ac:dyDescent="0.35">
      <c r="C100" s="294" t="s">
        <v>18</v>
      </c>
      <c r="D100" s="295">
        <v>27</v>
      </c>
      <c r="E100" s="296"/>
      <c r="F100" s="297">
        <v>162000</v>
      </c>
      <c r="G100" s="298">
        <f>D100*F100</f>
        <v>4374000</v>
      </c>
      <c r="H100" s="297">
        <v>162000</v>
      </c>
      <c r="I100" s="298">
        <f>D100*H100</f>
        <v>4374000</v>
      </c>
      <c r="J100" s="297">
        <v>162000</v>
      </c>
      <c r="K100" s="298">
        <f>D100*J100</f>
        <v>4374000</v>
      </c>
      <c r="L100" s="11"/>
      <c r="M100" s="11"/>
    </row>
    <row r="101" spans="3:13" x14ac:dyDescent="0.35">
      <c r="C101" s="294" t="s">
        <v>19</v>
      </c>
      <c r="D101" s="295"/>
      <c r="E101" s="296"/>
      <c r="F101" s="297">
        <f>F99/230</f>
        <v>8369.565217391304</v>
      </c>
      <c r="G101" s="298"/>
      <c r="H101" s="297">
        <f>H99/230</f>
        <v>8369.565217391304</v>
      </c>
      <c r="I101" s="298"/>
      <c r="J101" s="297">
        <f>J99/230</f>
        <v>8369.565217391304</v>
      </c>
      <c r="K101" s="298"/>
      <c r="L101" s="11"/>
      <c r="M101" s="11"/>
    </row>
    <row r="102" spans="3:13" ht="15" thickBot="1" x14ac:dyDescent="0.4">
      <c r="C102" s="299" t="s">
        <v>20</v>
      </c>
      <c r="D102" s="300"/>
      <c r="E102" s="301"/>
      <c r="F102" s="302"/>
      <c r="G102" s="303"/>
      <c r="H102" s="302"/>
      <c r="I102" s="303"/>
      <c r="J102" s="302"/>
      <c r="K102" s="303"/>
      <c r="L102" s="11"/>
      <c r="M102" s="11"/>
    </row>
    <row r="103" spans="3:13" x14ac:dyDescent="0.35">
      <c r="C103" s="16" t="s">
        <v>21</v>
      </c>
      <c r="D103" s="13">
        <v>27</v>
      </c>
      <c r="E103" s="17"/>
      <c r="F103" s="14">
        <f>(F99/30)*D102</f>
        <v>0</v>
      </c>
      <c r="G103" s="18">
        <f>D103*F103</f>
        <v>0</v>
      </c>
      <c r="H103" s="14">
        <f>(H99/30)*D102</f>
        <v>0</v>
      </c>
      <c r="I103" s="18">
        <f>D103*H103</f>
        <v>0</v>
      </c>
      <c r="J103" s="14">
        <f>(J99/30)*D102</f>
        <v>0</v>
      </c>
      <c r="K103" s="18">
        <f>D103*J103</f>
        <v>0</v>
      </c>
      <c r="L103" s="19"/>
      <c r="M103" s="19"/>
    </row>
    <row r="104" spans="3:13" x14ac:dyDescent="0.35">
      <c r="C104" s="16" t="s">
        <v>22</v>
      </c>
      <c r="D104" s="13">
        <v>27</v>
      </c>
      <c r="E104" s="17"/>
      <c r="F104" s="14">
        <f>(F100/30)*D102</f>
        <v>0</v>
      </c>
      <c r="G104" s="18">
        <f>D104*F104</f>
        <v>0</v>
      </c>
      <c r="H104" s="14">
        <f>(H100/30)*D102</f>
        <v>0</v>
      </c>
      <c r="I104" s="18">
        <f>D104*H104</f>
        <v>0</v>
      </c>
      <c r="J104" s="14">
        <f>(D102/30)*J100</f>
        <v>0</v>
      </c>
      <c r="K104" s="18">
        <f>D104*J104</f>
        <v>0</v>
      </c>
      <c r="L104" s="19"/>
      <c r="M104" s="19"/>
    </row>
    <row r="105" spans="3:13" x14ac:dyDescent="0.35">
      <c r="C105" s="16" t="s">
        <v>23</v>
      </c>
      <c r="D105" s="13">
        <v>0</v>
      </c>
      <c r="E105" s="20">
        <v>1.25</v>
      </c>
      <c r="F105" s="21"/>
      <c r="G105" s="18">
        <f>D105*F105</f>
        <v>0</v>
      </c>
      <c r="H105" s="21"/>
      <c r="I105" s="18">
        <f>F105*H105</f>
        <v>0</v>
      </c>
      <c r="J105" s="21"/>
      <c r="K105" s="18">
        <f>H105*J105</f>
        <v>0</v>
      </c>
      <c r="L105" s="19"/>
      <c r="M105" s="19"/>
    </row>
    <row r="106" spans="3:13" x14ac:dyDescent="0.35">
      <c r="C106" s="16" t="s">
        <v>24</v>
      </c>
      <c r="D106" s="13">
        <v>0</v>
      </c>
      <c r="E106" s="20">
        <v>1.75</v>
      </c>
      <c r="F106" s="21"/>
      <c r="G106" s="18">
        <f>D106*F106</f>
        <v>0</v>
      </c>
      <c r="H106" s="21"/>
      <c r="I106" s="18">
        <f>F106*H106</f>
        <v>0</v>
      </c>
      <c r="J106" s="21"/>
      <c r="K106" s="18">
        <f>H106*J106</f>
        <v>0</v>
      </c>
      <c r="L106" s="19"/>
      <c r="M106" s="19"/>
    </row>
    <row r="107" spans="3:13" x14ac:dyDescent="0.35">
      <c r="C107" s="16" t="s">
        <v>25</v>
      </c>
      <c r="D107" s="13">
        <v>0</v>
      </c>
      <c r="E107" s="20">
        <v>1.35</v>
      </c>
      <c r="F107" s="21"/>
      <c r="G107" s="18">
        <f>D107*F107</f>
        <v>0</v>
      </c>
      <c r="H107" s="21"/>
      <c r="I107" s="18">
        <f>F107*H107</f>
        <v>0</v>
      </c>
      <c r="J107" s="21"/>
      <c r="K107" s="18">
        <f>H107*J107</f>
        <v>0</v>
      </c>
      <c r="L107" s="19"/>
      <c r="M107" s="19"/>
    </row>
    <row r="108" spans="3:13" x14ac:dyDescent="0.35">
      <c r="C108" s="16" t="s">
        <v>26</v>
      </c>
      <c r="D108" s="13">
        <v>0</v>
      </c>
      <c r="E108" s="20">
        <v>1.75</v>
      </c>
      <c r="F108" s="21"/>
      <c r="G108" s="18">
        <f>+F108*D108</f>
        <v>0</v>
      </c>
      <c r="H108" s="21"/>
      <c r="I108" s="18">
        <f>+H108*F108</f>
        <v>0</v>
      </c>
      <c r="J108" s="21"/>
      <c r="K108" s="18">
        <f>+J108*H108</f>
        <v>0</v>
      </c>
      <c r="L108" s="19"/>
      <c r="M108" s="19"/>
    </row>
    <row r="109" spans="3:13" x14ac:dyDescent="0.35">
      <c r="C109" s="16" t="s">
        <v>27</v>
      </c>
      <c r="D109" s="13">
        <f>R106</f>
        <v>0</v>
      </c>
      <c r="E109" s="20">
        <v>2.1</v>
      </c>
      <c r="F109" s="21"/>
      <c r="G109" s="18">
        <f>D109*F109</f>
        <v>0</v>
      </c>
      <c r="H109" s="21"/>
      <c r="I109" s="18">
        <f>F109*H109</f>
        <v>0</v>
      </c>
      <c r="J109" s="21"/>
      <c r="K109" s="18">
        <f>H109*J109</f>
        <v>0</v>
      </c>
      <c r="L109" s="19"/>
      <c r="M109" s="19"/>
    </row>
    <row r="110" spans="3:13" x14ac:dyDescent="0.35">
      <c r="C110" s="16" t="s">
        <v>28</v>
      </c>
      <c r="D110" s="13">
        <f>S106</f>
        <v>0</v>
      </c>
      <c r="E110" s="20">
        <v>2</v>
      </c>
      <c r="F110" s="21"/>
      <c r="G110" s="18">
        <f>D110*F110</f>
        <v>0</v>
      </c>
      <c r="H110" s="21"/>
      <c r="I110" s="18">
        <f>F110*H110</f>
        <v>0</v>
      </c>
      <c r="J110" s="21"/>
      <c r="K110" s="18">
        <f>H110*J110</f>
        <v>0</v>
      </c>
      <c r="L110" s="19"/>
      <c r="M110" s="19"/>
    </row>
    <row r="111" spans="3:13" x14ac:dyDescent="0.35">
      <c r="C111" s="16" t="s">
        <v>29</v>
      </c>
      <c r="D111" s="13">
        <f>T106</f>
        <v>0</v>
      </c>
      <c r="E111" s="20">
        <v>2.5</v>
      </c>
      <c r="F111" s="21"/>
      <c r="G111" s="18">
        <f>D111*F111</f>
        <v>0</v>
      </c>
      <c r="H111" s="21"/>
      <c r="I111" s="18">
        <f>F111*H111</f>
        <v>0</v>
      </c>
      <c r="J111" s="21"/>
      <c r="K111" s="18">
        <f>H111*J111</f>
        <v>0</v>
      </c>
      <c r="L111" s="19"/>
      <c r="M111" s="19"/>
    </row>
    <row r="112" spans="3:13" x14ac:dyDescent="0.35">
      <c r="C112" s="12" t="s">
        <v>30</v>
      </c>
      <c r="D112" s="12"/>
      <c r="E112" s="22"/>
      <c r="F112" s="14">
        <f t="shared" ref="F112:K112" si="4">SUM(F103:F111)</f>
        <v>0</v>
      </c>
      <c r="G112" s="15">
        <f t="shared" si="4"/>
        <v>0</v>
      </c>
      <c r="H112" s="14">
        <f t="shared" si="4"/>
        <v>0</v>
      </c>
      <c r="I112" s="15">
        <f t="shared" si="4"/>
        <v>0</v>
      </c>
      <c r="J112" s="14">
        <f t="shared" si="4"/>
        <v>0</v>
      </c>
      <c r="K112" s="15">
        <f t="shared" si="4"/>
        <v>0</v>
      </c>
      <c r="L112" s="11"/>
      <c r="M112" s="11"/>
    </row>
    <row r="113" spans="3:14" x14ac:dyDescent="0.35">
      <c r="C113" s="16" t="s">
        <v>31</v>
      </c>
      <c r="D113" s="13"/>
      <c r="E113" s="23">
        <v>8.3299999999999999E-2</v>
      </c>
      <c r="F113" s="21">
        <f>F112*E113</f>
        <v>0</v>
      </c>
      <c r="G113" s="18">
        <f>G112*E113</f>
        <v>0</v>
      </c>
      <c r="H113" s="21">
        <f>H112*E113</f>
        <v>0</v>
      </c>
      <c r="I113" s="18">
        <f>I112*E113</f>
        <v>0</v>
      </c>
      <c r="J113" s="21">
        <f>J112*E113</f>
        <v>0</v>
      </c>
      <c r="K113" s="18">
        <f>K112*E113</f>
        <v>0</v>
      </c>
      <c r="L113" s="19"/>
      <c r="M113" s="19"/>
    </row>
    <row r="114" spans="3:14" x14ac:dyDescent="0.35">
      <c r="C114" s="16" t="s">
        <v>32</v>
      </c>
      <c r="D114" s="13"/>
      <c r="E114" s="24">
        <v>0.01</v>
      </c>
      <c r="F114" s="21">
        <f>F113*E114</f>
        <v>0</v>
      </c>
      <c r="G114" s="18">
        <f>G112*E114</f>
        <v>0</v>
      </c>
      <c r="H114" s="21">
        <f>H113*E114</f>
        <v>0</v>
      </c>
      <c r="I114" s="18">
        <f>I112*E114</f>
        <v>0</v>
      </c>
      <c r="J114" s="21">
        <f>J113*E114</f>
        <v>0</v>
      </c>
      <c r="K114" s="18">
        <f>K112*E114</f>
        <v>0</v>
      </c>
      <c r="L114" s="19"/>
      <c r="M114" s="19"/>
    </row>
    <row r="115" spans="3:14" x14ac:dyDescent="0.35">
      <c r="C115" s="16" t="s">
        <v>33</v>
      </c>
      <c r="D115" s="13"/>
      <c r="E115" s="23">
        <v>8.3299999999999999E-2</v>
      </c>
      <c r="F115" s="21">
        <f>E115*F112</f>
        <v>0</v>
      </c>
      <c r="G115" s="18">
        <f>G112*E115</f>
        <v>0</v>
      </c>
      <c r="H115" s="21">
        <f>E115*H112</f>
        <v>0</v>
      </c>
      <c r="I115" s="18">
        <f>I112*E115</f>
        <v>0</v>
      </c>
      <c r="J115" s="21">
        <f>E115*J112</f>
        <v>0</v>
      </c>
      <c r="K115" s="18">
        <f>K112*E115</f>
        <v>0</v>
      </c>
      <c r="L115" s="19"/>
      <c r="M115" s="19"/>
    </row>
    <row r="116" spans="3:14" x14ac:dyDescent="0.35">
      <c r="C116" s="16" t="s">
        <v>34</v>
      </c>
      <c r="D116" s="13"/>
      <c r="E116" s="23">
        <v>4.1700000000000001E-2</v>
      </c>
      <c r="F116" s="21">
        <f>E116*F112</f>
        <v>0</v>
      </c>
      <c r="G116" s="18">
        <f>+(G112-G104)*E116</f>
        <v>0</v>
      </c>
      <c r="H116" s="21">
        <f>E116*H112</f>
        <v>0</v>
      </c>
      <c r="I116" s="18">
        <f>+(I112-I104)*E116</f>
        <v>0</v>
      </c>
      <c r="J116" s="21">
        <f>E116*J112</f>
        <v>0</v>
      </c>
      <c r="K116" s="18">
        <f>+(K112-K104)*E116</f>
        <v>0</v>
      </c>
      <c r="L116" s="19"/>
      <c r="M116" s="19"/>
    </row>
    <row r="117" spans="3:14" x14ac:dyDescent="0.35">
      <c r="C117" s="16" t="s">
        <v>35</v>
      </c>
      <c r="D117" s="13"/>
      <c r="E117" s="24">
        <v>0.12</v>
      </c>
      <c r="F117" s="21">
        <f>(F112-F100)*E117</f>
        <v>-19440</v>
      </c>
      <c r="G117" s="18">
        <f>+(G112-G104)*E117</f>
        <v>0</v>
      </c>
      <c r="H117" s="21">
        <f>(H112-H100)*E117</f>
        <v>-19440</v>
      </c>
      <c r="I117" s="18">
        <f>+(I112-I104)*E117</f>
        <v>0</v>
      </c>
      <c r="J117" s="21">
        <f>(J112-J100)*E117</f>
        <v>-19440</v>
      </c>
      <c r="K117" s="18">
        <f>+(K112-K104)*E117</f>
        <v>0</v>
      </c>
      <c r="L117" s="19"/>
      <c r="M117" s="19"/>
    </row>
    <row r="118" spans="3:14" x14ac:dyDescent="0.35">
      <c r="C118" s="16" t="s">
        <v>36</v>
      </c>
      <c r="D118" s="13"/>
      <c r="E118" s="25">
        <v>6.9599999999999995E-2</v>
      </c>
      <c r="F118" s="21">
        <f>(F112-F100)*E118</f>
        <v>-11275.199999999999</v>
      </c>
      <c r="G118" s="18">
        <f>+(G112-G104)*E118</f>
        <v>0</v>
      </c>
      <c r="H118" s="21">
        <f>(H112-H100)*E118</f>
        <v>-11275.199999999999</v>
      </c>
      <c r="I118" s="18">
        <f>+(I112-I104)*E118</f>
        <v>0</v>
      </c>
      <c r="J118" s="21">
        <f>(J112-J100)*E118</f>
        <v>-11275.199999999999</v>
      </c>
      <c r="K118" s="18">
        <f>+(K112-K104)*E118</f>
        <v>0</v>
      </c>
      <c r="L118" s="19"/>
      <c r="M118" s="19"/>
    </row>
    <row r="119" spans="3:14" x14ac:dyDescent="0.35">
      <c r="C119" s="16" t="s">
        <v>37</v>
      </c>
      <c r="D119" s="13"/>
      <c r="E119" s="23">
        <v>0.04</v>
      </c>
      <c r="F119" s="21">
        <f>(F112-F100)*E119</f>
        <v>-6480</v>
      </c>
      <c r="G119" s="18">
        <f>+(G112-G104+G116)*E119</f>
        <v>0</v>
      </c>
      <c r="H119" s="21">
        <f>(H112-H100)*E119</f>
        <v>-6480</v>
      </c>
      <c r="I119" s="18">
        <f>+(I112-I104+I116)*E119</f>
        <v>0</v>
      </c>
      <c r="J119" s="21">
        <f>(J112-J100)*E119</f>
        <v>-6480</v>
      </c>
      <c r="K119" s="18">
        <f>+(K112-K104+K116)*E119</f>
        <v>0</v>
      </c>
      <c r="L119" s="19"/>
      <c r="M119" s="19"/>
    </row>
    <row r="120" spans="3:14" x14ac:dyDescent="0.35">
      <c r="C120" s="26" t="s">
        <v>38</v>
      </c>
      <c r="D120" s="26"/>
      <c r="E120" s="27"/>
      <c r="F120" s="28"/>
      <c r="G120" s="29">
        <f>SUM(G112:G119)</f>
        <v>0</v>
      </c>
      <c r="H120" s="28"/>
      <c r="I120" s="29">
        <f>SUM(I112:I119)</f>
        <v>0</v>
      </c>
      <c r="J120" s="28"/>
      <c r="K120" s="29">
        <f>SUM(K112:K119)</f>
        <v>0</v>
      </c>
      <c r="L120" s="30"/>
      <c r="M120" s="30"/>
    </row>
    <row r="121" spans="3:14" x14ac:dyDescent="0.35">
      <c r="C121" s="31" t="s">
        <v>39</v>
      </c>
      <c r="D121" s="31"/>
      <c r="E121" s="32"/>
      <c r="F121" s="33">
        <v>0.14000000000000001</v>
      </c>
      <c r="G121" s="34">
        <f>F121*G120</f>
        <v>0</v>
      </c>
      <c r="H121" s="33">
        <v>0.16</v>
      </c>
      <c r="I121" s="34">
        <f>H121*I120</f>
        <v>0</v>
      </c>
      <c r="J121" s="33">
        <f>(F121+H121)/2</f>
        <v>0.15000000000000002</v>
      </c>
      <c r="K121" s="34">
        <f>J121*K120</f>
        <v>0</v>
      </c>
      <c r="L121" s="35"/>
      <c r="M121" s="35"/>
    </row>
    <row r="122" spans="3:14" ht="15" thickBot="1" x14ac:dyDescent="0.4">
      <c r="C122" s="36" t="s">
        <v>40</v>
      </c>
      <c r="D122" s="36"/>
      <c r="E122" s="37">
        <v>0.19</v>
      </c>
      <c r="F122" s="38">
        <f>G120*F121</f>
        <v>0</v>
      </c>
      <c r="G122" s="39">
        <f>+F122*E122</f>
        <v>0</v>
      </c>
      <c r="H122" s="38">
        <f>I120*H121</f>
        <v>0</v>
      </c>
      <c r="I122" s="39">
        <f>+H122*E122</f>
        <v>0</v>
      </c>
      <c r="J122" s="38">
        <f>K120*J121</f>
        <v>0</v>
      </c>
      <c r="K122" s="39">
        <f>+J122*E122</f>
        <v>0</v>
      </c>
      <c r="L122" s="35"/>
      <c r="M122" s="35"/>
    </row>
    <row r="123" spans="3:14" ht="19.5" customHeight="1" thickBot="1" x14ac:dyDescent="0.4">
      <c r="C123" s="308" t="str">
        <f>C97</f>
        <v>OFICIALES ALBAÑILERIA</v>
      </c>
      <c r="D123" s="308"/>
      <c r="E123" s="309"/>
      <c r="F123" s="310"/>
      <c r="G123" s="311">
        <f>G120+G121+G122</f>
        <v>0</v>
      </c>
      <c r="H123" s="310"/>
      <c r="I123" s="311">
        <f>I120+I121+I122</f>
        <v>0</v>
      </c>
      <c r="J123" s="310"/>
      <c r="K123" s="311">
        <f>K120+K121+K122</f>
        <v>0</v>
      </c>
      <c r="L123" s="9"/>
      <c r="M123" s="9"/>
      <c r="N123" s="362"/>
    </row>
    <row r="124" spans="3:14" ht="19.5" customHeight="1" x14ac:dyDescent="0.35">
      <c r="C124" s="7"/>
      <c r="D124" s="7"/>
      <c r="E124" s="8"/>
      <c r="F124" s="84"/>
      <c r="G124" s="9"/>
      <c r="H124" s="84"/>
      <c r="I124" s="9"/>
      <c r="J124" s="84"/>
      <c r="K124" s="9"/>
      <c r="L124" s="9"/>
      <c r="M124" s="9"/>
      <c r="N124" s="362"/>
    </row>
    <row r="125" spans="3:14" ht="15" thickBot="1" x14ac:dyDescent="0.4">
      <c r="C125" s="7" t="s">
        <v>43</v>
      </c>
      <c r="D125" s="7"/>
      <c r="E125" s="8"/>
      <c r="F125" s="44"/>
      <c r="G125" s="45"/>
      <c r="H125" s="44"/>
      <c r="I125" s="45"/>
      <c r="J125" s="44"/>
      <c r="K125" s="45"/>
      <c r="L125" s="9"/>
      <c r="M125" s="9"/>
      <c r="N125" s="362"/>
    </row>
    <row r="126" spans="3:14" ht="15" thickBot="1" x14ac:dyDescent="0.4">
      <c r="C126" s="285" t="s">
        <v>12</v>
      </c>
      <c r="D126" s="285" t="s">
        <v>13</v>
      </c>
      <c r="E126" s="286" t="s">
        <v>14</v>
      </c>
      <c r="F126" s="287" t="s">
        <v>15</v>
      </c>
      <c r="G126" s="288" t="s">
        <v>16</v>
      </c>
      <c r="H126" s="287" t="s">
        <v>15</v>
      </c>
      <c r="I126" s="288" t="s">
        <v>16</v>
      </c>
      <c r="J126" s="287" t="s">
        <v>15</v>
      </c>
      <c r="K126" s="288" t="s">
        <v>16</v>
      </c>
      <c r="L126" s="10"/>
      <c r="M126" s="10"/>
      <c r="N126" s="48"/>
    </row>
    <row r="127" spans="3:14" x14ac:dyDescent="0.35">
      <c r="C127" s="289" t="s">
        <v>17</v>
      </c>
      <c r="D127" s="290">
        <v>2</v>
      </c>
      <c r="E127" s="291"/>
      <c r="F127" s="292">
        <f>F4</f>
        <v>1705000</v>
      </c>
      <c r="G127" s="293">
        <f>D127*F127</f>
        <v>3410000</v>
      </c>
      <c r="H127" s="292">
        <f>F4</f>
        <v>1705000</v>
      </c>
      <c r="I127" s="293">
        <f>D127*H127</f>
        <v>3410000</v>
      </c>
      <c r="J127" s="292">
        <f>F4</f>
        <v>1705000</v>
      </c>
      <c r="K127" s="293">
        <f>D127*J127</f>
        <v>3410000</v>
      </c>
      <c r="L127" s="11"/>
      <c r="M127" s="11"/>
    </row>
    <row r="128" spans="3:14" x14ac:dyDescent="0.35">
      <c r="C128" s="294" t="s">
        <v>18</v>
      </c>
      <c r="D128" s="295">
        <v>2</v>
      </c>
      <c r="E128" s="296"/>
      <c r="F128" s="297">
        <v>162000</v>
      </c>
      <c r="G128" s="298">
        <f>D128*F128</f>
        <v>324000</v>
      </c>
      <c r="H128" s="297">
        <v>162000</v>
      </c>
      <c r="I128" s="298">
        <f>D128*H128</f>
        <v>324000</v>
      </c>
      <c r="J128" s="297">
        <v>162000</v>
      </c>
      <c r="K128" s="298">
        <f>D128*J128</f>
        <v>324000</v>
      </c>
      <c r="L128" s="11"/>
      <c r="M128" s="11"/>
    </row>
    <row r="129" spans="3:13" x14ac:dyDescent="0.35">
      <c r="C129" s="294" t="s">
        <v>19</v>
      </c>
      <c r="D129" s="295"/>
      <c r="E129" s="296"/>
      <c r="F129" s="297">
        <f>F127/230</f>
        <v>7413.04347826087</v>
      </c>
      <c r="G129" s="298"/>
      <c r="H129" s="297">
        <f>H127/230</f>
        <v>7413.04347826087</v>
      </c>
      <c r="I129" s="298"/>
      <c r="J129" s="297">
        <f>J127/230</f>
        <v>7413.04347826087</v>
      </c>
      <c r="K129" s="298"/>
      <c r="L129" s="11"/>
      <c r="M129" s="11"/>
    </row>
    <row r="130" spans="3:13" ht="15" thickBot="1" x14ac:dyDescent="0.4">
      <c r="C130" s="299" t="s">
        <v>20</v>
      </c>
      <c r="D130" s="300"/>
      <c r="E130" s="301"/>
      <c r="F130" s="302"/>
      <c r="G130" s="303"/>
      <c r="H130" s="302"/>
      <c r="I130" s="303"/>
      <c r="J130" s="302"/>
      <c r="K130" s="303"/>
      <c r="L130" s="11"/>
      <c r="M130" s="11"/>
    </row>
    <row r="131" spans="3:13" x14ac:dyDescent="0.35">
      <c r="C131" s="16" t="s">
        <v>21</v>
      </c>
      <c r="D131" s="13">
        <v>2</v>
      </c>
      <c r="E131" s="17"/>
      <c r="F131" s="14">
        <f>(F127/30)*D130</f>
        <v>0</v>
      </c>
      <c r="G131" s="18">
        <f>D131*F131</f>
        <v>0</v>
      </c>
      <c r="H131" s="14">
        <f>(H127/30)*D130</f>
        <v>0</v>
      </c>
      <c r="I131" s="18">
        <f>D131*H131</f>
        <v>0</v>
      </c>
      <c r="J131" s="14">
        <f>(J127/30)*D130</f>
        <v>0</v>
      </c>
      <c r="K131" s="18">
        <f>D131*J131</f>
        <v>0</v>
      </c>
      <c r="L131" s="19"/>
      <c r="M131" s="19"/>
    </row>
    <row r="132" spans="3:13" x14ac:dyDescent="0.35">
      <c r="C132" s="16" t="s">
        <v>22</v>
      </c>
      <c r="D132" s="13">
        <v>2</v>
      </c>
      <c r="E132" s="17"/>
      <c r="F132" s="14">
        <f>(F128/30)*D130</f>
        <v>0</v>
      </c>
      <c r="G132" s="18">
        <f>D132*F132</f>
        <v>0</v>
      </c>
      <c r="H132" s="14">
        <f>(H128/30)*D130</f>
        <v>0</v>
      </c>
      <c r="I132" s="18">
        <f>D132*H132</f>
        <v>0</v>
      </c>
      <c r="J132" s="14">
        <f>(J128/30)*D130</f>
        <v>0</v>
      </c>
      <c r="K132" s="18">
        <f>D132*J132</f>
        <v>0</v>
      </c>
      <c r="L132" s="19"/>
      <c r="M132" s="19"/>
    </row>
    <row r="133" spans="3:13" x14ac:dyDescent="0.35">
      <c r="C133" s="16" t="s">
        <v>23</v>
      </c>
      <c r="D133" s="13">
        <v>0</v>
      </c>
      <c r="E133" s="20">
        <v>1.25</v>
      </c>
      <c r="F133" s="21"/>
      <c r="G133" s="18">
        <f>D133*F133</f>
        <v>0</v>
      </c>
      <c r="H133" s="21"/>
      <c r="I133" s="18">
        <f>F133*H133</f>
        <v>0</v>
      </c>
      <c r="J133" s="21"/>
      <c r="K133" s="18">
        <f>H133*J133</f>
        <v>0</v>
      </c>
      <c r="L133" s="19"/>
      <c r="M133" s="19"/>
    </row>
    <row r="134" spans="3:13" x14ac:dyDescent="0.35">
      <c r="C134" s="16" t="s">
        <v>24</v>
      </c>
      <c r="D134" s="13">
        <v>0</v>
      </c>
      <c r="E134" s="20">
        <v>1.75</v>
      </c>
      <c r="F134" s="21"/>
      <c r="G134" s="18">
        <f>D134*F134</f>
        <v>0</v>
      </c>
      <c r="H134" s="21"/>
      <c r="I134" s="18">
        <f>F134*H134</f>
        <v>0</v>
      </c>
      <c r="J134" s="21"/>
      <c r="K134" s="18">
        <f>H134*J134</f>
        <v>0</v>
      </c>
      <c r="L134" s="19"/>
      <c r="M134" s="19"/>
    </row>
    <row r="135" spans="3:13" x14ac:dyDescent="0.35">
      <c r="C135" s="16" t="s">
        <v>25</v>
      </c>
      <c r="D135" s="13">
        <v>0</v>
      </c>
      <c r="E135" s="20">
        <v>1.35</v>
      </c>
      <c r="F135" s="21"/>
      <c r="G135" s="18">
        <f>D135*F135</f>
        <v>0</v>
      </c>
      <c r="H135" s="21"/>
      <c r="I135" s="18">
        <f>F135*H135</f>
        <v>0</v>
      </c>
      <c r="J135" s="21"/>
      <c r="K135" s="18">
        <f>H135*J135</f>
        <v>0</v>
      </c>
      <c r="L135" s="19"/>
      <c r="M135" s="19"/>
    </row>
    <row r="136" spans="3:13" x14ac:dyDescent="0.35">
      <c r="C136" s="16" t="s">
        <v>26</v>
      </c>
      <c r="D136" s="13">
        <f>+(D127*D62)*8</f>
        <v>0</v>
      </c>
      <c r="E136" s="20">
        <v>1.75</v>
      </c>
      <c r="F136" s="21"/>
      <c r="G136" s="18">
        <f>+F136*D136</f>
        <v>0</v>
      </c>
      <c r="H136" s="21"/>
      <c r="I136" s="18">
        <f>+H136*F136</f>
        <v>0</v>
      </c>
      <c r="J136" s="21"/>
      <c r="K136" s="18">
        <f>+J136*H136</f>
        <v>0</v>
      </c>
      <c r="L136" s="19"/>
      <c r="M136" s="19"/>
    </row>
    <row r="137" spans="3:13" x14ac:dyDescent="0.35">
      <c r="C137" s="16" t="s">
        <v>27</v>
      </c>
      <c r="D137" s="13">
        <f>R134</f>
        <v>0</v>
      </c>
      <c r="E137" s="20">
        <v>2.1</v>
      </c>
      <c r="F137" s="21"/>
      <c r="G137" s="18">
        <f>D137*F137</f>
        <v>0</v>
      </c>
      <c r="H137" s="21"/>
      <c r="I137" s="18">
        <f>F137*H137</f>
        <v>0</v>
      </c>
      <c r="J137" s="21"/>
      <c r="K137" s="18">
        <f>H137*J137</f>
        <v>0</v>
      </c>
      <c r="L137" s="19"/>
      <c r="M137" s="19"/>
    </row>
    <row r="138" spans="3:13" x14ac:dyDescent="0.35">
      <c r="C138" s="16" t="s">
        <v>28</v>
      </c>
      <c r="D138" s="13">
        <f>S134</f>
        <v>0</v>
      </c>
      <c r="E138" s="20">
        <v>2</v>
      </c>
      <c r="F138" s="21"/>
      <c r="G138" s="18">
        <f>D138*F138</f>
        <v>0</v>
      </c>
      <c r="H138" s="21"/>
      <c r="I138" s="18">
        <f>F138*H138</f>
        <v>0</v>
      </c>
      <c r="J138" s="21"/>
      <c r="K138" s="18">
        <f>H138*J138</f>
        <v>0</v>
      </c>
      <c r="L138" s="19"/>
      <c r="M138" s="19"/>
    </row>
    <row r="139" spans="3:13" x14ac:dyDescent="0.35">
      <c r="C139" s="16" t="s">
        <v>29</v>
      </c>
      <c r="D139" s="13">
        <f>T134</f>
        <v>0</v>
      </c>
      <c r="E139" s="20">
        <v>2.5</v>
      </c>
      <c r="F139" s="21"/>
      <c r="G139" s="18">
        <f>D139*F139</f>
        <v>0</v>
      </c>
      <c r="H139" s="21"/>
      <c r="I139" s="18">
        <f>F139*H139</f>
        <v>0</v>
      </c>
      <c r="J139" s="21"/>
      <c r="K139" s="18">
        <f>H139*J139</f>
        <v>0</v>
      </c>
      <c r="L139" s="19"/>
      <c r="M139" s="19"/>
    </row>
    <row r="140" spans="3:13" x14ac:dyDescent="0.35">
      <c r="C140" s="12" t="s">
        <v>30</v>
      </c>
      <c r="D140" s="12"/>
      <c r="E140" s="22"/>
      <c r="F140" s="14">
        <f t="shared" ref="F140:K140" si="5">SUM(F131:F139)</f>
        <v>0</v>
      </c>
      <c r="G140" s="15">
        <f t="shared" si="5"/>
        <v>0</v>
      </c>
      <c r="H140" s="14">
        <f t="shared" si="5"/>
        <v>0</v>
      </c>
      <c r="I140" s="15">
        <f t="shared" si="5"/>
        <v>0</v>
      </c>
      <c r="J140" s="14">
        <f t="shared" si="5"/>
        <v>0</v>
      </c>
      <c r="K140" s="15">
        <f t="shared" si="5"/>
        <v>0</v>
      </c>
      <c r="L140" s="11"/>
      <c r="M140" s="11"/>
    </row>
    <row r="141" spans="3:13" x14ac:dyDescent="0.35">
      <c r="C141" s="16" t="s">
        <v>31</v>
      </c>
      <c r="D141" s="13"/>
      <c r="E141" s="23">
        <v>8.3299999999999999E-2</v>
      </c>
      <c r="F141" s="21">
        <f>F140*E141</f>
        <v>0</v>
      </c>
      <c r="G141" s="18">
        <f>G140*E141</f>
        <v>0</v>
      </c>
      <c r="H141" s="21">
        <f>H140*E141</f>
        <v>0</v>
      </c>
      <c r="I141" s="18">
        <f>I140*E141</f>
        <v>0</v>
      </c>
      <c r="J141" s="21">
        <f>J140*E141</f>
        <v>0</v>
      </c>
      <c r="K141" s="18">
        <f>K140*E141</f>
        <v>0</v>
      </c>
      <c r="L141" s="19"/>
      <c r="M141" s="19"/>
    </row>
    <row r="142" spans="3:13" x14ac:dyDescent="0.35">
      <c r="C142" s="16" t="s">
        <v>32</v>
      </c>
      <c r="D142" s="13"/>
      <c r="E142" s="24">
        <v>0.01</v>
      </c>
      <c r="F142" s="21">
        <f>F141*E142</f>
        <v>0</v>
      </c>
      <c r="G142" s="18">
        <f>G140*E142</f>
        <v>0</v>
      </c>
      <c r="H142" s="21">
        <f>H141*E142</f>
        <v>0</v>
      </c>
      <c r="I142" s="18">
        <f>I140*E142</f>
        <v>0</v>
      </c>
      <c r="J142" s="21">
        <f>J141*E142</f>
        <v>0</v>
      </c>
      <c r="K142" s="18">
        <f>K140*E142</f>
        <v>0</v>
      </c>
      <c r="L142" s="19"/>
      <c r="M142" s="19"/>
    </row>
    <row r="143" spans="3:13" x14ac:dyDescent="0.35">
      <c r="C143" s="16" t="s">
        <v>33</v>
      </c>
      <c r="D143" s="13"/>
      <c r="E143" s="23">
        <v>8.3299999999999999E-2</v>
      </c>
      <c r="F143" s="21">
        <f>E143*F140</f>
        <v>0</v>
      </c>
      <c r="G143" s="18">
        <f>G140*E143</f>
        <v>0</v>
      </c>
      <c r="H143" s="21">
        <f>E143*H140</f>
        <v>0</v>
      </c>
      <c r="I143" s="18">
        <f>I140*E143</f>
        <v>0</v>
      </c>
      <c r="J143" s="21">
        <f>E143*J140</f>
        <v>0</v>
      </c>
      <c r="K143" s="18">
        <f>K140*E143</f>
        <v>0</v>
      </c>
      <c r="L143" s="19"/>
      <c r="M143" s="19"/>
    </row>
    <row r="144" spans="3:13" x14ac:dyDescent="0.35">
      <c r="C144" s="16" t="s">
        <v>34</v>
      </c>
      <c r="D144" s="13"/>
      <c r="E144" s="23">
        <v>4.1700000000000001E-2</v>
      </c>
      <c r="F144" s="21">
        <f>E144*F140</f>
        <v>0</v>
      </c>
      <c r="G144" s="18">
        <f>+(G140-G132)*E144</f>
        <v>0</v>
      </c>
      <c r="H144" s="21">
        <f>E144*H140</f>
        <v>0</v>
      </c>
      <c r="I144" s="18">
        <f>+(I140-I132)*E144</f>
        <v>0</v>
      </c>
      <c r="J144" s="21">
        <f>E144*J140</f>
        <v>0</v>
      </c>
      <c r="K144" s="18">
        <f>+(K140-K132)*E144</f>
        <v>0</v>
      </c>
      <c r="L144" s="19"/>
      <c r="M144" s="19"/>
    </row>
    <row r="145" spans="3:14" x14ac:dyDescent="0.35">
      <c r="C145" s="16" t="s">
        <v>35</v>
      </c>
      <c r="D145" s="13"/>
      <c r="E145" s="24">
        <v>0.12</v>
      </c>
      <c r="F145" s="21">
        <f>(F140-F128)*E145</f>
        <v>-19440</v>
      </c>
      <c r="G145" s="18">
        <f>+(G140-G132)*E145</f>
        <v>0</v>
      </c>
      <c r="H145" s="21">
        <f>(H140-H128)*E145</f>
        <v>-19440</v>
      </c>
      <c r="I145" s="18">
        <f>+(I140-I132)*E145</f>
        <v>0</v>
      </c>
      <c r="J145" s="21">
        <f>(J140-J128)*E145</f>
        <v>-19440</v>
      </c>
      <c r="K145" s="18">
        <f>+(K140-K132)*E145</f>
        <v>0</v>
      </c>
      <c r="L145" s="19"/>
      <c r="M145" s="19"/>
    </row>
    <row r="146" spans="3:14" x14ac:dyDescent="0.35">
      <c r="C146" s="16" t="s">
        <v>36</v>
      </c>
      <c r="D146" s="13"/>
      <c r="E146" s="25">
        <v>6.9599999999999995E-2</v>
      </c>
      <c r="F146" s="21">
        <f>(F140-F128)*E146</f>
        <v>-11275.199999999999</v>
      </c>
      <c r="G146" s="18">
        <f>+(G140-G132)*E146</f>
        <v>0</v>
      </c>
      <c r="H146" s="21">
        <f>(H140-H128)*E146</f>
        <v>-11275.199999999999</v>
      </c>
      <c r="I146" s="18">
        <f>+(I140-I132)*E146</f>
        <v>0</v>
      </c>
      <c r="J146" s="21">
        <f>(J140-J128)*E146</f>
        <v>-11275.199999999999</v>
      </c>
      <c r="K146" s="18">
        <f>+(K140-K132)*E146</f>
        <v>0</v>
      </c>
      <c r="L146" s="19"/>
      <c r="M146" s="19"/>
    </row>
    <row r="147" spans="3:14" x14ac:dyDescent="0.35">
      <c r="C147" s="16" t="s">
        <v>37</v>
      </c>
      <c r="D147" s="13"/>
      <c r="E147" s="23">
        <v>0.04</v>
      </c>
      <c r="F147" s="21">
        <f>(F140-F128)*E147</f>
        <v>-6480</v>
      </c>
      <c r="G147" s="18">
        <f>+(G140-G132+G144)*E147</f>
        <v>0</v>
      </c>
      <c r="H147" s="21">
        <f>(H140-H128)*E147</f>
        <v>-6480</v>
      </c>
      <c r="I147" s="18">
        <f>+(I140-I132+I144)*E147</f>
        <v>0</v>
      </c>
      <c r="J147" s="21">
        <f>(J140-J128)*E147</f>
        <v>-6480</v>
      </c>
      <c r="K147" s="18">
        <f>+(K140-K132+K144)*E147</f>
        <v>0</v>
      </c>
      <c r="L147" s="19"/>
      <c r="M147" s="19"/>
    </row>
    <row r="148" spans="3:14" x14ac:dyDescent="0.35">
      <c r="C148" s="26" t="s">
        <v>38</v>
      </c>
      <c r="D148" s="26"/>
      <c r="E148" s="27"/>
      <c r="F148" s="28"/>
      <c r="G148" s="29">
        <f>SUM(G140:G147)</f>
        <v>0</v>
      </c>
      <c r="H148" s="28"/>
      <c r="I148" s="29">
        <f>SUM(I140:I147)</f>
        <v>0</v>
      </c>
      <c r="J148" s="28"/>
      <c r="K148" s="29">
        <f>SUM(K140:K147)</f>
        <v>0</v>
      </c>
      <c r="L148" s="30"/>
      <c r="M148" s="30"/>
    </row>
    <row r="149" spans="3:14" x14ac:dyDescent="0.35">
      <c r="C149" s="31" t="s">
        <v>39</v>
      </c>
      <c r="D149" s="31"/>
      <c r="E149" s="32"/>
      <c r="F149" s="33">
        <v>0.14000000000000001</v>
      </c>
      <c r="G149" s="34">
        <f>F149*G148</f>
        <v>0</v>
      </c>
      <c r="H149" s="33">
        <v>0.16</v>
      </c>
      <c r="I149" s="34">
        <f>H149*I148</f>
        <v>0</v>
      </c>
      <c r="J149" s="33">
        <f>(F149+H149)/2</f>
        <v>0.15000000000000002</v>
      </c>
      <c r="K149" s="34">
        <f>J149*K148</f>
        <v>0</v>
      </c>
      <c r="L149" s="35"/>
      <c r="M149" s="35"/>
    </row>
    <row r="150" spans="3:14" ht="15" thickBot="1" x14ac:dyDescent="0.4">
      <c r="C150" s="36" t="s">
        <v>40</v>
      </c>
      <c r="D150" s="36"/>
      <c r="E150" s="37">
        <v>0.19</v>
      </c>
      <c r="F150" s="38">
        <f>G148*F149</f>
        <v>0</v>
      </c>
      <c r="G150" s="39">
        <f>+F150*E150</f>
        <v>0</v>
      </c>
      <c r="H150" s="38">
        <f>I148*H149</f>
        <v>0</v>
      </c>
      <c r="I150" s="39">
        <f>+H150*E150</f>
        <v>0</v>
      </c>
      <c r="J150" s="38">
        <f>K148*J149</f>
        <v>0</v>
      </c>
      <c r="K150" s="39">
        <f>+J150*E150</f>
        <v>0</v>
      </c>
      <c r="L150" s="35"/>
      <c r="M150" s="35"/>
    </row>
    <row r="151" spans="3:14" ht="15" thickBot="1" x14ac:dyDescent="0.4">
      <c r="C151" s="308" t="str">
        <f>C125</f>
        <v>AYUDANTES ALBAÑILERIA</v>
      </c>
      <c r="D151" s="308"/>
      <c r="E151" s="309"/>
      <c r="F151" s="310"/>
      <c r="G151" s="311">
        <f>G148+G149+G150</f>
        <v>0</v>
      </c>
      <c r="H151" s="310"/>
      <c r="I151" s="311">
        <f>I148+I149+I150</f>
        <v>0</v>
      </c>
      <c r="J151" s="310"/>
      <c r="K151" s="311">
        <f>K148+K149+K150</f>
        <v>0</v>
      </c>
      <c r="L151" s="9"/>
      <c r="M151" s="9"/>
      <c r="N151" s="362"/>
    </row>
    <row r="152" spans="3:14" ht="19.5" customHeight="1" x14ac:dyDescent="0.35">
      <c r="C152" s="7"/>
      <c r="D152" s="7"/>
      <c r="E152" s="8"/>
      <c r="F152" s="307"/>
      <c r="G152" s="9"/>
      <c r="H152" s="84"/>
      <c r="I152" s="9"/>
      <c r="J152" s="84"/>
      <c r="K152" s="9"/>
      <c r="L152" s="9"/>
      <c r="M152" s="9"/>
    </row>
    <row r="153" spans="3:14" ht="16.5" thickBot="1" x14ac:dyDescent="0.45">
      <c r="C153" s="46" t="s">
        <v>44</v>
      </c>
      <c r="F153" s="47"/>
      <c r="G153" s="47"/>
      <c r="H153" s="47"/>
      <c r="I153" s="47"/>
      <c r="J153" s="47"/>
      <c r="K153" s="47"/>
    </row>
    <row r="154" spans="3:14" ht="15" thickBot="1" x14ac:dyDescent="0.4">
      <c r="C154" s="285" t="s">
        <v>12</v>
      </c>
      <c r="D154" s="285" t="s">
        <v>13</v>
      </c>
      <c r="E154" s="286" t="s">
        <v>14</v>
      </c>
      <c r="F154" s="287" t="s">
        <v>15</v>
      </c>
      <c r="G154" s="288" t="s">
        <v>16</v>
      </c>
      <c r="H154" s="287" t="s">
        <v>15</v>
      </c>
      <c r="I154" s="288" t="s">
        <v>16</v>
      </c>
      <c r="J154" s="287" t="s">
        <v>15</v>
      </c>
      <c r="K154" s="288" t="s">
        <v>16</v>
      </c>
      <c r="L154" s="10"/>
      <c r="M154" s="10"/>
    </row>
    <row r="155" spans="3:14" x14ac:dyDescent="0.35">
      <c r="C155" s="289" t="s">
        <v>17</v>
      </c>
      <c r="D155" s="290">
        <f>8+10+9</f>
        <v>27</v>
      </c>
      <c r="E155" s="291"/>
      <c r="F155" s="292">
        <f>F3</f>
        <v>1925000</v>
      </c>
      <c r="G155" s="293">
        <f>D155*F155</f>
        <v>51975000</v>
      </c>
      <c r="H155" s="292">
        <f>F3</f>
        <v>1925000</v>
      </c>
      <c r="I155" s="293">
        <f>D155*H155</f>
        <v>51975000</v>
      </c>
      <c r="J155" s="292">
        <f>F3</f>
        <v>1925000</v>
      </c>
      <c r="K155" s="293">
        <f>D155*J155</f>
        <v>51975000</v>
      </c>
      <c r="L155" s="11"/>
      <c r="M155" s="11"/>
    </row>
    <row r="156" spans="3:14" x14ac:dyDescent="0.35">
      <c r="C156" s="294" t="s">
        <v>18</v>
      </c>
      <c r="D156" s="295">
        <v>27</v>
      </c>
      <c r="E156" s="296"/>
      <c r="F156" s="297">
        <v>162000</v>
      </c>
      <c r="G156" s="298">
        <f>D156*F156</f>
        <v>4374000</v>
      </c>
      <c r="H156" s="297">
        <v>162000</v>
      </c>
      <c r="I156" s="298">
        <f>D156*H156</f>
        <v>4374000</v>
      </c>
      <c r="J156" s="297">
        <v>162000</v>
      </c>
      <c r="K156" s="298">
        <f>D156*J156</f>
        <v>4374000</v>
      </c>
      <c r="L156" s="11"/>
      <c r="M156" s="11"/>
    </row>
    <row r="157" spans="3:14" x14ac:dyDescent="0.35">
      <c r="C157" s="294" t="s">
        <v>19</v>
      </c>
      <c r="D157" s="295"/>
      <c r="E157" s="296"/>
      <c r="F157" s="297">
        <f>F155/230</f>
        <v>8369.565217391304</v>
      </c>
      <c r="G157" s="298"/>
      <c r="H157" s="297">
        <f>H155/230</f>
        <v>8369.565217391304</v>
      </c>
      <c r="I157" s="298"/>
      <c r="J157" s="297">
        <f>J155/230</f>
        <v>8369.565217391304</v>
      </c>
      <c r="K157" s="298"/>
      <c r="L157" s="11"/>
      <c r="M157" s="11"/>
    </row>
    <row r="158" spans="3:14" ht="15" thickBot="1" x14ac:dyDescent="0.4">
      <c r="C158" s="299" t="s">
        <v>20</v>
      </c>
      <c r="D158" s="300"/>
      <c r="E158" s="301"/>
      <c r="F158" s="302"/>
      <c r="G158" s="303"/>
      <c r="H158" s="302"/>
      <c r="I158" s="303"/>
      <c r="J158" s="302"/>
      <c r="K158" s="303"/>
      <c r="L158" s="11"/>
      <c r="M158" s="11"/>
    </row>
    <row r="159" spans="3:14" x14ac:dyDescent="0.35">
      <c r="C159" s="16" t="s">
        <v>21</v>
      </c>
      <c r="D159" s="13">
        <v>27</v>
      </c>
      <c r="E159" s="17"/>
      <c r="F159" s="14">
        <f>(F155/30)*D158</f>
        <v>0</v>
      </c>
      <c r="G159" s="18">
        <f>D159*F159</f>
        <v>0</v>
      </c>
      <c r="H159" s="14">
        <f>(H155/30)*D158</f>
        <v>0</v>
      </c>
      <c r="I159" s="18">
        <f>D159*H159</f>
        <v>0</v>
      </c>
      <c r="J159" s="14">
        <f>(J155/30)*D158</f>
        <v>0</v>
      </c>
      <c r="K159" s="18">
        <f>D159*J159</f>
        <v>0</v>
      </c>
      <c r="L159" s="19"/>
      <c r="M159" s="19"/>
    </row>
    <row r="160" spans="3:14" x14ac:dyDescent="0.35">
      <c r="C160" s="16" t="s">
        <v>22</v>
      </c>
      <c r="D160" s="13">
        <v>27</v>
      </c>
      <c r="E160" s="17"/>
      <c r="F160" s="14">
        <f>(F156/30)*D158</f>
        <v>0</v>
      </c>
      <c r="G160" s="18">
        <f>D160*F160</f>
        <v>0</v>
      </c>
      <c r="H160" s="14">
        <f>(H156/30)*D158</f>
        <v>0</v>
      </c>
      <c r="I160" s="18">
        <f>D160*H160</f>
        <v>0</v>
      </c>
      <c r="J160" s="14">
        <f>(J156/30)*D158</f>
        <v>0</v>
      </c>
      <c r="K160" s="18">
        <f>D160*J160</f>
        <v>0</v>
      </c>
      <c r="L160" s="19"/>
      <c r="M160" s="19"/>
    </row>
    <row r="161" spans="3:13" x14ac:dyDescent="0.35">
      <c r="C161" s="16" t="s">
        <v>23</v>
      </c>
      <c r="D161" s="13">
        <v>0</v>
      </c>
      <c r="E161" s="20">
        <v>1.25</v>
      </c>
      <c r="F161" s="21"/>
      <c r="G161" s="18">
        <f>D161*F161</f>
        <v>0</v>
      </c>
      <c r="H161" s="21"/>
      <c r="I161" s="18">
        <f>F161*H161</f>
        <v>0</v>
      </c>
      <c r="J161" s="21"/>
      <c r="K161" s="18">
        <f>H161*J161</f>
        <v>0</v>
      </c>
      <c r="L161" s="19"/>
      <c r="M161" s="19"/>
    </row>
    <row r="162" spans="3:13" x14ac:dyDescent="0.35">
      <c r="C162" s="16" t="s">
        <v>24</v>
      </c>
      <c r="D162" s="13">
        <v>0</v>
      </c>
      <c r="E162" s="20">
        <v>1.75</v>
      </c>
      <c r="F162" s="21"/>
      <c r="G162" s="18">
        <f>D162*F162</f>
        <v>0</v>
      </c>
      <c r="H162" s="21"/>
      <c r="I162" s="18">
        <f>F162*H162</f>
        <v>0</v>
      </c>
      <c r="J162" s="21"/>
      <c r="K162" s="18">
        <f>H162*J162</f>
        <v>0</v>
      </c>
      <c r="L162" s="19"/>
      <c r="M162" s="19"/>
    </row>
    <row r="163" spans="3:13" x14ac:dyDescent="0.35">
      <c r="C163" s="16" t="s">
        <v>25</v>
      </c>
      <c r="D163" s="13">
        <v>0</v>
      </c>
      <c r="E163" s="20">
        <v>1.35</v>
      </c>
      <c r="F163" s="21"/>
      <c r="G163" s="18">
        <f>D163*F163</f>
        <v>0</v>
      </c>
      <c r="H163" s="21"/>
      <c r="I163" s="18">
        <f>F163*H163</f>
        <v>0</v>
      </c>
      <c r="J163" s="21"/>
      <c r="K163" s="18">
        <f>H163*J163</f>
        <v>0</v>
      </c>
      <c r="L163" s="19"/>
      <c r="M163" s="19"/>
    </row>
    <row r="164" spans="3:13" x14ac:dyDescent="0.35">
      <c r="C164" s="16" t="s">
        <v>26</v>
      </c>
      <c r="D164" s="13">
        <f>+(D155*D114)*8</f>
        <v>0</v>
      </c>
      <c r="E164" s="20">
        <v>1.75</v>
      </c>
      <c r="F164" s="21"/>
      <c r="G164" s="18">
        <f>+F164*D164</f>
        <v>0</v>
      </c>
      <c r="H164" s="21"/>
      <c r="I164" s="18">
        <f>+H164*F164</f>
        <v>0</v>
      </c>
      <c r="J164" s="21"/>
      <c r="K164" s="18">
        <f>+J164*H164</f>
        <v>0</v>
      </c>
      <c r="L164" s="19"/>
      <c r="M164" s="19"/>
    </row>
    <row r="165" spans="3:13" x14ac:dyDescent="0.35">
      <c r="C165" s="16" t="s">
        <v>27</v>
      </c>
      <c r="D165" s="13">
        <f>AD158</f>
        <v>0</v>
      </c>
      <c r="E165" s="20">
        <v>2.1</v>
      </c>
      <c r="F165" s="21"/>
      <c r="G165" s="18">
        <f>D165*F165</f>
        <v>0</v>
      </c>
      <c r="H165" s="21"/>
      <c r="I165" s="18">
        <f>F165*H165</f>
        <v>0</v>
      </c>
      <c r="J165" s="21"/>
      <c r="K165" s="18">
        <f>H165*J165</f>
        <v>0</v>
      </c>
      <c r="L165" s="19"/>
      <c r="M165" s="19"/>
    </row>
    <row r="166" spans="3:13" x14ac:dyDescent="0.35">
      <c r="C166" s="16" t="s">
        <v>28</v>
      </c>
      <c r="D166" s="13">
        <f>AE158</f>
        <v>0</v>
      </c>
      <c r="E166" s="20">
        <v>2</v>
      </c>
      <c r="F166" s="21"/>
      <c r="G166" s="18">
        <f>D166*F166</f>
        <v>0</v>
      </c>
      <c r="H166" s="21"/>
      <c r="I166" s="18">
        <f>F166*H166</f>
        <v>0</v>
      </c>
      <c r="J166" s="21"/>
      <c r="K166" s="18">
        <f>H166*J166</f>
        <v>0</v>
      </c>
      <c r="L166" s="19"/>
      <c r="M166" s="19"/>
    </row>
    <row r="167" spans="3:13" x14ac:dyDescent="0.35">
      <c r="C167" s="16" t="s">
        <v>29</v>
      </c>
      <c r="D167" s="13">
        <f>AF158</f>
        <v>0</v>
      </c>
      <c r="E167" s="20">
        <v>2.5</v>
      </c>
      <c r="F167" s="21"/>
      <c r="G167" s="18">
        <f>D167*F167</f>
        <v>0</v>
      </c>
      <c r="H167" s="21"/>
      <c r="I167" s="18">
        <f>F167*H167</f>
        <v>0</v>
      </c>
      <c r="J167" s="21"/>
      <c r="K167" s="18">
        <f>H167*J167</f>
        <v>0</v>
      </c>
      <c r="L167" s="19"/>
      <c r="M167" s="19"/>
    </row>
    <row r="168" spans="3:13" x14ac:dyDescent="0.35">
      <c r="C168" s="12" t="s">
        <v>30</v>
      </c>
      <c r="D168" s="12"/>
      <c r="E168" s="22"/>
      <c r="F168" s="14">
        <f t="shared" ref="F168:K168" si="6">SUM(F159:F167)</f>
        <v>0</v>
      </c>
      <c r="G168" s="15">
        <f t="shared" si="6"/>
        <v>0</v>
      </c>
      <c r="H168" s="14">
        <f t="shared" si="6"/>
        <v>0</v>
      </c>
      <c r="I168" s="15">
        <f t="shared" si="6"/>
        <v>0</v>
      </c>
      <c r="J168" s="14">
        <f t="shared" si="6"/>
        <v>0</v>
      </c>
      <c r="K168" s="15">
        <f t="shared" si="6"/>
        <v>0</v>
      </c>
      <c r="L168" s="11"/>
      <c r="M168" s="11"/>
    </row>
    <row r="169" spans="3:13" x14ac:dyDescent="0.35">
      <c r="C169" s="16" t="s">
        <v>31</v>
      </c>
      <c r="D169" s="13"/>
      <c r="E169" s="23">
        <v>8.3299999999999999E-2</v>
      </c>
      <c r="F169" s="21">
        <f>F168*E169</f>
        <v>0</v>
      </c>
      <c r="G169" s="18">
        <f>G168*E169</f>
        <v>0</v>
      </c>
      <c r="H169" s="21">
        <f>H168*E169</f>
        <v>0</v>
      </c>
      <c r="I169" s="18">
        <f>I168*E169</f>
        <v>0</v>
      </c>
      <c r="J169" s="21">
        <f>J168*E169</f>
        <v>0</v>
      </c>
      <c r="K169" s="18">
        <f>K168*E169</f>
        <v>0</v>
      </c>
      <c r="L169" s="19"/>
      <c r="M169" s="19"/>
    </row>
    <row r="170" spans="3:13" x14ac:dyDescent="0.35">
      <c r="C170" s="16" t="s">
        <v>32</v>
      </c>
      <c r="D170" s="13"/>
      <c r="E170" s="24">
        <v>0.01</v>
      </c>
      <c r="F170" s="21">
        <f>F169*E170</f>
        <v>0</v>
      </c>
      <c r="G170" s="18">
        <f>G168*E170</f>
        <v>0</v>
      </c>
      <c r="H170" s="21">
        <f>H169*E170</f>
        <v>0</v>
      </c>
      <c r="I170" s="18">
        <f>I168*E170</f>
        <v>0</v>
      </c>
      <c r="J170" s="21">
        <f>J169*E170</f>
        <v>0</v>
      </c>
      <c r="K170" s="18">
        <f>K168*E170</f>
        <v>0</v>
      </c>
      <c r="L170" s="19"/>
      <c r="M170" s="19"/>
    </row>
    <row r="171" spans="3:13" x14ac:dyDescent="0.35">
      <c r="C171" s="16" t="s">
        <v>33</v>
      </c>
      <c r="D171" s="13"/>
      <c r="E171" s="23">
        <v>8.3299999999999999E-2</v>
      </c>
      <c r="F171" s="21">
        <f>E171*F168</f>
        <v>0</v>
      </c>
      <c r="G171" s="18">
        <f>G168*E171</f>
        <v>0</v>
      </c>
      <c r="H171" s="21">
        <f>E171*H168</f>
        <v>0</v>
      </c>
      <c r="I171" s="18">
        <f>I168*E171</f>
        <v>0</v>
      </c>
      <c r="J171" s="21">
        <f>E171*J168</f>
        <v>0</v>
      </c>
      <c r="K171" s="18">
        <f>K168*E171</f>
        <v>0</v>
      </c>
      <c r="L171" s="19"/>
      <c r="M171" s="19"/>
    </row>
    <row r="172" spans="3:13" x14ac:dyDescent="0.35">
      <c r="C172" s="16" t="s">
        <v>34</v>
      </c>
      <c r="D172" s="13"/>
      <c r="E172" s="23">
        <v>4.1700000000000001E-2</v>
      </c>
      <c r="F172" s="21">
        <f>E172*F168</f>
        <v>0</v>
      </c>
      <c r="G172" s="18">
        <f>+(G168-G160)*E172</f>
        <v>0</v>
      </c>
      <c r="H172" s="21">
        <f>E172*H168</f>
        <v>0</v>
      </c>
      <c r="I172" s="18">
        <f>+(I168-I160)*E172</f>
        <v>0</v>
      </c>
      <c r="J172" s="21">
        <f>E172*J168</f>
        <v>0</v>
      </c>
      <c r="K172" s="18">
        <f>+(K168-K160)*E172</f>
        <v>0</v>
      </c>
      <c r="L172" s="19"/>
      <c r="M172" s="19"/>
    </row>
    <row r="173" spans="3:13" x14ac:dyDescent="0.35">
      <c r="C173" s="16" t="s">
        <v>35</v>
      </c>
      <c r="D173" s="13"/>
      <c r="E173" s="24">
        <v>0.12</v>
      </c>
      <c r="F173" s="21">
        <f>(F168-F156)*E173</f>
        <v>-19440</v>
      </c>
      <c r="G173" s="18">
        <f>+(G168-G160)*E173</f>
        <v>0</v>
      </c>
      <c r="H173" s="21">
        <f>(H168-H156)*E173</f>
        <v>-19440</v>
      </c>
      <c r="I173" s="18">
        <f>+(I168-I160)*E173</f>
        <v>0</v>
      </c>
      <c r="J173" s="21">
        <f>(J168-J156)*E173</f>
        <v>-19440</v>
      </c>
      <c r="K173" s="18">
        <f>+(K168-K160)*E173</f>
        <v>0</v>
      </c>
      <c r="L173" s="19"/>
      <c r="M173" s="19"/>
    </row>
    <row r="174" spans="3:13" x14ac:dyDescent="0.35">
      <c r="C174" s="16" t="s">
        <v>36</v>
      </c>
      <c r="D174" s="13"/>
      <c r="E174" s="25">
        <v>6.9599999999999995E-2</v>
      </c>
      <c r="F174" s="21">
        <f>(F168-F156)*E174</f>
        <v>-11275.199999999999</v>
      </c>
      <c r="G174" s="18">
        <f>+(G168-G160)*E174</f>
        <v>0</v>
      </c>
      <c r="H174" s="21">
        <f>(H168-H156)*E174</f>
        <v>-11275.199999999999</v>
      </c>
      <c r="I174" s="18">
        <f>+(I168-I160)*E174</f>
        <v>0</v>
      </c>
      <c r="J174" s="21">
        <f>(J168-J156)*E174</f>
        <v>-11275.199999999999</v>
      </c>
      <c r="K174" s="18">
        <f>+(K168-K160)*E174</f>
        <v>0</v>
      </c>
      <c r="L174" s="19"/>
      <c r="M174" s="19"/>
    </row>
    <row r="175" spans="3:13" x14ac:dyDescent="0.35">
      <c r="C175" s="16" t="s">
        <v>37</v>
      </c>
      <c r="D175" s="13"/>
      <c r="E175" s="23">
        <v>0.04</v>
      </c>
      <c r="F175" s="21">
        <f>(F168-F156)*E175</f>
        <v>-6480</v>
      </c>
      <c r="G175" s="18">
        <f>+(G168-G160+G172)*E175</f>
        <v>0</v>
      </c>
      <c r="H175" s="21">
        <f>(H168-H156)*E175</f>
        <v>-6480</v>
      </c>
      <c r="I175" s="18">
        <f>+(I168-I160+I172)*E175</f>
        <v>0</v>
      </c>
      <c r="J175" s="21">
        <f>(J168-J156)*E175</f>
        <v>-6480</v>
      </c>
      <c r="K175" s="18">
        <f>+(K168-K160+K172)*E175</f>
        <v>0</v>
      </c>
      <c r="L175" s="19"/>
      <c r="M175" s="19"/>
    </row>
    <row r="176" spans="3:13" x14ac:dyDescent="0.35">
      <c r="C176" s="26" t="s">
        <v>38</v>
      </c>
      <c r="D176" s="26"/>
      <c r="E176" s="27"/>
      <c r="F176" s="28"/>
      <c r="G176" s="29">
        <f>SUM(G168:G175)</f>
        <v>0</v>
      </c>
      <c r="H176" s="28"/>
      <c r="I176" s="29">
        <f>SUM(I168:I175)</f>
        <v>0</v>
      </c>
      <c r="J176" s="28"/>
      <c r="K176" s="29">
        <f>SUM(K168:K175)</f>
        <v>0</v>
      </c>
      <c r="L176" s="30"/>
      <c r="M176" s="30"/>
    </row>
    <row r="177" spans="3:14" x14ac:dyDescent="0.35">
      <c r="C177" s="31" t="s">
        <v>39</v>
      </c>
      <c r="D177" s="31"/>
      <c r="E177" s="32"/>
      <c r="F177" s="33">
        <v>0.14000000000000001</v>
      </c>
      <c r="G177" s="34">
        <f>F177*G176</f>
        <v>0</v>
      </c>
      <c r="H177" s="33">
        <v>0.16</v>
      </c>
      <c r="I177" s="34">
        <f>H177*I176</f>
        <v>0</v>
      </c>
      <c r="J177" s="33">
        <f>(F177+H177)/2</f>
        <v>0.15000000000000002</v>
      </c>
      <c r="K177" s="34">
        <f>J177*K176</f>
        <v>0</v>
      </c>
      <c r="L177" s="35"/>
      <c r="M177" s="35"/>
    </row>
    <row r="178" spans="3:14" ht="15" thickBot="1" x14ac:dyDescent="0.4">
      <c r="C178" s="36" t="s">
        <v>40</v>
      </c>
      <c r="D178" s="36"/>
      <c r="E178" s="37">
        <v>0.19</v>
      </c>
      <c r="F178" s="38">
        <f>G176*F177</f>
        <v>0</v>
      </c>
      <c r="G178" s="39">
        <f>+F178*E178</f>
        <v>0</v>
      </c>
      <c r="H178" s="38">
        <f>I176*H177</f>
        <v>0</v>
      </c>
      <c r="I178" s="39">
        <f>+H178*E178</f>
        <v>0</v>
      </c>
      <c r="J178" s="38">
        <f>K176*J177</f>
        <v>0</v>
      </c>
      <c r="K178" s="39">
        <f>+J178*E178</f>
        <v>0</v>
      </c>
      <c r="L178" s="35"/>
      <c r="M178" s="35"/>
    </row>
    <row r="179" spans="3:14" ht="15" thickBot="1" x14ac:dyDescent="0.4">
      <c r="C179" s="308" t="str">
        <f>C153</f>
        <v>OFICIALES JARDINEROS</v>
      </c>
      <c r="D179" s="308"/>
      <c r="E179" s="309"/>
      <c r="F179" s="310"/>
      <c r="G179" s="311">
        <f>G176+G177+G178</f>
        <v>0</v>
      </c>
      <c r="H179" s="310"/>
      <c r="I179" s="311">
        <f>I176+I177+I178</f>
        <v>0</v>
      </c>
      <c r="J179" s="310"/>
      <c r="K179" s="311">
        <f>K176+K177+K178</f>
        <v>0</v>
      </c>
      <c r="L179" s="9"/>
      <c r="M179" s="9"/>
      <c r="N179" s="362"/>
    </row>
    <row r="180" spans="3:14" x14ac:dyDescent="0.35">
      <c r="C180" s="7"/>
      <c r="D180" s="7"/>
      <c r="E180" s="8"/>
      <c r="F180" s="84"/>
      <c r="G180" s="9"/>
      <c r="H180" s="84"/>
      <c r="I180" s="9"/>
      <c r="J180" s="307"/>
      <c r="K180" s="306"/>
      <c r="L180" s="9"/>
      <c r="M180" s="9"/>
      <c r="N180" s="362"/>
    </row>
    <row r="181" spans="3:14" ht="15" thickBot="1" x14ac:dyDescent="0.4">
      <c r="C181" s="7" t="s">
        <v>45</v>
      </c>
      <c r="D181" s="7"/>
      <c r="E181" s="8"/>
      <c r="F181" s="44"/>
      <c r="G181" s="45"/>
      <c r="H181" s="44"/>
      <c r="I181" s="45"/>
      <c r="J181" s="44"/>
      <c r="K181" s="45"/>
      <c r="L181" s="9"/>
      <c r="M181" s="9"/>
      <c r="N181" s="362"/>
    </row>
    <row r="182" spans="3:14" ht="15" thickBot="1" x14ac:dyDescent="0.4">
      <c r="C182" s="285" t="s">
        <v>12</v>
      </c>
      <c r="D182" s="285" t="s">
        <v>13</v>
      </c>
      <c r="E182" s="286" t="s">
        <v>14</v>
      </c>
      <c r="F182" s="287" t="s">
        <v>15</v>
      </c>
      <c r="G182" s="288" t="s">
        <v>16</v>
      </c>
      <c r="H182" s="287" t="s">
        <v>15</v>
      </c>
      <c r="I182" s="288" t="s">
        <v>16</v>
      </c>
      <c r="J182" s="287" t="s">
        <v>15</v>
      </c>
      <c r="K182" s="288" t="s">
        <v>16</v>
      </c>
      <c r="L182" s="10"/>
      <c r="M182" s="10"/>
      <c r="N182" s="48"/>
    </row>
    <row r="183" spans="3:14" x14ac:dyDescent="0.35">
      <c r="C183" s="289" t="s">
        <v>17</v>
      </c>
      <c r="D183" s="290">
        <v>3</v>
      </c>
      <c r="E183" s="291"/>
      <c r="F183" s="292">
        <f>F2</f>
        <v>2750000</v>
      </c>
      <c r="G183" s="293">
        <f>D183*F183</f>
        <v>8250000</v>
      </c>
      <c r="H183" s="292">
        <f>F2</f>
        <v>2750000</v>
      </c>
      <c r="I183" s="293">
        <f>D183*H183</f>
        <v>8250000</v>
      </c>
      <c r="J183" s="292">
        <f>F2</f>
        <v>2750000</v>
      </c>
      <c r="K183" s="293">
        <f>D183*J183</f>
        <v>8250000</v>
      </c>
      <c r="L183" s="11"/>
      <c r="M183" s="11"/>
      <c r="N183" s="48"/>
    </row>
    <row r="184" spans="3:14" x14ac:dyDescent="0.35">
      <c r="C184" s="294" t="s">
        <v>18</v>
      </c>
      <c r="D184" s="295">
        <v>3</v>
      </c>
      <c r="E184" s="296"/>
      <c r="F184" s="297"/>
      <c r="G184" s="298">
        <f>D184*F184</f>
        <v>0</v>
      </c>
      <c r="H184" s="297"/>
      <c r="I184" s="298">
        <f>F184*H184</f>
        <v>0</v>
      </c>
      <c r="J184" s="297"/>
      <c r="K184" s="298">
        <f>H184*J184</f>
        <v>0</v>
      </c>
      <c r="L184" s="11"/>
      <c r="M184" s="11"/>
    </row>
    <row r="185" spans="3:14" x14ac:dyDescent="0.35">
      <c r="C185" s="294" t="s">
        <v>19</v>
      </c>
      <c r="D185" s="295"/>
      <c r="E185" s="296"/>
      <c r="F185" s="297">
        <f>F183/230</f>
        <v>11956.521739130434</v>
      </c>
      <c r="G185" s="298"/>
      <c r="H185" s="297">
        <f>H183/230</f>
        <v>11956.521739130434</v>
      </c>
      <c r="I185" s="298"/>
      <c r="J185" s="297">
        <f>J183/230</f>
        <v>11956.521739130434</v>
      </c>
      <c r="K185" s="298"/>
      <c r="L185" s="11"/>
      <c r="M185" s="11"/>
    </row>
    <row r="186" spans="3:14" ht="15" thickBot="1" x14ac:dyDescent="0.4">
      <c r="C186" s="299" t="s">
        <v>20</v>
      </c>
      <c r="D186" s="300"/>
      <c r="E186" s="301"/>
      <c r="F186" s="302"/>
      <c r="G186" s="303"/>
      <c r="H186" s="302"/>
      <c r="I186" s="303"/>
      <c r="J186" s="302"/>
      <c r="K186" s="303"/>
      <c r="L186" s="11"/>
      <c r="M186" s="11"/>
    </row>
    <row r="187" spans="3:14" x14ac:dyDescent="0.35">
      <c r="C187" s="16" t="s">
        <v>21</v>
      </c>
      <c r="D187" s="13">
        <v>3</v>
      </c>
      <c r="E187" s="17"/>
      <c r="F187" s="14">
        <f>(F183/30)*D186</f>
        <v>0</v>
      </c>
      <c r="G187" s="18">
        <f>D187*F187</f>
        <v>0</v>
      </c>
      <c r="H187" s="14">
        <f>(H183/30)*D186</f>
        <v>0</v>
      </c>
      <c r="I187" s="18">
        <f>D187*H187</f>
        <v>0</v>
      </c>
      <c r="J187" s="14">
        <f>(J183/30)*D186</f>
        <v>0</v>
      </c>
      <c r="K187" s="18">
        <f>D187*J187</f>
        <v>0</v>
      </c>
      <c r="L187" s="19"/>
      <c r="M187" s="19"/>
    </row>
    <row r="188" spans="3:14" x14ac:dyDescent="0.35">
      <c r="C188" s="16" t="s">
        <v>22</v>
      </c>
      <c r="D188" s="13">
        <v>0</v>
      </c>
      <c r="E188" s="17"/>
      <c r="F188" s="14">
        <f>(F184/30)*D186</f>
        <v>0</v>
      </c>
      <c r="G188" s="18">
        <f>D188*F188</f>
        <v>0</v>
      </c>
      <c r="H188" s="14">
        <f>(H184/30)*D186</f>
        <v>0</v>
      </c>
      <c r="I188" s="18">
        <f>D188*H188</f>
        <v>0</v>
      </c>
      <c r="J188" s="14">
        <f>(J184/30)*H186</f>
        <v>0</v>
      </c>
      <c r="K188" s="18">
        <f>H188*J188</f>
        <v>0</v>
      </c>
      <c r="L188" s="19"/>
      <c r="M188" s="19"/>
    </row>
    <row r="189" spans="3:14" x14ac:dyDescent="0.35">
      <c r="C189" s="16" t="s">
        <v>23</v>
      </c>
      <c r="D189" s="13">
        <v>0</v>
      </c>
      <c r="E189" s="20">
        <v>1.25</v>
      </c>
      <c r="F189" s="21"/>
      <c r="G189" s="18">
        <f>D189*F189</f>
        <v>0</v>
      </c>
      <c r="H189" s="21"/>
      <c r="I189" s="18">
        <f>F189*H189</f>
        <v>0</v>
      </c>
      <c r="J189" s="21"/>
      <c r="K189" s="18">
        <f>H189*J189</f>
        <v>0</v>
      </c>
      <c r="L189" s="19"/>
      <c r="M189" s="19"/>
    </row>
    <row r="190" spans="3:14" x14ac:dyDescent="0.35">
      <c r="C190" s="16" t="s">
        <v>24</v>
      </c>
      <c r="D190" s="13">
        <v>0</v>
      </c>
      <c r="E190" s="20">
        <v>1.75</v>
      </c>
      <c r="F190" s="21"/>
      <c r="G190" s="18">
        <f>D190*F190</f>
        <v>0</v>
      </c>
      <c r="H190" s="21"/>
      <c r="I190" s="18">
        <f>F190*H190</f>
        <v>0</v>
      </c>
      <c r="J190" s="21"/>
      <c r="K190" s="18">
        <f>H190*J190</f>
        <v>0</v>
      </c>
      <c r="L190" s="19"/>
      <c r="M190" s="19"/>
    </row>
    <row r="191" spans="3:14" x14ac:dyDescent="0.35">
      <c r="C191" s="16" t="s">
        <v>25</v>
      </c>
      <c r="D191" s="13">
        <v>0</v>
      </c>
      <c r="E191" s="20">
        <v>1.35</v>
      </c>
      <c r="F191" s="21"/>
      <c r="G191" s="18">
        <f>D191*F191</f>
        <v>0</v>
      </c>
      <c r="H191" s="21"/>
      <c r="I191" s="18">
        <f>F191*H191</f>
        <v>0</v>
      </c>
      <c r="J191" s="21"/>
      <c r="K191" s="18">
        <f>H191*J191</f>
        <v>0</v>
      </c>
      <c r="L191" s="19"/>
      <c r="M191" s="19"/>
    </row>
    <row r="192" spans="3:14" x14ac:dyDescent="0.35">
      <c r="C192" s="16" t="s">
        <v>26</v>
      </c>
      <c r="D192" s="13">
        <f>+(D183*D170)*8</f>
        <v>0</v>
      </c>
      <c r="E192" s="20">
        <v>1.75</v>
      </c>
      <c r="F192" s="21"/>
      <c r="G192" s="18">
        <f>+F192*D192</f>
        <v>0</v>
      </c>
      <c r="H192" s="21"/>
      <c r="I192" s="18">
        <f>+H192*F192</f>
        <v>0</v>
      </c>
      <c r="J192" s="21"/>
      <c r="K192" s="18">
        <f>+J192*H192</f>
        <v>0</v>
      </c>
      <c r="L192" s="19"/>
      <c r="M192" s="19"/>
    </row>
    <row r="193" spans="3:14" x14ac:dyDescent="0.35">
      <c r="C193" s="16" t="s">
        <v>27</v>
      </c>
      <c r="D193" s="13">
        <f>AD186</f>
        <v>0</v>
      </c>
      <c r="E193" s="20">
        <v>2.1</v>
      </c>
      <c r="F193" s="21"/>
      <c r="G193" s="18">
        <f>D193*F193</f>
        <v>0</v>
      </c>
      <c r="H193" s="21"/>
      <c r="I193" s="18">
        <f>F193*H193</f>
        <v>0</v>
      </c>
      <c r="J193" s="21"/>
      <c r="K193" s="18">
        <f>H193*J193</f>
        <v>0</v>
      </c>
      <c r="L193" s="19"/>
      <c r="M193" s="19"/>
    </row>
    <row r="194" spans="3:14" x14ac:dyDescent="0.35">
      <c r="C194" s="16" t="s">
        <v>28</v>
      </c>
      <c r="D194" s="13">
        <f>AE186</f>
        <v>0</v>
      </c>
      <c r="E194" s="20">
        <v>2</v>
      </c>
      <c r="F194" s="21"/>
      <c r="G194" s="18">
        <f>D194*F194</f>
        <v>0</v>
      </c>
      <c r="H194" s="21"/>
      <c r="I194" s="18">
        <f>F194*H194</f>
        <v>0</v>
      </c>
      <c r="J194" s="21"/>
      <c r="K194" s="18">
        <f>H194*J194</f>
        <v>0</v>
      </c>
      <c r="L194" s="19"/>
      <c r="M194" s="19"/>
    </row>
    <row r="195" spans="3:14" x14ac:dyDescent="0.35">
      <c r="C195" s="16" t="s">
        <v>29</v>
      </c>
      <c r="D195" s="13">
        <f>AF186</f>
        <v>0</v>
      </c>
      <c r="E195" s="20">
        <v>2.5</v>
      </c>
      <c r="F195" s="21"/>
      <c r="G195" s="18">
        <f>D195*F195</f>
        <v>0</v>
      </c>
      <c r="H195" s="21"/>
      <c r="I195" s="18">
        <f>F195*H195</f>
        <v>0</v>
      </c>
      <c r="J195" s="21"/>
      <c r="K195" s="18">
        <f>H195*J195</f>
        <v>0</v>
      </c>
      <c r="L195" s="19"/>
      <c r="M195" s="19"/>
    </row>
    <row r="196" spans="3:14" x14ac:dyDescent="0.35">
      <c r="C196" s="12" t="s">
        <v>30</v>
      </c>
      <c r="D196" s="12"/>
      <c r="E196" s="22"/>
      <c r="F196" s="14">
        <f t="shared" ref="F196:K196" si="7">SUM(F187:F195)</f>
        <v>0</v>
      </c>
      <c r="G196" s="15">
        <f t="shared" si="7"/>
        <v>0</v>
      </c>
      <c r="H196" s="14">
        <f t="shared" si="7"/>
        <v>0</v>
      </c>
      <c r="I196" s="15">
        <f t="shared" si="7"/>
        <v>0</v>
      </c>
      <c r="J196" s="14">
        <f t="shared" si="7"/>
        <v>0</v>
      </c>
      <c r="K196" s="15">
        <f t="shared" si="7"/>
        <v>0</v>
      </c>
      <c r="L196" s="11"/>
      <c r="M196" s="11"/>
    </row>
    <row r="197" spans="3:14" x14ac:dyDescent="0.35">
      <c r="C197" s="16" t="s">
        <v>31</v>
      </c>
      <c r="D197" s="13"/>
      <c r="E197" s="23">
        <v>8.3299999999999999E-2</v>
      </c>
      <c r="F197" s="21">
        <f>F196*E197</f>
        <v>0</v>
      </c>
      <c r="G197" s="18">
        <f>G196*E197</f>
        <v>0</v>
      </c>
      <c r="H197" s="21">
        <f>H196*E197</f>
        <v>0</v>
      </c>
      <c r="I197" s="18">
        <f>I196*E197</f>
        <v>0</v>
      </c>
      <c r="J197" s="21">
        <f>J196*E197</f>
        <v>0</v>
      </c>
      <c r="K197" s="18">
        <f>K196*E197</f>
        <v>0</v>
      </c>
      <c r="L197" s="19"/>
      <c r="M197" s="19"/>
    </row>
    <row r="198" spans="3:14" x14ac:dyDescent="0.35">
      <c r="C198" s="16" t="s">
        <v>32</v>
      </c>
      <c r="D198" s="13"/>
      <c r="E198" s="24">
        <v>0.01</v>
      </c>
      <c r="F198" s="21">
        <f>F197*E198</f>
        <v>0</v>
      </c>
      <c r="G198" s="18">
        <f>G196*E198</f>
        <v>0</v>
      </c>
      <c r="H198" s="21">
        <f>H197*E198</f>
        <v>0</v>
      </c>
      <c r="I198" s="18">
        <f>I196*E198</f>
        <v>0</v>
      </c>
      <c r="J198" s="21">
        <f>J197*E198</f>
        <v>0</v>
      </c>
      <c r="K198" s="18">
        <f>K196*E198</f>
        <v>0</v>
      </c>
      <c r="L198" s="19"/>
      <c r="M198" s="19"/>
    </row>
    <row r="199" spans="3:14" x14ac:dyDescent="0.35">
      <c r="C199" s="16" t="s">
        <v>33</v>
      </c>
      <c r="D199" s="13"/>
      <c r="E199" s="23">
        <v>8.3299999999999999E-2</v>
      </c>
      <c r="F199" s="21">
        <f>E199*F196</f>
        <v>0</v>
      </c>
      <c r="G199" s="18">
        <f>G196*E199</f>
        <v>0</v>
      </c>
      <c r="H199" s="21">
        <f>E199*H196</f>
        <v>0</v>
      </c>
      <c r="I199" s="18">
        <f>I196*E199</f>
        <v>0</v>
      </c>
      <c r="J199" s="21">
        <f>E199*J196</f>
        <v>0</v>
      </c>
      <c r="K199" s="18">
        <f>K196*E199</f>
        <v>0</v>
      </c>
      <c r="L199" s="19"/>
      <c r="M199" s="19"/>
    </row>
    <row r="200" spans="3:14" x14ac:dyDescent="0.35">
      <c r="C200" s="16" t="s">
        <v>34</v>
      </c>
      <c r="D200" s="13"/>
      <c r="E200" s="23">
        <v>4.1700000000000001E-2</v>
      </c>
      <c r="F200" s="21">
        <f>E200*F196</f>
        <v>0</v>
      </c>
      <c r="G200" s="18">
        <f>+(G196-G188)*E200</f>
        <v>0</v>
      </c>
      <c r="H200" s="21">
        <f>E200*H196</f>
        <v>0</v>
      </c>
      <c r="I200" s="18">
        <f>+(I196-I188)*E200</f>
        <v>0</v>
      </c>
      <c r="J200" s="21">
        <f>E200*J196</f>
        <v>0</v>
      </c>
      <c r="K200" s="18">
        <f>+(K196-K188)*E200</f>
        <v>0</v>
      </c>
      <c r="L200" s="19"/>
      <c r="M200" s="19"/>
    </row>
    <row r="201" spans="3:14" x14ac:dyDescent="0.35">
      <c r="C201" s="16" t="s">
        <v>35</v>
      </c>
      <c r="D201" s="13"/>
      <c r="E201" s="24">
        <v>0.12</v>
      </c>
      <c r="F201" s="21">
        <f>(F196-F184)*E201</f>
        <v>0</v>
      </c>
      <c r="G201" s="18">
        <f>+(G196-G188)*E201</f>
        <v>0</v>
      </c>
      <c r="H201" s="21">
        <f>(H196-H184)*E201</f>
        <v>0</v>
      </c>
      <c r="I201" s="18">
        <f>+(I196-I188)*E201</f>
        <v>0</v>
      </c>
      <c r="J201" s="21">
        <f>(J196-J184)*E201</f>
        <v>0</v>
      </c>
      <c r="K201" s="18">
        <f>+(K196-K188)*E201</f>
        <v>0</v>
      </c>
      <c r="L201" s="19"/>
      <c r="M201" s="19"/>
    </row>
    <row r="202" spans="3:14" x14ac:dyDescent="0.35">
      <c r="C202" s="16" t="s">
        <v>36</v>
      </c>
      <c r="D202" s="13"/>
      <c r="E202" s="25">
        <v>6.9599999999999995E-2</v>
      </c>
      <c r="F202" s="21">
        <f>(F196-F184)*E202</f>
        <v>0</v>
      </c>
      <c r="G202" s="18">
        <f>+(G196-G188)*E202</f>
        <v>0</v>
      </c>
      <c r="H202" s="21">
        <f>(H196-H184)*E202</f>
        <v>0</v>
      </c>
      <c r="I202" s="18">
        <f>+(I196-I188)*E202</f>
        <v>0</v>
      </c>
      <c r="J202" s="21">
        <f>(J196-J184)*E202</f>
        <v>0</v>
      </c>
      <c r="K202" s="18">
        <f>+(K196-K188)*E202</f>
        <v>0</v>
      </c>
      <c r="L202" s="19"/>
      <c r="M202" s="19"/>
    </row>
    <row r="203" spans="3:14" x14ac:dyDescent="0.35">
      <c r="C203" s="16" t="s">
        <v>37</v>
      </c>
      <c r="D203" s="13"/>
      <c r="E203" s="23">
        <v>0.04</v>
      </c>
      <c r="F203" s="21">
        <f>(F196-F184)*E203</f>
        <v>0</v>
      </c>
      <c r="G203" s="18">
        <f>+(G196-G188+G200)*E203</f>
        <v>0</v>
      </c>
      <c r="H203" s="21">
        <f>(H196-H184)*E203</f>
        <v>0</v>
      </c>
      <c r="I203" s="18">
        <f>+(I196-I188+I200)*E203</f>
        <v>0</v>
      </c>
      <c r="J203" s="21">
        <f>(J196-J184)*E203</f>
        <v>0</v>
      </c>
      <c r="K203" s="18">
        <f>+(K196-K188+K200)*E203</f>
        <v>0</v>
      </c>
      <c r="L203" s="19"/>
      <c r="M203" s="19"/>
    </row>
    <row r="204" spans="3:14" x14ac:dyDescent="0.35">
      <c r="C204" s="26" t="s">
        <v>38</v>
      </c>
      <c r="D204" s="26"/>
      <c r="E204" s="27"/>
      <c r="F204" s="28"/>
      <c r="G204" s="29">
        <f>SUM(G196:G203)</f>
        <v>0</v>
      </c>
      <c r="H204" s="28"/>
      <c r="I204" s="29">
        <f>SUM(I196:I203)</f>
        <v>0</v>
      </c>
      <c r="J204" s="28"/>
      <c r="K204" s="29">
        <f>SUM(K196:K203)</f>
        <v>0</v>
      </c>
      <c r="L204" s="30"/>
      <c r="M204" s="30"/>
    </row>
    <row r="205" spans="3:14" x14ac:dyDescent="0.35">
      <c r="C205" s="31" t="s">
        <v>39</v>
      </c>
      <c r="D205" s="31"/>
      <c r="E205" s="32"/>
      <c r="F205" s="33">
        <v>0.14000000000000001</v>
      </c>
      <c r="G205" s="34">
        <f>F205*G204</f>
        <v>0</v>
      </c>
      <c r="H205" s="33">
        <v>0.16</v>
      </c>
      <c r="I205" s="34">
        <f>H205*I204</f>
        <v>0</v>
      </c>
      <c r="J205" s="33">
        <f>(F205+H205)/2</f>
        <v>0.15000000000000002</v>
      </c>
      <c r="K205" s="34">
        <f>J205*K204</f>
        <v>0</v>
      </c>
      <c r="L205" s="35"/>
      <c r="M205" s="35"/>
    </row>
    <row r="206" spans="3:14" ht="15" thickBot="1" x14ac:dyDescent="0.4">
      <c r="C206" s="36" t="s">
        <v>40</v>
      </c>
      <c r="D206" s="36"/>
      <c r="E206" s="37">
        <v>0.19</v>
      </c>
      <c r="F206" s="38">
        <f>G204*F205</f>
        <v>0</v>
      </c>
      <c r="G206" s="39">
        <f>+F206*E206</f>
        <v>0</v>
      </c>
      <c r="H206" s="38">
        <f>I204*H205</f>
        <v>0</v>
      </c>
      <c r="I206" s="39">
        <f>+H206*E206</f>
        <v>0</v>
      </c>
      <c r="J206" s="38">
        <f>K204*J205</f>
        <v>0</v>
      </c>
      <c r="K206" s="39">
        <f>+J206*E206</f>
        <v>0</v>
      </c>
      <c r="L206" s="35"/>
      <c r="M206" s="35"/>
    </row>
    <row r="207" spans="3:14" ht="15" thickBot="1" x14ac:dyDescent="0.4">
      <c r="C207" s="308" t="str">
        <f>C181</f>
        <v xml:space="preserve">CONTRAMAESTROS JARINEROS </v>
      </c>
      <c r="D207" s="308"/>
      <c r="E207" s="309"/>
      <c r="F207" s="310"/>
      <c r="G207" s="311">
        <f>G204+G205+G206</f>
        <v>0</v>
      </c>
      <c r="H207" s="310"/>
      <c r="I207" s="311">
        <f>I204+I205+I206</f>
        <v>0</v>
      </c>
      <c r="J207" s="310"/>
      <c r="K207" s="311">
        <f>K204+K205+K206</f>
        <v>0</v>
      </c>
      <c r="L207" s="9"/>
      <c r="M207" s="9"/>
      <c r="N207" s="362"/>
    </row>
    <row r="208" spans="3:14" x14ac:dyDescent="0.35">
      <c r="C208" s="7"/>
      <c r="D208" s="7"/>
      <c r="E208" s="8"/>
      <c r="F208" s="84"/>
      <c r="G208" s="9"/>
      <c r="H208" s="84"/>
      <c r="I208" s="9"/>
      <c r="J208" s="84"/>
      <c r="K208" s="9"/>
      <c r="L208" s="9"/>
      <c r="M208" s="9"/>
      <c r="N208" s="362"/>
    </row>
    <row r="209" spans="3:14" ht="15" thickBot="1" x14ac:dyDescent="0.4">
      <c r="C209" s="7" t="s">
        <v>46</v>
      </c>
      <c r="D209" s="7"/>
      <c r="E209" s="8"/>
      <c r="F209" s="44"/>
      <c r="G209" s="45"/>
      <c r="H209" s="44"/>
      <c r="I209" s="45"/>
      <c r="J209" s="44"/>
      <c r="K209" s="45"/>
      <c r="L209" s="9"/>
      <c r="M209" s="9"/>
      <c r="N209" s="362"/>
    </row>
    <row r="210" spans="3:14" ht="15" thickBot="1" x14ac:dyDescent="0.4">
      <c r="C210" s="285" t="s">
        <v>12</v>
      </c>
      <c r="D210" s="285" t="s">
        <v>13</v>
      </c>
      <c r="E210" s="286" t="s">
        <v>14</v>
      </c>
      <c r="F210" s="287" t="s">
        <v>15</v>
      </c>
      <c r="G210" s="288" t="s">
        <v>16</v>
      </c>
      <c r="H210" s="287" t="s">
        <v>15</v>
      </c>
      <c r="I210" s="288" t="s">
        <v>16</v>
      </c>
      <c r="J210" s="287" t="s">
        <v>15</v>
      </c>
      <c r="K210" s="288" t="s">
        <v>16</v>
      </c>
      <c r="L210" s="10"/>
      <c r="M210" s="10"/>
      <c r="N210" s="48"/>
    </row>
    <row r="211" spans="3:14" x14ac:dyDescent="0.35">
      <c r="C211" s="289" t="s">
        <v>17</v>
      </c>
      <c r="D211" s="290">
        <v>1</v>
      </c>
      <c r="E211" s="291"/>
      <c r="F211" s="292">
        <f>F1</f>
        <v>3795000</v>
      </c>
      <c r="G211" s="293">
        <f>D211*F211</f>
        <v>3795000</v>
      </c>
      <c r="H211" s="292">
        <f>F1</f>
        <v>3795000</v>
      </c>
      <c r="I211" s="293">
        <f>D211*H211</f>
        <v>3795000</v>
      </c>
      <c r="J211" s="292">
        <f>F1</f>
        <v>3795000</v>
      </c>
      <c r="K211" s="293">
        <f>D211*J211</f>
        <v>3795000</v>
      </c>
      <c r="L211" s="11"/>
      <c r="M211" s="11"/>
    </row>
    <row r="212" spans="3:14" x14ac:dyDescent="0.35">
      <c r="C212" s="294" t="s">
        <v>18</v>
      </c>
      <c r="D212" s="295"/>
      <c r="E212" s="296"/>
      <c r="F212" s="297"/>
      <c r="G212" s="298">
        <f>D212*F212</f>
        <v>0</v>
      </c>
      <c r="H212" s="297"/>
      <c r="I212" s="298">
        <f>F212*H212</f>
        <v>0</v>
      </c>
      <c r="J212" s="297"/>
      <c r="K212" s="298">
        <f>H212*J212</f>
        <v>0</v>
      </c>
      <c r="L212" s="11"/>
      <c r="M212" s="11"/>
    </row>
    <row r="213" spans="3:14" x14ac:dyDescent="0.35">
      <c r="C213" s="294" t="s">
        <v>19</v>
      </c>
      <c r="D213" s="295"/>
      <c r="E213" s="296"/>
      <c r="F213" s="297">
        <f>F211/230</f>
        <v>16500</v>
      </c>
      <c r="G213" s="298"/>
      <c r="H213" s="297">
        <f>H211/230</f>
        <v>16500</v>
      </c>
      <c r="I213" s="298"/>
      <c r="J213" s="297">
        <f>J211/230</f>
        <v>16500</v>
      </c>
      <c r="K213" s="298"/>
      <c r="L213" s="11"/>
      <c r="M213" s="11"/>
    </row>
    <row r="214" spans="3:14" ht="15" thickBot="1" x14ac:dyDescent="0.4">
      <c r="C214" s="299" t="s">
        <v>20</v>
      </c>
      <c r="D214" s="300"/>
      <c r="E214" s="301"/>
      <c r="F214" s="302"/>
      <c r="G214" s="303"/>
      <c r="H214" s="302"/>
      <c r="I214" s="303"/>
      <c r="J214" s="302"/>
      <c r="K214" s="303"/>
      <c r="L214" s="11"/>
      <c r="M214" s="11"/>
    </row>
    <row r="215" spans="3:14" x14ac:dyDescent="0.35">
      <c r="C215" s="16" t="s">
        <v>21</v>
      </c>
      <c r="D215" s="13">
        <v>1</v>
      </c>
      <c r="E215" s="17"/>
      <c r="F215" s="14">
        <f>(F211/30)*D214</f>
        <v>0</v>
      </c>
      <c r="G215" s="18">
        <f>D215*F215</f>
        <v>0</v>
      </c>
      <c r="H215" s="14">
        <f>(H211/30)*D214</f>
        <v>0</v>
      </c>
      <c r="I215" s="18">
        <f>D215*H215</f>
        <v>0</v>
      </c>
      <c r="J215" s="14">
        <f>(J211/30)*D214</f>
        <v>0</v>
      </c>
      <c r="K215" s="18">
        <f>D215*J215</f>
        <v>0</v>
      </c>
      <c r="L215" s="19"/>
      <c r="M215" s="19"/>
    </row>
    <row r="216" spans="3:14" x14ac:dyDescent="0.35">
      <c r="C216" s="16" t="s">
        <v>22</v>
      </c>
      <c r="D216" s="13"/>
      <c r="E216" s="17"/>
      <c r="F216" s="14">
        <f>(F212/30)*D214</f>
        <v>0</v>
      </c>
      <c r="G216" s="18">
        <f>D216*F216</f>
        <v>0</v>
      </c>
      <c r="H216" s="14">
        <f>(H212/30)*D214</f>
        <v>0</v>
      </c>
      <c r="I216" s="18">
        <f>D216*H216</f>
        <v>0</v>
      </c>
      <c r="J216" s="14">
        <f>(J212/30)*H214</f>
        <v>0</v>
      </c>
      <c r="K216" s="18">
        <f>H216*J216</f>
        <v>0</v>
      </c>
      <c r="L216" s="19"/>
      <c r="M216" s="19"/>
    </row>
    <row r="217" spans="3:14" x14ac:dyDescent="0.35">
      <c r="C217" s="16" t="s">
        <v>23</v>
      </c>
      <c r="D217" s="13">
        <v>0</v>
      </c>
      <c r="E217" s="20">
        <v>1.25</v>
      </c>
      <c r="F217" s="21"/>
      <c r="G217" s="18">
        <f>D217*F217</f>
        <v>0</v>
      </c>
      <c r="H217" s="21"/>
      <c r="I217" s="18">
        <f>F217*H217</f>
        <v>0</v>
      </c>
      <c r="J217" s="21"/>
      <c r="K217" s="18">
        <f>H217*J217</f>
        <v>0</v>
      </c>
      <c r="L217" s="19"/>
      <c r="M217" s="19"/>
    </row>
    <row r="218" spans="3:14" x14ac:dyDescent="0.35">
      <c r="C218" s="16" t="s">
        <v>24</v>
      </c>
      <c r="D218" s="13">
        <v>0</v>
      </c>
      <c r="E218" s="20">
        <v>1.75</v>
      </c>
      <c r="F218" s="21"/>
      <c r="G218" s="18">
        <f>D218*F218</f>
        <v>0</v>
      </c>
      <c r="H218" s="21"/>
      <c r="I218" s="18">
        <f>F218*H218</f>
        <v>0</v>
      </c>
      <c r="J218" s="21"/>
      <c r="K218" s="18">
        <f>H218*J218</f>
        <v>0</v>
      </c>
      <c r="L218" s="19"/>
      <c r="M218" s="19"/>
    </row>
    <row r="219" spans="3:14" x14ac:dyDescent="0.35">
      <c r="C219" s="16" t="s">
        <v>25</v>
      </c>
      <c r="D219" s="13">
        <v>0</v>
      </c>
      <c r="E219" s="20">
        <v>1.35</v>
      </c>
      <c r="F219" s="21"/>
      <c r="G219" s="18">
        <f>D219*F219</f>
        <v>0</v>
      </c>
      <c r="H219" s="21"/>
      <c r="I219" s="18">
        <f>F219*H219</f>
        <v>0</v>
      </c>
      <c r="J219" s="21"/>
      <c r="K219" s="18">
        <f>H219*J219</f>
        <v>0</v>
      </c>
      <c r="L219" s="19"/>
      <c r="M219" s="19"/>
    </row>
    <row r="220" spans="3:14" x14ac:dyDescent="0.35">
      <c r="C220" s="16" t="s">
        <v>26</v>
      </c>
      <c r="D220" s="13">
        <f>+(D211*D145)*8</f>
        <v>0</v>
      </c>
      <c r="E220" s="20">
        <v>1.75</v>
      </c>
      <c r="F220" s="21"/>
      <c r="G220" s="18">
        <f>+F220*D220</f>
        <v>0</v>
      </c>
      <c r="H220" s="21"/>
      <c r="I220" s="18">
        <f>+H220*F220</f>
        <v>0</v>
      </c>
      <c r="J220" s="21"/>
      <c r="K220" s="18">
        <f>+J220*H220</f>
        <v>0</v>
      </c>
      <c r="L220" s="19"/>
      <c r="M220" s="19"/>
    </row>
    <row r="221" spans="3:14" x14ac:dyDescent="0.35">
      <c r="C221" s="16" t="s">
        <v>27</v>
      </c>
      <c r="D221" s="13">
        <f>R218</f>
        <v>0</v>
      </c>
      <c r="E221" s="20">
        <v>2.1</v>
      </c>
      <c r="F221" s="21"/>
      <c r="G221" s="18">
        <f>D221*F221</f>
        <v>0</v>
      </c>
      <c r="H221" s="21"/>
      <c r="I221" s="18">
        <f>F221*H221</f>
        <v>0</v>
      </c>
      <c r="J221" s="21"/>
      <c r="K221" s="18">
        <f>H221*J221</f>
        <v>0</v>
      </c>
      <c r="L221" s="19"/>
      <c r="M221" s="19"/>
    </row>
    <row r="222" spans="3:14" x14ac:dyDescent="0.35">
      <c r="C222" s="16" t="s">
        <v>28</v>
      </c>
      <c r="D222" s="13">
        <f>S218</f>
        <v>0</v>
      </c>
      <c r="E222" s="20">
        <v>2</v>
      </c>
      <c r="F222" s="21"/>
      <c r="G222" s="18">
        <f>D222*F222</f>
        <v>0</v>
      </c>
      <c r="H222" s="21"/>
      <c r="I222" s="18">
        <f>F222*H222</f>
        <v>0</v>
      </c>
      <c r="J222" s="21"/>
      <c r="K222" s="18">
        <f>H222*J222</f>
        <v>0</v>
      </c>
      <c r="L222" s="19"/>
      <c r="M222" s="19"/>
    </row>
    <row r="223" spans="3:14" x14ac:dyDescent="0.35">
      <c r="C223" s="16" t="s">
        <v>29</v>
      </c>
      <c r="D223" s="13">
        <f>T218</f>
        <v>0</v>
      </c>
      <c r="E223" s="20">
        <v>2.5</v>
      </c>
      <c r="F223" s="21"/>
      <c r="G223" s="18">
        <f>D223*F223</f>
        <v>0</v>
      </c>
      <c r="H223" s="21"/>
      <c r="I223" s="18">
        <f>F223*H223</f>
        <v>0</v>
      </c>
      <c r="J223" s="21"/>
      <c r="K223" s="18">
        <f>H223*J223</f>
        <v>0</v>
      </c>
      <c r="L223" s="19"/>
      <c r="M223" s="19"/>
    </row>
    <row r="224" spans="3:14" x14ac:dyDescent="0.35">
      <c r="C224" s="12" t="s">
        <v>30</v>
      </c>
      <c r="D224" s="12"/>
      <c r="E224" s="22"/>
      <c r="F224" s="14">
        <f t="shared" ref="F224:K224" si="8">SUM(F215:F223)</f>
        <v>0</v>
      </c>
      <c r="G224" s="15">
        <f t="shared" si="8"/>
        <v>0</v>
      </c>
      <c r="H224" s="14">
        <f t="shared" si="8"/>
        <v>0</v>
      </c>
      <c r="I224" s="15">
        <f t="shared" si="8"/>
        <v>0</v>
      </c>
      <c r="J224" s="14">
        <f t="shared" si="8"/>
        <v>0</v>
      </c>
      <c r="K224" s="15">
        <f t="shared" si="8"/>
        <v>0</v>
      </c>
      <c r="L224" s="11"/>
      <c r="M224" s="11"/>
    </row>
    <row r="225" spans="3:14" x14ac:dyDescent="0.35">
      <c r="C225" s="16" t="s">
        <v>31</v>
      </c>
      <c r="D225" s="13"/>
      <c r="E225" s="23">
        <v>8.3299999999999999E-2</v>
      </c>
      <c r="F225" s="21">
        <f>F224*E225</f>
        <v>0</v>
      </c>
      <c r="G225" s="18">
        <f>G224*E225</f>
        <v>0</v>
      </c>
      <c r="H225" s="21">
        <f>H224*E225</f>
        <v>0</v>
      </c>
      <c r="I225" s="18">
        <f>I224*E225</f>
        <v>0</v>
      </c>
      <c r="J225" s="21">
        <f>J224*E225</f>
        <v>0</v>
      </c>
      <c r="K225" s="18">
        <f>K224*E225</f>
        <v>0</v>
      </c>
      <c r="L225" s="19"/>
      <c r="M225" s="19"/>
    </row>
    <row r="226" spans="3:14" x14ac:dyDescent="0.35">
      <c r="C226" s="16" t="s">
        <v>32</v>
      </c>
      <c r="D226" s="13"/>
      <c r="E226" s="24">
        <v>0.01</v>
      </c>
      <c r="F226" s="21">
        <f>F225*E226</f>
        <v>0</v>
      </c>
      <c r="G226" s="18">
        <f>G224*E226</f>
        <v>0</v>
      </c>
      <c r="H226" s="21">
        <f>H225*E226</f>
        <v>0</v>
      </c>
      <c r="I226" s="18">
        <f>I224*E226</f>
        <v>0</v>
      </c>
      <c r="J226" s="21">
        <f>J225*E226</f>
        <v>0</v>
      </c>
      <c r="K226" s="18">
        <f>K224*E226</f>
        <v>0</v>
      </c>
      <c r="L226" s="19"/>
      <c r="M226" s="19"/>
    </row>
    <row r="227" spans="3:14" x14ac:dyDescent="0.35">
      <c r="C227" s="16" t="s">
        <v>33</v>
      </c>
      <c r="D227" s="13"/>
      <c r="E227" s="23">
        <v>8.3299999999999999E-2</v>
      </c>
      <c r="F227" s="21">
        <f>E227*F224</f>
        <v>0</v>
      </c>
      <c r="G227" s="18">
        <f>G224*E227</f>
        <v>0</v>
      </c>
      <c r="H227" s="21">
        <f>E227*H224</f>
        <v>0</v>
      </c>
      <c r="I227" s="18">
        <f>I224*E227</f>
        <v>0</v>
      </c>
      <c r="J227" s="21">
        <f>E227*J224</f>
        <v>0</v>
      </c>
      <c r="K227" s="18">
        <f>K224*E227</f>
        <v>0</v>
      </c>
      <c r="L227" s="19"/>
      <c r="M227" s="19"/>
    </row>
    <row r="228" spans="3:14" x14ac:dyDescent="0.35">
      <c r="C228" s="16" t="s">
        <v>34</v>
      </c>
      <c r="D228" s="13"/>
      <c r="E228" s="23">
        <v>4.1700000000000001E-2</v>
      </c>
      <c r="F228" s="21">
        <f>E228*F224</f>
        <v>0</v>
      </c>
      <c r="G228" s="18">
        <f>+(G224-G216)*E228</f>
        <v>0</v>
      </c>
      <c r="H228" s="21">
        <f>E228*H224</f>
        <v>0</v>
      </c>
      <c r="I228" s="18">
        <f>+(I224-I216)*E228</f>
        <v>0</v>
      </c>
      <c r="J228" s="21">
        <f>E228*J224</f>
        <v>0</v>
      </c>
      <c r="K228" s="18">
        <f>+(K224-K216)*E228</f>
        <v>0</v>
      </c>
      <c r="L228" s="19"/>
      <c r="M228" s="19"/>
    </row>
    <row r="229" spans="3:14" x14ac:dyDescent="0.35">
      <c r="C229" s="16" t="s">
        <v>35</v>
      </c>
      <c r="D229" s="13"/>
      <c r="E229" s="24">
        <v>0.12</v>
      </c>
      <c r="F229" s="21">
        <f>(F224-F212)*E229</f>
        <v>0</v>
      </c>
      <c r="G229" s="18">
        <f>+(G224-G216)*E229</f>
        <v>0</v>
      </c>
      <c r="H229" s="21">
        <f>(H224-H212)*E229</f>
        <v>0</v>
      </c>
      <c r="I229" s="18">
        <f>+(I224-I216)*E229</f>
        <v>0</v>
      </c>
      <c r="J229" s="21">
        <f>(J224-J212)*E229</f>
        <v>0</v>
      </c>
      <c r="K229" s="18">
        <f>+(K224-K216)*E229</f>
        <v>0</v>
      </c>
      <c r="L229" s="19"/>
      <c r="M229" s="19"/>
    </row>
    <row r="230" spans="3:14" x14ac:dyDescent="0.35">
      <c r="C230" s="16" t="s">
        <v>36</v>
      </c>
      <c r="D230" s="13"/>
      <c r="E230" s="25">
        <v>6.9599999999999995E-2</v>
      </c>
      <c r="F230" s="21">
        <f>(F224-F212)*E230</f>
        <v>0</v>
      </c>
      <c r="G230" s="18">
        <f>+(G224-G216)*E230</f>
        <v>0</v>
      </c>
      <c r="H230" s="21">
        <f>(H224-H212)*E230</f>
        <v>0</v>
      </c>
      <c r="I230" s="18">
        <f>+(I224-I216)*E230</f>
        <v>0</v>
      </c>
      <c r="J230" s="21">
        <f>(J224-J212)*E230</f>
        <v>0</v>
      </c>
      <c r="K230" s="18">
        <f>+(K224-K216)*E230</f>
        <v>0</v>
      </c>
      <c r="L230" s="19"/>
      <c r="M230" s="19"/>
    </row>
    <row r="231" spans="3:14" x14ac:dyDescent="0.35">
      <c r="C231" s="16" t="s">
        <v>37</v>
      </c>
      <c r="D231" s="13"/>
      <c r="E231" s="23">
        <v>0.04</v>
      </c>
      <c r="F231" s="21">
        <f>(F224-F212)*E231</f>
        <v>0</v>
      </c>
      <c r="G231" s="18">
        <f>+(G224-G216+G228)*E231</f>
        <v>0</v>
      </c>
      <c r="H231" s="21">
        <f>(H224-H212)*E231</f>
        <v>0</v>
      </c>
      <c r="I231" s="18">
        <f>+(I224-I216+I228)*E231</f>
        <v>0</v>
      </c>
      <c r="J231" s="21">
        <f>(J224-J212)*E231</f>
        <v>0</v>
      </c>
      <c r="K231" s="18">
        <f>+(K224-K216+K228)*E231</f>
        <v>0</v>
      </c>
      <c r="L231" s="19"/>
      <c r="M231" s="19"/>
    </row>
    <row r="232" spans="3:14" x14ac:dyDescent="0.35">
      <c r="C232" s="26" t="s">
        <v>38</v>
      </c>
      <c r="D232" s="26"/>
      <c r="E232" s="27"/>
      <c r="F232" s="28"/>
      <c r="G232" s="29">
        <f>SUM(G224:G231)</f>
        <v>0</v>
      </c>
      <c r="H232" s="28"/>
      <c r="I232" s="29">
        <f>SUM(I224:I231)</f>
        <v>0</v>
      </c>
      <c r="J232" s="28"/>
      <c r="K232" s="29">
        <f>SUM(K224:K231)</f>
        <v>0</v>
      </c>
      <c r="L232" s="30"/>
      <c r="M232" s="30"/>
    </row>
    <row r="233" spans="3:14" x14ac:dyDescent="0.35">
      <c r="C233" s="31" t="s">
        <v>39</v>
      </c>
      <c r="D233" s="31"/>
      <c r="E233" s="32"/>
      <c r="F233" s="33">
        <v>0.14000000000000001</v>
      </c>
      <c r="G233" s="34">
        <f>F233*G232</f>
        <v>0</v>
      </c>
      <c r="H233" s="33">
        <v>0.16</v>
      </c>
      <c r="I233" s="34">
        <f>H233*I232</f>
        <v>0</v>
      </c>
      <c r="J233" s="33">
        <f>(F233+H233)/2</f>
        <v>0.15000000000000002</v>
      </c>
      <c r="K233" s="34">
        <f>J233*K232</f>
        <v>0</v>
      </c>
      <c r="L233" s="35"/>
      <c r="M233" s="35"/>
    </row>
    <row r="234" spans="3:14" ht="15" thickBot="1" x14ac:dyDescent="0.4">
      <c r="C234" s="36" t="s">
        <v>40</v>
      </c>
      <c r="D234" s="36"/>
      <c r="E234" s="37">
        <v>0.19</v>
      </c>
      <c r="F234" s="38">
        <f>G232*F233</f>
        <v>0</v>
      </c>
      <c r="G234" s="39">
        <f>+F234*E234</f>
        <v>0</v>
      </c>
      <c r="H234" s="38">
        <f>I232*H233</f>
        <v>0</v>
      </c>
      <c r="I234" s="39">
        <f>+H234*E234</f>
        <v>0</v>
      </c>
      <c r="J234" s="38">
        <f>K232*J233</f>
        <v>0</v>
      </c>
      <c r="K234" s="39">
        <f>+J234*E234</f>
        <v>0</v>
      </c>
      <c r="L234" s="35"/>
      <c r="M234" s="35"/>
    </row>
    <row r="235" spans="3:14" ht="15" thickBot="1" x14ac:dyDescent="0.4">
      <c r="C235" s="308" t="str">
        <f>C209</f>
        <v>MAESTRO CARPINTERIA</v>
      </c>
      <c r="D235" s="308"/>
      <c r="E235" s="309"/>
      <c r="F235" s="310"/>
      <c r="G235" s="311">
        <f>G232+G233+G234</f>
        <v>0</v>
      </c>
      <c r="H235" s="310"/>
      <c r="I235" s="311">
        <f>I232+I233+I234</f>
        <v>0</v>
      </c>
      <c r="J235" s="310"/>
      <c r="K235" s="311">
        <f>K232+K233+K234</f>
        <v>0</v>
      </c>
      <c r="L235" s="9"/>
      <c r="M235" s="9"/>
      <c r="N235" s="362"/>
    </row>
    <row r="236" spans="3:14" x14ac:dyDescent="0.35">
      <c r="C236" s="7"/>
      <c r="D236" s="7"/>
      <c r="E236" s="8"/>
      <c r="F236" s="84"/>
      <c r="G236" s="9"/>
      <c r="H236" s="84"/>
      <c r="I236" s="9"/>
      <c r="J236" s="84"/>
      <c r="K236" s="9"/>
      <c r="L236" s="9"/>
      <c r="M236" s="9"/>
    </row>
    <row r="237" spans="3:14" ht="15" thickBot="1" x14ac:dyDescent="0.4">
      <c r="C237" s="7" t="s">
        <v>47</v>
      </c>
      <c r="D237" s="7"/>
      <c r="E237" s="8"/>
      <c r="F237" s="44"/>
      <c r="G237" s="45"/>
      <c r="H237" s="44"/>
      <c r="I237" s="45"/>
      <c r="J237" s="44"/>
      <c r="K237" s="45"/>
      <c r="L237" s="9"/>
      <c r="M237" s="9"/>
    </row>
    <row r="238" spans="3:14" ht="15" thickBot="1" x14ac:dyDescent="0.4">
      <c r="C238" s="285" t="s">
        <v>12</v>
      </c>
      <c r="D238" s="285" t="s">
        <v>13</v>
      </c>
      <c r="E238" s="286" t="s">
        <v>14</v>
      </c>
      <c r="F238" s="287" t="s">
        <v>15</v>
      </c>
      <c r="G238" s="288" t="s">
        <v>16</v>
      </c>
      <c r="H238" s="287" t="s">
        <v>15</v>
      </c>
      <c r="I238" s="288" t="s">
        <v>16</v>
      </c>
      <c r="J238" s="287" t="s">
        <v>15</v>
      </c>
      <c r="K238" s="288" t="s">
        <v>16</v>
      </c>
      <c r="L238" s="10"/>
      <c r="M238" s="10"/>
    </row>
    <row r="239" spans="3:14" x14ac:dyDescent="0.35">
      <c r="C239" s="289" t="s">
        <v>17</v>
      </c>
      <c r="D239" s="290">
        <v>10</v>
      </c>
      <c r="E239" s="291"/>
      <c r="F239" s="292">
        <f>F3</f>
        <v>1925000</v>
      </c>
      <c r="G239" s="293">
        <f>D239*F239</f>
        <v>19250000</v>
      </c>
      <c r="H239" s="292">
        <f>F3</f>
        <v>1925000</v>
      </c>
      <c r="I239" s="293">
        <f>D239*H239</f>
        <v>19250000</v>
      </c>
      <c r="J239" s="292">
        <f>F3</f>
        <v>1925000</v>
      </c>
      <c r="K239" s="293">
        <f>D239*J239</f>
        <v>19250000</v>
      </c>
      <c r="L239" s="11"/>
      <c r="M239" s="11"/>
    </row>
    <row r="240" spans="3:14" x14ac:dyDescent="0.35">
      <c r="C240" s="294" t="s">
        <v>18</v>
      </c>
      <c r="D240" s="295">
        <v>10</v>
      </c>
      <c r="E240" s="296"/>
      <c r="F240" s="297">
        <v>162000</v>
      </c>
      <c r="G240" s="298">
        <f>D240*F240</f>
        <v>1620000</v>
      </c>
      <c r="H240" s="297">
        <v>162000</v>
      </c>
      <c r="I240" s="298">
        <f>D240*H240</f>
        <v>1620000</v>
      </c>
      <c r="J240" s="297">
        <v>162000</v>
      </c>
      <c r="K240" s="298">
        <f>D240*J240</f>
        <v>1620000</v>
      </c>
      <c r="L240" s="11"/>
      <c r="M240" s="11"/>
    </row>
    <row r="241" spans="3:13" x14ac:dyDescent="0.35">
      <c r="C241" s="294" t="s">
        <v>19</v>
      </c>
      <c r="D241" s="295"/>
      <c r="E241" s="296"/>
      <c r="F241" s="297">
        <f>F239/230</f>
        <v>8369.565217391304</v>
      </c>
      <c r="G241" s="298"/>
      <c r="H241" s="297">
        <f>H239/230</f>
        <v>8369.565217391304</v>
      </c>
      <c r="I241" s="298"/>
      <c r="J241" s="297">
        <f>J239/230</f>
        <v>8369.565217391304</v>
      </c>
      <c r="K241" s="298"/>
      <c r="L241" s="11"/>
      <c r="M241" s="11"/>
    </row>
    <row r="242" spans="3:13" ht="15" thickBot="1" x14ac:dyDescent="0.4">
      <c r="C242" s="299" t="s">
        <v>20</v>
      </c>
      <c r="D242" s="300"/>
      <c r="E242" s="301"/>
      <c r="F242" s="302"/>
      <c r="G242" s="303"/>
      <c r="H242" s="302"/>
      <c r="I242" s="303"/>
      <c r="J242" s="302"/>
      <c r="K242" s="303"/>
      <c r="L242" s="11"/>
      <c r="M242" s="11"/>
    </row>
    <row r="243" spans="3:13" x14ac:dyDescent="0.35">
      <c r="C243" s="16" t="s">
        <v>21</v>
      </c>
      <c r="D243" s="13">
        <v>10</v>
      </c>
      <c r="E243" s="17"/>
      <c r="F243" s="14">
        <f>(F239/30)*D242</f>
        <v>0</v>
      </c>
      <c r="G243" s="18">
        <f>D243*F243</f>
        <v>0</v>
      </c>
      <c r="H243" s="14">
        <f>(H239/30)*D242</f>
        <v>0</v>
      </c>
      <c r="I243" s="18">
        <f>D243*H243</f>
        <v>0</v>
      </c>
      <c r="J243" s="14">
        <f>(J239/30)*D242</f>
        <v>0</v>
      </c>
      <c r="K243" s="18">
        <f>D243*J243</f>
        <v>0</v>
      </c>
      <c r="L243" s="19"/>
      <c r="M243" s="19"/>
    </row>
    <row r="244" spans="3:13" x14ac:dyDescent="0.35">
      <c r="C244" s="16" t="s">
        <v>22</v>
      </c>
      <c r="D244" s="13">
        <v>10</v>
      </c>
      <c r="E244" s="17"/>
      <c r="F244" s="14">
        <f>(F240/30)*D242</f>
        <v>0</v>
      </c>
      <c r="G244" s="18">
        <f>D244*F244</f>
        <v>0</v>
      </c>
      <c r="H244" s="14">
        <f>(H240/30)*D242</f>
        <v>0</v>
      </c>
      <c r="I244" s="18">
        <f>D244*H244</f>
        <v>0</v>
      </c>
      <c r="J244" s="14">
        <f>(D242/30)*J240</f>
        <v>0</v>
      </c>
      <c r="K244" s="18">
        <f>D244*J244</f>
        <v>0</v>
      </c>
      <c r="L244" s="19"/>
      <c r="M244" s="19"/>
    </row>
    <row r="245" spans="3:13" x14ac:dyDescent="0.35">
      <c r="C245" s="16" t="s">
        <v>23</v>
      </c>
      <c r="D245" s="13">
        <v>0</v>
      </c>
      <c r="E245" s="20">
        <v>1.25</v>
      </c>
      <c r="F245" s="21"/>
      <c r="G245" s="18">
        <f>D245*F245</f>
        <v>0</v>
      </c>
      <c r="H245" s="21"/>
      <c r="I245" s="18">
        <f>F245*H245</f>
        <v>0</v>
      </c>
      <c r="J245" s="21"/>
      <c r="K245" s="18">
        <f>H245*J245</f>
        <v>0</v>
      </c>
      <c r="L245" s="19"/>
      <c r="M245" s="19"/>
    </row>
    <row r="246" spans="3:13" x14ac:dyDescent="0.35">
      <c r="C246" s="16" t="s">
        <v>24</v>
      </c>
      <c r="D246" s="13">
        <v>0</v>
      </c>
      <c r="E246" s="20">
        <v>1.75</v>
      </c>
      <c r="F246" s="21"/>
      <c r="G246" s="18">
        <f>D246*F246</f>
        <v>0</v>
      </c>
      <c r="H246" s="21"/>
      <c r="I246" s="18">
        <f>F246*H246</f>
        <v>0</v>
      </c>
      <c r="J246" s="21"/>
      <c r="K246" s="18">
        <f>H246*J246</f>
        <v>0</v>
      </c>
      <c r="L246" s="19"/>
      <c r="M246" s="19"/>
    </row>
    <row r="247" spans="3:13" x14ac:dyDescent="0.35">
      <c r="C247" s="16" t="s">
        <v>25</v>
      </c>
      <c r="D247" s="13">
        <v>0</v>
      </c>
      <c r="E247" s="20">
        <v>1.35</v>
      </c>
      <c r="F247" s="21"/>
      <c r="G247" s="18">
        <f>D247*F247</f>
        <v>0</v>
      </c>
      <c r="H247" s="21"/>
      <c r="I247" s="18">
        <f>F247*H247</f>
        <v>0</v>
      </c>
      <c r="J247" s="21"/>
      <c r="K247" s="18">
        <f>H247*J247</f>
        <v>0</v>
      </c>
      <c r="L247" s="19"/>
      <c r="M247" s="19"/>
    </row>
    <row r="248" spans="3:13" x14ac:dyDescent="0.35">
      <c r="C248" s="16" t="s">
        <v>26</v>
      </c>
      <c r="D248" s="13">
        <f>+(D239*D146)*8</f>
        <v>0</v>
      </c>
      <c r="E248" s="20">
        <v>1.75</v>
      </c>
      <c r="F248" s="21"/>
      <c r="G248" s="18">
        <f>+F248*D248</f>
        <v>0</v>
      </c>
      <c r="H248" s="21"/>
      <c r="I248" s="18">
        <f>+H248*F248</f>
        <v>0</v>
      </c>
      <c r="J248" s="21"/>
      <c r="K248" s="18">
        <f>+J248*H248</f>
        <v>0</v>
      </c>
      <c r="L248" s="19"/>
      <c r="M248" s="19"/>
    </row>
    <row r="249" spans="3:13" x14ac:dyDescent="0.35">
      <c r="C249" s="16" t="s">
        <v>27</v>
      </c>
      <c r="D249" s="13">
        <f>R246</f>
        <v>0</v>
      </c>
      <c r="E249" s="20">
        <v>2.1</v>
      </c>
      <c r="F249" s="21"/>
      <c r="G249" s="18">
        <f>D249*F249</f>
        <v>0</v>
      </c>
      <c r="H249" s="21"/>
      <c r="I249" s="18">
        <f>F249*H249</f>
        <v>0</v>
      </c>
      <c r="J249" s="21"/>
      <c r="K249" s="18">
        <f>H249*J249</f>
        <v>0</v>
      </c>
      <c r="L249" s="19"/>
      <c r="M249" s="19"/>
    </row>
    <row r="250" spans="3:13" x14ac:dyDescent="0.35">
      <c r="C250" s="16" t="s">
        <v>28</v>
      </c>
      <c r="D250" s="13">
        <f>S246</f>
        <v>0</v>
      </c>
      <c r="E250" s="20">
        <v>2</v>
      </c>
      <c r="F250" s="21"/>
      <c r="G250" s="18">
        <f>D250*F250</f>
        <v>0</v>
      </c>
      <c r="H250" s="21"/>
      <c r="I250" s="18">
        <f>F250*H250</f>
        <v>0</v>
      </c>
      <c r="J250" s="21"/>
      <c r="K250" s="18">
        <f>H250*J250</f>
        <v>0</v>
      </c>
      <c r="L250" s="19"/>
      <c r="M250" s="19"/>
    </row>
    <row r="251" spans="3:13" x14ac:dyDescent="0.35">
      <c r="C251" s="16" t="s">
        <v>29</v>
      </c>
      <c r="D251" s="13">
        <f>T246</f>
        <v>0</v>
      </c>
      <c r="E251" s="20">
        <v>2.5</v>
      </c>
      <c r="F251" s="21"/>
      <c r="G251" s="18">
        <f>D251*F251</f>
        <v>0</v>
      </c>
      <c r="H251" s="21"/>
      <c r="I251" s="18">
        <f>F251*H251</f>
        <v>0</v>
      </c>
      <c r="J251" s="21"/>
      <c r="K251" s="18">
        <f>H251*J251</f>
        <v>0</v>
      </c>
      <c r="L251" s="19"/>
      <c r="M251" s="19"/>
    </row>
    <row r="252" spans="3:13" x14ac:dyDescent="0.35">
      <c r="C252" s="12" t="s">
        <v>30</v>
      </c>
      <c r="D252" s="12"/>
      <c r="E252" s="22"/>
      <c r="F252" s="14">
        <f t="shared" ref="F252:K252" si="9">SUM(F243:F251)</f>
        <v>0</v>
      </c>
      <c r="G252" s="15">
        <f t="shared" si="9"/>
        <v>0</v>
      </c>
      <c r="H252" s="14">
        <f t="shared" si="9"/>
        <v>0</v>
      </c>
      <c r="I252" s="15">
        <f t="shared" si="9"/>
        <v>0</v>
      </c>
      <c r="J252" s="14">
        <f t="shared" si="9"/>
        <v>0</v>
      </c>
      <c r="K252" s="15">
        <f t="shared" si="9"/>
        <v>0</v>
      </c>
      <c r="L252" s="11"/>
      <c r="M252" s="11"/>
    </row>
    <row r="253" spans="3:13" x14ac:dyDescent="0.35">
      <c r="C253" s="16" t="s">
        <v>31</v>
      </c>
      <c r="D253" s="13"/>
      <c r="E253" s="23">
        <v>8.3299999999999999E-2</v>
      </c>
      <c r="F253" s="21">
        <f>F252*E253</f>
        <v>0</v>
      </c>
      <c r="G253" s="18">
        <f>G252*E253</f>
        <v>0</v>
      </c>
      <c r="H253" s="21">
        <f>H252*E253</f>
        <v>0</v>
      </c>
      <c r="I253" s="18">
        <f>I252*E253</f>
        <v>0</v>
      </c>
      <c r="J253" s="21">
        <f>J252*E253</f>
        <v>0</v>
      </c>
      <c r="K253" s="18">
        <f>K252*E253</f>
        <v>0</v>
      </c>
      <c r="L253" s="19"/>
      <c r="M253" s="19"/>
    </row>
    <row r="254" spans="3:13" x14ac:dyDescent="0.35">
      <c r="C254" s="16" t="s">
        <v>32</v>
      </c>
      <c r="D254" s="13"/>
      <c r="E254" s="24">
        <v>0.01</v>
      </c>
      <c r="F254" s="21">
        <f>F253*E254</f>
        <v>0</v>
      </c>
      <c r="G254" s="18">
        <f>G252*E254</f>
        <v>0</v>
      </c>
      <c r="H254" s="21">
        <f>H253*E254</f>
        <v>0</v>
      </c>
      <c r="I254" s="18">
        <f>I252*E254</f>
        <v>0</v>
      </c>
      <c r="J254" s="21">
        <f>J253*E254</f>
        <v>0</v>
      </c>
      <c r="K254" s="18">
        <f>K252*E254</f>
        <v>0</v>
      </c>
      <c r="L254" s="19"/>
      <c r="M254" s="19"/>
    </row>
    <row r="255" spans="3:13" x14ac:dyDescent="0.35">
      <c r="C255" s="16" t="s">
        <v>33</v>
      </c>
      <c r="D255" s="13"/>
      <c r="E255" s="23">
        <v>8.3299999999999999E-2</v>
      </c>
      <c r="F255" s="21">
        <f>E255*F252</f>
        <v>0</v>
      </c>
      <c r="G255" s="18">
        <f>G252*E255</f>
        <v>0</v>
      </c>
      <c r="H255" s="21">
        <f>E255*H252</f>
        <v>0</v>
      </c>
      <c r="I255" s="18">
        <f>I252*E255</f>
        <v>0</v>
      </c>
      <c r="J255" s="21">
        <f>E255*J252</f>
        <v>0</v>
      </c>
      <c r="K255" s="18">
        <f>K252*E255</f>
        <v>0</v>
      </c>
      <c r="L255" s="19"/>
      <c r="M255" s="19"/>
    </row>
    <row r="256" spans="3:13" x14ac:dyDescent="0.35">
      <c r="C256" s="16" t="s">
        <v>34</v>
      </c>
      <c r="D256" s="13"/>
      <c r="E256" s="23">
        <v>4.1700000000000001E-2</v>
      </c>
      <c r="F256" s="21">
        <f>E256*F252</f>
        <v>0</v>
      </c>
      <c r="G256" s="18">
        <f>+(G252-G244)*E256</f>
        <v>0</v>
      </c>
      <c r="H256" s="21">
        <f>E256*H252</f>
        <v>0</v>
      </c>
      <c r="I256" s="18">
        <f>+(I252-I244)*E256</f>
        <v>0</v>
      </c>
      <c r="J256" s="21">
        <f>E256*J252</f>
        <v>0</v>
      </c>
      <c r="K256" s="18">
        <f>+(K252-K244)*E256</f>
        <v>0</v>
      </c>
      <c r="L256" s="19"/>
      <c r="M256" s="19"/>
    </row>
    <row r="257" spans="3:14" x14ac:dyDescent="0.35">
      <c r="C257" s="16" t="s">
        <v>35</v>
      </c>
      <c r="D257" s="13"/>
      <c r="E257" s="24">
        <v>0.12</v>
      </c>
      <c r="F257" s="21">
        <f>(F252-F240)*E257</f>
        <v>-19440</v>
      </c>
      <c r="G257" s="18">
        <f>+(G252-G244)*E257</f>
        <v>0</v>
      </c>
      <c r="H257" s="21">
        <f>(H252-H240)*E257</f>
        <v>-19440</v>
      </c>
      <c r="I257" s="18">
        <f>+(I252-I244)*E257</f>
        <v>0</v>
      </c>
      <c r="J257" s="21">
        <f>(J252-J240)*E257</f>
        <v>-19440</v>
      </c>
      <c r="K257" s="18">
        <f>+(K252-K244)*E257</f>
        <v>0</v>
      </c>
      <c r="L257" s="19"/>
      <c r="M257" s="19"/>
    </row>
    <row r="258" spans="3:14" x14ac:dyDescent="0.35">
      <c r="C258" s="16" t="s">
        <v>36</v>
      </c>
      <c r="D258" s="13"/>
      <c r="E258" s="25">
        <v>6.9599999999999995E-2</v>
      </c>
      <c r="F258" s="21">
        <f>(F252-F240)*E258</f>
        <v>-11275.199999999999</v>
      </c>
      <c r="G258" s="18">
        <f>+(G252-G244)*E258</f>
        <v>0</v>
      </c>
      <c r="H258" s="21">
        <f>(H252-H240)*E258</f>
        <v>-11275.199999999999</v>
      </c>
      <c r="I258" s="18">
        <f>+(I252-I244)*E258</f>
        <v>0</v>
      </c>
      <c r="J258" s="21">
        <f>(J252-J240)*E258</f>
        <v>-11275.199999999999</v>
      </c>
      <c r="K258" s="18">
        <f>+(K252-K244)*E258</f>
        <v>0</v>
      </c>
      <c r="L258" s="19"/>
      <c r="M258" s="19"/>
    </row>
    <row r="259" spans="3:14" x14ac:dyDescent="0.35">
      <c r="C259" s="16" t="s">
        <v>37</v>
      </c>
      <c r="D259" s="13"/>
      <c r="E259" s="23">
        <v>0.04</v>
      </c>
      <c r="F259" s="21">
        <f>(F252-F240)*E259</f>
        <v>-6480</v>
      </c>
      <c r="G259" s="18">
        <f>+(G252-G244+G256)*E259</f>
        <v>0</v>
      </c>
      <c r="H259" s="21">
        <f>(H252-H240)*E259</f>
        <v>-6480</v>
      </c>
      <c r="I259" s="18">
        <f>+(I252-I244+I256)*E259</f>
        <v>0</v>
      </c>
      <c r="J259" s="21">
        <f>(J252-J240)*E259</f>
        <v>-6480</v>
      </c>
      <c r="K259" s="18">
        <f>+(K252-K244+K256)*E259</f>
        <v>0</v>
      </c>
      <c r="L259" s="19"/>
      <c r="M259" s="19"/>
    </row>
    <row r="260" spans="3:14" x14ac:dyDescent="0.35">
      <c r="C260" s="26" t="s">
        <v>38</v>
      </c>
      <c r="D260" s="26"/>
      <c r="E260" s="27"/>
      <c r="F260" s="28"/>
      <c r="G260" s="29">
        <f>SUM(G252:G259)</f>
        <v>0</v>
      </c>
      <c r="H260" s="28"/>
      <c r="I260" s="29">
        <f>SUM(I252:I259)</f>
        <v>0</v>
      </c>
      <c r="J260" s="28"/>
      <c r="K260" s="29">
        <f>SUM(K252:K259)</f>
        <v>0</v>
      </c>
      <c r="L260" s="30"/>
      <c r="M260" s="30"/>
    </row>
    <row r="261" spans="3:14" x14ac:dyDescent="0.35">
      <c r="C261" s="31" t="s">
        <v>39</v>
      </c>
      <c r="D261" s="31"/>
      <c r="E261" s="32"/>
      <c r="F261" s="33">
        <v>0.14000000000000001</v>
      </c>
      <c r="G261" s="34">
        <f>F261*G260</f>
        <v>0</v>
      </c>
      <c r="H261" s="33">
        <v>0.16</v>
      </c>
      <c r="I261" s="34">
        <f>H261*I260</f>
        <v>0</v>
      </c>
      <c r="J261" s="33">
        <f>(F261+H261)/2</f>
        <v>0.15000000000000002</v>
      </c>
      <c r="K261" s="34">
        <f>J261*K260</f>
        <v>0</v>
      </c>
      <c r="L261" s="35"/>
      <c r="M261" s="35"/>
    </row>
    <row r="262" spans="3:14" ht="15" thickBot="1" x14ac:dyDescent="0.4">
      <c r="C262" s="36" t="s">
        <v>40</v>
      </c>
      <c r="D262" s="36"/>
      <c r="E262" s="37">
        <v>0.19</v>
      </c>
      <c r="F262" s="38">
        <f>G260*F261</f>
        <v>0</v>
      </c>
      <c r="G262" s="39">
        <f>+F262*E262</f>
        <v>0</v>
      </c>
      <c r="H262" s="38">
        <f>I260*H261</f>
        <v>0</v>
      </c>
      <c r="I262" s="39">
        <f>+H262*E262</f>
        <v>0</v>
      </c>
      <c r="J262" s="38">
        <f>K260*J261</f>
        <v>0</v>
      </c>
      <c r="K262" s="39">
        <f>+J262*E262</f>
        <v>0</v>
      </c>
      <c r="L262" s="35"/>
      <c r="M262" s="35"/>
    </row>
    <row r="263" spans="3:14" ht="15" thickBot="1" x14ac:dyDescent="0.4">
      <c r="C263" s="308" t="str">
        <f>C237</f>
        <v>OFICIALES CARPINTERIA</v>
      </c>
      <c r="D263" s="308"/>
      <c r="E263" s="309"/>
      <c r="F263" s="310"/>
      <c r="G263" s="311">
        <f>G260+G261+G262</f>
        <v>0</v>
      </c>
      <c r="H263" s="310"/>
      <c r="I263" s="311">
        <f>I260+I261+I262</f>
        <v>0</v>
      </c>
      <c r="J263" s="310"/>
      <c r="K263" s="311">
        <f>K260+K261+K262</f>
        <v>0</v>
      </c>
      <c r="L263" s="9"/>
      <c r="M263" s="9"/>
      <c r="N263" s="362"/>
    </row>
    <row r="264" spans="3:14" x14ac:dyDescent="0.35">
      <c r="C264" s="7"/>
      <c r="D264" s="7"/>
      <c r="E264" s="8"/>
      <c r="F264" s="84"/>
      <c r="G264" s="9"/>
      <c r="H264" s="84"/>
      <c r="I264" s="9"/>
      <c r="J264" s="84"/>
      <c r="K264" s="9"/>
      <c r="L264" s="9"/>
      <c r="M264" s="9"/>
      <c r="N264" s="362"/>
    </row>
    <row r="265" spans="3:14" ht="15" thickBot="1" x14ac:dyDescent="0.4">
      <c r="C265" s="7" t="s">
        <v>48</v>
      </c>
      <c r="D265" s="7"/>
      <c r="E265" s="8"/>
      <c r="F265" s="44"/>
      <c r="G265" s="45"/>
      <c r="H265" s="44"/>
      <c r="I265" s="45"/>
      <c r="J265" s="44"/>
      <c r="K265" s="45"/>
      <c r="L265" s="9"/>
      <c r="M265" s="9"/>
      <c r="N265" s="362"/>
    </row>
    <row r="266" spans="3:14" ht="15" thickBot="1" x14ac:dyDescent="0.4">
      <c r="C266" s="285" t="s">
        <v>12</v>
      </c>
      <c r="D266" s="285" t="s">
        <v>13</v>
      </c>
      <c r="E266" s="286" t="s">
        <v>14</v>
      </c>
      <c r="F266" s="287" t="s">
        <v>15</v>
      </c>
      <c r="G266" s="288" t="s">
        <v>16</v>
      </c>
      <c r="H266" s="287" t="s">
        <v>15</v>
      </c>
      <c r="I266" s="288" t="s">
        <v>16</v>
      </c>
      <c r="J266" s="287" t="s">
        <v>15</v>
      </c>
      <c r="K266" s="288" t="s">
        <v>16</v>
      </c>
      <c r="L266" s="10"/>
      <c r="M266" s="10"/>
      <c r="N266" s="48"/>
    </row>
    <row r="267" spans="3:14" x14ac:dyDescent="0.35">
      <c r="C267" s="289" t="s">
        <v>17</v>
      </c>
      <c r="D267" s="290">
        <v>4</v>
      </c>
      <c r="E267" s="291"/>
      <c r="F267" s="292">
        <f>F3</f>
        <v>1925000</v>
      </c>
      <c r="G267" s="293">
        <f>D267*F267</f>
        <v>7700000</v>
      </c>
      <c r="H267" s="292">
        <f>F3</f>
        <v>1925000</v>
      </c>
      <c r="I267" s="293">
        <f>D267*H267</f>
        <v>7700000</v>
      </c>
      <c r="J267" s="292">
        <f>F3</f>
        <v>1925000</v>
      </c>
      <c r="K267" s="293">
        <f>D267*J267</f>
        <v>7700000</v>
      </c>
      <c r="L267" s="11"/>
      <c r="M267" s="11"/>
    </row>
    <row r="268" spans="3:14" x14ac:dyDescent="0.35">
      <c r="C268" s="294" t="s">
        <v>18</v>
      </c>
      <c r="D268" s="295">
        <v>4</v>
      </c>
      <c r="E268" s="296"/>
      <c r="F268" s="297">
        <v>162000</v>
      </c>
      <c r="G268" s="298">
        <f>D268*F268</f>
        <v>648000</v>
      </c>
      <c r="H268" s="297">
        <v>162000</v>
      </c>
      <c r="I268" s="298">
        <f>D268*H268</f>
        <v>648000</v>
      </c>
      <c r="J268" s="297">
        <v>162000</v>
      </c>
      <c r="K268" s="298">
        <f>D268*J268</f>
        <v>648000</v>
      </c>
      <c r="L268" s="11"/>
      <c r="M268" s="11"/>
    </row>
    <row r="269" spans="3:14" x14ac:dyDescent="0.35">
      <c r="C269" s="294" t="s">
        <v>19</v>
      </c>
      <c r="D269" s="295"/>
      <c r="E269" s="296"/>
      <c r="F269" s="297">
        <f>F267/230</f>
        <v>8369.565217391304</v>
      </c>
      <c r="G269" s="298"/>
      <c r="H269" s="297">
        <f>H267/230</f>
        <v>8369.565217391304</v>
      </c>
      <c r="I269" s="298"/>
      <c r="J269" s="297">
        <f>J267/230</f>
        <v>8369.565217391304</v>
      </c>
      <c r="K269" s="298"/>
      <c r="L269" s="11"/>
      <c r="M269" s="11"/>
    </row>
    <row r="270" spans="3:14" ht="15" thickBot="1" x14ac:dyDescent="0.4">
      <c r="C270" s="299" t="s">
        <v>20</v>
      </c>
      <c r="D270" s="300"/>
      <c r="E270" s="301"/>
      <c r="F270" s="302"/>
      <c r="G270" s="303"/>
      <c r="H270" s="302"/>
      <c r="I270" s="303"/>
      <c r="J270" s="302"/>
      <c r="K270" s="303"/>
      <c r="L270" s="11"/>
      <c r="M270" s="11"/>
    </row>
    <row r="271" spans="3:14" x14ac:dyDescent="0.35">
      <c r="C271" s="16" t="s">
        <v>21</v>
      </c>
      <c r="D271" s="13">
        <v>4</v>
      </c>
      <c r="E271" s="17"/>
      <c r="F271" s="14">
        <f>(F267/30)*D270</f>
        <v>0</v>
      </c>
      <c r="G271" s="18">
        <f>D271*F271</f>
        <v>0</v>
      </c>
      <c r="H271" s="14">
        <f>(H267/30)*D270</f>
        <v>0</v>
      </c>
      <c r="I271" s="18">
        <f>D271*H271</f>
        <v>0</v>
      </c>
      <c r="J271" s="14">
        <f>(J267/30)*D270</f>
        <v>0</v>
      </c>
      <c r="K271" s="18">
        <f>D271*J271</f>
        <v>0</v>
      </c>
      <c r="L271" s="19"/>
      <c r="M271" s="19"/>
    </row>
    <row r="272" spans="3:14" x14ac:dyDescent="0.35">
      <c r="C272" s="16" t="s">
        <v>22</v>
      </c>
      <c r="D272" s="13">
        <v>4</v>
      </c>
      <c r="E272" s="17"/>
      <c r="F272" s="14">
        <f>(F268/30)*D270</f>
        <v>0</v>
      </c>
      <c r="G272" s="18">
        <f>D272*F272</f>
        <v>0</v>
      </c>
      <c r="H272" s="14">
        <f>(H268/30)*D270</f>
        <v>0</v>
      </c>
      <c r="I272" s="18">
        <f>D272*H272</f>
        <v>0</v>
      </c>
      <c r="J272" s="14">
        <f>(J268/30)*D270</f>
        <v>0</v>
      </c>
      <c r="K272" s="18">
        <f>D272*J272</f>
        <v>0</v>
      </c>
      <c r="L272" s="19"/>
      <c r="M272" s="19"/>
    </row>
    <row r="273" spans="3:13" x14ac:dyDescent="0.35">
      <c r="C273" s="16" t="s">
        <v>23</v>
      </c>
      <c r="D273" s="13">
        <v>0</v>
      </c>
      <c r="E273" s="20">
        <v>1.25</v>
      </c>
      <c r="F273" s="21"/>
      <c r="G273" s="18">
        <f>D273*F273</f>
        <v>0</v>
      </c>
      <c r="H273" s="21"/>
      <c r="I273" s="18">
        <f>F273*H273</f>
        <v>0</v>
      </c>
      <c r="J273" s="21"/>
      <c r="K273" s="18">
        <f>H273*J273</f>
        <v>0</v>
      </c>
      <c r="L273" s="19"/>
      <c r="M273" s="19"/>
    </row>
    <row r="274" spans="3:13" x14ac:dyDescent="0.35">
      <c r="C274" s="16" t="s">
        <v>24</v>
      </c>
      <c r="D274" s="13">
        <v>0</v>
      </c>
      <c r="E274" s="20">
        <v>1.75</v>
      </c>
      <c r="F274" s="21"/>
      <c r="G274" s="18">
        <f>D274*F274</f>
        <v>0</v>
      </c>
      <c r="H274" s="21"/>
      <c r="I274" s="18">
        <f>F274*H274</f>
        <v>0</v>
      </c>
      <c r="J274" s="21"/>
      <c r="K274" s="18">
        <f>H274*J274</f>
        <v>0</v>
      </c>
      <c r="L274" s="19"/>
      <c r="M274" s="19"/>
    </row>
    <row r="275" spans="3:13" x14ac:dyDescent="0.35">
      <c r="C275" s="16" t="s">
        <v>25</v>
      </c>
      <c r="D275" s="13">
        <v>0</v>
      </c>
      <c r="E275" s="20">
        <v>1.35</v>
      </c>
      <c r="F275" s="21"/>
      <c r="G275" s="18">
        <f>D275*F275</f>
        <v>0</v>
      </c>
      <c r="H275" s="21"/>
      <c r="I275" s="18">
        <f>F275*H275</f>
        <v>0</v>
      </c>
      <c r="J275" s="21"/>
      <c r="K275" s="18">
        <f>H275*J275</f>
        <v>0</v>
      </c>
      <c r="L275" s="19"/>
      <c r="M275" s="19"/>
    </row>
    <row r="276" spans="3:13" x14ac:dyDescent="0.35">
      <c r="C276" s="16" t="s">
        <v>26</v>
      </c>
      <c r="D276" s="13">
        <f>+(D267*D175)*8</f>
        <v>0</v>
      </c>
      <c r="E276" s="20">
        <v>1.75</v>
      </c>
      <c r="F276" s="21"/>
      <c r="G276" s="18">
        <f>+F276*D276</f>
        <v>0</v>
      </c>
      <c r="H276" s="21"/>
      <c r="I276" s="18">
        <f>+H276*F276</f>
        <v>0</v>
      </c>
      <c r="J276" s="21"/>
      <c r="K276" s="18">
        <f>+J276*H276</f>
        <v>0</v>
      </c>
      <c r="L276" s="19"/>
      <c r="M276" s="19"/>
    </row>
    <row r="277" spans="3:13" x14ac:dyDescent="0.35">
      <c r="C277" s="16" t="s">
        <v>27</v>
      </c>
      <c r="D277" s="13">
        <f>R274</f>
        <v>0</v>
      </c>
      <c r="E277" s="20">
        <v>2.1</v>
      </c>
      <c r="F277" s="21"/>
      <c r="G277" s="18">
        <f>D277*F277</f>
        <v>0</v>
      </c>
      <c r="H277" s="21"/>
      <c r="I277" s="18">
        <f>F277*H277</f>
        <v>0</v>
      </c>
      <c r="J277" s="21"/>
      <c r="K277" s="18">
        <f>H277*J277</f>
        <v>0</v>
      </c>
      <c r="L277" s="19"/>
      <c r="M277" s="19"/>
    </row>
    <row r="278" spans="3:13" x14ac:dyDescent="0.35">
      <c r="C278" s="16" t="s">
        <v>28</v>
      </c>
      <c r="D278" s="13">
        <f>S274</f>
        <v>0</v>
      </c>
      <c r="E278" s="20">
        <v>2</v>
      </c>
      <c r="F278" s="21"/>
      <c r="G278" s="18">
        <f>D278*F278</f>
        <v>0</v>
      </c>
      <c r="H278" s="21"/>
      <c r="I278" s="18">
        <f>F278*H278</f>
        <v>0</v>
      </c>
      <c r="J278" s="21"/>
      <c r="K278" s="18">
        <f>H278*J278</f>
        <v>0</v>
      </c>
      <c r="L278" s="19"/>
      <c r="M278" s="19"/>
    </row>
    <row r="279" spans="3:13" x14ac:dyDescent="0.35">
      <c r="C279" s="16" t="s">
        <v>29</v>
      </c>
      <c r="D279" s="13">
        <f>T274</f>
        <v>0</v>
      </c>
      <c r="E279" s="20">
        <v>2.5</v>
      </c>
      <c r="F279" s="21"/>
      <c r="G279" s="18">
        <f>D279*F279</f>
        <v>0</v>
      </c>
      <c r="H279" s="21"/>
      <c r="I279" s="18">
        <f>F279*H279</f>
        <v>0</v>
      </c>
      <c r="J279" s="21"/>
      <c r="K279" s="18">
        <f>H279*J279</f>
        <v>0</v>
      </c>
      <c r="L279" s="19"/>
      <c r="M279" s="19"/>
    </row>
    <row r="280" spans="3:13" x14ac:dyDescent="0.35">
      <c r="C280" s="12" t="s">
        <v>30</v>
      </c>
      <c r="D280" s="12"/>
      <c r="E280" s="22"/>
      <c r="F280" s="14">
        <f t="shared" ref="F280:K280" si="10">SUM(F271:F279)</f>
        <v>0</v>
      </c>
      <c r="G280" s="15">
        <f t="shared" si="10"/>
        <v>0</v>
      </c>
      <c r="H280" s="14">
        <f t="shared" si="10"/>
        <v>0</v>
      </c>
      <c r="I280" s="15">
        <f t="shared" si="10"/>
        <v>0</v>
      </c>
      <c r="J280" s="14">
        <f t="shared" si="10"/>
        <v>0</v>
      </c>
      <c r="K280" s="15">
        <f t="shared" si="10"/>
        <v>0</v>
      </c>
      <c r="L280" s="11"/>
      <c r="M280" s="11"/>
    </row>
    <row r="281" spans="3:13" x14ac:dyDescent="0.35">
      <c r="C281" s="16" t="s">
        <v>31</v>
      </c>
      <c r="D281" s="13"/>
      <c r="E281" s="23">
        <v>8.3299999999999999E-2</v>
      </c>
      <c r="F281" s="21">
        <f>F280*E281</f>
        <v>0</v>
      </c>
      <c r="G281" s="18">
        <f>G280*E281</f>
        <v>0</v>
      </c>
      <c r="H281" s="21">
        <f>H280*E281</f>
        <v>0</v>
      </c>
      <c r="I281" s="18">
        <f>I280*E281</f>
        <v>0</v>
      </c>
      <c r="J281" s="21">
        <f>J280*E281</f>
        <v>0</v>
      </c>
      <c r="K281" s="18">
        <f>K280*E281</f>
        <v>0</v>
      </c>
      <c r="L281" s="19"/>
      <c r="M281" s="19"/>
    </row>
    <row r="282" spans="3:13" x14ac:dyDescent="0.35">
      <c r="C282" s="16" t="s">
        <v>32</v>
      </c>
      <c r="D282" s="13"/>
      <c r="E282" s="24">
        <v>0.01</v>
      </c>
      <c r="F282" s="21">
        <f>F281*E282</f>
        <v>0</v>
      </c>
      <c r="G282" s="18">
        <f>G280*E282</f>
        <v>0</v>
      </c>
      <c r="H282" s="21">
        <f>H281*E282</f>
        <v>0</v>
      </c>
      <c r="I282" s="18">
        <f>I280*E282</f>
        <v>0</v>
      </c>
      <c r="J282" s="21">
        <f>J281*E282</f>
        <v>0</v>
      </c>
      <c r="K282" s="18">
        <f>K280*E282</f>
        <v>0</v>
      </c>
      <c r="L282" s="19"/>
      <c r="M282" s="19"/>
    </row>
    <row r="283" spans="3:13" x14ac:dyDescent="0.35">
      <c r="C283" s="16" t="s">
        <v>33</v>
      </c>
      <c r="D283" s="13"/>
      <c r="E283" s="23">
        <v>8.3299999999999999E-2</v>
      </c>
      <c r="F283" s="21">
        <f>E283*F280</f>
        <v>0</v>
      </c>
      <c r="G283" s="18">
        <f>G280*E283</f>
        <v>0</v>
      </c>
      <c r="H283" s="21">
        <f>E283*H280</f>
        <v>0</v>
      </c>
      <c r="I283" s="18">
        <f>I280*E283</f>
        <v>0</v>
      </c>
      <c r="J283" s="21">
        <f>E283*J280</f>
        <v>0</v>
      </c>
      <c r="K283" s="18">
        <f>K280*E283</f>
        <v>0</v>
      </c>
      <c r="L283" s="19"/>
      <c r="M283" s="19"/>
    </row>
    <row r="284" spans="3:13" x14ac:dyDescent="0.35">
      <c r="C284" s="16" t="s">
        <v>34</v>
      </c>
      <c r="D284" s="13"/>
      <c r="E284" s="23">
        <v>4.1700000000000001E-2</v>
      </c>
      <c r="F284" s="21">
        <f>E284*F280</f>
        <v>0</v>
      </c>
      <c r="G284" s="18">
        <f>+(G280-G272)*E284</f>
        <v>0</v>
      </c>
      <c r="H284" s="21">
        <f>E284*H280</f>
        <v>0</v>
      </c>
      <c r="I284" s="18">
        <f>+(I280-I272)*E284</f>
        <v>0</v>
      </c>
      <c r="J284" s="21">
        <f>E284*J280</f>
        <v>0</v>
      </c>
      <c r="K284" s="18">
        <f>+(K280-K272)*E284</f>
        <v>0</v>
      </c>
      <c r="L284" s="19"/>
      <c r="M284" s="19"/>
    </row>
    <row r="285" spans="3:13" x14ac:dyDescent="0.35">
      <c r="C285" s="16" t="s">
        <v>35</v>
      </c>
      <c r="D285" s="13"/>
      <c r="E285" s="24">
        <v>0.12</v>
      </c>
      <c r="F285" s="21">
        <f>(F280-F268)*E285</f>
        <v>-19440</v>
      </c>
      <c r="G285" s="18">
        <f>+(G280-G272)*E285</f>
        <v>0</v>
      </c>
      <c r="H285" s="21">
        <f>(H280-H268)*E285</f>
        <v>-19440</v>
      </c>
      <c r="I285" s="18">
        <f>+(I280-I272)*E285</f>
        <v>0</v>
      </c>
      <c r="J285" s="21">
        <f>(J280-J268)*E285</f>
        <v>-19440</v>
      </c>
      <c r="K285" s="18">
        <f>+(K280-K272)*E285</f>
        <v>0</v>
      </c>
      <c r="L285" s="19"/>
      <c r="M285" s="19"/>
    </row>
    <row r="286" spans="3:13" x14ac:dyDescent="0.35">
      <c r="C286" s="16" t="s">
        <v>36</v>
      </c>
      <c r="D286" s="13"/>
      <c r="E286" s="25">
        <v>6.9599999999999995E-2</v>
      </c>
      <c r="F286" s="21">
        <f>(F280-F268)*E286</f>
        <v>-11275.199999999999</v>
      </c>
      <c r="G286" s="18">
        <f>+(G280-G272)*E286</f>
        <v>0</v>
      </c>
      <c r="H286" s="21">
        <f>(H280-H268)*E286</f>
        <v>-11275.199999999999</v>
      </c>
      <c r="I286" s="18">
        <f>+(I280-I272)*E286</f>
        <v>0</v>
      </c>
      <c r="J286" s="21">
        <f>(J280-J268)*E286</f>
        <v>-11275.199999999999</v>
      </c>
      <c r="K286" s="18">
        <f>+(K280-K272)*E286</f>
        <v>0</v>
      </c>
      <c r="L286" s="19"/>
      <c r="M286" s="19"/>
    </row>
    <row r="287" spans="3:13" x14ac:dyDescent="0.35">
      <c r="C287" s="16" t="s">
        <v>37</v>
      </c>
      <c r="D287" s="13"/>
      <c r="E287" s="23">
        <v>0.04</v>
      </c>
      <c r="F287" s="21">
        <f>(F280-F268)*E287</f>
        <v>-6480</v>
      </c>
      <c r="G287" s="18">
        <f>+(G280-G272+G284)*E287</f>
        <v>0</v>
      </c>
      <c r="H287" s="21">
        <f>(H280-H268)*E287</f>
        <v>-6480</v>
      </c>
      <c r="I287" s="18">
        <f>+(I280-I272+I284)*E287</f>
        <v>0</v>
      </c>
      <c r="J287" s="21">
        <f>(J280-J268)*E287</f>
        <v>-6480</v>
      </c>
      <c r="K287" s="18">
        <f>+(K280-K272+K284)*E287</f>
        <v>0</v>
      </c>
      <c r="L287" s="19"/>
      <c r="M287" s="19"/>
    </row>
    <row r="288" spans="3:13" x14ac:dyDescent="0.35">
      <c r="C288" s="26" t="s">
        <v>38</v>
      </c>
      <c r="D288" s="26"/>
      <c r="E288" s="27"/>
      <c r="F288" s="28"/>
      <c r="G288" s="29">
        <f>SUM(G280:G287)</f>
        <v>0</v>
      </c>
      <c r="H288" s="28"/>
      <c r="I288" s="29">
        <f>SUM(I280:I287)</f>
        <v>0</v>
      </c>
      <c r="J288" s="28"/>
      <c r="K288" s="29">
        <f>SUM(K280:K287)</f>
        <v>0</v>
      </c>
      <c r="L288" s="30"/>
      <c r="M288" s="30"/>
    </row>
    <row r="289" spans="3:14" x14ac:dyDescent="0.35">
      <c r="C289" s="31" t="s">
        <v>39</v>
      </c>
      <c r="D289" s="31"/>
      <c r="E289" s="32"/>
      <c r="F289" s="33">
        <v>0.14000000000000001</v>
      </c>
      <c r="G289" s="34">
        <f>F289*G288</f>
        <v>0</v>
      </c>
      <c r="H289" s="33">
        <v>0.16</v>
      </c>
      <c r="I289" s="34">
        <f>H289*I288</f>
        <v>0</v>
      </c>
      <c r="J289" s="33">
        <f>(F289+H289)/2</f>
        <v>0.15000000000000002</v>
      </c>
      <c r="K289" s="34">
        <f>J289*K288</f>
        <v>0</v>
      </c>
      <c r="L289" s="35"/>
      <c r="M289" s="35"/>
    </row>
    <row r="290" spans="3:14" ht="15" thickBot="1" x14ac:dyDescent="0.4">
      <c r="C290" s="36" t="s">
        <v>40</v>
      </c>
      <c r="D290" s="36"/>
      <c r="E290" s="37">
        <v>0.19</v>
      </c>
      <c r="F290" s="38">
        <f>G288*F289</f>
        <v>0</v>
      </c>
      <c r="G290" s="39">
        <f>+F290*E290</f>
        <v>0</v>
      </c>
      <c r="H290" s="38">
        <f>I288*H289</f>
        <v>0</v>
      </c>
      <c r="I290" s="39">
        <f>+H290*E290</f>
        <v>0</v>
      </c>
      <c r="J290" s="38">
        <f>K288*J289</f>
        <v>0</v>
      </c>
      <c r="K290" s="39">
        <f>+J290*E290</f>
        <v>0</v>
      </c>
      <c r="L290" s="35"/>
      <c r="M290" s="35"/>
    </row>
    <row r="291" spans="3:14" ht="15" thickBot="1" x14ac:dyDescent="0.4">
      <c r="C291" s="308" t="str">
        <f>C265</f>
        <v>OFICIALES PINTORES</v>
      </c>
      <c r="D291" s="308"/>
      <c r="E291" s="309"/>
      <c r="F291" s="310"/>
      <c r="G291" s="311">
        <f>G288+G289+G290</f>
        <v>0</v>
      </c>
      <c r="H291" s="310"/>
      <c r="I291" s="311">
        <f>I288+I289+I290</f>
        <v>0</v>
      </c>
      <c r="J291" s="310"/>
      <c r="K291" s="311">
        <f>K288+K289+K290</f>
        <v>0</v>
      </c>
      <c r="L291" s="9"/>
      <c r="M291" s="9"/>
      <c r="N291" s="362"/>
    </row>
    <row r="292" spans="3:14" x14ac:dyDescent="0.35">
      <c r="C292" s="7"/>
      <c r="D292" s="7"/>
      <c r="E292" s="8"/>
      <c r="F292" s="84"/>
      <c r="G292" s="9"/>
      <c r="H292" s="84"/>
      <c r="I292" s="9"/>
      <c r="J292" s="84"/>
      <c r="K292" s="306"/>
      <c r="L292" s="9"/>
      <c r="M292" s="9"/>
    </row>
    <row r="293" spans="3:14" ht="15" thickBot="1" x14ac:dyDescent="0.4">
      <c r="C293" s="7" t="s">
        <v>49</v>
      </c>
      <c r="D293" s="7"/>
      <c r="E293" s="8"/>
      <c r="F293" s="44"/>
      <c r="G293" s="45"/>
      <c r="H293" s="44"/>
      <c r="I293" s="45"/>
      <c r="J293" s="44"/>
      <c r="K293" s="45"/>
      <c r="L293" s="9"/>
      <c r="M293" s="9"/>
    </row>
    <row r="294" spans="3:14" ht="15" thickBot="1" x14ac:dyDescent="0.4">
      <c r="C294" s="285" t="s">
        <v>12</v>
      </c>
      <c r="D294" s="285" t="s">
        <v>13</v>
      </c>
      <c r="E294" s="286" t="s">
        <v>14</v>
      </c>
      <c r="F294" s="287" t="s">
        <v>15</v>
      </c>
      <c r="G294" s="288" t="s">
        <v>16</v>
      </c>
      <c r="H294" s="287" t="s">
        <v>15</v>
      </c>
      <c r="I294" s="288" t="s">
        <v>16</v>
      </c>
      <c r="J294" s="287" t="s">
        <v>15</v>
      </c>
      <c r="K294" s="288" t="s">
        <v>16</v>
      </c>
      <c r="L294" s="10"/>
      <c r="M294" s="10"/>
    </row>
    <row r="295" spans="3:14" x14ac:dyDescent="0.35">
      <c r="C295" s="289" t="s">
        <v>17</v>
      </c>
      <c r="D295" s="290">
        <v>2</v>
      </c>
      <c r="E295" s="291"/>
      <c r="F295" s="292">
        <f>F3</f>
        <v>1925000</v>
      </c>
      <c r="G295" s="293">
        <f>D295*F295</f>
        <v>3850000</v>
      </c>
      <c r="H295" s="292">
        <f>F3</f>
        <v>1925000</v>
      </c>
      <c r="I295" s="293">
        <f>D295*H295</f>
        <v>3850000</v>
      </c>
      <c r="J295" s="292">
        <f>F3</f>
        <v>1925000</v>
      </c>
      <c r="K295" s="293">
        <f>D295*J295</f>
        <v>3850000</v>
      </c>
      <c r="L295" s="11"/>
      <c r="M295" s="11"/>
    </row>
    <row r="296" spans="3:14" x14ac:dyDescent="0.35">
      <c r="C296" s="294" t="s">
        <v>18</v>
      </c>
      <c r="D296" s="295">
        <v>2</v>
      </c>
      <c r="E296" s="296"/>
      <c r="F296" s="297">
        <v>162000</v>
      </c>
      <c r="G296" s="298">
        <f>D296*F296</f>
        <v>324000</v>
      </c>
      <c r="H296" s="297">
        <v>162000</v>
      </c>
      <c r="I296" s="298">
        <f>D296*H296</f>
        <v>324000</v>
      </c>
      <c r="J296" s="297">
        <v>162000</v>
      </c>
      <c r="K296" s="298">
        <f>D296*J296</f>
        <v>324000</v>
      </c>
      <c r="L296" s="11"/>
      <c r="M296" s="11"/>
    </row>
    <row r="297" spans="3:14" x14ac:dyDescent="0.35">
      <c r="C297" s="294" t="s">
        <v>19</v>
      </c>
      <c r="D297" s="295"/>
      <c r="E297" s="296"/>
      <c r="F297" s="297">
        <f>F295/230</f>
        <v>8369.565217391304</v>
      </c>
      <c r="G297" s="298"/>
      <c r="H297" s="297">
        <f>H295/230</f>
        <v>8369.565217391304</v>
      </c>
      <c r="I297" s="298"/>
      <c r="J297" s="297">
        <f>J295/230</f>
        <v>8369.565217391304</v>
      </c>
      <c r="K297" s="298"/>
      <c r="L297" s="11"/>
      <c r="M297" s="11"/>
    </row>
    <row r="298" spans="3:14" ht="15" thickBot="1" x14ac:dyDescent="0.4">
      <c r="C298" s="299" t="s">
        <v>20</v>
      </c>
      <c r="D298" s="300"/>
      <c r="E298" s="301"/>
      <c r="F298" s="302"/>
      <c r="G298" s="303"/>
      <c r="H298" s="302"/>
      <c r="I298" s="303"/>
      <c r="J298" s="302"/>
      <c r="K298" s="303"/>
      <c r="L298" s="11"/>
      <c r="M298" s="11"/>
    </row>
    <row r="299" spans="3:14" x14ac:dyDescent="0.35">
      <c r="C299" s="16" t="s">
        <v>21</v>
      </c>
      <c r="D299" s="13">
        <v>2</v>
      </c>
      <c r="E299" s="17"/>
      <c r="F299" s="14">
        <f>(F295/30)*D298</f>
        <v>0</v>
      </c>
      <c r="G299" s="18">
        <f>D299*F299</f>
        <v>0</v>
      </c>
      <c r="H299" s="14">
        <f>(H295/30)*D298</f>
        <v>0</v>
      </c>
      <c r="I299" s="18">
        <f>D299*H299</f>
        <v>0</v>
      </c>
      <c r="J299" s="14">
        <f>(J295/30)*D298</f>
        <v>0</v>
      </c>
      <c r="K299" s="18">
        <f>D299*J299</f>
        <v>0</v>
      </c>
      <c r="L299" s="19"/>
      <c r="M299" s="19"/>
    </row>
    <row r="300" spans="3:14" x14ac:dyDescent="0.35">
      <c r="C300" s="16" t="s">
        <v>22</v>
      </c>
      <c r="D300" s="13">
        <v>2</v>
      </c>
      <c r="E300" s="17"/>
      <c r="F300" s="14">
        <f>(F296/30)*D298</f>
        <v>0</v>
      </c>
      <c r="G300" s="18">
        <f>D300*F300</f>
        <v>0</v>
      </c>
      <c r="H300" s="14">
        <f>(H296/30)*D298</f>
        <v>0</v>
      </c>
      <c r="I300" s="18">
        <f>D300*H300</f>
        <v>0</v>
      </c>
      <c r="J300" s="14">
        <f>(J296/30)*D298</f>
        <v>0</v>
      </c>
      <c r="K300" s="18">
        <f>D300*J300</f>
        <v>0</v>
      </c>
      <c r="L300" s="19"/>
      <c r="M300" s="19"/>
    </row>
    <row r="301" spans="3:14" x14ac:dyDescent="0.35">
      <c r="C301" s="16" t="s">
        <v>23</v>
      </c>
      <c r="D301" s="13">
        <v>0</v>
      </c>
      <c r="E301" s="20">
        <v>1.25</v>
      </c>
      <c r="F301" s="21"/>
      <c r="G301" s="18">
        <f>D301*F301</f>
        <v>0</v>
      </c>
      <c r="H301" s="21"/>
      <c r="I301" s="18">
        <f>F301*H301</f>
        <v>0</v>
      </c>
      <c r="J301" s="21"/>
      <c r="K301" s="18">
        <f>H301*J301</f>
        <v>0</v>
      </c>
      <c r="L301" s="19"/>
      <c r="M301" s="19"/>
    </row>
    <row r="302" spans="3:14" x14ac:dyDescent="0.35">
      <c r="C302" s="16" t="s">
        <v>24</v>
      </c>
      <c r="D302" s="13">
        <v>0</v>
      </c>
      <c r="E302" s="20">
        <v>1.75</v>
      </c>
      <c r="F302" s="21"/>
      <c r="G302" s="18">
        <f>D302*F302</f>
        <v>0</v>
      </c>
      <c r="H302" s="21"/>
      <c r="I302" s="18">
        <f>F302*H302</f>
        <v>0</v>
      </c>
      <c r="J302" s="21"/>
      <c r="K302" s="18">
        <f>H302*J302</f>
        <v>0</v>
      </c>
      <c r="L302" s="19"/>
      <c r="M302" s="19"/>
    </row>
    <row r="303" spans="3:14" x14ac:dyDescent="0.35">
      <c r="C303" s="16" t="s">
        <v>25</v>
      </c>
      <c r="D303" s="13">
        <v>0</v>
      </c>
      <c r="E303" s="20">
        <v>1.35</v>
      </c>
      <c r="F303" s="21"/>
      <c r="G303" s="18">
        <f>D303*F303</f>
        <v>0</v>
      </c>
      <c r="H303" s="21"/>
      <c r="I303" s="18">
        <f>F303*H303</f>
        <v>0</v>
      </c>
      <c r="J303" s="21"/>
      <c r="K303" s="18">
        <f>H303*J303</f>
        <v>0</v>
      </c>
      <c r="L303" s="19"/>
      <c r="M303" s="19"/>
    </row>
    <row r="304" spans="3:14" x14ac:dyDescent="0.35">
      <c r="C304" s="16" t="s">
        <v>26</v>
      </c>
      <c r="D304" s="13">
        <f>+(D295*D203)*8</f>
        <v>0</v>
      </c>
      <c r="E304" s="20">
        <v>1.75</v>
      </c>
      <c r="F304" s="21"/>
      <c r="G304" s="18">
        <f>+F304*D304</f>
        <v>0</v>
      </c>
      <c r="H304" s="21"/>
      <c r="I304" s="18">
        <f>+H304*F304</f>
        <v>0</v>
      </c>
      <c r="J304" s="21"/>
      <c r="K304" s="18">
        <f>+J304*H304</f>
        <v>0</v>
      </c>
      <c r="L304" s="19"/>
      <c r="M304" s="19"/>
    </row>
    <row r="305" spans="3:14" x14ac:dyDescent="0.35">
      <c r="C305" s="16" t="s">
        <v>27</v>
      </c>
      <c r="D305" s="13">
        <f>R302</f>
        <v>0</v>
      </c>
      <c r="E305" s="20">
        <v>2.1</v>
      </c>
      <c r="F305" s="21"/>
      <c r="G305" s="18">
        <f>D305*F305</f>
        <v>0</v>
      </c>
      <c r="H305" s="21"/>
      <c r="I305" s="18">
        <f>F305*H305</f>
        <v>0</v>
      </c>
      <c r="J305" s="21"/>
      <c r="K305" s="18">
        <f>H305*J305</f>
        <v>0</v>
      </c>
      <c r="L305" s="19"/>
      <c r="M305" s="19"/>
    </row>
    <row r="306" spans="3:14" x14ac:dyDescent="0.35">
      <c r="C306" s="16" t="s">
        <v>28</v>
      </c>
      <c r="D306" s="13">
        <f>S302</f>
        <v>0</v>
      </c>
      <c r="E306" s="20">
        <v>2</v>
      </c>
      <c r="F306" s="21"/>
      <c r="G306" s="18">
        <f>D306*F306</f>
        <v>0</v>
      </c>
      <c r="H306" s="21"/>
      <c r="I306" s="18">
        <f>F306*H306</f>
        <v>0</v>
      </c>
      <c r="J306" s="21"/>
      <c r="K306" s="18">
        <f>H306*J306</f>
        <v>0</v>
      </c>
      <c r="L306" s="19"/>
      <c r="M306" s="19"/>
    </row>
    <row r="307" spans="3:14" x14ac:dyDescent="0.35">
      <c r="C307" s="16" t="s">
        <v>29</v>
      </c>
      <c r="D307" s="13">
        <f>T302</f>
        <v>0</v>
      </c>
      <c r="E307" s="20">
        <v>2.5</v>
      </c>
      <c r="F307" s="21"/>
      <c r="G307" s="18">
        <f>D307*F307</f>
        <v>0</v>
      </c>
      <c r="H307" s="21"/>
      <c r="I307" s="18">
        <f>F307*H307</f>
        <v>0</v>
      </c>
      <c r="J307" s="21"/>
      <c r="K307" s="18">
        <f>H307*J307</f>
        <v>0</v>
      </c>
      <c r="L307" s="19"/>
      <c r="M307" s="19"/>
    </row>
    <row r="308" spans="3:14" x14ac:dyDescent="0.35">
      <c r="C308" s="12" t="s">
        <v>30</v>
      </c>
      <c r="D308" s="12"/>
      <c r="E308" s="22"/>
      <c r="F308" s="14">
        <f t="shared" ref="F308:K308" si="11">SUM(F299:F307)</f>
        <v>0</v>
      </c>
      <c r="G308" s="15">
        <f t="shared" si="11"/>
        <v>0</v>
      </c>
      <c r="H308" s="14">
        <f t="shared" si="11"/>
        <v>0</v>
      </c>
      <c r="I308" s="15">
        <f t="shared" si="11"/>
        <v>0</v>
      </c>
      <c r="J308" s="14">
        <f t="shared" si="11"/>
        <v>0</v>
      </c>
      <c r="K308" s="15">
        <f t="shared" si="11"/>
        <v>0</v>
      </c>
      <c r="L308" s="11"/>
      <c r="M308" s="11"/>
    </row>
    <row r="309" spans="3:14" x14ac:dyDescent="0.35">
      <c r="C309" s="16" t="s">
        <v>31</v>
      </c>
      <c r="D309" s="13"/>
      <c r="E309" s="23">
        <v>8.3299999999999999E-2</v>
      </c>
      <c r="F309" s="21">
        <f>F308*E309</f>
        <v>0</v>
      </c>
      <c r="G309" s="18">
        <f>G308*E309</f>
        <v>0</v>
      </c>
      <c r="H309" s="21">
        <f>H308*E309</f>
        <v>0</v>
      </c>
      <c r="I309" s="18">
        <f>I308*E309</f>
        <v>0</v>
      </c>
      <c r="J309" s="21">
        <f>J308*E309</f>
        <v>0</v>
      </c>
      <c r="K309" s="18">
        <f>K308*E309</f>
        <v>0</v>
      </c>
      <c r="L309" s="19"/>
      <c r="M309" s="19"/>
    </row>
    <row r="310" spans="3:14" x14ac:dyDescent="0.35">
      <c r="C310" s="16" t="s">
        <v>32</v>
      </c>
      <c r="D310" s="13"/>
      <c r="E310" s="24">
        <v>0.01</v>
      </c>
      <c r="F310" s="21">
        <f>F309*E310</f>
        <v>0</v>
      </c>
      <c r="G310" s="18">
        <f>G308*E310</f>
        <v>0</v>
      </c>
      <c r="H310" s="21">
        <f>H309*E310</f>
        <v>0</v>
      </c>
      <c r="I310" s="18">
        <f>I308*E310</f>
        <v>0</v>
      </c>
      <c r="J310" s="21">
        <f>J309*E310</f>
        <v>0</v>
      </c>
      <c r="K310" s="18">
        <f>K308*E310</f>
        <v>0</v>
      </c>
      <c r="L310" s="19"/>
      <c r="M310" s="19"/>
    </row>
    <row r="311" spans="3:14" x14ac:dyDescent="0.35">
      <c r="C311" s="16" t="s">
        <v>33</v>
      </c>
      <c r="D311" s="13"/>
      <c r="E311" s="23">
        <v>8.3299999999999999E-2</v>
      </c>
      <c r="F311" s="21">
        <f>E311*F308</f>
        <v>0</v>
      </c>
      <c r="G311" s="18">
        <f>G308*E311</f>
        <v>0</v>
      </c>
      <c r="H311" s="21">
        <f>E311*H308</f>
        <v>0</v>
      </c>
      <c r="I311" s="18">
        <f>I308*E311</f>
        <v>0</v>
      </c>
      <c r="J311" s="21">
        <f>E311*J308</f>
        <v>0</v>
      </c>
      <c r="K311" s="18">
        <f>K308*E311</f>
        <v>0</v>
      </c>
      <c r="L311" s="19"/>
      <c r="M311" s="19"/>
    </row>
    <row r="312" spans="3:14" x14ac:dyDescent="0.35">
      <c r="C312" s="16" t="s">
        <v>34</v>
      </c>
      <c r="D312" s="13"/>
      <c r="E312" s="23">
        <v>4.1700000000000001E-2</v>
      </c>
      <c r="F312" s="21">
        <f>E312*F308</f>
        <v>0</v>
      </c>
      <c r="G312" s="18">
        <f>+(G308-G300)*E312</f>
        <v>0</v>
      </c>
      <c r="H312" s="21">
        <f>E312*H308</f>
        <v>0</v>
      </c>
      <c r="I312" s="18">
        <f>+(I308-I300)*E312</f>
        <v>0</v>
      </c>
      <c r="J312" s="21">
        <f>E312*J308</f>
        <v>0</v>
      </c>
      <c r="K312" s="18">
        <f>+(K308-K300)*E312</f>
        <v>0</v>
      </c>
      <c r="L312" s="19"/>
      <c r="M312" s="19"/>
    </row>
    <row r="313" spans="3:14" x14ac:dyDescent="0.35">
      <c r="C313" s="16" t="s">
        <v>35</v>
      </c>
      <c r="D313" s="13"/>
      <c r="E313" s="24">
        <v>0.12</v>
      </c>
      <c r="F313" s="21">
        <f>(F308-F296)*E313</f>
        <v>-19440</v>
      </c>
      <c r="G313" s="18">
        <f>+(G308-G300)*E313</f>
        <v>0</v>
      </c>
      <c r="H313" s="21">
        <f>(H308-H296)*E313</f>
        <v>-19440</v>
      </c>
      <c r="I313" s="18">
        <f>+(I308-I300)*E313</f>
        <v>0</v>
      </c>
      <c r="J313" s="21">
        <f>(J308-J296)*E313</f>
        <v>-19440</v>
      </c>
      <c r="K313" s="18">
        <f>+(K308-K300)*E313</f>
        <v>0</v>
      </c>
      <c r="L313" s="19"/>
      <c r="M313" s="19"/>
    </row>
    <row r="314" spans="3:14" x14ac:dyDescent="0.35">
      <c r="C314" s="16" t="s">
        <v>36</v>
      </c>
      <c r="D314" s="13"/>
      <c r="E314" s="25">
        <v>6.9599999999999995E-2</v>
      </c>
      <c r="F314" s="21">
        <f>(F308-F296)*E314</f>
        <v>-11275.199999999999</v>
      </c>
      <c r="G314" s="18">
        <f>+(G308-G300)*E314</f>
        <v>0</v>
      </c>
      <c r="H314" s="21">
        <f>(H308-H296)*E314</f>
        <v>-11275.199999999999</v>
      </c>
      <c r="I314" s="18">
        <f>+(I308-I300)*E314</f>
        <v>0</v>
      </c>
      <c r="J314" s="21">
        <f>(J308-J296)*E314</f>
        <v>-11275.199999999999</v>
      </c>
      <c r="K314" s="18">
        <f>+(K308-K300)*E314</f>
        <v>0</v>
      </c>
      <c r="L314" s="19"/>
      <c r="M314" s="19"/>
    </row>
    <row r="315" spans="3:14" x14ac:dyDescent="0.35">
      <c r="C315" s="16" t="s">
        <v>37</v>
      </c>
      <c r="D315" s="13"/>
      <c r="E315" s="23">
        <v>0.04</v>
      </c>
      <c r="F315" s="21">
        <f>(F308-F296)*E315</f>
        <v>-6480</v>
      </c>
      <c r="G315" s="18">
        <f>+(G308-G300+G312)*E315</f>
        <v>0</v>
      </c>
      <c r="H315" s="21">
        <f>(H308-H296)*E315</f>
        <v>-6480</v>
      </c>
      <c r="I315" s="18">
        <f>+(I308-I300+I312)*E315</f>
        <v>0</v>
      </c>
      <c r="J315" s="21">
        <f>(J308-J296)*E315</f>
        <v>-6480</v>
      </c>
      <c r="K315" s="18">
        <f>+(K308-K300+K312)*E315</f>
        <v>0</v>
      </c>
      <c r="L315" s="19"/>
      <c r="M315" s="19"/>
    </row>
    <row r="316" spans="3:14" x14ac:dyDescent="0.35">
      <c r="C316" s="26" t="s">
        <v>38</v>
      </c>
      <c r="D316" s="26"/>
      <c r="E316" s="27"/>
      <c r="F316" s="28"/>
      <c r="G316" s="29">
        <f>SUM(G308:G315)</f>
        <v>0</v>
      </c>
      <c r="H316" s="28"/>
      <c r="I316" s="29">
        <f>SUM(I308:I315)</f>
        <v>0</v>
      </c>
      <c r="J316" s="28"/>
      <c r="K316" s="29">
        <f>SUM(K308:K315)</f>
        <v>0</v>
      </c>
      <c r="L316" s="30"/>
      <c r="M316" s="30"/>
    </row>
    <row r="317" spans="3:14" x14ac:dyDescent="0.35">
      <c r="C317" s="31" t="s">
        <v>39</v>
      </c>
      <c r="D317" s="31"/>
      <c r="E317" s="32"/>
      <c r="F317" s="33">
        <v>0.14000000000000001</v>
      </c>
      <c r="G317" s="34">
        <f>F317*G316</f>
        <v>0</v>
      </c>
      <c r="H317" s="33">
        <v>0.16</v>
      </c>
      <c r="I317" s="34">
        <f>H317*I316</f>
        <v>0</v>
      </c>
      <c r="J317" s="33">
        <f>(F317+H317)/2</f>
        <v>0.15000000000000002</v>
      </c>
      <c r="K317" s="34">
        <f>J317*K316</f>
        <v>0</v>
      </c>
      <c r="L317" s="35"/>
      <c r="M317" s="35"/>
    </row>
    <row r="318" spans="3:14" ht="15" thickBot="1" x14ac:dyDescent="0.4">
      <c r="C318" s="36" t="s">
        <v>40</v>
      </c>
      <c r="D318" s="36"/>
      <c r="E318" s="37">
        <v>0.19</v>
      </c>
      <c r="F318" s="38">
        <f>G316*F317</f>
        <v>0</v>
      </c>
      <c r="G318" s="39">
        <f>+F318*E318</f>
        <v>0</v>
      </c>
      <c r="H318" s="38">
        <f>I316*H317</f>
        <v>0</v>
      </c>
      <c r="I318" s="39">
        <f>+H318*E318</f>
        <v>0</v>
      </c>
      <c r="J318" s="38">
        <f>K316*J317</f>
        <v>0</v>
      </c>
      <c r="K318" s="39">
        <f>+J318*E318</f>
        <v>0</v>
      </c>
      <c r="L318" s="35"/>
      <c r="M318" s="35"/>
    </row>
    <row r="319" spans="3:14" ht="15" thickBot="1" x14ac:dyDescent="0.4">
      <c r="C319" s="308" t="str">
        <f>C293</f>
        <v>OFICIALES SOLDADORES</v>
      </c>
      <c r="D319" s="308"/>
      <c r="E319" s="309"/>
      <c r="F319" s="310"/>
      <c r="G319" s="311">
        <f>G316+G317+G318</f>
        <v>0</v>
      </c>
      <c r="H319" s="310"/>
      <c r="I319" s="311">
        <f>I316+I317+I318</f>
        <v>0</v>
      </c>
      <c r="J319" s="310"/>
      <c r="K319" s="311">
        <f>K316+K317+K318</f>
        <v>0</v>
      </c>
      <c r="L319" s="9"/>
      <c r="M319" s="9"/>
      <c r="N319" s="362"/>
    </row>
    <row r="320" spans="3:14" x14ac:dyDescent="0.35">
      <c r="C320" s="7"/>
      <c r="D320" s="7"/>
      <c r="E320" s="8"/>
      <c r="F320" s="84"/>
      <c r="G320" s="306"/>
      <c r="H320" s="84"/>
      <c r="I320" s="9"/>
      <c r="J320" s="84"/>
      <c r="K320" s="9"/>
      <c r="L320" s="9"/>
      <c r="M320" s="9"/>
    </row>
    <row r="321" spans="3:13" ht="16.5" thickBot="1" x14ac:dyDescent="0.45">
      <c r="C321" s="46" t="s">
        <v>50</v>
      </c>
      <c r="F321" s="47"/>
      <c r="G321" s="47"/>
      <c r="H321" s="47"/>
      <c r="I321" s="47"/>
      <c r="J321" s="47"/>
      <c r="K321" s="47"/>
    </row>
    <row r="322" spans="3:13" ht="15" thickBot="1" x14ac:dyDescent="0.4">
      <c r="C322" s="285" t="s">
        <v>12</v>
      </c>
      <c r="D322" s="285" t="s">
        <v>13</v>
      </c>
      <c r="E322" s="286" t="s">
        <v>14</v>
      </c>
      <c r="F322" s="287" t="s">
        <v>15</v>
      </c>
      <c r="G322" s="288" t="s">
        <v>16</v>
      </c>
      <c r="H322" s="287" t="s">
        <v>15</v>
      </c>
      <c r="I322" s="288" t="s">
        <v>16</v>
      </c>
      <c r="J322" s="287" t="s">
        <v>15</v>
      </c>
      <c r="K322" s="288" t="s">
        <v>16</v>
      </c>
      <c r="L322" s="10"/>
      <c r="M322" s="10"/>
    </row>
    <row r="323" spans="3:13" x14ac:dyDescent="0.35">
      <c r="C323" s="289" t="s">
        <v>17</v>
      </c>
      <c r="D323" s="290">
        <v>1</v>
      </c>
      <c r="E323" s="291"/>
      <c r="F323" s="292">
        <f>F3</f>
        <v>1925000</v>
      </c>
      <c r="G323" s="293">
        <f>D323*F323</f>
        <v>1925000</v>
      </c>
      <c r="H323" s="292">
        <f>F3</f>
        <v>1925000</v>
      </c>
      <c r="I323" s="293">
        <f>D323*H323</f>
        <v>1925000</v>
      </c>
      <c r="J323" s="292">
        <f>F3</f>
        <v>1925000</v>
      </c>
      <c r="K323" s="293">
        <f>D323*J323</f>
        <v>1925000</v>
      </c>
      <c r="L323" s="11"/>
      <c r="M323" s="11"/>
    </row>
    <row r="324" spans="3:13" x14ac:dyDescent="0.35">
      <c r="C324" s="294" t="s">
        <v>18</v>
      </c>
      <c r="D324" s="295">
        <v>1</v>
      </c>
      <c r="E324" s="296"/>
      <c r="F324" s="297">
        <v>162000</v>
      </c>
      <c r="G324" s="298">
        <f>D324*F324</f>
        <v>162000</v>
      </c>
      <c r="H324" s="297">
        <v>162000</v>
      </c>
      <c r="I324" s="298">
        <f>D324*H324</f>
        <v>162000</v>
      </c>
      <c r="J324" s="297">
        <v>162000</v>
      </c>
      <c r="K324" s="298">
        <f>D324*J324</f>
        <v>162000</v>
      </c>
      <c r="L324" s="11"/>
      <c r="M324" s="11"/>
    </row>
    <row r="325" spans="3:13" x14ac:dyDescent="0.35">
      <c r="C325" s="294" t="s">
        <v>19</v>
      </c>
      <c r="D325" s="295"/>
      <c r="E325" s="296"/>
      <c r="F325" s="297">
        <f>F323/230</f>
        <v>8369.565217391304</v>
      </c>
      <c r="G325" s="298"/>
      <c r="H325" s="297">
        <f>H323/230</f>
        <v>8369.565217391304</v>
      </c>
      <c r="I325" s="298"/>
      <c r="J325" s="297">
        <f>J323/230</f>
        <v>8369.565217391304</v>
      </c>
      <c r="K325" s="298"/>
      <c r="L325" s="11"/>
      <c r="M325" s="11"/>
    </row>
    <row r="326" spans="3:13" ht="15" thickBot="1" x14ac:dyDescent="0.4">
      <c r="C326" s="299" t="s">
        <v>20</v>
      </c>
      <c r="D326" s="300"/>
      <c r="E326" s="301"/>
      <c r="F326" s="302"/>
      <c r="G326" s="303"/>
      <c r="H326" s="302"/>
      <c r="I326" s="303"/>
      <c r="J326" s="302"/>
      <c r="K326" s="303"/>
      <c r="L326" s="11"/>
      <c r="M326" s="11"/>
    </row>
    <row r="327" spans="3:13" x14ac:dyDescent="0.35">
      <c r="C327" s="16" t="s">
        <v>21</v>
      </c>
      <c r="D327" s="13">
        <v>1</v>
      </c>
      <c r="E327" s="17"/>
      <c r="F327" s="14">
        <f>(F323/30)*D326</f>
        <v>0</v>
      </c>
      <c r="G327" s="18">
        <f>D327*F327</f>
        <v>0</v>
      </c>
      <c r="H327" s="14">
        <f>(H323/30)*D326</f>
        <v>0</v>
      </c>
      <c r="I327" s="18">
        <f>D327*H327</f>
        <v>0</v>
      </c>
      <c r="J327" s="14">
        <f>(J323/30)*D326</f>
        <v>0</v>
      </c>
      <c r="K327" s="18">
        <f>D327*J327</f>
        <v>0</v>
      </c>
      <c r="L327" s="19"/>
      <c r="M327" s="19"/>
    </row>
    <row r="328" spans="3:13" x14ac:dyDescent="0.35">
      <c r="C328" s="16" t="s">
        <v>22</v>
      </c>
      <c r="D328" s="13">
        <v>1</v>
      </c>
      <c r="E328" s="17"/>
      <c r="F328" s="14">
        <f>(F324/30)*D326</f>
        <v>0</v>
      </c>
      <c r="G328" s="18">
        <f>D328*F328</f>
        <v>0</v>
      </c>
      <c r="H328" s="14">
        <f>(H324/30)*D326</f>
        <v>0</v>
      </c>
      <c r="I328" s="18">
        <f>D328*H328</f>
        <v>0</v>
      </c>
      <c r="J328" s="14">
        <f>(J324/30)*D326</f>
        <v>0</v>
      </c>
      <c r="K328" s="18">
        <f>D328*J328</f>
        <v>0</v>
      </c>
      <c r="L328" s="19"/>
      <c r="M328" s="19"/>
    </row>
    <row r="329" spans="3:13" x14ac:dyDescent="0.35">
      <c r="C329" s="16" t="s">
        <v>23</v>
      </c>
      <c r="D329" s="13">
        <v>0</v>
      </c>
      <c r="E329" s="20">
        <v>1.25</v>
      </c>
      <c r="F329" s="21"/>
      <c r="G329" s="18">
        <f>D329*F329</f>
        <v>0</v>
      </c>
      <c r="H329" s="21"/>
      <c r="I329" s="18">
        <f>F329*H329</f>
        <v>0</v>
      </c>
      <c r="J329" s="21"/>
      <c r="K329" s="18">
        <f>H329*J329</f>
        <v>0</v>
      </c>
      <c r="L329" s="19"/>
      <c r="M329" s="19"/>
    </row>
    <row r="330" spans="3:13" x14ac:dyDescent="0.35">
      <c r="C330" s="16" t="s">
        <v>24</v>
      </c>
      <c r="D330" s="13">
        <v>0</v>
      </c>
      <c r="E330" s="20">
        <v>1.75</v>
      </c>
      <c r="F330" s="21"/>
      <c r="G330" s="18">
        <f>D330*F330</f>
        <v>0</v>
      </c>
      <c r="H330" s="21"/>
      <c r="I330" s="18">
        <f>F330*H330</f>
        <v>0</v>
      </c>
      <c r="J330" s="21"/>
      <c r="K330" s="18">
        <f>H330*J330</f>
        <v>0</v>
      </c>
      <c r="L330" s="19"/>
      <c r="M330" s="19"/>
    </row>
    <row r="331" spans="3:13" x14ac:dyDescent="0.35">
      <c r="C331" s="16" t="s">
        <v>25</v>
      </c>
      <c r="D331" s="13">
        <v>0</v>
      </c>
      <c r="E331" s="20">
        <v>1.35</v>
      </c>
      <c r="F331" s="21"/>
      <c r="G331" s="18">
        <f>D331*F331</f>
        <v>0</v>
      </c>
      <c r="H331" s="21"/>
      <c r="I331" s="18">
        <f>F331*H331</f>
        <v>0</v>
      </c>
      <c r="J331" s="21"/>
      <c r="K331" s="18">
        <f>H331*J331</f>
        <v>0</v>
      </c>
      <c r="L331" s="19"/>
      <c r="M331" s="19"/>
    </row>
    <row r="332" spans="3:13" x14ac:dyDescent="0.35">
      <c r="C332" s="16" t="s">
        <v>26</v>
      </c>
      <c r="D332" s="13">
        <f>+(D323*D311)*8</f>
        <v>0</v>
      </c>
      <c r="E332" s="20">
        <v>1.75</v>
      </c>
      <c r="F332" s="21"/>
      <c r="G332" s="18">
        <f>+F332*D332</f>
        <v>0</v>
      </c>
      <c r="H332" s="21"/>
      <c r="I332" s="18">
        <f>+H332*F332</f>
        <v>0</v>
      </c>
      <c r="J332" s="21"/>
      <c r="K332" s="18">
        <f>+J332*H332</f>
        <v>0</v>
      </c>
      <c r="L332" s="19"/>
      <c r="M332" s="19"/>
    </row>
    <row r="333" spans="3:13" x14ac:dyDescent="0.35">
      <c r="C333" s="16" t="s">
        <v>27</v>
      </c>
      <c r="D333" s="13">
        <f>AD326</f>
        <v>0</v>
      </c>
      <c r="E333" s="20">
        <v>2.1</v>
      </c>
      <c r="F333" s="21"/>
      <c r="G333" s="18">
        <f>D333*F333</f>
        <v>0</v>
      </c>
      <c r="H333" s="21"/>
      <c r="I333" s="18">
        <f>F333*H333</f>
        <v>0</v>
      </c>
      <c r="J333" s="21"/>
      <c r="K333" s="18">
        <f>H333*J333</f>
        <v>0</v>
      </c>
      <c r="L333" s="19"/>
      <c r="M333" s="19"/>
    </row>
    <row r="334" spans="3:13" x14ac:dyDescent="0.35">
      <c r="C334" s="16" t="s">
        <v>28</v>
      </c>
      <c r="D334" s="13">
        <f>AE326</f>
        <v>0</v>
      </c>
      <c r="E334" s="20">
        <v>2</v>
      </c>
      <c r="F334" s="21"/>
      <c r="G334" s="18">
        <f>D334*F334</f>
        <v>0</v>
      </c>
      <c r="H334" s="21"/>
      <c r="I334" s="18">
        <f>F334*H334</f>
        <v>0</v>
      </c>
      <c r="J334" s="21"/>
      <c r="K334" s="18">
        <f>H334*J334</f>
        <v>0</v>
      </c>
      <c r="L334" s="19"/>
      <c r="M334" s="19"/>
    </row>
    <row r="335" spans="3:13" x14ac:dyDescent="0.35">
      <c r="C335" s="16" t="s">
        <v>29</v>
      </c>
      <c r="D335" s="13">
        <f>AF326</f>
        <v>0</v>
      </c>
      <c r="E335" s="20">
        <v>2.5</v>
      </c>
      <c r="F335" s="21"/>
      <c r="G335" s="18">
        <f>D335*F335</f>
        <v>0</v>
      </c>
      <c r="H335" s="21"/>
      <c r="I335" s="18">
        <f>F335*H335</f>
        <v>0</v>
      </c>
      <c r="J335" s="21"/>
      <c r="K335" s="18">
        <f>H335*J335</f>
        <v>0</v>
      </c>
      <c r="L335" s="19"/>
      <c r="M335" s="19"/>
    </row>
    <row r="336" spans="3:13" x14ac:dyDescent="0.35">
      <c r="C336" s="12" t="s">
        <v>30</v>
      </c>
      <c r="D336" s="12"/>
      <c r="E336" s="22"/>
      <c r="F336" s="14">
        <f t="shared" ref="F336:K336" si="12">SUM(F327:F335)</f>
        <v>0</v>
      </c>
      <c r="G336" s="15">
        <f t="shared" si="12"/>
        <v>0</v>
      </c>
      <c r="H336" s="14">
        <f t="shared" si="12"/>
        <v>0</v>
      </c>
      <c r="I336" s="15">
        <f t="shared" si="12"/>
        <v>0</v>
      </c>
      <c r="J336" s="14">
        <f t="shared" si="12"/>
        <v>0</v>
      </c>
      <c r="K336" s="15">
        <f t="shared" si="12"/>
        <v>0</v>
      </c>
      <c r="L336" s="11"/>
      <c r="M336" s="11"/>
    </row>
    <row r="337" spans="3:14" x14ac:dyDescent="0.35">
      <c r="C337" s="16" t="s">
        <v>31</v>
      </c>
      <c r="D337" s="13"/>
      <c r="E337" s="23">
        <v>8.3299999999999999E-2</v>
      </c>
      <c r="F337" s="21">
        <f>F336*E337</f>
        <v>0</v>
      </c>
      <c r="G337" s="18">
        <f>G336*E337</f>
        <v>0</v>
      </c>
      <c r="H337" s="21">
        <f>H336*E337</f>
        <v>0</v>
      </c>
      <c r="I337" s="18">
        <f>I336*E337</f>
        <v>0</v>
      </c>
      <c r="J337" s="21">
        <f>J336*E337</f>
        <v>0</v>
      </c>
      <c r="K337" s="18">
        <f>K336*E337</f>
        <v>0</v>
      </c>
      <c r="L337" s="19"/>
      <c r="M337" s="19"/>
    </row>
    <row r="338" spans="3:14" x14ac:dyDescent="0.35">
      <c r="C338" s="16" t="s">
        <v>32</v>
      </c>
      <c r="D338" s="13"/>
      <c r="E338" s="24">
        <v>0.01</v>
      </c>
      <c r="F338" s="21">
        <f>F337*E338</f>
        <v>0</v>
      </c>
      <c r="G338" s="18">
        <f>G336*E338</f>
        <v>0</v>
      </c>
      <c r="H338" s="21">
        <f>H337*E338</f>
        <v>0</v>
      </c>
      <c r="I338" s="18">
        <f>I336*E338</f>
        <v>0</v>
      </c>
      <c r="J338" s="21">
        <f>J337*E338</f>
        <v>0</v>
      </c>
      <c r="K338" s="18">
        <f>K336*E338</f>
        <v>0</v>
      </c>
      <c r="L338" s="19"/>
      <c r="M338" s="19"/>
    </row>
    <row r="339" spans="3:14" x14ac:dyDescent="0.35">
      <c r="C339" s="16" t="s">
        <v>33</v>
      </c>
      <c r="D339" s="13"/>
      <c r="E339" s="23">
        <v>8.3299999999999999E-2</v>
      </c>
      <c r="F339" s="21">
        <f>E339*F336</f>
        <v>0</v>
      </c>
      <c r="G339" s="18">
        <f>G336*E339</f>
        <v>0</v>
      </c>
      <c r="H339" s="21">
        <f>E339*H336</f>
        <v>0</v>
      </c>
      <c r="I339" s="18">
        <f>I336*E339</f>
        <v>0</v>
      </c>
      <c r="J339" s="21">
        <f>E339*J336</f>
        <v>0</v>
      </c>
      <c r="K339" s="18">
        <f>K336*E339</f>
        <v>0</v>
      </c>
      <c r="L339" s="19"/>
      <c r="M339" s="19"/>
    </row>
    <row r="340" spans="3:14" x14ac:dyDescent="0.35">
      <c r="C340" s="16" t="s">
        <v>34</v>
      </c>
      <c r="D340" s="13"/>
      <c r="E340" s="23">
        <v>4.1700000000000001E-2</v>
      </c>
      <c r="F340" s="21">
        <f>E340*F336</f>
        <v>0</v>
      </c>
      <c r="G340" s="18">
        <f>+(G336-G328)*E340</f>
        <v>0</v>
      </c>
      <c r="H340" s="21">
        <f>E340*H336</f>
        <v>0</v>
      </c>
      <c r="I340" s="18">
        <f>+(I336-I328)*E340</f>
        <v>0</v>
      </c>
      <c r="J340" s="21">
        <f>E340*J336</f>
        <v>0</v>
      </c>
      <c r="K340" s="18">
        <f>+(K336-K328)*E340</f>
        <v>0</v>
      </c>
      <c r="L340" s="19"/>
      <c r="M340" s="19"/>
    </row>
    <row r="341" spans="3:14" x14ac:dyDescent="0.35">
      <c r="C341" s="16" t="s">
        <v>35</v>
      </c>
      <c r="D341" s="13"/>
      <c r="E341" s="24">
        <v>0.12</v>
      </c>
      <c r="F341" s="21">
        <f>(F336-F324)*E341</f>
        <v>-19440</v>
      </c>
      <c r="G341" s="18">
        <f>+(G336-G328)*E341</f>
        <v>0</v>
      </c>
      <c r="H341" s="21">
        <f>(H336-H324)*E341</f>
        <v>-19440</v>
      </c>
      <c r="I341" s="18">
        <f>+(I336-I328)*E341</f>
        <v>0</v>
      </c>
      <c r="J341" s="21">
        <f>(J336-J324)*E341</f>
        <v>-19440</v>
      </c>
      <c r="K341" s="18">
        <f>+(K336-K328)*E341</f>
        <v>0</v>
      </c>
      <c r="L341" s="19"/>
      <c r="M341" s="19"/>
    </row>
    <row r="342" spans="3:14" x14ac:dyDescent="0.35">
      <c r="C342" s="16" t="s">
        <v>36</v>
      </c>
      <c r="D342" s="13"/>
      <c r="E342" s="25">
        <v>6.9599999999999995E-2</v>
      </c>
      <c r="F342" s="21">
        <f>(F336-F324)*E342</f>
        <v>-11275.199999999999</v>
      </c>
      <c r="G342" s="18">
        <f>+(G336-G328)*E342</f>
        <v>0</v>
      </c>
      <c r="H342" s="21">
        <f>(H336-H324)*E342</f>
        <v>-11275.199999999999</v>
      </c>
      <c r="I342" s="18">
        <f>+(I336-I328)*E342</f>
        <v>0</v>
      </c>
      <c r="J342" s="21">
        <f>(J336-J324)*E342</f>
        <v>-11275.199999999999</v>
      </c>
      <c r="K342" s="18">
        <f>+(K336-K328)*E342</f>
        <v>0</v>
      </c>
      <c r="L342" s="19"/>
      <c r="M342" s="19"/>
    </row>
    <row r="343" spans="3:14" x14ac:dyDescent="0.35">
      <c r="C343" s="16" t="s">
        <v>37</v>
      </c>
      <c r="D343" s="13"/>
      <c r="E343" s="23">
        <v>0.04</v>
      </c>
      <c r="F343" s="21">
        <f>(F336-F324)*E343</f>
        <v>-6480</v>
      </c>
      <c r="G343" s="18">
        <f>+(G336-G328+G340)*E343</f>
        <v>0</v>
      </c>
      <c r="H343" s="21">
        <f>(H336-H324)*E343</f>
        <v>-6480</v>
      </c>
      <c r="I343" s="18">
        <f>+(I336-I328+I340)*E343</f>
        <v>0</v>
      </c>
      <c r="J343" s="21">
        <f>(J336-J324)*E343</f>
        <v>-6480</v>
      </c>
      <c r="K343" s="18">
        <f>+(K336-K328+K340)*E343</f>
        <v>0</v>
      </c>
      <c r="L343" s="19"/>
      <c r="M343" s="19"/>
    </row>
    <row r="344" spans="3:14" x14ac:dyDescent="0.35">
      <c r="C344" s="26" t="s">
        <v>38</v>
      </c>
      <c r="D344" s="26"/>
      <c r="E344" s="27"/>
      <c r="F344" s="28"/>
      <c r="G344" s="29">
        <f>SUM(G336:G343)</f>
        <v>0</v>
      </c>
      <c r="H344" s="28"/>
      <c r="I344" s="29">
        <f>SUM(I336:I343)</f>
        <v>0</v>
      </c>
      <c r="J344" s="28"/>
      <c r="K344" s="29">
        <f>SUM(K336:K343)</f>
        <v>0</v>
      </c>
      <c r="L344" s="30"/>
      <c r="M344" s="30"/>
    </row>
    <row r="345" spans="3:14" x14ac:dyDescent="0.35">
      <c r="C345" s="31" t="s">
        <v>39</v>
      </c>
      <c r="D345" s="31"/>
      <c r="E345" s="32"/>
      <c r="F345" s="33">
        <v>0.14000000000000001</v>
      </c>
      <c r="G345" s="34">
        <f>F345*G344</f>
        <v>0</v>
      </c>
      <c r="H345" s="33">
        <v>0.16</v>
      </c>
      <c r="I345" s="34">
        <f>H345*I344</f>
        <v>0</v>
      </c>
      <c r="J345" s="33">
        <f>(F345+H345)/2</f>
        <v>0.15000000000000002</v>
      </c>
      <c r="K345" s="34">
        <f>J345*K344</f>
        <v>0</v>
      </c>
      <c r="L345" s="35"/>
      <c r="M345" s="35"/>
    </row>
    <row r="346" spans="3:14" ht="15" thickBot="1" x14ac:dyDescent="0.4">
      <c r="C346" s="36" t="s">
        <v>40</v>
      </c>
      <c r="D346" s="36"/>
      <c r="E346" s="37">
        <v>0.19</v>
      </c>
      <c r="F346" s="38">
        <f>G344*F345</f>
        <v>0</v>
      </c>
      <c r="G346" s="39">
        <f>+F346*E346</f>
        <v>0</v>
      </c>
      <c r="H346" s="38">
        <f>I344*H345</f>
        <v>0</v>
      </c>
      <c r="I346" s="39">
        <f>+H346*E346</f>
        <v>0</v>
      </c>
      <c r="J346" s="38">
        <f>K344*J345</f>
        <v>0</v>
      </c>
      <c r="K346" s="39">
        <f>+J346*E346</f>
        <v>0</v>
      </c>
      <c r="L346" s="35"/>
      <c r="M346" s="35"/>
    </row>
    <row r="347" spans="3:14" ht="15" thickBot="1" x14ac:dyDescent="0.4">
      <c r="C347" s="308" t="str">
        <f>C321</f>
        <v>OFICIALES ALBAÑIL</v>
      </c>
      <c r="D347" s="308"/>
      <c r="E347" s="309"/>
      <c r="F347" s="310"/>
      <c r="G347" s="311">
        <f>G344+G345+G346</f>
        <v>0</v>
      </c>
      <c r="H347" s="310"/>
      <c r="I347" s="311">
        <f>I344+I345+I346</f>
        <v>0</v>
      </c>
      <c r="J347" s="310"/>
      <c r="K347" s="311">
        <f>K344+K345+K346</f>
        <v>0</v>
      </c>
      <c r="L347" s="9"/>
      <c r="M347" s="9"/>
      <c r="N347" s="362"/>
    </row>
    <row r="348" spans="3:14" x14ac:dyDescent="0.35">
      <c r="C348" s="7"/>
      <c r="D348" s="7"/>
      <c r="E348" s="8"/>
      <c r="F348" s="84"/>
      <c r="G348" s="9"/>
      <c r="H348" s="84"/>
      <c r="I348" s="9"/>
      <c r="J348" s="84"/>
      <c r="K348" s="306"/>
      <c r="L348" s="9"/>
      <c r="M348" s="9"/>
      <c r="N348" s="362"/>
    </row>
    <row r="349" spans="3:14" ht="15" thickBot="1" x14ac:dyDescent="0.4">
      <c r="C349" s="7" t="s">
        <v>51</v>
      </c>
      <c r="D349" s="7"/>
      <c r="E349" s="8"/>
      <c r="F349" s="44"/>
      <c r="G349" s="45"/>
      <c r="H349" s="44"/>
      <c r="I349" s="45"/>
      <c r="J349" s="44"/>
      <c r="K349" s="45"/>
      <c r="L349" s="9"/>
      <c r="M349" s="9"/>
    </row>
    <row r="350" spans="3:14" ht="15" thickBot="1" x14ac:dyDescent="0.4">
      <c r="C350" s="285" t="s">
        <v>12</v>
      </c>
      <c r="D350" s="285" t="s">
        <v>13</v>
      </c>
      <c r="E350" s="286" t="s">
        <v>14</v>
      </c>
      <c r="F350" s="287" t="s">
        <v>15</v>
      </c>
      <c r="G350" s="288" t="s">
        <v>16</v>
      </c>
      <c r="H350" s="287" t="s">
        <v>15</v>
      </c>
      <c r="I350" s="288" t="s">
        <v>16</v>
      </c>
      <c r="J350" s="287" t="s">
        <v>15</v>
      </c>
      <c r="K350" s="288" t="s">
        <v>16</v>
      </c>
      <c r="L350" s="10"/>
      <c r="M350" s="10"/>
    </row>
    <row r="351" spans="3:14" x14ac:dyDescent="0.35">
      <c r="C351" s="289" t="s">
        <v>17</v>
      </c>
      <c r="D351" s="290">
        <v>1</v>
      </c>
      <c r="E351" s="291"/>
      <c r="F351" s="292">
        <f>F2</f>
        <v>2750000</v>
      </c>
      <c r="G351" s="293">
        <f>D351*F351</f>
        <v>2750000</v>
      </c>
      <c r="H351" s="292">
        <f>F2</f>
        <v>2750000</v>
      </c>
      <c r="I351" s="293">
        <f>D351*H351</f>
        <v>2750000</v>
      </c>
      <c r="J351" s="292">
        <f>F2</f>
        <v>2750000</v>
      </c>
      <c r="K351" s="293">
        <f>D351*J351</f>
        <v>2750000</v>
      </c>
      <c r="L351" s="11"/>
      <c r="M351" s="11"/>
    </row>
    <row r="352" spans="3:14" x14ac:dyDescent="0.35">
      <c r="C352" s="294" t="s">
        <v>18</v>
      </c>
      <c r="D352" s="295">
        <v>1</v>
      </c>
      <c r="E352" s="296"/>
      <c r="F352" s="297"/>
      <c r="G352" s="298">
        <f>D352*F352</f>
        <v>0</v>
      </c>
      <c r="H352" s="297"/>
      <c r="I352" s="298">
        <f>F352*H352</f>
        <v>0</v>
      </c>
      <c r="J352" s="297"/>
      <c r="K352" s="298">
        <f>H352*J352</f>
        <v>0</v>
      </c>
      <c r="L352" s="11"/>
      <c r="M352" s="11"/>
    </row>
    <row r="353" spans="3:13" x14ac:dyDescent="0.35">
      <c r="C353" s="294" t="s">
        <v>19</v>
      </c>
      <c r="D353" s="295"/>
      <c r="E353" s="296"/>
      <c r="F353" s="297">
        <f>F351/230</f>
        <v>11956.521739130434</v>
      </c>
      <c r="G353" s="298"/>
      <c r="H353" s="297">
        <f>H351/230</f>
        <v>11956.521739130434</v>
      </c>
      <c r="I353" s="298"/>
      <c r="J353" s="297">
        <f>J351/230</f>
        <v>11956.521739130434</v>
      </c>
      <c r="K353" s="298"/>
      <c r="L353" s="11"/>
      <c r="M353" s="11"/>
    </row>
    <row r="354" spans="3:13" ht="15" thickBot="1" x14ac:dyDescent="0.4">
      <c r="C354" s="299" t="s">
        <v>20</v>
      </c>
      <c r="D354" s="300"/>
      <c r="E354" s="301"/>
      <c r="F354" s="302"/>
      <c r="G354" s="303"/>
      <c r="H354" s="302"/>
      <c r="I354" s="303"/>
      <c r="J354" s="302"/>
      <c r="K354" s="303"/>
      <c r="L354" s="11"/>
      <c r="M354" s="11"/>
    </row>
    <row r="355" spans="3:13" x14ac:dyDescent="0.35">
      <c r="C355" s="16" t="s">
        <v>21</v>
      </c>
      <c r="D355" s="13">
        <v>1</v>
      </c>
      <c r="E355" s="17"/>
      <c r="F355" s="14">
        <f>(F351/30)*D354</f>
        <v>0</v>
      </c>
      <c r="G355" s="18">
        <f>D355*F355</f>
        <v>0</v>
      </c>
      <c r="H355" s="14">
        <f>(H351/30)*D354</f>
        <v>0</v>
      </c>
      <c r="I355" s="18">
        <f>D355*H355</f>
        <v>0</v>
      </c>
      <c r="J355" s="14">
        <f>(J351/30)*D354</f>
        <v>0</v>
      </c>
      <c r="K355" s="18">
        <f>D355*J355</f>
        <v>0</v>
      </c>
      <c r="L355" s="19"/>
      <c r="M355" s="19"/>
    </row>
    <row r="356" spans="3:13" x14ac:dyDescent="0.35">
      <c r="C356" s="16" t="s">
        <v>22</v>
      </c>
      <c r="D356" s="13">
        <v>0</v>
      </c>
      <c r="E356" s="17"/>
      <c r="F356" s="14">
        <f>(F352/30)*D354</f>
        <v>0</v>
      </c>
      <c r="G356" s="18">
        <f>D356*F356</f>
        <v>0</v>
      </c>
      <c r="H356" s="14">
        <f>(H352/30)*D354</f>
        <v>0</v>
      </c>
      <c r="I356" s="18">
        <f>D356*H356</f>
        <v>0</v>
      </c>
      <c r="J356" s="14">
        <f>(J352/30)*H354</f>
        <v>0</v>
      </c>
      <c r="K356" s="18">
        <f>H356*J356</f>
        <v>0</v>
      </c>
      <c r="L356" s="19"/>
      <c r="M356" s="19"/>
    </row>
    <row r="357" spans="3:13" x14ac:dyDescent="0.35">
      <c r="C357" s="16" t="s">
        <v>23</v>
      </c>
      <c r="D357" s="13">
        <v>0</v>
      </c>
      <c r="E357" s="20">
        <v>1.25</v>
      </c>
      <c r="F357" s="21"/>
      <c r="G357" s="18">
        <f>D357*F357</f>
        <v>0</v>
      </c>
      <c r="H357" s="21"/>
      <c r="I357" s="18">
        <f>F357*H357</f>
        <v>0</v>
      </c>
      <c r="J357" s="21"/>
      <c r="K357" s="18">
        <f>H357*J357</f>
        <v>0</v>
      </c>
      <c r="L357" s="19"/>
      <c r="M357" s="19"/>
    </row>
    <row r="358" spans="3:13" x14ac:dyDescent="0.35">
      <c r="C358" s="16" t="s">
        <v>24</v>
      </c>
      <c r="D358" s="13">
        <v>0</v>
      </c>
      <c r="E358" s="20">
        <v>1.75</v>
      </c>
      <c r="F358" s="21"/>
      <c r="G358" s="18">
        <f>D358*F358</f>
        <v>0</v>
      </c>
      <c r="H358" s="21"/>
      <c r="I358" s="18">
        <f>F358*H358</f>
        <v>0</v>
      </c>
      <c r="J358" s="21"/>
      <c r="K358" s="18">
        <f>H358*J358</f>
        <v>0</v>
      </c>
      <c r="L358" s="19"/>
      <c r="M358" s="19"/>
    </row>
    <row r="359" spans="3:13" x14ac:dyDescent="0.35">
      <c r="C359" s="16" t="s">
        <v>25</v>
      </c>
      <c r="D359" s="13">
        <v>0</v>
      </c>
      <c r="E359" s="20">
        <v>1.35</v>
      </c>
      <c r="F359" s="21"/>
      <c r="G359" s="18">
        <f>D359*F359</f>
        <v>0</v>
      </c>
      <c r="H359" s="21"/>
      <c r="I359" s="18">
        <f>F359*H359</f>
        <v>0</v>
      </c>
      <c r="J359" s="21"/>
      <c r="K359" s="18">
        <f>H359*J359</f>
        <v>0</v>
      </c>
      <c r="L359" s="19"/>
      <c r="M359" s="19"/>
    </row>
    <row r="360" spans="3:13" x14ac:dyDescent="0.35">
      <c r="C360" s="16" t="s">
        <v>26</v>
      </c>
      <c r="D360" s="13">
        <f>+(D351*D338)*8</f>
        <v>0</v>
      </c>
      <c r="E360" s="20">
        <v>1.75</v>
      </c>
      <c r="F360" s="21"/>
      <c r="G360" s="18">
        <f>+F360*D360</f>
        <v>0</v>
      </c>
      <c r="H360" s="21"/>
      <c r="I360" s="18">
        <f>+H360*F360</f>
        <v>0</v>
      </c>
      <c r="J360" s="21"/>
      <c r="K360" s="18">
        <f>+J360*H360</f>
        <v>0</v>
      </c>
      <c r="L360" s="19"/>
      <c r="M360" s="19"/>
    </row>
    <row r="361" spans="3:13" x14ac:dyDescent="0.35">
      <c r="C361" s="16" t="s">
        <v>27</v>
      </c>
      <c r="D361" s="13">
        <f>AD354</f>
        <v>0</v>
      </c>
      <c r="E361" s="20">
        <v>2.1</v>
      </c>
      <c r="F361" s="21"/>
      <c r="G361" s="18">
        <f>D361*F361</f>
        <v>0</v>
      </c>
      <c r="H361" s="21"/>
      <c r="I361" s="18">
        <f>F361*H361</f>
        <v>0</v>
      </c>
      <c r="J361" s="21"/>
      <c r="K361" s="18">
        <f>H361*J361</f>
        <v>0</v>
      </c>
      <c r="L361" s="19"/>
      <c r="M361" s="19"/>
    </row>
    <row r="362" spans="3:13" x14ac:dyDescent="0.35">
      <c r="C362" s="16" t="s">
        <v>28</v>
      </c>
      <c r="D362" s="13">
        <f>AE354</f>
        <v>0</v>
      </c>
      <c r="E362" s="20">
        <v>2</v>
      </c>
      <c r="F362" s="21"/>
      <c r="G362" s="18">
        <f>D362*F362</f>
        <v>0</v>
      </c>
      <c r="H362" s="21"/>
      <c r="I362" s="18">
        <f>F362*H362</f>
        <v>0</v>
      </c>
      <c r="J362" s="21"/>
      <c r="K362" s="18">
        <f>H362*J362</f>
        <v>0</v>
      </c>
      <c r="L362" s="19"/>
      <c r="M362" s="19"/>
    </row>
    <row r="363" spans="3:13" x14ac:dyDescent="0.35">
      <c r="C363" s="16" t="s">
        <v>29</v>
      </c>
      <c r="D363" s="13">
        <f>AF354</f>
        <v>0</v>
      </c>
      <c r="E363" s="20">
        <v>2.5</v>
      </c>
      <c r="F363" s="21"/>
      <c r="G363" s="18">
        <f>D363*F363</f>
        <v>0</v>
      </c>
      <c r="H363" s="21"/>
      <c r="I363" s="18">
        <f>F363*H363</f>
        <v>0</v>
      </c>
      <c r="J363" s="21"/>
      <c r="K363" s="18">
        <f>H363*J363</f>
        <v>0</v>
      </c>
      <c r="L363" s="19"/>
      <c r="M363" s="19"/>
    </row>
    <row r="364" spans="3:13" x14ac:dyDescent="0.35">
      <c r="C364" s="12" t="s">
        <v>30</v>
      </c>
      <c r="D364" s="12"/>
      <c r="E364" s="22"/>
      <c r="F364" s="14">
        <f t="shared" ref="F364:K364" si="13">SUM(F355:F363)</f>
        <v>0</v>
      </c>
      <c r="G364" s="15">
        <f t="shared" si="13"/>
        <v>0</v>
      </c>
      <c r="H364" s="14">
        <f t="shared" si="13"/>
        <v>0</v>
      </c>
      <c r="I364" s="15">
        <f t="shared" si="13"/>
        <v>0</v>
      </c>
      <c r="J364" s="14">
        <f t="shared" si="13"/>
        <v>0</v>
      </c>
      <c r="K364" s="15">
        <f t="shared" si="13"/>
        <v>0</v>
      </c>
      <c r="L364" s="11"/>
      <c r="M364" s="11"/>
    </row>
    <row r="365" spans="3:13" x14ac:dyDescent="0.35">
      <c r="C365" s="16" t="s">
        <v>31</v>
      </c>
      <c r="D365" s="13"/>
      <c r="E365" s="23">
        <v>8.3299999999999999E-2</v>
      </c>
      <c r="F365" s="21">
        <f>F364*E365</f>
        <v>0</v>
      </c>
      <c r="G365" s="18">
        <f>G364*E365</f>
        <v>0</v>
      </c>
      <c r="H365" s="21">
        <f>H364*E365</f>
        <v>0</v>
      </c>
      <c r="I365" s="18">
        <f>I364*E365</f>
        <v>0</v>
      </c>
      <c r="J365" s="21">
        <f>J364*E365</f>
        <v>0</v>
      </c>
      <c r="K365" s="18">
        <f>K364*E365</f>
        <v>0</v>
      </c>
      <c r="L365" s="19"/>
      <c r="M365" s="19"/>
    </row>
    <row r="366" spans="3:13" x14ac:dyDescent="0.35">
      <c r="C366" s="16" t="s">
        <v>32</v>
      </c>
      <c r="D366" s="13"/>
      <c r="E366" s="24">
        <v>0.01</v>
      </c>
      <c r="F366" s="21">
        <f>F365*E366</f>
        <v>0</v>
      </c>
      <c r="G366" s="18">
        <f>G364*E366</f>
        <v>0</v>
      </c>
      <c r="H366" s="21">
        <f>H365*E366</f>
        <v>0</v>
      </c>
      <c r="I366" s="18">
        <f>I364*E366</f>
        <v>0</v>
      </c>
      <c r="J366" s="21">
        <f>J365*E366</f>
        <v>0</v>
      </c>
      <c r="K366" s="18">
        <f>K364*E366</f>
        <v>0</v>
      </c>
      <c r="L366" s="19"/>
      <c r="M366" s="19"/>
    </row>
    <row r="367" spans="3:13" x14ac:dyDescent="0.35">
      <c r="C367" s="16" t="s">
        <v>33</v>
      </c>
      <c r="D367" s="13"/>
      <c r="E367" s="23">
        <v>8.3299999999999999E-2</v>
      </c>
      <c r="F367" s="21">
        <f>E367*F364</f>
        <v>0</v>
      </c>
      <c r="G367" s="18">
        <f>G364*E367</f>
        <v>0</v>
      </c>
      <c r="H367" s="21">
        <f>E367*H364</f>
        <v>0</v>
      </c>
      <c r="I367" s="18">
        <f>I364*E367</f>
        <v>0</v>
      </c>
      <c r="J367" s="21">
        <f>E367*J364</f>
        <v>0</v>
      </c>
      <c r="K367" s="18">
        <f>K364*E367</f>
        <v>0</v>
      </c>
      <c r="L367" s="19"/>
      <c r="M367" s="19"/>
    </row>
    <row r="368" spans="3:13" x14ac:dyDescent="0.35">
      <c r="C368" s="16" t="s">
        <v>34</v>
      </c>
      <c r="D368" s="13"/>
      <c r="E368" s="23">
        <v>4.1700000000000001E-2</v>
      </c>
      <c r="F368" s="21">
        <f>E368*F364</f>
        <v>0</v>
      </c>
      <c r="G368" s="18">
        <f>+(G364-G356)*E368</f>
        <v>0</v>
      </c>
      <c r="H368" s="21">
        <f>E368*H364</f>
        <v>0</v>
      </c>
      <c r="I368" s="18">
        <f>+(I364-I356)*E368</f>
        <v>0</v>
      </c>
      <c r="J368" s="21">
        <f>E368*J364</f>
        <v>0</v>
      </c>
      <c r="K368" s="18">
        <f>+(K364-K356)*E368</f>
        <v>0</v>
      </c>
      <c r="L368" s="19"/>
      <c r="M368" s="19"/>
    </row>
    <row r="369" spans="3:14" x14ac:dyDescent="0.35">
      <c r="C369" s="16" t="s">
        <v>35</v>
      </c>
      <c r="D369" s="13"/>
      <c r="E369" s="24">
        <v>0.12</v>
      </c>
      <c r="F369" s="21">
        <f>(F364-F352)*E369</f>
        <v>0</v>
      </c>
      <c r="G369" s="18">
        <f>+(G364-G356)*E369</f>
        <v>0</v>
      </c>
      <c r="H369" s="21">
        <f>(H364-H352)*E369</f>
        <v>0</v>
      </c>
      <c r="I369" s="18">
        <f>+(I364-I356)*E369</f>
        <v>0</v>
      </c>
      <c r="J369" s="21">
        <f>(J364-J352)*E369</f>
        <v>0</v>
      </c>
      <c r="K369" s="18">
        <f>+(K364-K356)*E369</f>
        <v>0</v>
      </c>
      <c r="L369" s="19"/>
      <c r="M369" s="19"/>
    </row>
    <row r="370" spans="3:14" x14ac:dyDescent="0.35">
      <c r="C370" s="16" t="s">
        <v>36</v>
      </c>
      <c r="D370" s="13"/>
      <c r="E370" s="25">
        <v>6.9599999999999995E-2</v>
      </c>
      <c r="F370" s="21">
        <f>(F364-F352)*E370</f>
        <v>0</v>
      </c>
      <c r="G370" s="18">
        <f>+(G364-G356)*E370</f>
        <v>0</v>
      </c>
      <c r="H370" s="21">
        <f>(H364-H352)*E370</f>
        <v>0</v>
      </c>
      <c r="I370" s="18">
        <f>+(I364-I356)*E370</f>
        <v>0</v>
      </c>
      <c r="J370" s="21">
        <f>(J364-J352)*E370</f>
        <v>0</v>
      </c>
      <c r="K370" s="18">
        <f>+(K364-K356)*E370</f>
        <v>0</v>
      </c>
      <c r="L370" s="19"/>
      <c r="M370" s="19"/>
    </row>
    <row r="371" spans="3:14" x14ac:dyDescent="0.35">
      <c r="C371" s="16" t="s">
        <v>37</v>
      </c>
      <c r="D371" s="13"/>
      <c r="E371" s="23">
        <v>0.04</v>
      </c>
      <c r="F371" s="21">
        <f>(F364-F352)*E371</f>
        <v>0</v>
      </c>
      <c r="G371" s="18">
        <f>+(G364-G356+G368)*E371</f>
        <v>0</v>
      </c>
      <c r="H371" s="21">
        <f>(H364-H352)*E371</f>
        <v>0</v>
      </c>
      <c r="I371" s="18">
        <f>+(I364-I356+I368)*E371</f>
        <v>0</v>
      </c>
      <c r="J371" s="21">
        <f>(J364-J352)*E371</f>
        <v>0</v>
      </c>
      <c r="K371" s="18">
        <f>+(K364-K356+K368)*E371</f>
        <v>0</v>
      </c>
      <c r="L371" s="19"/>
      <c r="M371" s="19"/>
    </row>
    <row r="372" spans="3:14" x14ac:dyDescent="0.35">
      <c r="C372" s="26" t="s">
        <v>38</v>
      </c>
      <c r="D372" s="26"/>
      <c r="E372" s="27"/>
      <c r="F372" s="28"/>
      <c r="G372" s="29">
        <f>SUM(G364:G371)</f>
        <v>0</v>
      </c>
      <c r="H372" s="28"/>
      <c r="I372" s="29">
        <f>SUM(I364:I371)</f>
        <v>0</v>
      </c>
      <c r="J372" s="28"/>
      <c r="K372" s="29">
        <f>SUM(K364:K371)</f>
        <v>0</v>
      </c>
      <c r="L372" s="30"/>
      <c r="M372" s="30"/>
    </row>
    <row r="373" spans="3:14" x14ac:dyDescent="0.35">
      <c r="C373" s="31" t="s">
        <v>39</v>
      </c>
      <c r="D373" s="31"/>
      <c r="E373" s="32"/>
      <c r="F373" s="33">
        <v>0.14000000000000001</v>
      </c>
      <c r="G373" s="34">
        <f>F373*G372</f>
        <v>0</v>
      </c>
      <c r="H373" s="33">
        <v>0.16</v>
      </c>
      <c r="I373" s="34">
        <f>H373*I372</f>
        <v>0</v>
      </c>
      <c r="J373" s="33">
        <f>(F373+H373)/2</f>
        <v>0.15000000000000002</v>
      </c>
      <c r="K373" s="34">
        <f>J373*K372</f>
        <v>0</v>
      </c>
      <c r="L373" s="35"/>
      <c r="M373" s="35"/>
    </row>
    <row r="374" spans="3:14" ht="15" thickBot="1" x14ac:dyDescent="0.4">
      <c r="C374" s="36" t="s">
        <v>40</v>
      </c>
      <c r="D374" s="36"/>
      <c r="E374" s="37">
        <v>0.19</v>
      </c>
      <c r="F374" s="38">
        <f>G372*F373</f>
        <v>0</v>
      </c>
      <c r="G374" s="39">
        <f>+F374*E374</f>
        <v>0</v>
      </c>
      <c r="H374" s="38">
        <f>I372*H373</f>
        <v>0</v>
      </c>
      <c r="I374" s="39">
        <f>+H374*E374</f>
        <v>0</v>
      </c>
      <c r="J374" s="38">
        <f>K372*J373</f>
        <v>0</v>
      </c>
      <c r="K374" s="39">
        <f>+J374*E374</f>
        <v>0</v>
      </c>
      <c r="L374" s="35"/>
      <c r="M374" s="35"/>
    </row>
    <row r="375" spans="3:14" ht="15" thickBot="1" x14ac:dyDescent="0.4">
      <c r="C375" s="308" t="str">
        <f>C349</f>
        <v>CONTRAMAESTROS ESTRUCTURAS LIVIANAS</v>
      </c>
      <c r="D375" s="308"/>
      <c r="E375" s="309"/>
      <c r="F375" s="310"/>
      <c r="G375" s="311">
        <f>G372+G373+G374</f>
        <v>0</v>
      </c>
      <c r="H375" s="310"/>
      <c r="I375" s="311">
        <f>I372+I373+I374</f>
        <v>0</v>
      </c>
      <c r="J375" s="310"/>
      <c r="K375" s="311">
        <f>K372+K373+K374</f>
        <v>0</v>
      </c>
      <c r="L375" s="9"/>
      <c r="M375" s="9"/>
      <c r="N375" s="362"/>
    </row>
    <row r="376" spans="3:14" x14ac:dyDescent="0.35">
      <c r="C376" s="7"/>
      <c r="D376" s="7"/>
      <c r="E376" s="8"/>
      <c r="F376" s="84"/>
      <c r="G376" s="306"/>
      <c r="H376" s="84"/>
      <c r="I376" s="9"/>
      <c r="J376" s="84"/>
      <c r="K376" s="9"/>
      <c r="L376" s="9"/>
      <c r="M376" s="9"/>
    </row>
    <row r="377" spans="3:14" ht="16.5" thickBot="1" x14ac:dyDescent="0.45">
      <c r="C377" s="46" t="s">
        <v>52</v>
      </c>
      <c r="F377" s="47"/>
      <c r="G377" s="47"/>
      <c r="H377" s="47"/>
      <c r="I377" s="47"/>
      <c r="J377" s="47"/>
      <c r="K377" s="47"/>
    </row>
    <row r="378" spans="3:14" ht="15" thickBot="1" x14ac:dyDescent="0.4">
      <c r="C378" s="285" t="s">
        <v>12</v>
      </c>
      <c r="D378" s="285" t="s">
        <v>13</v>
      </c>
      <c r="E378" s="286" t="s">
        <v>14</v>
      </c>
      <c r="F378" s="287" t="s">
        <v>15</v>
      </c>
      <c r="G378" s="288" t="s">
        <v>16</v>
      </c>
      <c r="H378" s="287" t="s">
        <v>15</v>
      </c>
      <c r="I378" s="288" t="s">
        <v>16</v>
      </c>
      <c r="J378" s="287" t="s">
        <v>15</v>
      </c>
      <c r="K378" s="288" t="s">
        <v>16</v>
      </c>
      <c r="L378" s="10"/>
      <c r="M378" s="10"/>
    </row>
    <row r="379" spans="3:14" x14ac:dyDescent="0.35">
      <c r="C379" s="289" t="s">
        <v>17</v>
      </c>
      <c r="D379" s="290">
        <v>2</v>
      </c>
      <c r="E379" s="291"/>
      <c r="F379" s="292">
        <f>F6</f>
        <v>1705000</v>
      </c>
      <c r="G379" s="293">
        <f>D379*F379</f>
        <v>3410000</v>
      </c>
      <c r="H379" s="292">
        <f>F6</f>
        <v>1705000</v>
      </c>
      <c r="I379" s="293">
        <f>D379*H379</f>
        <v>3410000</v>
      </c>
      <c r="J379" s="292">
        <f>F6</f>
        <v>1705000</v>
      </c>
      <c r="K379" s="293">
        <f>D379*J379</f>
        <v>3410000</v>
      </c>
      <c r="L379" s="11"/>
      <c r="M379" s="11"/>
    </row>
    <row r="380" spans="3:14" x14ac:dyDescent="0.35">
      <c r="C380" s="294" t="s">
        <v>18</v>
      </c>
      <c r="D380" s="295">
        <v>2</v>
      </c>
      <c r="E380" s="296"/>
      <c r="F380" s="297">
        <v>162000</v>
      </c>
      <c r="G380" s="298">
        <f>D380*F380</f>
        <v>324000</v>
      </c>
      <c r="H380" s="297">
        <v>162000</v>
      </c>
      <c r="I380" s="298">
        <f>D380*H380</f>
        <v>324000</v>
      </c>
      <c r="J380" s="297">
        <v>162000</v>
      </c>
      <c r="K380" s="298">
        <f>D380*J380</f>
        <v>324000</v>
      </c>
      <c r="L380" s="11"/>
      <c r="M380" s="11"/>
    </row>
    <row r="381" spans="3:14" x14ac:dyDescent="0.35">
      <c r="C381" s="294" t="s">
        <v>19</v>
      </c>
      <c r="D381" s="295"/>
      <c r="E381" s="296"/>
      <c r="F381" s="297">
        <f>F379/230</f>
        <v>7413.04347826087</v>
      </c>
      <c r="G381" s="298"/>
      <c r="H381" s="297">
        <f>H379/230</f>
        <v>7413.04347826087</v>
      </c>
      <c r="I381" s="298"/>
      <c r="J381" s="297">
        <f>J379/230</f>
        <v>7413.04347826087</v>
      </c>
      <c r="K381" s="298"/>
      <c r="L381" s="11"/>
      <c r="M381" s="11"/>
    </row>
    <row r="382" spans="3:14" ht="15" thickBot="1" x14ac:dyDescent="0.4">
      <c r="C382" s="299" t="s">
        <v>20</v>
      </c>
      <c r="D382" s="300"/>
      <c r="E382" s="301"/>
      <c r="F382" s="302"/>
      <c r="G382" s="303"/>
      <c r="H382" s="302"/>
      <c r="I382" s="303"/>
      <c r="J382" s="302"/>
      <c r="K382" s="303"/>
      <c r="L382" s="11"/>
      <c r="M382" s="11"/>
    </row>
    <row r="383" spans="3:14" x14ac:dyDescent="0.35">
      <c r="C383" s="16" t="s">
        <v>21</v>
      </c>
      <c r="D383" s="13">
        <v>2</v>
      </c>
      <c r="E383" s="17"/>
      <c r="F383" s="14">
        <f>(F379/30)*D382</f>
        <v>0</v>
      </c>
      <c r="G383" s="18">
        <f>D383*F383</f>
        <v>0</v>
      </c>
      <c r="H383" s="14">
        <f>(H379/30)*D382</f>
        <v>0</v>
      </c>
      <c r="I383" s="18">
        <f>D383*H383</f>
        <v>0</v>
      </c>
      <c r="J383" s="14">
        <f>(J379/30)*D382</f>
        <v>0</v>
      </c>
      <c r="K383" s="18">
        <f>D383*J383</f>
        <v>0</v>
      </c>
      <c r="L383" s="19"/>
      <c r="M383" s="19"/>
    </row>
    <row r="384" spans="3:14" x14ac:dyDescent="0.35">
      <c r="C384" s="16" t="s">
        <v>22</v>
      </c>
      <c r="D384" s="13">
        <v>2</v>
      </c>
      <c r="E384" s="17"/>
      <c r="F384" s="14">
        <f>(F380/30)*D382</f>
        <v>0</v>
      </c>
      <c r="G384" s="18">
        <f>D384*F384</f>
        <v>0</v>
      </c>
      <c r="H384" s="14">
        <f>(H380/30)*D382</f>
        <v>0</v>
      </c>
      <c r="I384" s="18">
        <f>D384*H384</f>
        <v>0</v>
      </c>
      <c r="J384" s="14">
        <f>(J380/30)*D382</f>
        <v>0</v>
      </c>
      <c r="K384" s="18">
        <f>D384*J384</f>
        <v>0</v>
      </c>
      <c r="L384" s="19"/>
      <c r="M384" s="19"/>
    </row>
    <row r="385" spans="3:13" x14ac:dyDescent="0.35">
      <c r="C385" s="16" t="s">
        <v>23</v>
      </c>
      <c r="D385" s="13">
        <v>0</v>
      </c>
      <c r="E385" s="20">
        <v>1.25</v>
      </c>
      <c r="F385" s="21"/>
      <c r="G385" s="18">
        <f>D385*F385</f>
        <v>0</v>
      </c>
      <c r="H385" s="21"/>
      <c r="I385" s="18">
        <f>F385*H385</f>
        <v>0</v>
      </c>
      <c r="J385" s="21"/>
      <c r="K385" s="18">
        <f>H385*J385</f>
        <v>0</v>
      </c>
      <c r="L385" s="19"/>
      <c r="M385" s="19"/>
    </row>
    <row r="386" spans="3:13" x14ac:dyDescent="0.35">
      <c r="C386" s="16" t="s">
        <v>24</v>
      </c>
      <c r="D386" s="13">
        <v>0</v>
      </c>
      <c r="E386" s="20">
        <v>1.75</v>
      </c>
      <c r="F386" s="21"/>
      <c r="G386" s="18">
        <f>D386*F386</f>
        <v>0</v>
      </c>
      <c r="H386" s="21"/>
      <c r="I386" s="18">
        <f>F386*H386</f>
        <v>0</v>
      </c>
      <c r="J386" s="21"/>
      <c r="K386" s="18">
        <f>H386*J386</f>
        <v>0</v>
      </c>
      <c r="L386" s="19"/>
      <c r="M386" s="19"/>
    </row>
    <row r="387" spans="3:13" x14ac:dyDescent="0.35">
      <c r="C387" s="16" t="s">
        <v>25</v>
      </c>
      <c r="D387" s="13">
        <v>0</v>
      </c>
      <c r="E387" s="20">
        <v>1.35</v>
      </c>
      <c r="F387" s="21"/>
      <c r="G387" s="18">
        <f>D387*F387</f>
        <v>0</v>
      </c>
      <c r="H387" s="21"/>
      <c r="I387" s="18">
        <f>F387*H387</f>
        <v>0</v>
      </c>
      <c r="J387" s="21"/>
      <c r="K387" s="18">
        <f>H387*J387</f>
        <v>0</v>
      </c>
      <c r="L387" s="19"/>
      <c r="M387" s="19"/>
    </row>
    <row r="388" spans="3:13" x14ac:dyDescent="0.35">
      <c r="C388" s="16" t="s">
        <v>26</v>
      </c>
      <c r="D388" s="13">
        <f>+(D379*D367)*8</f>
        <v>0</v>
      </c>
      <c r="E388" s="20">
        <v>1.75</v>
      </c>
      <c r="F388" s="21"/>
      <c r="G388" s="18">
        <f>+F388*D388</f>
        <v>0</v>
      </c>
      <c r="H388" s="21"/>
      <c r="I388" s="18">
        <f>+H388*F388</f>
        <v>0</v>
      </c>
      <c r="J388" s="21"/>
      <c r="K388" s="18">
        <f>+J388*H388</f>
        <v>0</v>
      </c>
      <c r="L388" s="19"/>
      <c r="M388" s="19"/>
    </row>
    <row r="389" spans="3:13" x14ac:dyDescent="0.35">
      <c r="C389" s="16" t="s">
        <v>27</v>
      </c>
      <c r="D389" s="13">
        <f>AD382</f>
        <v>0</v>
      </c>
      <c r="E389" s="20">
        <v>2.1</v>
      </c>
      <c r="F389" s="21"/>
      <c r="G389" s="18">
        <f>D389*F389</f>
        <v>0</v>
      </c>
      <c r="H389" s="21"/>
      <c r="I389" s="18">
        <f>F389*H389</f>
        <v>0</v>
      </c>
      <c r="J389" s="21"/>
      <c r="K389" s="18">
        <f>H389*J389</f>
        <v>0</v>
      </c>
      <c r="L389" s="19"/>
      <c r="M389" s="19"/>
    </row>
    <row r="390" spans="3:13" x14ac:dyDescent="0.35">
      <c r="C390" s="16" t="s">
        <v>28</v>
      </c>
      <c r="D390" s="13">
        <f>AE382</f>
        <v>0</v>
      </c>
      <c r="E390" s="20">
        <v>2</v>
      </c>
      <c r="F390" s="21"/>
      <c r="G390" s="18">
        <f>D390*F390</f>
        <v>0</v>
      </c>
      <c r="H390" s="21"/>
      <c r="I390" s="18">
        <f>F390*H390</f>
        <v>0</v>
      </c>
      <c r="J390" s="21"/>
      <c r="K390" s="18">
        <f>H390*J390</f>
        <v>0</v>
      </c>
      <c r="L390" s="19"/>
      <c r="M390" s="19"/>
    </row>
    <row r="391" spans="3:13" x14ac:dyDescent="0.35">
      <c r="C391" s="16" t="s">
        <v>29</v>
      </c>
      <c r="D391" s="13">
        <f>AF382</f>
        <v>0</v>
      </c>
      <c r="E391" s="20">
        <v>2.5</v>
      </c>
      <c r="F391" s="21"/>
      <c r="G391" s="18">
        <f>D391*F391</f>
        <v>0</v>
      </c>
      <c r="H391" s="21"/>
      <c r="I391" s="18">
        <f>F391*H391</f>
        <v>0</v>
      </c>
      <c r="J391" s="21"/>
      <c r="K391" s="18">
        <f>H391*J391</f>
        <v>0</v>
      </c>
      <c r="L391" s="19"/>
      <c r="M391" s="19"/>
    </row>
    <row r="392" spans="3:13" x14ac:dyDescent="0.35">
      <c r="C392" s="12" t="s">
        <v>30</v>
      </c>
      <c r="D392" s="12"/>
      <c r="E392" s="22"/>
      <c r="F392" s="14">
        <f t="shared" ref="F392:K392" si="14">SUM(F383:F391)</f>
        <v>0</v>
      </c>
      <c r="G392" s="15">
        <f t="shared" si="14"/>
        <v>0</v>
      </c>
      <c r="H392" s="14">
        <f t="shared" si="14"/>
        <v>0</v>
      </c>
      <c r="I392" s="15">
        <f t="shared" si="14"/>
        <v>0</v>
      </c>
      <c r="J392" s="14">
        <f t="shared" si="14"/>
        <v>0</v>
      </c>
      <c r="K392" s="15">
        <f t="shared" si="14"/>
        <v>0</v>
      </c>
      <c r="L392" s="11"/>
      <c r="M392" s="11"/>
    </row>
    <row r="393" spans="3:13" x14ac:dyDescent="0.35">
      <c r="C393" s="16" t="s">
        <v>31</v>
      </c>
      <c r="D393" s="13"/>
      <c r="E393" s="23">
        <v>8.3299999999999999E-2</v>
      </c>
      <c r="F393" s="21">
        <f>F392*E393</f>
        <v>0</v>
      </c>
      <c r="G393" s="18">
        <f>G392*E393</f>
        <v>0</v>
      </c>
      <c r="H393" s="21">
        <f>H392*E393</f>
        <v>0</v>
      </c>
      <c r="I393" s="18">
        <f>I392*E393</f>
        <v>0</v>
      </c>
      <c r="J393" s="21">
        <f>J392*E393</f>
        <v>0</v>
      </c>
      <c r="K393" s="18">
        <f>K392*E393</f>
        <v>0</v>
      </c>
      <c r="L393" s="19"/>
      <c r="M393" s="19"/>
    </row>
    <row r="394" spans="3:13" x14ac:dyDescent="0.35">
      <c r="C394" s="16" t="s">
        <v>32</v>
      </c>
      <c r="D394" s="13"/>
      <c r="E394" s="24">
        <v>0.01</v>
      </c>
      <c r="F394" s="21">
        <f>F393*E394</f>
        <v>0</v>
      </c>
      <c r="G394" s="18">
        <f>G392*E394</f>
        <v>0</v>
      </c>
      <c r="H394" s="21">
        <f>H393*E394</f>
        <v>0</v>
      </c>
      <c r="I394" s="18">
        <f>I392*E394</f>
        <v>0</v>
      </c>
      <c r="J394" s="21">
        <f>J393*E394</f>
        <v>0</v>
      </c>
      <c r="K394" s="18">
        <f>K392*E394</f>
        <v>0</v>
      </c>
      <c r="L394" s="19"/>
      <c r="M394" s="19"/>
    </row>
    <row r="395" spans="3:13" x14ac:dyDescent="0.35">
      <c r="C395" s="16" t="s">
        <v>33</v>
      </c>
      <c r="D395" s="13"/>
      <c r="E395" s="23">
        <v>8.3299999999999999E-2</v>
      </c>
      <c r="F395" s="21">
        <f>E395*F392</f>
        <v>0</v>
      </c>
      <c r="G395" s="18">
        <f>G392*E395</f>
        <v>0</v>
      </c>
      <c r="H395" s="21">
        <f>E395*H392</f>
        <v>0</v>
      </c>
      <c r="I395" s="18">
        <f>I392*E395</f>
        <v>0</v>
      </c>
      <c r="J395" s="21">
        <f>E395*J392</f>
        <v>0</v>
      </c>
      <c r="K395" s="18">
        <f>K392*E395</f>
        <v>0</v>
      </c>
      <c r="L395" s="19"/>
      <c r="M395" s="19"/>
    </row>
    <row r="396" spans="3:13" x14ac:dyDescent="0.35">
      <c r="C396" s="16" t="s">
        <v>34</v>
      </c>
      <c r="D396" s="13"/>
      <c r="E396" s="23">
        <v>4.1700000000000001E-2</v>
      </c>
      <c r="F396" s="21">
        <f>E396*F392</f>
        <v>0</v>
      </c>
      <c r="G396" s="18">
        <f>+(G392-G384)*E396</f>
        <v>0</v>
      </c>
      <c r="H396" s="21">
        <f>E396*H392</f>
        <v>0</v>
      </c>
      <c r="I396" s="18">
        <f>+(I392-I384)*E396</f>
        <v>0</v>
      </c>
      <c r="J396" s="21">
        <f>E396*J392</f>
        <v>0</v>
      </c>
      <c r="K396" s="18">
        <f>+(K392-K384)*E396</f>
        <v>0</v>
      </c>
      <c r="L396" s="19"/>
      <c r="M396" s="19"/>
    </row>
    <row r="397" spans="3:13" x14ac:dyDescent="0.35">
      <c r="C397" s="16" t="s">
        <v>35</v>
      </c>
      <c r="D397" s="13"/>
      <c r="E397" s="24">
        <v>0.12</v>
      </c>
      <c r="F397" s="21">
        <f>(F392-F380)*E397</f>
        <v>-19440</v>
      </c>
      <c r="G397" s="18">
        <f>+(G392-G384)*E397</f>
        <v>0</v>
      </c>
      <c r="H397" s="21">
        <f>(H392-H380)*E397</f>
        <v>-19440</v>
      </c>
      <c r="I397" s="18">
        <f>+(I392-I384)*E397</f>
        <v>0</v>
      </c>
      <c r="J397" s="21">
        <f>(J392-J380)*E397</f>
        <v>-19440</v>
      </c>
      <c r="K397" s="18">
        <f>+(K392-K384)*E397</f>
        <v>0</v>
      </c>
      <c r="L397" s="19"/>
      <c r="M397" s="19"/>
    </row>
    <row r="398" spans="3:13" x14ac:dyDescent="0.35">
      <c r="C398" s="16" t="s">
        <v>36</v>
      </c>
      <c r="D398" s="13"/>
      <c r="E398" s="25">
        <v>6.9599999999999995E-2</v>
      </c>
      <c r="F398" s="21">
        <f>(F392-F380)*E398</f>
        <v>-11275.199999999999</v>
      </c>
      <c r="G398" s="18">
        <f>+(G392-G384)*E398</f>
        <v>0</v>
      </c>
      <c r="H398" s="21">
        <f>(H392-H380)*E398</f>
        <v>-11275.199999999999</v>
      </c>
      <c r="I398" s="18">
        <f>+(I392-I384)*E398</f>
        <v>0</v>
      </c>
      <c r="J398" s="21">
        <f>(J392-J380)*E398</f>
        <v>-11275.199999999999</v>
      </c>
      <c r="K398" s="18">
        <f>+(K392-K384)*E398</f>
        <v>0</v>
      </c>
      <c r="L398" s="19"/>
      <c r="M398" s="19"/>
    </row>
    <row r="399" spans="3:13" x14ac:dyDescent="0.35">
      <c r="C399" s="16" t="s">
        <v>37</v>
      </c>
      <c r="D399" s="13"/>
      <c r="E399" s="23">
        <v>0.04</v>
      </c>
      <c r="F399" s="21">
        <f>(F392-F380)*E399</f>
        <v>-6480</v>
      </c>
      <c r="G399" s="18">
        <f>+(G392-G384+G396)*E399</f>
        <v>0</v>
      </c>
      <c r="H399" s="21">
        <f>(H392-H380)*E399</f>
        <v>-6480</v>
      </c>
      <c r="I399" s="18">
        <f>+(I392-I384+I396)*E399</f>
        <v>0</v>
      </c>
      <c r="J399" s="21">
        <f>(J392-J380)*E399</f>
        <v>-6480</v>
      </c>
      <c r="K399" s="18">
        <f>+(K392-K384+K396)*E399</f>
        <v>0</v>
      </c>
      <c r="L399" s="19"/>
      <c r="M399" s="19"/>
    </row>
    <row r="400" spans="3:13" x14ac:dyDescent="0.35">
      <c r="C400" s="26" t="s">
        <v>38</v>
      </c>
      <c r="D400" s="26"/>
      <c r="E400" s="27"/>
      <c r="F400" s="28"/>
      <c r="G400" s="29">
        <f>SUM(G392:G399)</f>
        <v>0</v>
      </c>
      <c r="H400" s="28"/>
      <c r="I400" s="29">
        <f>SUM(I392:I399)</f>
        <v>0</v>
      </c>
      <c r="J400" s="28"/>
      <c r="K400" s="29">
        <f>SUM(K392:K399)</f>
        <v>0</v>
      </c>
      <c r="L400" s="30"/>
      <c r="M400" s="30"/>
    </row>
    <row r="401" spans="3:14" x14ac:dyDescent="0.35">
      <c r="C401" s="31" t="s">
        <v>39</v>
      </c>
      <c r="D401" s="31"/>
      <c r="E401" s="32"/>
      <c r="F401" s="33">
        <v>0.14000000000000001</v>
      </c>
      <c r="G401" s="34">
        <f>F401*G400</f>
        <v>0</v>
      </c>
      <c r="H401" s="33">
        <v>0.16</v>
      </c>
      <c r="I401" s="34">
        <f>H401*I400</f>
        <v>0</v>
      </c>
      <c r="J401" s="33">
        <f>(F401+H401)/2</f>
        <v>0.15000000000000002</v>
      </c>
      <c r="K401" s="34">
        <f>J401*K400</f>
        <v>0</v>
      </c>
      <c r="L401" s="35"/>
      <c r="M401" s="35"/>
    </row>
    <row r="402" spans="3:14" ht="15" thickBot="1" x14ac:dyDescent="0.4">
      <c r="C402" s="36" t="s">
        <v>40</v>
      </c>
      <c r="D402" s="36"/>
      <c r="E402" s="37">
        <v>0.19</v>
      </c>
      <c r="F402" s="38">
        <f>G400*F401</f>
        <v>0</v>
      </c>
      <c r="G402" s="39">
        <f>+F402*E402</f>
        <v>0</v>
      </c>
      <c r="H402" s="38">
        <f>I400*H401</f>
        <v>0</v>
      </c>
      <c r="I402" s="39">
        <f>+H402*E402</f>
        <v>0</v>
      </c>
      <c r="J402" s="38">
        <f>K400*J401</f>
        <v>0</v>
      </c>
      <c r="K402" s="39">
        <f>+J402*E402</f>
        <v>0</v>
      </c>
      <c r="L402" s="35"/>
      <c r="M402" s="35"/>
    </row>
    <row r="403" spans="3:14" ht="15" thickBot="1" x14ac:dyDescent="0.4">
      <c r="C403" s="308" t="str">
        <f>C377</f>
        <v>AUXILIAR ELECTRICISTA</v>
      </c>
      <c r="D403" s="308"/>
      <c r="E403" s="309"/>
      <c r="F403" s="310"/>
      <c r="G403" s="311">
        <f>G400+G401+G402</f>
        <v>0</v>
      </c>
      <c r="H403" s="310"/>
      <c r="I403" s="311">
        <f>I400+I401+I402</f>
        <v>0</v>
      </c>
      <c r="J403" s="310"/>
      <c r="K403" s="311">
        <f>K400+K401+K402</f>
        <v>0</v>
      </c>
      <c r="L403" s="9"/>
      <c r="M403" s="9"/>
      <c r="N403" s="362"/>
    </row>
    <row r="404" spans="3:14" ht="15" thickBot="1" x14ac:dyDescent="0.4">
      <c r="C404" s="7"/>
      <c r="D404" s="7"/>
      <c r="E404" s="8"/>
      <c r="F404" s="44"/>
      <c r="G404" s="45"/>
      <c r="H404" s="44"/>
      <c r="I404" s="45"/>
      <c r="J404" s="44"/>
      <c r="K404" s="45"/>
      <c r="L404" s="9"/>
      <c r="M404" s="9"/>
      <c r="N404" s="362"/>
    </row>
    <row r="405" spans="3:14" ht="15" thickBot="1" x14ac:dyDescent="0.4">
      <c r="C405" s="7" t="s">
        <v>53</v>
      </c>
      <c r="D405" s="7"/>
      <c r="E405" s="8"/>
      <c r="F405" s="44"/>
      <c r="G405" s="45"/>
      <c r="H405" s="44"/>
      <c r="I405" s="45"/>
      <c r="J405" s="44"/>
      <c r="K405" s="45"/>
      <c r="L405" s="9"/>
      <c r="M405" s="9"/>
    </row>
    <row r="406" spans="3:14" ht="15" thickBot="1" x14ac:dyDescent="0.4">
      <c r="C406" s="285" t="s">
        <v>12</v>
      </c>
      <c r="D406" s="285" t="s">
        <v>13</v>
      </c>
      <c r="E406" s="286" t="s">
        <v>14</v>
      </c>
      <c r="F406" s="287" t="s">
        <v>15</v>
      </c>
      <c r="G406" s="288" t="s">
        <v>16</v>
      </c>
      <c r="H406" s="287" t="s">
        <v>15</v>
      </c>
      <c r="I406" s="288" t="s">
        <v>16</v>
      </c>
      <c r="J406" s="287" t="s">
        <v>15</v>
      </c>
      <c r="K406" s="288" t="s">
        <v>16</v>
      </c>
      <c r="L406" s="10"/>
      <c r="M406" s="10"/>
    </row>
    <row r="407" spans="3:14" x14ac:dyDescent="0.35">
      <c r="C407" s="289" t="s">
        <v>17</v>
      </c>
      <c r="D407" s="290">
        <v>2</v>
      </c>
      <c r="E407" s="291"/>
      <c r="F407" s="292">
        <f>F5</f>
        <v>2750000</v>
      </c>
      <c r="G407" s="293">
        <f>D407*F407</f>
        <v>5500000</v>
      </c>
      <c r="H407" s="292">
        <f>F5</f>
        <v>2750000</v>
      </c>
      <c r="I407" s="293">
        <f>D407*H407</f>
        <v>5500000</v>
      </c>
      <c r="J407" s="292">
        <f>F5</f>
        <v>2750000</v>
      </c>
      <c r="K407" s="293">
        <f>D407*J407</f>
        <v>5500000</v>
      </c>
      <c r="L407" s="11"/>
      <c r="M407" s="11"/>
    </row>
    <row r="408" spans="3:14" x14ac:dyDescent="0.35">
      <c r="C408" s="294" t="s">
        <v>18</v>
      </c>
      <c r="D408" s="295">
        <v>2</v>
      </c>
      <c r="E408" s="296"/>
      <c r="F408" s="297"/>
      <c r="G408" s="298">
        <f>D408*F408</f>
        <v>0</v>
      </c>
      <c r="H408" s="297"/>
      <c r="I408" s="298">
        <f>F408*H408</f>
        <v>0</v>
      </c>
      <c r="J408" s="297"/>
      <c r="K408" s="298">
        <f>H408*J408</f>
        <v>0</v>
      </c>
      <c r="L408" s="11"/>
      <c r="M408" s="11"/>
    </row>
    <row r="409" spans="3:14" x14ac:dyDescent="0.35">
      <c r="C409" s="294" t="s">
        <v>19</v>
      </c>
      <c r="D409" s="295"/>
      <c r="E409" s="296"/>
      <c r="F409" s="297">
        <f>F407/230</f>
        <v>11956.521739130434</v>
      </c>
      <c r="G409" s="298"/>
      <c r="H409" s="297">
        <f>H407/230</f>
        <v>11956.521739130434</v>
      </c>
      <c r="I409" s="298"/>
      <c r="J409" s="297">
        <f>J407/230</f>
        <v>11956.521739130434</v>
      </c>
      <c r="K409" s="298"/>
      <c r="L409" s="11"/>
      <c r="M409" s="11"/>
    </row>
    <row r="410" spans="3:14" ht="15" thickBot="1" x14ac:dyDescent="0.4">
      <c r="C410" s="299" t="s">
        <v>20</v>
      </c>
      <c r="D410" s="300"/>
      <c r="E410" s="301"/>
      <c r="F410" s="302"/>
      <c r="G410" s="303"/>
      <c r="H410" s="302"/>
      <c r="I410" s="303"/>
      <c r="J410" s="302"/>
      <c r="K410" s="303"/>
      <c r="L410" s="11"/>
      <c r="M410" s="11"/>
    </row>
    <row r="411" spans="3:14" x14ac:dyDescent="0.35">
      <c r="C411" s="16" t="s">
        <v>21</v>
      </c>
      <c r="D411" s="13">
        <v>2</v>
      </c>
      <c r="E411" s="17"/>
      <c r="F411" s="14">
        <f>(F407/30)*D410</f>
        <v>0</v>
      </c>
      <c r="G411" s="18">
        <f>D411*F411</f>
        <v>0</v>
      </c>
      <c r="H411" s="14">
        <f>(H407/30)*D410</f>
        <v>0</v>
      </c>
      <c r="I411" s="18">
        <f>D411*H411</f>
        <v>0</v>
      </c>
      <c r="J411" s="14">
        <f>(J407/30)*D410</f>
        <v>0</v>
      </c>
      <c r="K411" s="18">
        <f>D411*J411</f>
        <v>0</v>
      </c>
      <c r="L411" s="19"/>
      <c r="M411" s="19"/>
    </row>
    <row r="412" spans="3:14" x14ac:dyDescent="0.35">
      <c r="C412" s="16" t="s">
        <v>22</v>
      </c>
      <c r="D412" s="13">
        <v>0</v>
      </c>
      <c r="E412" s="17"/>
      <c r="F412" s="14">
        <f>(F408/30)*D410</f>
        <v>0</v>
      </c>
      <c r="G412" s="18">
        <f>D412*F412</f>
        <v>0</v>
      </c>
      <c r="H412" s="14">
        <f>(H408/30)*D410</f>
        <v>0</v>
      </c>
      <c r="I412" s="18">
        <f>D412*H412</f>
        <v>0</v>
      </c>
      <c r="J412" s="14">
        <f>(J408/30)*H410</f>
        <v>0</v>
      </c>
      <c r="K412" s="18">
        <f>H412*J412</f>
        <v>0</v>
      </c>
      <c r="L412" s="19"/>
      <c r="M412" s="19"/>
    </row>
    <row r="413" spans="3:14" x14ac:dyDescent="0.35">
      <c r="C413" s="16" t="s">
        <v>23</v>
      </c>
      <c r="D413" s="13">
        <v>25</v>
      </c>
      <c r="E413" s="20">
        <v>1.25</v>
      </c>
      <c r="F413" s="21"/>
      <c r="G413" s="18">
        <f>D413*F413</f>
        <v>0</v>
      </c>
      <c r="H413" s="21"/>
      <c r="I413" s="18">
        <f>F413*H413</f>
        <v>0</v>
      </c>
      <c r="J413" s="21"/>
      <c r="K413" s="18">
        <f>H413*J413</f>
        <v>0</v>
      </c>
      <c r="L413" s="19"/>
      <c r="M413" s="19"/>
    </row>
    <row r="414" spans="3:14" x14ac:dyDescent="0.35">
      <c r="C414" s="16" t="s">
        <v>24</v>
      </c>
      <c r="D414" s="13">
        <v>0</v>
      </c>
      <c r="E414" s="20">
        <v>1.75</v>
      </c>
      <c r="F414" s="21"/>
      <c r="G414" s="18">
        <f>D414*F414</f>
        <v>0</v>
      </c>
      <c r="H414" s="21"/>
      <c r="I414" s="18">
        <f>F414*H414</f>
        <v>0</v>
      </c>
      <c r="J414" s="21"/>
      <c r="K414" s="18">
        <f>H414*J414</f>
        <v>0</v>
      </c>
      <c r="L414" s="19"/>
      <c r="M414" s="19"/>
    </row>
    <row r="415" spans="3:14" x14ac:dyDescent="0.35">
      <c r="C415" s="16" t="s">
        <v>25</v>
      </c>
      <c r="D415" s="13">
        <v>0</v>
      </c>
      <c r="E415" s="20">
        <v>1.35</v>
      </c>
      <c r="F415" s="21"/>
      <c r="G415" s="18">
        <f>D415*F415</f>
        <v>0</v>
      </c>
      <c r="H415" s="21"/>
      <c r="I415" s="18">
        <f>F415*H415</f>
        <v>0</v>
      </c>
      <c r="J415" s="21"/>
      <c r="K415" s="18">
        <f>H415*J415</f>
        <v>0</v>
      </c>
      <c r="L415" s="19"/>
      <c r="M415" s="19"/>
    </row>
    <row r="416" spans="3:14" x14ac:dyDescent="0.35">
      <c r="C416" s="16" t="s">
        <v>26</v>
      </c>
      <c r="D416" s="13"/>
      <c r="E416" s="20">
        <v>1.75</v>
      </c>
      <c r="F416" s="21">
        <f>F409*E416</f>
        <v>20923.91304347826</v>
      </c>
      <c r="G416" s="18">
        <f>+F416*D416</f>
        <v>0</v>
      </c>
      <c r="H416" s="21">
        <f>H409</f>
        <v>11956.521739130434</v>
      </c>
      <c r="I416" s="18">
        <f>+H416*D416</f>
        <v>0</v>
      </c>
      <c r="J416" s="21">
        <f>J409</f>
        <v>11956.521739130434</v>
      </c>
      <c r="K416" s="18">
        <f>+J416*D416</f>
        <v>0</v>
      </c>
      <c r="L416" s="19"/>
      <c r="M416" s="19"/>
    </row>
    <row r="417" spans="3:14" x14ac:dyDescent="0.35">
      <c r="C417" s="16" t="s">
        <v>27</v>
      </c>
      <c r="D417" s="13"/>
      <c r="E417" s="20">
        <v>2.1</v>
      </c>
      <c r="F417" s="21"/>
      <c r="G417" s="18">
        <f>D417*F417</f>
        <v>0</v>
      </c>
      <c r="H417" s="21"/>
      <c r="I417" s="18">
        <f>F417*H417</f>
        <v>0</v>
      </c>
      <c r="J417" s="21"/>
      <c r="K417" s="18">
        <f>H417*J417</f>
        <v>0</v>
      </c>
      <c r="L417" s="19"/>
      <c r="M417" s="19"/>
    </row>
    <row r="418" spans="3:14" x14ac:dyDescent="0.35">
      <c r="C418" s="16" t="s">
        <v>28</v>
      </c>
      <c r="D418" s="13"/>
      <c r="E418" s="20">
        <v>2</v>
      </c>
      <c r="F418" s="21">
        <f>F409*E418</f>
        <v>23913.043478260868</v>
      </c>
      <c r="G418" s="18">
        <f>D418*F418</f>
        <v>0</v>
      </c>
      <c r="H418" s="21"/>
      <c r="I418" s="18">
        <f>F418*H418</f>
        <v>0</v>
      </c>
      <c r="J418" s="21"/>
      <c r="K418" s="18">
        <f>H418*J418</f>
        <v>0</v>
      </c>
      <c r="L418" s="19"/>
      <c r="M418" s="19"/>
    </row>
    <row r="419" spans="3:14" x14ac:dyDescent="0.35">
      <c r="C419" s="16" t="s">
        <v>29</v>
      </c>
      <c r="D419" s="13">
        <f>AF410</f>
        <v>0</v>
      </c>
      <c r="E419" s="20">
        <v>2.5</v>
      </c>
      <c r="F419" s="21"/>
      <c r="G419" s="18">
        <f>D419*F419</f>
        <v>0</v>
      </c>
      <c r="H419" s="21"/>
      <c r="I419" s="18">
        <f>F419*H419</f>
        <v>0</v>
      </c>
      <c r="J419" s="21"/>
      <c r="K419" s="18">
        <f>H419*J419</f>
        <v>0</v>
      </c>
      <c r="L419" s="19"/>
      <c r="M419" s="19"/>
    </row>
    <row r="420" spans="3:14" x14ac:dyDescent="0.35">
      <c r="C420" s="12" t="s">
        <v>30</v>
      </c>
      <c r="D420" s="12"/>
      <c r="E420" s="22"/>
      <c r="F420" s="14">
        <f t="shared" ref="F420:K420" si="15">SUM(F411:F419)</f>
        <v>44836.956521739128</v>
      </c>
      <c r="G420" s="15">
        <f t="shared" si="15"/>
        <v>0</v>
      </c>
      <c r="H420" s="14">
        <f t="shared" si="15"/>
        <v>11956.521739130434</v>
      </c>
      <c r="I420" s="15">
        <f t="shared" si="15"/>
        <v>0</v>
      </c>
      <c r="J420" s="14">
        <f t="shared" si="15"/>
        <v>11956.521739130434</v>
      </c>
      <c r="K420" s="15">
        <f t="shared" si="15"/>
        <v>0</v>
      </c>
      <c r="L420" s="11"/>
      <c r="M420" s="11"/>
    </row>
    <row r="421" spans="3:14" x14ac:dyDescent="0.35">
      <c r="C421" s="16" t="s">
        <v>31</v>
      </c>
      <c r="D421" s="13"/>
      <c r="E421" s="23">
        <v>8.3299999999999999E-2</v>
      </c>
      <c r="F421" s="21">
        <f>F420*E421</f>
        <v>3734.9184782608695</v>
      </c>
      <c r="G421" s="18">
        <f>G420*E421</f>
        <v>0</v>
      </c>
      <c r="H421" s="21">
        <f>H420*E421</f>
        <v>995.97826086956513</v>
      </c>
      <c r="I421" s="18">
        <f>I420*E421</f>
        <v>0</v>
      </c>
      <c r="J421" s="21">
        <f>J420*E421</f>
        <v>995.97826086956513</v>
      </c>
      <c r="K421" s="18">
        <f>K420*E421</f>
        <v>0</v>
      </c>
      <c r="L421" s="19"/>
      <c r="M421" s="19"/>
    </row>
    <row r="422" spans="3:14" x14ac:dyDescent="0.35">
      <c r="C422" s="16" t="s">
        <v>32</v>
      </c>
      <c r="D422" s="13"/>
      <c r="E422" s="24">
        <v>0.01</v>
      </c>
      <c r="F422" s="21">
        <f>F421*E422</f>
        <v>37.349184782608695</v>
      </c>
      <c r="G422" s="18">
        <f>G420*E422</f>
        <v>0</v>
      </c>
      <c r="H422" s="21">
        <f>H421*E422</f>
        <v>9.9597826086956509</v>
      </c>
      <c r="I422" s="18">
        <f>I420*E422</f>
        <v>0</v>
      </c>
      <c r="J422" s="21">
        <f>J421*E422</f>
        <v>9.9597826086956509</v>
      </c>
      <c r="K422" s="18">
        <f>K420*E422</f>
        <v>0</v>
      </c>
      <c r="L422" s="19"/>
      <c r="M422" s="19"/>
    </row>
    <row r="423" spans="3:14" x14ac:dyDescent="0.35">
      <c r="C423" s="16" t="s">
        <v>33</v>
      </c>
      <c r="D423" s="13"/>
      <c r="E423" s="23">
        <v>8.3299999999999999E-2</v>
      </c>
      <c r="F423" s="21">
        <f>E423*F420</f>
        <v>3734.9184782608695</v>
      </c>
      <c r="G423" s="18">
        <f>G420*E423</f>
        <v>0</v>
      </c>
      <c r="H423" s="21">
        <f>E423*H420</f>
        <v>995.97826086956513</v>
      </c>
      <c r="I423" s="18">
        <f>I420*E423</f>
        <v>0</v>
      </c>
      <c r="J423" s="21">
        <f>E423*J420</f>
        <v>995.97826086956513</v>
      </c>
      <c r="K423" s="18">
        <f>K420*E423</f>
        <v>0</v>
      </c>
      <c r="L423" s="19"/>
      <c r="M423" s="19"/>
    </row>
    <row r="424" spans="3:14" x14ac:dyDescent="0.35">
      <c r="C424" s="16" t="s">
        <v>34</v>
      </c>
      <c r="D424" s="13"/>
      <c r="E424" s="23">
        <v>4.1700000000000001E-2</v>
      </c>
      <c r="F424" s="21">
        <f>E424*F420</f>
        <v>1869.7010869565217</v>
      </c>
      <c r="G424" s="18">
        <f>+(G420-G412)*E424</f>
        <v>0</v>
      </c>
      <c r="H424" s="21">
        <f>E424*H420</f>
        <v>498.58695652173913</v>
      </c>
      <c r="I424" s="18">
        <f>+(I420-I412)*E424</f>
        <v>0</v>
      </c>
      <c r="J424" s="21">
        <f>E424*J420</f>
        <v>498.58695652173913</v>
      </c>
      <c r="K424" s="18">
        <f>+(K420-K412)*E424</f>
        <v>0</v>
      </c>
      <c r="L424" s="19"/>
      <c r="M424" s="19"/>
    </row>
    <row r="425" spans="3:14" x14ac:dyDescent="0.35">
      <c r="C425" s="16" t="s">
        <v>35</v>
      </c>
      <c r="D425" s="13"/>
      <c r="E425" s="24">
        <v>0.12</v>
      </c>
      <c r="F425" s="21">
        <f>(F420-F408)*E425</f>
        <v>5380.4347826086951</v>
      </c>
      <c r="G425" s="18">
        <f>+(G420-G412)*E425</f>
        <v>0</v>
      </c>
      <c r="H425" s="21">
        <f>(H420-H408)*E425</f>
        <v>1434.782608695652</v>
      </c>
      <c r="I425" s="18">
        <f>+(I420-I412)*E425</f>
        <v>0</v>
      </c>
      <c r="J425" s="21">
        <f>(J420-J408)*E425</f>
        <v>1434.782608695652</v>
      </c>
      <c r="K425" s="18">
        <f>+(K420-K412)*E425</f>
        <v>0</v>
      </c>
      <c r="L425" s="19"/>
      <c r="M425" s="19"/>
    </row>
    <row r="426" spans="3:14" x14ac:dyDescent="0.35">
      <c r="C426" s="16" t="s">
        <v>36</v>
      </c>
      <c r="D426" s="13"/>
      <c r="E426" s="25">
        <v>6.9599999999999995E-2</v>
      </c>
      <c r="F426" s="21">
        <f>(F420-F408)*E426</f>
        <v>3120.652173913043</v>
      </c>
      <c r="G426" s="18">
        <f>+(G420-G412)*E426</f>
        <v>0</v>
      </c>
      <c r="H426" s="21">
        <f>(H420-H408)*E426</f>
        <v>832.17391304347814</v>
      </c>
      <c r="I426" s="18">
        <f>+(I420-I412)*E426</f>
        <v>0</v>
      </c>
      <c r="J426" s="21">
        <f>(J420-J408)*E426</f>
        <v>832.17391304347814</v>
      </c>
      <c r="K426" s="18">
        <f>+(K420-K412)*E426</f>
        <v>0</v>
      </c>
      <c r="L426" s="19"/>
      <c r="M426" s="19"/>
    </row>
    <row r="427" spans="3:14" x14ac:dyDescent="0.35">
      <c r="C427" s="16" t="s">
        <v>37</v>
      </c>
      <c r="D427" s="13"/>
      <c r="E427" s="23">
        <v>0.04</v>
      </c>
      <c r="F427" s="21">
        <f>(F420-F408)*E427</f>
        <v>1793.4782608695652</v>
      </c>
      <c r="G427" s="18">
        <f>+(G420-G412+G424)*E427</f>
        <v>0</v>
      </c>
      <c r="H427" s="21">
        <f>(H420-H408)*E427</f>
        <v>478.26086956521738</v>
      </c>
      <c r="I427" s="18">
        <f>+(I420-I412+I424)*E427</f>
        <v>0</v>
      </c>
      <c r="J427" s="21">
        <f>(J420-J408)*E427</f>
        <v>478.26086956521738</v>
      </c>
      <c r="K427" s="18">
        <f>+(K420-K412+K424)*E427</f>
        <v>0</v>
      </c>
      <c r="L427" s="19"/>
      <c r="M427" s="19"/>
    </row>
    <row r="428" spans="3:14" x14ac:dyDescent="0.35">
      <c r="C428" s="26" t="s">
        <v>38</v>
      </c>
      <c r="D428" s="26"/>
      <c r="E428" s="27"/>
      <c r="F428" s="28"/>
      <c r="G428" s="29">
        <f>SUM(G420:G427)</f>
        <v>0</v>
      </c>
      <c r="H428" s="28"/>
      <c r="I428" s="29">
        <f>SUM(I420:I427)</f>
        <v>0</v>
      </c>
      <c r="J428" s="28"/>
      <c r="K428" s="29">
        <f>SUM(K420:K427)</f>
        <v>0</v>
      </c>
      <c r="L428" s="30"/>
      <c r="M428" s="30"/>
    </row>
    <row r="429" spans="3:14" x14ac:dyDescent="0.35">
      <c r="C429" s="31" t="s">
        <v>39</v>
      </c>
      <c r="D429" s="31"/>
      <c r="E429" s="32"/>
      <c r="F429" s="33">
        <v>0.14000000000000001</v>
      </c>
      <c r="G429" s="34">
        <f>F429*G428</f>
        <v>0</v>
      </c>
      <c r="H429" s="33">
        <v>0.16</v>
      </c>
      <c r="I429" s="34">
        <f>H429*I428</f>
        <v>0</v>
      </c>
      <c r="J429" s="33">
        <f>(F429+H429)/2</f>
        <v>0.15000000000000002</v>
      </c>
      <c r="K429" s="34">
        <f>J429*K428</f>
        <v>0</v>
      </c>
      <c r="L429" s="35"/>
      <c r="M429" s="35"/>
    </row>
    <row r="430" spans="3:14" ht="15" thickBot="1" x14ac:dyDescent="0.4">
      <c r="C430" s="36" t="s">
        <v>40</v>
      </c>
      <c r="D430" s="36"/>
      <c r="E430" s="37">
        <v>0.19</v>
      </c>
      <c r="F430" s="38">
        <f>G428*F429</f>
        <v>0</v>
      </c>
      <c r="G430" s="39">
        <f>+F430*E430</f>
        <v>0</v>
      </c>
      <c r="H430" s="38">
        <f>I428*H429</f>
        <v>0</v>
      </c>
      <c r="I430" s="39">
        <f>+H430*E430</f>
        <v>0</v>
      </c>
      <c r="J430" s="38">
        <f>K428*J429</f>
        <v>0</v>
      </c>
      <c r="K430" s="39">
        <f>+J430*E430</f>
        <v>0</v>
      </c>
      <c r="L430" s="35"/>
      <c r="M430" s="35"/>
    </row>
    <row r="431" spans="3:14" ht="15" thickBot="1" x14ac:dyDescent="0.4">
      <c r="C431" s="308" t="str">
        <f>C405</f>
        <v>TECNICO ELECTRICISTA</v>
      </c>
      <c r="D431" s="308"/>
      <c r="E431" s="309"/>
      <c r="F431" s="310"/>
      <c r="G431" s="311">
        <f>G428+G429+G430</f>
        <v>0</v>
      </c>
      <c r="H431" s="310"/>
      <c r="I431" s="311">
        <f>I428+I429+I430</f>
        <v>0</v>
      </c>
      <c r="J431" s="310"/>
      <c r="K431" s="311">
        <f>K428+K429+K430</f>
        <v>0</v>
      </c>
      <c r="L431" s="9"/>
      <c r="M431" s="9"/>
      <c r="N431" s="362"/>
    </row>
    <row r="432" spans="3:14" x14ac:dyDescent="0.35">
      <c r="C432" s="7"/>
      <c r="D432" s="7"/>
      <c r="E432" s="8"/>
      <c r="F432" s="84"/>
      <c r="G432" s="306"/>
      <c r="H432" s="84"/>
      <c r="I432" s="9"/>
      <c r="J432" s="84"/>
      <c r="K432" s="9"/>
      <c r="L432" s="9"/>
      <c r="M432" s="9"/>
    </row>
    <row r="433" spans="3:13" ht="16.5" thickBot="1" x14ac:dyDescent="0.45">
      <c r="C433" s="46" t="s">
        <v>54</v>
      </c>
      <c r="F433" s="47"/>
      <c r="G433" s="47"/>
      <c r="H433" s="47"/>
      <c r="I433" s="47"/>
      <c r="J433" s="47"/>
      <c r="K433" s="47"/>
    </row>
    <row r="434" spans="3:13" ht="15" thickBot="1" x14ac:dyDescent="0.4">
      <c r="C434" s="285" t="s">
        <v>12</v>
      </c>
      <c r="D434" s="285" t="s">
        <v>13</v>
      </c>
      <c r="E434" s="286" t="s">
        <v>14</v>
      </c>
      <c r="F434" s="287" t="s">
        <v>15</v>
      </c>
      <c r="G434" s="288" t="s">
        <v>16</v>
      </c>
      <c r="H434" s="287" t="s">
        <v>15</v>
      </c>
      <c r="I434" s="288" t="s">
        <v>16</v>
      </c>
      <c r="J434" s="287" t="s">
        <v>15</v>
      </c>
      <c r="K434" s="288" t="s">
        <v>16</v>
      </c>
      <c r="L434" s="10"/>
      <c r="M434" s="10"/>
    </row>
    <row r="435" spans="3:13" x14ac:dyDescent="0.35">
      <c r="C435" s="289" t="s">
        <v>17</v>
      </c>
      <c r="D435" s="290">
        <v>1</v>
      </c>
      <c r="E435" s="291"/>
      <c r="F435" s="292">
        <f>F6</f>
        <v>1705000</v>
      </c>
      <c r="G435" s="293">
        <f>D435*F435</f>
        <v>1705000</v>
      </c>
      <c r="H435" s="292">
        <f>F6</f>
        <v>1705000</v>
      </c>
      <c r="I435" s="293">
        <f>D435*H435</f>
        <v>1705000</v>
      </c>
      <c r="J435" s="292">
        <f>F6</f>
        <v>1705000</v>
      </c>
      <c r="K435" s="293">
        <f>D435*J435</f>
        <v>1705000</v>
      </c>
      <c r="L435" s="11"/>
      <c r="M435" s="11"/>
    </row>
    <row r="436" spans="3:13" x14ac:dyDescent="0.35">
      <c r="C436" s="294" t="s">
        <v>18</v>
      </c>
      <c r="D436" s="295">
        <v>1</v>
      </c>
      <c r="E436" s="296"/>
      <c r="F436" s="297">
        <v>162000</v>
      </c>
      <c r="G436" s="298">
        <f>D436*F436</f>
        <v>162000</v>
      </c>
      <c r="H436" s="297">
        <v>162000</v>
      </c>
      <c r="I436" s="298">
        <f>D436*H436</f>
        <v>162000</v>
      </c>
      <c r="J436" s="297">
        <v>162000</v>
      </c>
      <c r="K436" s="298">
        <f>D436*J436</f>
        <v>162000</v>
      </c>
      <c r="L436" s="11"/>
      <c r="M436" s="11"/>
    </row>
    <row r="437" spans="3:13" x14ac:dyDescent="0.35">
      <c r="C437" s="294" t="s">
        <v>19</v>
      </c>
      <c r="D437" s="295"/>
      <c r="E437" s="296"/>
      <c r="F437" s="297">
        <f>F435/230</f>
        <v>7413.04347826087</v>
      </c>
      <c r="G437" s="298"/>
      <c r="H437" s="297">
        <f>H435/230</f>
        <v>7413.04347826087</v>
      </c>
      <c r="I437" s="298"/>
      <c r="J437" s="297">
        <f>J435/230</f>
        <v>7413.04347826087</v>
      </c>
      <c r="K437" s="298"/>
      <c r="L437" s="11"/>
      <c r="M437" s="11"/>
    </row>
    <row r="438" spans="3:13" ht="15" thickBot="1" x14ac:dyDescent="0.4">
      <c r="C438" s="299" t="s">
        <v>20</v>
      </c>
      <c r="D438" s="300"/>
      <c r="E438" s="301"/>
      <c r="F438" s="302"/>
      <c r="G438" s="303"/>
      <c r="H438" s="302"/>
      <c r="I438" s="303"/>
      <c r="J438" s="302"/>
      <c r="K438" s="303"/>
      <c r="L438" s="11"/>
      <c r="M438" s="11"/>
    </row>
    <row r="439" spans="3:13" x14ac:dyDescent="0.35">
      <c r="C439" s="16" t="s">
        <v>21</v>
      </c>
      <c r="D439" s="13">
        <v>1</v>
      </c>
      <c r="E439" s="17"/>
      <c r="F439" s="14">
        <f>(F435/30)*D438</f>
        <v>0</v>
      </c>
      <c r="G439" s="18">
        <f>D439*F439</f>
        <v>0</v>
      </c>
      <c r="H439" s="14">
        <f>(H435/30)*D438</f>
        <v>0</v>
      </c>
      <c r="I439" s="18">
        <f>D439*H439</f>
        <v>0</v>
      </c>
      <c r="J439" s="14">
        <f>(J435/30)*D438</f>
        <v>0</v>
      </c>
      <c r="K439" s="18">
        <f>D439*J439</f>
        <v>0</v>
      </c>
      <c r="L439" s="19"/>
      <c r="M439" s="19"/>
    </row>
    <row r="440" spans="3:13" x14ac:dyDescent="0.35">
      <c r="C440" s="16" t="s">
        <v>22</v>
      </c>
      <c r="D440" s="13">
        <v>1</v>
      </c>
      <c r="E440" s="17"/>
      <c r="F440" s="14">
        <f>(F436/30)*D438</f>
        <v>0</v>
      </c>
      <c r="G440" s="18">
        <f>D440*F440</f>
        <v>0</v>
      </c>
      <c r="H440" s="14">
        <f>(H436/30)*D438</f>
        <v>0</v>
      </c>
      <c r="I440" s="18">
        <f>D440*H440</f>
        <v>0</v>
      </c>
      <c r="J440" s="14">
        <f>(J436/30)*D438</f>
        <v>0</v>
      </c>
      <c r="K440" s="18">
        <f>D440*J440</f>
        <v>0</v>
      </c>
      <c r="L440" s="19"/>
      <c r="M440" s="19"/>
    </row>
    <row r="441" spans="3:13" x14ac:dyDescent="0.35">
      <c r="C441" s="16" t="s">
        <v>23</v>
      </c>
      <c r="D441" s="13">
        <v>0</v>
      </c>
      <c r="E441" s="20">
        <v>1.25</v>
      </c>
      <c r="F441" s="21"/>
      <c r="G441" s="18">
        <f>D441*F441</f>
        <v>0</v>
      </c>
      <c r="H441" s="21"/>
      <c r="I441" s="18">
        <f>F441*H441</f>
        <v>0</v>
      </c>
      <c r="J441" s="21"/>
      <c r="K441" s="18">
        <f>H441*J441</f>
        <v>0</v>
      </c>
      <c r="L441" s="19"/>
      <c r="M441" s="19"/>
    </row>
    <row r="442" spans="3:13" x14ac:dyDescent="0.35">
      <c r="C442" s="16" t="s">
        <v>24</v>
      </c>
      <c r="D442" s="13">
        <v>0</v>
      </c>
      <c r="E442" s="20">
        <v>1.75</v>
      </c>
      <c r="F442" s="21"/>
      <c r="G442" s="18">
        <f>D442*F442</f>
        <v>0</v>
      </c>
      <c r="H442" s="21"/>
      <c r="I442" s="18">
        <f>F442*H442</f>
        <v>0</v>
      </c>
      <c r="J442" s="21"/>
      <c r="K442" s="18">
        <f>H442*J442</f>
        <v>0</v>
      </c>
      <c r="L442" s="19"/>
      <c r="M442" s="19"/>
    </row>
    <row r="443" spans="3:13" x14ac:dyDescent="0.35">
      <c r="C443" s="16" t="s">
        <v>25</v>
      </c>
      <c r="D443" s="13">
        <v>0</v>
      </c>
      <c r="E443" s="20">
        <v>1.35</v>
      </c>
      <c r="F443" s="21"/>
      <c r="G443" s="18">
        <f>D443*F443</f>
        <v>0</v>
      </c>
      <c r="H443" s="21"/>
      <c r="I443" s="18">
        <f>F443*H443</f>
        <v>0</v>
      </c>
      <c r="J443" s="21"/>
      <c r="K443" s="18">
        <f>H443*J443</f>
        <v>0</v>
      </c>
      <c r="L443" s="19"/>
      <c r="M443" s="19"/>
    </row>
    <row r="444" spans="3:13" x14ac:dyDescent="0.35">
      <c r="C444" s="16" t="s">
        <v>26</v>
      </c>
      <c r="D444" s="13">
        <f>+(D435*D423)*8</f>
        <v>0</v>
      </c>
      <c r="E444" s="20">
        <v>1.75</v>
      </c>
      <c r="F444" s="21"/>
      <c r="G444" s="18">
        <f>+F444*D444</f>
        <v>0</v>
      </c>
      <c r="H444" s="21"/>
      <c r="I444" s="18">
        <f>+H444*F444</f>
        <v>0</v>
      </c>
      <c r="J444" s="21"/>
      <c r="K444" s="18">
        <f>+J444*H444</f>
        <v>0</v>
      </c>
      <c r="L444" s="19"/>
      <c r="M444" s="19"/>
    </row>
    <row r="445" spans="3:13" x14ac:dyDescent="0.35">
      <c r="C445" s="16" t="s">
        <v>27</v>
      </c>
      <c r="D445" s="13">
        <f>AD438</f>
        <v>0</v>
      </c>
      <c r="E445" s="20">
        <v>2.1</v>
      </c>
      <c r="F445" s="21"/>
      <c r="G445" s="18">
        <f>D445*F445</f>
        <v>0</v>
      </c>
      <c r="H445" s="21"/>
      <c r="I445" s="18">
        <f>F445*H445</f>
        <v>0</v>
      </c>
      <c r="J445" s="21"/>
      <c r="K445" s="18">
        <f>H445*J445</f>
        <v>0</v>
      </c>
      <c r="L445" s="19"/>
      <c r="M445" s="19"/>
    </row>
    <row r="446" spans="3:13" x14ac:dyDescent="0.35">
      <c r="C446" s="16" t="s">
        <v>28</v>
      </c>
      <c r="D446" s="13">
        <f>AE438</f>
        <v>0</v>
      </c>
      <c r="E446" s="20">
        <v>2</v>
      </c>
      <c r="F446" s="21"/>
      <c r="G446" s="18">
        <f>D446*F446</f>
        <v>0</v>
      </c>
      <c r="H446" s="21"/>
      <c r="I446" s="18">
        <f>F446*H446</f>
        <v>0</v>
      </c>
      <c r="J446" s="21"/>
      <c r="K446" s="18">
        <f>H446*J446</f>
        <v>0</v>
      </c>
      <c r="L446" s="19"/>
      <c r="M446" s="19"/>
    </row>
    <row r="447" spans="3:13" x14ac:dyDescent="0.35">
      <c r="C447" s="16" t="s">
        <v>29</v>
      </c>
      <c r="D447" s="13">
        <f>AF438</f>
        <v>0</v>
      </c>
      <c r="E447" s="20">
        <v>2.5</v>
      </c>
      <c r="F447" s="21"/>
      <c r="G447" s="18">
        <f>D447*F447</f>
        <v>0</v>
      </c>
      <c r="H447" s="21"/>
      <c r="I447" s="18">
        <f>F447*H447</f>
        <v>0</v>
      </c>
      <c r="J447" s="21"/>
      <c r="K447" s="18">
        <f>H447*J447</f>
        <v>0</v>
      </c>
      <c r="L447" s="19"/>
      <c r="M447" s="19"/>
    </row>
    <row r="448" spans="3:13" x14ac:dyDescent="0.35">
      <c r="C448" s="12" t="s">
        <v>30</v>
      </c>
      <c r="D448" s="12"/>
      <c r="E448" s="22"/>
      <c r="F448" s="14">
        <f t="shared" ref="F448:K448" si="16">SUM(F439:F447)</f>
        <v>0</v>
      </c>
      <c r="G448" s="15">
        <f t="shared" si="16"/>
        <v>0</v>
      </c>
      <c r="H448" s="14">
        <f t="shared" si="16"/>
        <v>0</v>
      </c>
      <c r="I448" s="15">
        <f t="shared" si="16"/>
        <v>0</v>
      </c>
      <c r="J448" s="14">
        <f t="shared" si="16"/>
        <v>0</v>
      </c>
      <c r="K448" s="15">
        <f t="shared" si="16"/>
        <v>0</v>
      </c>
      <c r="L448" s="11"/>
      <c r="M448" s="11"/>
    </row>
    <row r="449" spans="3:14" x14ac:dyDescent="0.35">
      <c r="C449" s="16" t="s">
        <v>31</v>
      </c>
      <c r="D449" s="13"/>
      <c r="E449" s="23">
        <v>8.3299999999999999E-2</v>
      </c>
      <c r="F449" s="21">
        <f>F448*E449</f>
        <v>0</v>
      </c>
      <c r="G449" s="18">
        <f>G448*E449</f>
        <v>0</v>
      </c>
      <c r="H449" s="21">
        <f>H448*E449</f>
        <v>0</v>
      </c>
      <c r="I449" s="18">
        <f>I448*E449</f>
        <v>0</v>
      </c>
      <c r="J449" s="21">
        <f>J448*E449</f>
        <v>0</v>
      </c>
      <c r="K449" s="18">
        <f>K448*E449</f>
        <v>0</v>
      </c>
      <c r="L449" s="19"/>
      <c r="M449" s="19"/>
    </row>
    <row r="450" spans="3:14" x14ac:dyDescent="0.35">
      <c r="C450" s="16" t="s">
        <v>32</v>
      </c>
      <c r="D450" s="13"/>
      <c r="E450" s="24">
        <v>0.01</v>
      </c>
      <c r="F450" s="21">
        <f>F449*E450</f>
        <v>0</v>
      </c>
      <c r="G450" s="18">
        <f>G448*E450</f>
        <v>0</v>
      </c>
      <c r="H450" s="21">
        <f>H449*E450</f>
        <v>0</v>
      </c>
      <c r="I450" s="18">
        <f>I448*E450</f>
        <v>0</v>
      </c>
      <c r="J450" s="21">
        <f>J449*E450</f>
        <v>0</v>
      </c>
      <c r="K450" s="18">
        <f>K448*E450</f>
        <v>0</v>
      </c>
      <c r="L450" s="19"/>
      <c r="M450" s="19"/>
    </row>
    <row r="451" spans="3:14" x14ac:dyDescent="0.35">
      <c r="C451" s="16" t="s">
        <v>33</v>
      </c>
      <c r="D451" s="13"/>
      <c r="E451" s="23">
        <v>8.3299999999999999E-2</v>
      </c>
      <c r="F451" s="21">
        <f>E451*F448</f>
        <v>0</v>
      </c>
      <c r="G451" s="18">
        <f>G448*E451</f>
        <v>0</v>
      </c>
      <c r="H451" s="21">
        <f>E451*H448</f>
        <v>0</v>
      </c>
      <c r="I451" s="18">
        <f>I448*E451</f>
        <v>0</v>
      </c>
      <c r="J451" s="21">
        <f>E451*J448</f>
        <v>0</v>
      </c>
      <c r="K451" s="18">
        <f>K448*E451</f>
        <v>0</v>
      </c>
      <c r="L451" s="19"/>
      <c r="M451" s="19"/>
    </row>
    <row r="452" spans="3:14" x14ac:dyDescent="0.35">
      <c r="C452" s="16" t="s">
        <v>34</v>
      </c>
      <c r="D452" s="13"/>
      <c r="E452" s="23">
        <v>4.1700000000000001E-2</v>
      </c>
      <c r="F452" s="21">
        <f>E452*F448</f>
        <v>0</v>
      </c>
      <c r="G452" s="18">
        <f>+(G448-G440)*E452</f>
        <v>0</v>
      </c>
      <c r="H452" s="21">
        <f>E452*H448</f>
        <v>0</v>
      </c>
      <c r="I452" s="18">
        <f>+(I448-I440)*E452</f>
        <v>0</v>
      </c>
      <c r="J452" s="21">
        <f>E452*J448</f>
        <v>0</v>
      </c>
      <c r="K452" s="18">
        <f>+(K448-K440)*E452</f>
        <v>0</v>
      </c>
      <c r="L452" s="19"/>
      <c r="M452" s="19"/>
    </row>
    <row r="453" spans="3:14" x14ac:dyDescent="0.35">
      <c r="C453" s="16" t="s">
        <v>35</v>
      </c>
      <c r="D453" s="13"/>
      <c r="E453" s="24">
        <v>0.12</v>
      </c>
      <c r="F453" s="21">
        <f>(F448-F436)*E453</f>
        <v>-19440</v>
      </c>
      <c r="G453" s="18">
        <f>+(G448-G440)*E453</f>
        <v>0</v>
      </c>
      <c r="H453" s="21">
        <f>(H448-H436)*E453</f>
        <v>-19440</v>
      </c>
      <c r="I453" s="18">
        <f>+(I448-I440)*E453</f>
        <v>0</v>
      </c>
      <c r="J453" s="21">
        <f>(J448-J436)*E453</f>
        <v>-19440</v>
      </c>
      <c r="K453" s="18">
        <f>+(K448-K440)*E453</f>
        <v>0</v>
      </c>
      <c r="L453" s="19"/>
      <c r="M453" s="19"/>
    </row>
    <row r="454" spans="3:14" x14ac:dyDescent="0.35">
      <c r="C454" s="16" t="s">
        <v>36</v>
      </c>
      <c r="D454" s="13"/>
      <c r="E454" s="25">
        <v>6.9599999999999995E-2</v>
      </c>
      <c r="F454" s="21">
        <f>(F448-F436)*E454</f>
        <v>-11275.199999999999</v>
      </c>
      <c r="G454" s="18">
        <f>+(G448-G440)*E454</f>
        <v>0</v>
      </c>
      <c r="H454" s="21">
        <f>(H448-H436)*E454</f>
        <v>-11275.199999999999</v>
      </c>
      <c r="I454" s="18">
        <f>+(I448-I440)*E454</f>
        <v>0</v>
      </c>
      <c r="J454" s="21">
        <f>(J448-J436)*E454</f>
        <v>-11275.199999999999</v>
      </c>
      <c r="K454" s="18">
        <f>+(K448-K440)*E454</f>
        <v>0</v>
      </c>
      <c r="L454" s="19"/>
      <c r="M454" s="19"/>
    </row>
    <row r="455" spans="3:14" x14ac:dyDescent="0.35">
      <c r="C455" s="16" t="s">
        <v>37</v>
      </c>
      <c r="D455" s="13"/>
      <c r="E455" s="23">
        <v>0.04</v>
      </c>
      <c r="F455" s="21">
        <f>(F448-F436)*E455</f>
        <v>-6480</v>
      </c>
      <c r="G455" s="18">
        <f>+(G448-G440+G452)*E455</f>
        <v>0</v>
      </c>
      <c r="H455" s="21">
        <f>(H448-H436)*E455</f>
        <v>-6480</v>
      </c>
      <c r="I455" s="18">
        <f>+(I448-I440+I452)*E455</f>
        <v>0</v>
      </c>
      <c r="J455" s="21">
        <f>(J448-J436)*E455</f>
        <v>-6480</v>
      </c>
      <c r="K455" s="18">
        <f>+(K448-K440+K452)*E455</f>
        <v>0</v>
      </c>
      <c r="L455" s="19"/>
      <c r="M455" s="19"/>
    </row>
    <row r="456" spans="3:14" x14ac:dyDescent="0.35">
      <c r="C456" s="26" t="s">
        <v>38</v>
      </c>
      <c r="D456" s="26"/>
      <c r="E456" s="27"/>
      <c r="F456" s="28"/>
      <c r="G456" s="29">
        <f>SUM(G448:G455)</f>
        <v>0</v>
      </c>
      <c r="H456" s="28"/>
      <c r="I456" s="29">
        <f>SUM(I448:I455)</f>
        <v>0</v>
      </c>
      <c r="J456" s="28"/>
      <c r="K456" s="29">
        <f>SUM(K448:K455)</f>
        <v>0</v>
      </c>
      <c r="L456" s="30"/>
      <c r="M456" s="30"/>
    </row>
    <row r="457" spans="3:14" x14ac:dyDescent="0.35">
      <c r="C457" s="31" t="s">
        <v>39</v>
      </c>
      <c r="D457" s="31"/>
      <c r="E457" s="32"/>
      <c r="F457" s="33">
        <v>0.14000000000000001</v>
      </c>
      <c r="G457" s="34">
        <f>F457*G456</f>
        <v>0</v>
      </c>
      <c r="H457" s="33">
        <v>0.16</v>
      </c>
      <c r="I457" s="34">
        <f>H457*I456</f>
        <v>0</v>
      </c>
      <c r="J457" s="33">
        <f>(F457+H457)/2</f>
        <v>0.15000000000000002</v>
      </c>
      <c r="K457" s="34">
        <f>J457*K456</f>
        <v>0</v>
      </c>
      <c r="L457" s="35"/>
      <c r="M457" s="35"/>
    </row>
    <row r="458" spans="3:14" ht="15" thickBot="1" x14ac:dyDescent="0.4">
      <c r="C458" s="36" t="s">
        <v>40</v>
      </c>
      <c r="D458" s="36"/>
      <c r="E458" s="37">
        <v>0.19</v>
      </c>
      <c r="F458" s="38">
        <f>G456*F457</f>
        <v>0</v>
      </c>
      <c r="G458" s="39">
        <f>+F458*E458</f>
        <v>0</v>
      </c>
      <c r="H458" s="38">
        <f>I456*H457</f>
        <v>0</v>
      </c>
      <c r="I458" s="39">
        <f>+H458*E458</f>
        <v>0</v>
      </c>
      <c r="J458" s="38">
        <f>K456*J457</f>
        <v>0</v>
      </c>
      <c r="K458" s="39">
        <f>+J458*E458</f>
        <v>0</v>
      </c>
      <c r="L458" s="35"/>
      <c r="M458" s="35"/>
    </row>
    <row r="459" spans="3:14" ht="15" thickBot="1" x14ac:dyDescent="0.4">
      <c r="C459" s="308" t="str">
        <f>C433</f>
        <v>AUXILIAR PLOMERO</v>
      </c>
      <c r="D459" s="308"/>
      <c r="E459" s="309"/>
      <c r="F459" s="310"/>
      <c r="G459" s="311">
        <f>G456+G457+G458</f>
        <v>0</v>
      </c>
      <c r="H459" s="310"/>
      <c r="I459" s="311">
        <f>I456+I457+I458</f>
        <v>0</v>
      </c>
      <c r="J459" s="310"/>
      <c r="K459" s="311">
        <f>K456+K457+K458</f>
        <v>0</v>
      </c>
      <c r="L459" s="9"/>
      <c r="M459" s="9"/>
      <c r="N459" s="362"/>
    </row>
    <row r="460" spans="3:14" ht="15" thickBot="1" x14ac:dyDescent="0.4">
      <c r="C460" s="7"/>
      <c r="D460" s="7"/>
      <c r="E460" s="8"/>
      <c r="F460" s="44"/>
      <c r="G460" s="45"/>
      <c r="H460" s="44"/>
      <c r="I460" s="45"/>
      <c r="J460" s="44"/>
      <c r="K460" s="45"/>
      <c r="L460" s="9"/>
      <c r="M460" s="9"/>
      <c r="N460" s="362"/>
    </row>
    <row r="461" spans="3:14" ht="15" thickBot="1" x14ac:dyDescent="0.4">
      <c r="C461" s="7" t="s">
        <v>55</v>
      </c>
      <c r="D461" s="7"/>
      <c r="E461" s="8"/>
      <c r="F461" s="44"/>
      <c r="G461" s="45"/>
      <c r="H461" s="44"/>
      <c r="I461" s="45"/>
      <c r="J461" s="44"/>
      <c r="K461" s="45"/>
      <c r="L461" s="9"/>
      <c r="M461" s="9"/>
    </row>
    <row r="462" spans="3:14" ht="15" thickBot="1" x14ac:dyDescent="0.4">
      <c r="C462" s="285" t="s">
        <v>12</v>
      </c>
      <c r="D462" s="285" t="s">
        <v>13</v>
      </c>
      <c r="E462" s="286" t="s">
        <v>14</v>
      </c>
      <c r="F462" s="287" t="s">
        <v>15</v>
      </c>
      <c r="G462" s="288" t="s">
        <v>16</v>
      </c>
      <c r="H462" s="287" t="s">
        <v>15</v>
      </c>
      <c r="I462" s="288" t="s">
        <v>16</v>
      </c>
      <c r="J462" s="287" t="s">
        <v>15</v>
      </c>
      <c r="K462" s="288" t="s">
        <v>16</v>
      </c>
      <c r="L462" s="10"/>
      <c r="M462" s="10"/>
    </row>
    <row r="463" spans="3:14" x14ac:dyDescent="0.35">
      <c r="C463" s="289" t="s">
        <v>17</v>
      </c>
      <c r="D463" s="290">
        <v>1</v>
      </c>
      <c r="E463" s="291"/>
      <c r="F463" s="292">
        <f>F5</f>
        <v>2750000</v>
      </c>
      <c r="G463" s="293">
        <f>D463*F463</f>
        <v>2750000</v>
      </c>
      <c r="H463" s="292">
        <f>F5</f>
        <v>2750000</v>
      </c>
      <c r="I463" s="293">
        <f>D463*H463</f>
        <v>2750000</v>
      </c>
      <c r="J463" s="292">
        <f>F5</f>
        <v>2750000</v>
      </c>
      <c r="K463" s="293">
        <f>D463*J463</f>
        <v>2750000</v>
      </c>
      <c r="L463" s="11"/>
      <c r="M463" s="11"/>
    </row>
    <row r="464" spans="3:14" x14ac:dyDescent="0.35">
      <c r="C464" s="294" t="s">
        <v>18</v>
      </c>
      <c r="D464" s="295">
        <v>1</v>
      </c>
      <c r="E464" s="296"/>
      <c r="F464" s="297"/>
      <c r="G464" s="298">
        <f>D464*F464</f>
        <v>0</v>
      </c>
      <c r="H464" s="297"/>
      <c r="I464" s="298">
        <f>F464*H464</f>
        <v>0</v>
      </c>
      <c r="J464" s="297"/>
      <c r="K464" s="298">
        <f>H464*J464</f>
        <v>0</v>
      </c>
      <c r="L464" s="11"/>
      <c r="M464" s="11"/>
    </row>
    <row r="465" spans="3:13" x14ac:dyDescent="0.35">
      <c r="C465" s="294" t="s">
        <v>19</v>
      </c>
      <c r="D465" s="295"/>
      <c r="E465" s="296"/>
      <c r="F465" s="297">
        <f>F463/230</f>
        <v>11956.521739130434</v>
      </c>
      <c r="G465" s="298"/>
      <c r="H465" s="297">
        <f>H463/230</f>
        <v>11956.521739130434</v>
      </c>
      <c r="I465" s="298"/>
      <c r="J465" s="297">
        <f>J463/230</f>
        <v>11956.521739130434</v>
      </c>
      <c r="K465" s="298"/>
      <c r="L465" s="11"/>
      <c r="M465" s="11"/>
    </row>
    <row r="466" spans="3:13" ht="15" thickBot="1" x14ac:dyDescent="0.4">
      <c r="C466" s="299" t="s">
        <v>20</v>
      </c>
      <c r="D466" s="300"/>
      <c r="E466" s="301"/>
      <c r="F466" s="302"/>
      <c r="G466" s="303"/>
      <c r="H466" s="302"/>
      <c r="I466" s="303"/>
      <c r="J466" s="302"/>
      <c r="K466" s="303"/>
      <c r="L466" s="11"/>
      <c r="M466" s="11"/>
    </row>
    <row r="467" spans="3:13" x14ac:dyDescent="0.35">
      <c r="C467" s="16" t="s">
        <v>21</v>
      </c>
      <c r="D467" s="13">
        <v>1</v>
      </c>
      <c r="E467" s="17"/>
      <c r="F467" s="14">
        <f>(F463/30)*D466</f>
        <v>0</v>
      </c>
      <c r="G467" s="18">
        <f>D467*F467</f>
        <v>0</v>
      </c>
      <c r="H467" s="14">
        <f>(H463/30)*D466</f>
        <v>0</v>
      </c>
      <c r="I467" s="18">
        <f>D467*H467</f>
        <v>0</v>
      </c>
      <c r="J467" s="14">
        <f>(J463/30)*D466</f>
        <v>0</v>
      </c>
      <c r="K467" s="18">
        <f>D467*J467</f>
        <v>0</v>
      </c>
      <c r="L467" s="19"/>
      <c r="M467" s="19"/>
    </row>
    <row r="468" spans="3:13" x14ac:dyDescent="0.35">
      <c r="C468" s="16" t="s">
        <v>22</v>
      </c>
      <c r="D468" s="13">
        <v>0</v>
      </c>
      <c r="E468" s="17"/>
      <c r="F468" s="14">
        <f>(F464/30)*D466</f>
        <v>0</v>
      </c>
      <c r="G468" s="18">
        <f>D468*F468</f>
        <v>0</v>
      </c>
      <c r="H468" s="14">
        <f>(H464/30)*D466</f>
        <v>0</v>
      </c>
      <c r="I468" s="18">
        <f>D468*H468</f>
        <v>0</v>
      </c>
      <c r="J468" s="14">
        <f>(J464/30)*H466</f>
        <v>0</v>
      </c>
      <c r="K468" s="18">
        <f>H468*J468</f>
        <v>0</v>
      </c>
      <c r="L468" s="19"/>
      <c r="M468" s="19"/>
    </row>
    <row r="469" spans="3:13" x14ac:dyDescent="0.35">
      <c r="C469" s="16" t="s">
        <v>23</v>
      </c>
      <c r="D469" s="13">
        <v>25</v>
      </c>
      <c r="E469" s="20">
        <v>1.25</v>
      </c>
      <c r="F469" s="21"/>
      <c r="G469" s="18">
        <f>D469*F469</f>
        <v>0</v>
      </c>
      <c r="H469" s="21"/>
      <c r="I469" s="18">
        <f>F469*H469</f>
        <v>0</v>
      </c>
      <c r="J469" s="21"/>
      <c r="K469" s="18">
        <f>H469*J469</f>
        <v>0</v>
      </c>
      <c r="L469" s="19"/>
      <c r="M469" s="19"/>
    </row>
    <row r="470" spans="3:13" x14ac:dyDescent="0.35">
      <c r="C470" s="16" t="s">
        <v>24</v>
      </c>
      <c r="D470" s="13">
        <v>0</v>
      </c>
      <c r="E470" s="20">
        <v>1.75</v>
      </c>
      <c r="F470" s="21"/>
      <c r="G470" s="18">
        <f>D470*F470</f>
        <v>0</v>
      </c>
      <c r="H470" s="21"/>
      <c r="I470" s="18">
        <f>F470*H470</f>
        <v>0</v>
      </c>
      <c r="J470" s="21"/>
      <c r="K470" s="18">
        <f>H470*J470</f>
        <v>0</v>
      </c>
      <c r="L470" s="19"/>
      <c r="M470" s="19"/>
    </row>
    <row r="471" spans="3:13" x14ac:dyDescent="0.35">
      <c r="C471" s="16" t="s">
        <v>25</v>
      </c>
      <c r="D471" s="13">
        <v>0</v>
      </c>
      <c r="E471" s="20">
        <v>1.35</v>
      </c>
      <c r="F471" s="21"/>
      <c r="G471" s="18">
        <f>D471*F471</f>
        <v>0</v>
      </c>
      <c r="H471" s="21"/>
      <c r="I471" s="18">
        <f>F471*H471</f>
        <v>0</v>
      </c>
      <c r="J471" s="21"/>
      <c r="K471" s="18">
        <f>H471*J471</f>
        <v>0</v>
      </c>
      <c r="L471" s="19"/>
      <c r="M471" s="19"/>
    </row>
    <row r="472" spans="3:13" x14ac:dyDescent="0.35">
      <c r="C472" s="16" t="s">
        <v>26</v>
      </c>
      <c r="D472" s="13"/>
      <c r="E472" s="20">
        <v>1.75</v>
      </c>
      <c r="F472" s="21">
        <f>F465*E472</f>
        <v>20923.91304347826</v>
      </c>
      <c r="G472" s="18">
        <f>+F472*D472</f>
        <v>0</v>
      </c>
      <c r="H472" s="21">
        <f>H465*E472</f>
        <v>20923.91304347826</v>
      </c>
      <c r="I472" s="18">
        <f>+H472*D472</f>
        <v>0</v>
      </c>
      <c r="J472" s="21">
        <f>J465*E472</f>
        <v>20923.91304347826</v>
      </c>
      <c r="K472" s="18">
        <f>+J472*D472</f>
        <v>0</v>
      </c>
      <c r="L472" s="19"/>
      <c r="M472" s="19">
        <f>J465*1.75</f>
        <v>20923.91304347826</v>
      </c>
    </row>
    <row r="473" spans="3:13" x14ac:dyDescent="0.35">
      <c r="C473" s="16" t="s">
        <v>27</v>
      </c>
      <c r="D473" s="13"/>
      <c r="E473" s="20">
        <v>2.1</v>
      </c>
      <c r="F473" s="21"/>
      <c r="G473" s="18">
        <f>D473*F473</f>
        <v>0</v>
      </c>
      <c r="H473" s="21"/>
      <c r="I473" s="18">
        <f>F473*H473</f>
        <v>0</v>
      </c>
      <c r="J473" s="21"/>
      <c r="K473" s="18">
        <f>H473*J473</f>
        <v>0</v>
      </c>
      <c r="L473" s="19"/>
      <c r="M473" s="19">
        <f>M472*80</f>
        <v>1673913.0434782607</v>
      </c>
    </row>
    <row r="474" spans="3:13" x14ac:dyDescent="0.35">
      <c r="C474" s="16" t="s">
        <v>28</v>
      </c>
      <c r="D474" s="13"/>
      <c r="E474" s="20">
        <v>2</v>
      </c>
      <c r="F474" s="21">
        <f>F465*E474</f>
        <v>23913.043478260868</v>
      </c>
      <c r="G474" s="18">
        <f>D474*F474</f>
        <v>0</v>
      </c>
      <c r="H474" s="21">
        <f>H465*E474</f>
        <v>23913.043478260868</v>
      </c>
      <c r="I474" s="18">
        <f>H474*D474</f>
        <v>0</v>
      </c>
      <c r="J474" s="21">
        <f>AVERAGE(F474,H474)</f>
        <v>23913.043478260868</v>
      </c>
      <c r="K474" s="18">
        <f>J474*D474</f>
        <v>0</v>
      </c>
      <c r="L474" s="19"/>
      <c r="M474" s="19"/>
    </row>
    <row r="475" spans="3:13" x14ac:dyDescent="0.35">
      <c r="C475" s="16" t="s">
        <v>29</v>
      </c>
      <c r="D475" s="13">
        <f>AF466</f>
        <v>0</v>
      </c>
      <c r="E475" s="20">
        <v>2.5</v>
      </c>
      <c r="F475" s="21"/>
      <c r="G475" s="18">
        <f>D475*F475</f>
        <v>0</v>
      </c>
      <c r="H475" s="21"/>
      <c r="I475" s="18">
        <f>F475*H475</f>
        <v>0</v>
      </c>
      <c r="J475" s="21"/>
      <c r="K475" s="18">
        <f>H475*J475</f>
        <v>0</v>
      </c>
      <c r="L475" s="19"/>
      <c r="M475" s="19"/>
    </row>
    <row r="476" spans="3:13" x14ac:dyDescent="0.35">
      <c r="C476" s="12" t="s">
        <v>30</v>
      </c>
      <c r="D476" s="12"/>
      <c r="E476" s="22"/>
      <c r="F476" s="14">
        <f t="shared" ref="F476:K476" si="17">SUM(F467:F475)</f>
        <v>44836.956521739128</v>
      </c>
      <c r="G476" s="15">
        <f t="shared" si="17"/>
        <v>0</v>
      </c>
      <c r="H476" s="14">
        <f t="shared" si="17"/>
        <v>44836.956521739128</v>
      </c>
      <c r="I476" s="15">
        <f t="shared" si="17"/>
        <v>0</v>
      </c>
      <c r="J476" s="14">
        <f t="shared" si="17"/>
        <v>44836.956521739128</v>
      </c>
      <c r="K476" s="15">
        <f t="shared" si="17"/>
        <v>0</v>
      </c>
      <c r="L476" s="11"/>
      <c r="M476" s="11"/>
    </row>
    <row r="477" spans="3:13" x14ac:dyDescent="0.35">
      <c r="C477" s="16" t="s">
        <v>31</v>
      </c>
      <c r="D477" s="13"/>
      <c r="E477" s="23">
        <v>8.3299999999999999E-2</v>
      </c>
      <c r="F477" s="21">
        <f>F476*E477</f>
        <v>3734.9184782608695</v>
      </c>
      <c r="G477" s="18">
        <f>G476*E477</f>
        <v>0</v>
      </c>
      <c r="H477" s="21">
        <f>H476*E477</f>
        <v>3734.9184782608695</v>
      </c>
      <c r="I477" s="18">
        <f>I476*E477</f>
        <v>0</v>
      </c>
      <c r="J477" s="21">
        <f>J476*E477</f>
        <v>3734.9184782608695</v>
      </c>
      <c r="K477" s="18">
        <f>K476*E477</f>
        <v>0</v>
      </c>
      <c r="L477" s="19"/>
      <c r="M477" s="19"/>
    </row>
    <row r="478" spans="3:13" x14ac:dyDescent="0.35">
      <c r="C478" s="16" t="s">
        <v>32</v>
      </c>
      <c r="D478" s="13"/>
      <c r="E478" s="24">
        <v>0.01</v>
      </c>
      <c r="F478" s="21">
        <f>F477*E478</f>
        <v>37.349184782608695</v>
      </c>
      <c r="G478" s="18">
        <f>G476*E478</f>
        <v>0</v>
      </c>
      <c r="H478" s="21">
        <f>H477*E478</f>
        <v>37.349184782608695</v>
      </c>
      <c r="I478" s="18">
        <f>I476*E478</f>
        <v>0</v>
      </c>
      <c r="J478" s="21">
        <f>J477*E478</f>
        <v>37.349184782608695</v>
      </c>
      <c r="K478" s="18">
        <f>K476*E478</f>
        <v>0</v>
      </c>
      <c r="L478" s="19"/>
      <c r="M478" s="19"/>
    </row>
    <row r="479" spans="3:13" x14ac:dyDescent="0.35">
      <c r="C479" s="16" t="s">
        <v>33</v>
      </c>
      <c r="D479" s="13"/>
      <c r="E479" s="23">
        <v>8.3299999999999999E-2</v>
      </c>
      <c r="F479" s="21">
        <f>E479*F476</f>
        <v>3734.9184782608695</v>
      </c>
      <c r="G479" s="18">
        <f>G476*E479</f>
        <v>0</v>
      </c>
      <c r="H479" s="21">
        <f>E479*H476</f>
        <v>3734.9184782608695</v>
      </c>
      <c r="I479" s="18">
        <f>I476*E479</f>
        <v>0</v>
      </c>
      <c r="J479" s="21">
        <f>E479*J476</f>
        <v>3734.9184782608695</v>
      </c>
      <c r="K479" s="18">
        <f>K476*E479</f>
        <v>0</v>
      </c>
      <c r="L479" s="19"/>
      <c r="M479" s="19"/>
    </row>
    <row r="480" spans="3:13" x14ac:dyDescent="0.35">
      <c r="C480" s="16" t="s">
        <v>34</v>
      </c>
      <c r="D480" s="13"/>
      <c r="E480" s="23">
        <v>4.1700000000000001E-2</v>
      </c>
      <c r="F480" s="21">
        <f>E480*F476</f>
        <v>1869.7010869565217</v>
      </c>
      <c r="G480" s="18">
        <f>+(G476-G468)*E480</f>
        <v>0</v>
      </c>
      <c r="H480" s="21">
        <f>E480*H476</f>
        <v>1869.7010869565217</v>
      </c>
      <c r="I480" s="18">
        <f>+(I476-I468)*E480</f>
        <v>0</v>
      </c>
      <c r="J480" s="21">
        <f>E480*J476</f>
        <v>1869.7010869565217</v>
      </c>
      <c r="K480" s="18">
        <f>+(K476-K468)*E480</f>
        <v>0</v>
      </c>
      <c r="L480" s="19"/>
      <c r="M480" s="19"/>
    </row>
    <row r="481" spans="3:14" x14ac:dyDescent="0.35">
      <c r="C481" s="16" t="s">
        <v>35</v>
      </c>
      <c r="D481" s="13"/>
      <c r="E481" s="24">
        <v>0.12</v>
      </c>
      <c r="F481" s="21">
        <f>(F476-F464)*E481</f>
        <v>5380.4347826086951</v>
      </c>
      <c r="G481" s="18">
        <f>+(G476-G468)*E481</f>
        <v>0</v>
      </c>
      <c r="H481" s="21">
        <f>(H476-H464)*E481</f>
        <v>5380.4347826086951</v>
      </c>
      <c r="I481" s="18">
        <f>+(I476-I468)*E481</f>
        <v>0</v>
      </c>
      <c r="J481" s="21">
        <f>(J476-J464)*E481</f>
        <v>5380.4347826086951</v>
      </c>
      <c r="K481" s="18">
        <f>+(K476-K468)*E481</f>
        <v>0</v>
      </c>
      <c r="L481" s="19"/>
      <c r="M481" s="19"/>
    </row>
    <row r="482" spans="3:14" x14ac:dyDescent="0.35">
      <c r="C482" s="16" t="s">
        <v>36</v>
      </c>
      <c r="D482" s="13"/>
      <c r="E482" s="25">
        <v>6.9599999999999995E-2</v>
      </c>
      <c r="F482" s="21">
        <f>(F476-F464)*E482</f>
        <v>3120.652173913043</v>
      </c>
      <c r="G482" s="18">
        <f>+(G476-G468)*E482</f>
        <v>0</v>
      </c>
      <c r="H482" s="21">
        <f>(H476-H464)*E482</f>
        <v>3120.652173913043</v>
      </c>
      <c r="I482" s="18">
        <f>+(I476-I468)*E482</f>
        <v>0</v>
      </c>
      <c r="J482" s="21">
        <f>(J476-J464)*E482</f>
        <v>3120.652173913043</v>
      </c>
      <c r="K482" s="18">
        <f>+(K476-K468)*E482</f>
        <v>0</v>
      </c>
      <c r="L482" s="19"/>
      <c r="M482" s="19"/>
    </row>
    <row r="483" spans="3:14" x14ac:dyDescent="0.35">
      <c r="C483" s="16" t="s">
        <v>37</v>
      </c>
      <c r="D483" s="13"/>
      <c r="E483" s="23">
        <v>0.04</v>
      </c>
      <c r="F483" s="21">
        <f>(F476-F464)*E483</f>
        <v>1793.4782608695652</v>
      </c>
      <c r="G483" s="18">
        <f>+(G476-G468+G480)*E483</f>
        <v>0</v>
      </c>
      <c r="H483" s="21">
        <f>(H476-H464)*E483</f>
        <v>1793.4782608695652</v>
      </c>
      <c r="I483" s="18">
        <f>+(I476-I468+I480)*E483</f>
        <v>0</v>
      </c>
      <c r="J483" s="21">
        <f>(J476-J464)*E483</f>
        <v>1793.4782608695652</v>
      </c>
      <c r="K483" s="18">
        <f>+(K476-K468+K480)*E483</f>
        <v>0</v>
      </c>
      <c r="L483" s="19"/>
      <c r="M483" s="19"/>
    </row>
    <row r="484" spans="3:14" x14ac:dyDescent="0.35">
      <c r="C484" s="26" t="s">
        <v>38</v>
      </c>
      <c r="D484" s="26"/>
      <c r="E484" s="27"/>
      <c r="F484" s="28"/>
      <c r="G484" s="29">
        <f>SUM(G476:G483)</f>
        <v>0</v>
      </c>
      <c r="H484" s="28"/>
      <c r="I484" s="29">
        <f>SUM(I476:I483)</f>
        <v>0</v>
      </c>
      <c r="J484" s="28"/>
      <c r="K484" s="29">
        <f>SUM(K476:K483)</f>
        <v>0</v>
      </c>
      <c r="L484" s="30"/>
      <c r="M484" s="30"/>
    </row>
    <row r="485" spans="3:14" x14ac:dyDescent="0.35">
      <c r="C485" s="31" t="s">
        <v>39</v>
      </c>
      <c r="D485" s="31"/>
      <c r="E485" s="32"/>
      <c r="F485" s="33">
        <v>0.14000000000000001</v>
      </c>
      <c r="G485" s="34">
        <f>F485*G484</f>
        <v>0</v>
      </c>
      <c r="H485" s="33">
        <v>0.16</v>
      </c>
      <c r="I485" s="34">
        <f>H485*I484</f>
        <v>0</v>
      </c>
      <c r="J485" s="33">
        <f>(F485+H485)/2</f>
        <v>0.15000000000000002</v>
      </c>
      <c r="K485" s="34">
        <f>J485*K484</f>
        <v>0</v>
      </c>
      <c r="L485" s="35"/>
      <c r="M485" s="35"/>
    </row>
    <row r="486" spans="3:14" ht="15" thickBot="1" x14ac:dyDescent="0.4">
      <c r="C486" s="36" t="s">
        <v>40</v>
      </c>
      <c r="D486" s="36"/>
      <c r="E486" s="37">
        <v>0.19</v>
      </c>
      <c r="F486" s="38">
        <f>G484*F485</f>
        <v>0</v>
      </c>
      <c r="G486" s="39">
        <f>+F486*E486</f>
        <v>0</v>
      </c>
      <c r="H486" s="38">
        <f>I484*H485</f>
        <v>0</v>
      </c>
      <c r="I486" s="39">
        <f>+H486*E486</f>
        <v>0</v>
      </c>
      <c r="J486" s="38">
        <f>K484*J485</f>
        <v>0</v>
      </c>
      <c r="K486" s="39">
        <f>+J486*E486</f>
        <v>0</v>
      </c>
      <c r="L486" s="35"/>
      <c r="M486" s="35"/>
    </row>
    <row r="487" spans="3:14" ht="15" thickBot="1" x14ac:dyDescent="0.4">
      <c r="C487" s="308" t="str">
        <f>C461</f>
        <v>TECNICO PLOMERO</v>
      </c>
      <c r="D487" s="308"/>
      <c r="E487" s="309"/>
      <c r="F487" s="310"/>
      <c r="G487" s="311">
        <f>G484+G485+G486</f>
        <v>0</v>
      </c>
      <c r="H487" s="310"/>
      <c r="I487" s="311">
        <f>I484+I485+I486</f>
        <v>0</v>
      </c>
      <c r="J487" s="310"/>
      <c r="K487" s="311">
        <f>K484+K485+K486</f>
        <v>0</v>
      </c>
      <c r="L487" s="9"/>
      <c r="M487" s="9"/>
      <c r="N487" s="362"/>
    </row>
    <row r="488" spans="3:14" x14ac:dyDescent="0.35">
      <c r="C488" s="7"/>
      <c r="D488" s="7"/>
      <c r="E488" s="8"/>
      <c r="F488" s="307"/>
      <c r="G488" s="9"/>
      <c r="H488" s="307"/>
      <c r="I488" s="9"/>
      <c r="J488" s="84"/>
      <c r="K488" s="9"/>
      <c r="L488" s="9"/>
      <c r="M488" s="9"/>
    </row>
    <row r="489" spans="3:14" ht="16.5" thickBot="1" x14ac:dyDescent="0.45">
      <c r="C489" s="46" t="s">
        <v>56</v>
      </c>
      <c r="F489" s="47"/>
      <c r="G489" s="47"/>
      <c r="H489" s="47"/>
      <c r="I489" s="47"/>
      <c r="J489" s="47"/>
      <c r="K489" s="47"/>
    </row>
    <row r="490" spans="3:14" ht="15" thickBot="1" x14ac:dyDescent="0.4">
      <c r="C490" s="285" t="s">
        <v>12</v>
      </c>
      <c r="D490" s="285" t="s">
        <v>13</v>
      </c>
      <c r="E490" s="286" t="s">
        <v>14</v>
      </c>
      <c r="F490" s="287" t="s">
        <v>15</v>
      </c>
      <c r="G490" s="288" t="s">
        <v>16</v>
      </c>
      <c r="H490" s="287" t="s">
        <v>15</v>
      </c>
      <c r="I490" s="288" t="s">
        <v>16</v>
      </c>
      <c r="J490" s="287" t="s">
        <v>15</v>
      </c>
      <c r="K490" s="288" t="s">
        <v>16</v>
      </c>
      <c r="L490" s="10"/>
      <c r="M490" s="10"/>
    </row>
    <row r="491" spans="3:14" x14ac:dyDescent="0.35">
      <c r="C491" s="289" t="s">
        <v>17</v>
      </c>
      <c r="D491" s="290">
        <v>2</v>
      </c>
      <c r="E491" s="291"/>
      <c r="F491" s="292">
        <f>F7</f>
        <v>2800000</v>
      </c>
      <c r="G491" s="293">
        <f>D491*F491</f>
        <v>5600000</v>
      </c>
      <c r="H491" s="292">
        <f>F7</f>
        <v>2800000</v>
      </c>
      <c r="I491" s="293">
        <f>D491*H491</f>
        <v>5600000</v>
      </c>
      <c r="J491" s="292">
        <f>F7</f>
        <v>2800000</v>
      </c>
      <c r="K491" s="293">
        <f>D491*J491</f>
        <v>5600000</v>
      </c>
      <c r="L491" s="11"/>
      <c r="M491" s="11"/>
    </row>
    <row r="492" spans="3:14" x14ac:dyDescent="0.35">
      <c r="C492" s="294" t="s">
        <v>18</v>
      </c>
      <c r="D492" s="295">
        <v>2</v>
      </c>
      <c r="E492" s="296"/>
      <c r="F492" s="297"/>
      <c r="G492" s="298">
        <f>D492*F492</f>
        <v>0</v>
      </c>
      <c r="H492" s="297"/>
      <c r="I492" s="298">
        <f>F492*H492</f>
        <v>0</v>
      </c>
      <c r="J492" s="297"/>
      <c r="K492" s="298">
        <f>H492*J492</f>
        <v>0</v>
      </c>
      <c r="L492" s="11"/>
      <c r="M492" s="11"/>
    </row>
    <row r="493" spans="3:14" x14ac:dyDescent="0.35">
      <c r="C493" s="294" t="s">
        <v>19</v>
      </c>
      <c r="D493" s="295"/>
      <c r="E493" s="296"/>
      <c r="F493" s="297">
        <f>F491/230</f>
        <v>12173.91304347826</v>
      </c>
      <c r="G493" s="298"/>
      <c r="H493" s="297">
        <f>H491/230</f>
        <v>12173.91304347826</v>
      </c>
      <c r="I493" s="298"/>
      <c r="J493" s="297">
        <f>J491/230</f>
        <v>12173.91304347826</v>
      </c>
      <c r="K493" s="298"/>
      <c r="L493" s="11"/>
      <c r="M493" s="11"/>
    </row>
    <row r="494" spans="3:14" ht="15" thickBot="1" x14ac:dyDescent="0.4">
      <c r="C494" s="299" t="s">
        <v>20</v>
      </c>
      <c r="D494" s="300"/>
      <c r="E494" s="301"/>
      <c r="F494" s="302"/>
      <c r="G494" s="303"/>
      <c r="H494" s="302"/>
      <c r="I494" s="303"/>
      <c r="J494" s="302"/>
      <c r="K494" s="303"/>
      <c r="L494" s="11"/>
      <c r="M494" s="11"/>
    </row>
    <row r="495" spans="3:14" x14ac:dyDescent="0.35">
      <c r="C495" s="16" t="s">
        <v>21</v>
      </c>
      <c r="D495" s="13">
        <v>2</v>
      </c>
      <c r="E495" s="17"/>
      <c r="F495" s="14">
        <f>(F491/30)*D494</f>
        <v>0</v>
      </c>
      <c r="G495" s="18">
        <f>D495*F495</f>
        <v>0</v>
      </c>
      <c r="H495" s="14">
        <f>(H491/30)*D494</f>
        <v>0</v>
      </c>
      <c r="I495" s="18">
        <f>D495*H495</f>
        <v>0</v>
      </c>
      <c r="J495" s="14">
        <f>(J491/30)*D494</f>
        <v>0</v>
      </c>
      <c r="K495" s="18">
        <f>D495*J495</f>
        <v>0</v>
      </c>
      <c r="L495" s="19"/>
      <c r="M495" s="19"/>
    </row>
    <row r="496" spans="3:14" x14ac:dyDescent="0.35">
      <c r="C496" s="16" t="s">
        <v>22</v>
      </c>
      <c r="D496" s="13"/>
      <c r="E496" s="17"/>
      <c r="F496" s="14">
        <f>(F492/30)*D494</f>
        <v>0</v>
      </c>
      <c r="G496" s="18">
        <f>D496*F496</f>
        <v>0</v>
      </c>
      <c r="H496" s="14">
        <f>(H492/30)*D494</f>
        <v>0</v>
      </c>
      <c r="I496" s="18">
        <f>D496*H496</f>
        <v>0</v>
      </c>
      <c r="J496" s="14">
        <f>(J492/30)*H494</f>
        <v>0</v>
      </c>
      <c r="K496" s="18">
        <f>H496*J496</f>
        <v>0</v>
      </c>
      <c r="L496" s="19"/>
      <c r="M496" s="19"/>
    </row>
    <row r="497" spans="3:13" x14ac:dyDescent="0.35">
      <c r="C497" s="16" t="s">
        <v>23</v>
      </c>
      <c r="D497" s="13">
        <v>0</v>
      </c>
      <c r="E497" s="20">
        <v>1.25</v>
      </c>
      <c r="F497" s="21"/>
      <c r="G497" s="18">
        <f>D497*F497</f>
        <v>0</v>
      </c>
      <c r="H497" s="21"/>
      <c r="I497" s="18">
        <f>F497*H497</f>
        <v>0</v>
      </c>
      <c r="J497" s="21"/>
      <c r="K497" s="18">
        <f>H497*J497</f>
        <v>0</v>
      </c>
      <c r="L497" s="19"/>
      <c r="M497" s="19"/>
    </row>
    <row r="498" spans="3:13" x14ac:dyDescent="0.35">
      <c r="C498" s="16" t="s">
        <v>24</v>
      </c>
      <c r="D498" s="13">
        <v>0</v>
      </c>
      <c r="E498" s="20">
        <v>1.75</v>
      </c>
      <c r="F498" s="21"/>
      <c r="G498" s="18">
        <f>D498*F498</f>
        <v>0</v>
      </c>
      <c r="H498" s="21"/>
      <c r="I498" s="18">
        <f>F498*H498</f>
        <v>0</v>
      </c>
      <c r="J498" s="21"/>
      <c r="K498" s="18">
        <f>H498*J498</f>
        <v>0</v>
      </c>
      <c r="L498" s="19"/>
      <c r="M498" s="19"/>
    </row>
    <row r="499" spans="3:13" x14ac:dyDescent="0.35">
      <c r="C499" s="16" t="s">
        <v>25</v>
      </c>
      <c r="D499" s="13">
        <v>0</v>
      </c>
      <c r="E499" s="20">
        <v>1.35</v>
      </c>
      <c r="F499" s="21"/>
      <c r="G499" s="18">
        <f>D499*F499</f>
        <v>0</v>
      </c>
      <c r="H499" s="21"/>
      <c r="I499" s="18">
        <f>F499*H499</f>
        <v>0</v>
      </c>
      <c r="J499" s="21"/>
      <c r="K499" s="18">
        <f>H499*J499</f>
        <v>0</v>
      </c>
      <c r="L499" s="19"/>
      <c r="M499" s="19"/>
    </row>
    <row r="500" spans="3:13" x14ac:dyDescent="0.35">
      <c r="C500" s="16" t="s">
        <v>26</v>
      </c>
      <c r="D500" s="13">
        <f>+(D491*D479)*8</f>
        <v>0</v>
      </c>
      <c r="E500" s="20">
        <v>1.75</v>
      </c>
      <c r="F500" s="21"/>
      <c r="G500" s="18">
        <f>+F500*D500</f>
        <v>0</v>
      </c>
      <c r="H500" s="21"/>
      <c r="I500" s="18">
        <f>+H500*F500</f>
        <v>0</v>
      </c>
      <c r="J500" s="21"/>
      <c r="K500" s="18">
        <f>+J500*H500</f>
        <v>0</v>
      </c>
      <c r="L500" s="19"/>
      <c r="M500" s="19"/>
    </row>
    <row r="501" spans="3:13" x14ac:dyDescent="0.35">
      <c r="C501" s="16" t="s">
        <v>27</v>
      </c>
      <c r="D501" s="13">
        <f>AD494</f>
        <v>0</v>
      </c>
      <c r="E501" s="20">
        <v>2.1</v>
      </c>
      <c r="F501" s="21"/>
      <c r="G501" s="18">
        <f>D501*F501</f>
        <v>0</v>
      </c>
      <c r="H501" s="21"/>
      <c r="I501" s="18">
        <f>F501*H501</f>
        <v>0</v>
      </c>
      <c r="J501" s="21"/>
      <c r="K501" s="18">
        <f>H501*J501</f>
        <v>0</v>
      </c>
      <c r="L501" s="19"/>
      <c r="M501" s="19"/>
    </row>
    <row r="502" spans="3:13" x14ac:dyDescent="0.35">
      <c r="C502" s="16" t="s">
        <v>28</v>
      </c>
      <c r="D502" s="13">
        <f>AE494</f>
        <v>0</v>
      </c>
      <c r="E502" s="20">
        <v>2</v>
      </c>
      <c r="F502" s="21"/>
      <c r="G502" s="18">
        <f>D502*F502</f>
        <v>0</v>
      </c>
      <c r="H502" s="21"/>
      <c r="I502" s="18">
        <f>F502*H502</f>
        <v>0</v>
      </c>
      <c r="J502" s="21"/>
      <c r="K502" s="18">
        <f>H502*J502</f>
        <v>0</v>
      </c>
      <c r="L502" s="19"/>
      <c r="M502" s="19"/>
    </row>
    <row r="503" spans="3:13" x14ac:dyDescent="0.35">
      <c r="C503" s="16" t="s">
        <v>29</v>
      </c>
      <c r="D503" s="13">
        <f>AF494</f>
        <v>0</v>
      </c>
      <c r="E503" s="20">
        <v>2.5</v>
      </c>
      <c r="F503" s="21"/>
      <c r="G503" s="18">
        <f>D503*F503</f>
        <v>0</v>
      </c>
      <c r="H503" s="21"/>
      <c r="I503" s="18">
        <f>F503*H503</f>
        <v>0</v>
      </c>
      <c r="J503" s="21"/>
      <c r="K503" s="18">
        <f>H503*J503</f>
        <v>0</v>
      </c>
      <c r="L503" s="19"/>
      <c r="M503" s="19"/>
    </row>
    <row r="504" spans="3:13" x14ac:dyDescent="0.35">
      <c r="C504" s="12" t="s">
        <v>30</v>
      </c>
      <c r="D504" s="12"/>
      <c r="E504" s="22"/>
      <c r="F504" s="14">
        <f t="shared" ref="F504:K504" si="18">SUM(F495:F503)</f>
        <v>0</v>
      </c>
      <c r="G504" s="15">
        <f t="shared" si="18"/>
        <v>0</v>
      </c>
      <c r="H504" s="14">
        <f t="shared" si="18"/>
        <v>0</v>
      </c>
      <c r="I504" s="15">
        <f t="shared" si="18"/>
        <v>0</v>
      </c>
      <c r="J504" s="14">
        <f t="shared" si="18"/>
        <v>0</v>
      </c>
      <c r="K504" s="15">
        <f t="shared" si="18"/>
        <v>0</v>
      </c>
      <c r="L504" s="11"/>
      <c r="M504" s="11"/>
    </row>
    <row r="505" spans="3:13" x14ac:dyDescent="0.35">
      <c r="C505" s="16" t="s">
        <v>31</v>
      </c>
      <c r="D505" s="13"/>
      <c r="E505" s="23">
        <v>8.3299999999999999E-2</v>
      </c>
      <c r="F505" s="21">
        <f>F504*E505</f>
        <v>0</v>
      </c>
      <c r="G505" s="18">
        <f>G504*E505</f>
        <v>0</v>
      </c>
      <c r="H505" s="21">
        <f>H504*E505</f>
        <v>0</v>
      </c>
      <c r="I505" s="18">
        <f>I504*E505</f>
        <v>0</v>
      </c>
      <c r="J505" s="21">
        <f>J504*E505</f>
        <v>0</v>
      </c>
      <c r="K505" s="18">
        <f>K504*E505</f>
        <v>0</v>
      </c>
      <c r="L505" s="19"/>
      <c r="M505" s="19"/>
    </row>
    <row r="506" spans="3:13" x14ac:dyDescent="0.35">
      <c r="C506" s="16" t="s">
        <v>32</v>
      </c>
      <c r="D506" s="13"/>
      <c r="E506" s="24">
        <v>0.01</v>
      </c>
      <c r="F506" s="21">
        <f>F505*E506</f>
        <v>0</v>
      </c>
      <c r="G506" s="18">
        <f>G504*E506</f>
        <v>0</v>
      </c>
      <c r="H506" s="21">
        <f>H505*E506</f>
        <v>0</v>
      </c>
      <c r="I506" s="18">
        <f>I504*E506</f>
        <v>0</v>
      </c>
      <c r="J506" s="21">
        <f>J505*E506</f>
        <v>0</v>
      </c>
      <c r="K506" s="18">
        <f>K504*E506</f>
        <v>0</v>
      </c>
      <c r="L506" s="19"/>
      <c r="M506" s="19"/>
    </row>
    <row r="507" spans="3:13" x14ac:dyDescent="0.35">
      <c r="C507" s="16" t="s">
        <v>33</v>
      </c>
      <c r="D507" s="13"/>
      <c r="E507" s="23">
        <v>8.3299999999999999E-2</v>
      </c>
      <c r="F507" s="21">
        <f>E507*F504</f>
        <v>0</v>
      </c>
      <c r="G507" s="18">
        <f>G504*E507</f>
        <v>0</v>
      </c>
      <c r="H507" s="21">
        <f>E507*H504</f>
        <v>0</v>
      </c>
      <c r="I507" s="18">
        <f>I504*E507</f>
        <v>0</v>
      </c>
      <c r="J507" s="21">
        <f>E507*J504</f>
        <v>0</v>
      </c>
      <c r="K507" s="18">
        <f>K504*E507</f>
        <v>0</v>
      </c>
      <c r="L507" s="19"/>
      <c r="M507" s="19"/>
    </row>
    <row r="508" spans="3:13" x14ac:dyDescent="0.35">
      <c r="C508" s="16" t="s">
        <v>34</v>
      </c>
      <c r="D508" s="13"/>
      <c r="E508" s="23">
        <v>4.1700000000000001E-2</v>
      </c>
      <c r="F508" s="21">
        <f>E508*F504</f>
        <v>0</v>
      </c>
      <c r="G508" s="18">
        <f>+(G504-G496)*E508</f>
        <v>0</v>
      </c>
      <c r="H508" s="21">
        <f>E508*H504</f>
        <v>0</v>
      </c>
      <c r="I508" s="18">
        <f>+(I504-I496)*E508</f>
        <v>0</v>
      </c>
      <c r="J508" s="21">
        <f>E508*J504</f>
        <v>0</v>
      </c>
      <c r="K508" s="18">
        <f>+(K504-K496)*E508</f>
        <v>0</v>
      </c>
      <c r="L508" s="19"/>
      <c r="M508" s="19"/>
    </row>
    <row r="509" spans="3:13" x14ac:dyDescent="0.35">
      <c r="C509" s="16" t="s">
        <v>35</v>
      </c>
      <c r="D509" s="13"/>
      <c r="E509" s="24">
        <v>0.12</v>
      </c>
      <c r="F509" s="21">
        <f>(F504-F492)*E509</f>
        <v>0</v>
      </c>
      <c r="G509" s="18">
        <f>+(G504-G496)*E509</f>
        <v>0</v>
      </c>
      <c r="H509" s="21">
        <f>(H504-H492)*E509</f>
        <v>0</v>
      </c>
      <c r="I509" s="18">
        <f>+(I504-I496)*E509</f>
        <v>0</v>
      </c>
      <c r="J509" s="21">
        <f>(J504-J492)*E509</f>
        <v>0</v>
      </c>
      <c r="K509" s="18">
        <f>+(K504-K496)*E509</f>
        <v>0</v>
      </c>
      <c r="L509" s="19"/>
      <c r="M509" s="19"/>
    </row>
    <row r="510" spans="3:13" x14ac:dyDescent="0.35">
      <c r="C510" s="16" t="s">
        <v>36</v>
      </c>
      <c r="D510" s="13"/>
      <c r="E510" s="25">
        <v>6.9599999999999995E-2</v>
      </c>
      <c r="F510" s="21">
        <f>(F504-F492)*E510</f>
        <v>0</v>
      </c>
      <c r="G510" s="18">
        <f>+(G504-G496)*E510</f>
        <v>0</v>
      </c>
      <c r="H510" s="21">
        <f>(H504-H492)*E510</f>
        <v>0</v>
      </c>
      <c r="I510" s="18">
        <f>+(I504-I496)*E510</f>
        <v>0</v>
      </c>
      <c r="J510" s="21">
        <f>(J504-J492)*E510</f>
        <v>0</v>
      </c>
      <c r="K510" s="18">
        <f>+(K504-K496)*E510</f>
        <v>0</v>
      </c>
      <c r="L510" s="19"/>
      <c r="M510" s="19"/>
    </row>
    <row r="511" spans="3:13" x14ac:dyDescent="0.35">
      <c r="C511" s="16" t="s">
        <v>37</v>
      </c>
      <c r="D511" s="13"/>
      <c r="E511" s="23">
        <v>0.04</v>
      </c>
      <c r="F511" s="21">
        <f>(F504-F492)*E511</f>
        <v>0</v>
      </c>
      <c r="G511" s="18">
        <f>+(G504-G496+G508)*E511</f>
        <v>0</v>
      </c>
      <c r="H511" s="21">
        <f>(H504-H492)*E511</f>
        <v>0</v>
      </c>
      <c r="I511" s="18">
        <f>+(I504-I496+I508)*E511</f>
        <v>0</v>
      </c>
      <c r="J511" s="21">
        <f>(J504-J492)*E511</f>
        <v>0</v>
      </c>
      <c r="K511" s="18">
        <f>+(K504-K496+K508)*E511</f>
        <v>0</v>
      </c>
      <c r="L511" s="19"/>
      <c r="M511" s="19"/>
    </row>
    <row r="512" spans="3:13" x14ac:dyDescent="0.35">
      <c r="C512" s="26" t="s">
        <v>38</v>
      </c>
      <c r="D512" s="26"/>
      <c r="E512" s="27"/>
      <c r="F512" s="28"/>
      <c r="G512" s="29">
        <f>SUM(G504:G511)</f>
        <v>0</v>
      </c>
      <c r="H512" s="28"/>
      <c r="I512" s="29">
        <f>SUM(I504:I511)</f>
        <v>0</v>
      </c>
      <c r="J512" s="28"/>
      <c r="K512" s="29">
        <f>SUM(K504:K511)</f>
        <v>0</v>
      </c>
      <c r="L512" s="30"/>
      <c r="M512" s="30"/>
    </row>
    <row r="513" spans="3:14" x14ac:dyDescent="0.35">
      <c r="C513" s="31" t="s">
        <v>39</v>
      </c>
      <c r="D513" s="31"/>
      <c r="E513" s="32"/>
      <c r="F513" s="33">
        <v>0.14000000000000001</v>
      </c>
      <c r="G513" s="34">
        <f>F513*G512</f>
        <v>0</v>
      </c>
      <c r="H513" s="33">
        <v>0.16</v>
      </c>
      <c r="I513" s="34">
        <f>H513*I512</f>
        <v>0</v>
      </c>
      <c r="J513" s="33">
        <f>(F513+H513)/2</f>
        <v>0.15000000000000002</v>
      </c>
      <c r="K513" s="34">
        <f>J513*K512</f>
        <v>0</v>
      </c>
      <c r="L513" s="35"/>
      <c r="M513" s="35"/>
    </row>
    <row r="514" spans="3:14" ht="15" thickBot="1" x14ac:dyDescent="0.4">
      <c r="C514" s="36" t="s">
        <v>40</v>
      </c>
      <c r="D514" s="36"/>
      <c r="E514" s="37">
        <v>0.19</v>
      </c>
      <c r="F514" s="38">
        <f>G512*F513</f>
        <v>0</v>
      </c>
      <c r="G514" s="39">
        <f>+F514*E514</f>
        <v>0</v>
      </c>
      <c r="H514" s="38">
        <f>I512*H513</f>
        <v>0</v>
      </c>
      <c r="I514" s="39">
        <f>+H514*E514</f>
        <v>0</v>
      </c>
      <c r="J514" s="38">
        <f>K512*J513</f>
        <v>0</v>
      </c>
      <c r="K514" s="39">
        <f>+J514*E514</f>
        <v>0</v>
      </c>
      <c r="L514" s="35"/>
      <c r="M514" s="35"/>
    </row>
    <row r="515" spans="3:14" ht="15" thickBot="1" x14ac:dyDescent="0.4">
      <c r="C515" s="308" t="str">
        <f>C489</f>
        <v>COORDINADOR DETRABAJO EN ALTURA</v>
      </c>
      <c r="D515" s="308"/>
      <c r="E515" s="309"/>
      <c r="F515" s="310"/>
      <c r="G515" s="311">
        <f>G512+G513+G514</f>
        <v>0</v>
      </c>
      <c r="H515" s="310"/>
      <c r="I515" s="311">
        <f>I512+I513+I514</f>
        <v>0</v>
      </c>
      <c r="J515" s="310"/>
      <c r="K515" s="311">
        <f>K512+K513+K514</f>
        <v>0</v>
      </c>
      <c r="L515" s="9"/>
      <c r="M515" s="9"/>
      <c r="N515" s="362"/>
    </row>
    <row r="516" spans="3:14" x14ac:dyDescent="0.35">
      <c r="C516" s="7"/>
      <c r="D516" s="7"/>
      <c r="E516" s="8"/>
      <c r="F516" s="84"/>
      <c r="G516" s="9"/>
      <c r="H516" s="84"/>
      <c r="I516" s="306"/>
      <c r="J516" s="307"/>
      <c r="K516" s="9"/>
      <c r="L516" s="9"/>
      <c r="M516" s="9"/>
      <c r="N516" s="49"/>
    </row>
    <row r="517" spans="3:14" ht="15" thickBot="1" x14ac:dyDescent="0.4">
      <c r="C517" s="7" t="s">
        <v>57</v>
      </c>
      <c r="D517" s="7"/>
      <c r="E517" s="8"/>
      <c r="F517" s="44"/>
      <c r="G517" s="45"/>
      <c r="H517" s="44"/>
      <c r="I517" s="45"/>
      <c r="J517" s="44"/>
      <c r="K517" s="45"/>
      <c r="L517" s="9"/>
      <c r="M517" s="9"/>
      <c r="N517" s="48"/>
    </row>
    <row r="518" spans="3:14" ht="15" thickBot="1" x14ac:dyDescent="0.4">
      <c r="C518" s="285" t="s">
        <v>12</v>
      </c>
      <c r="D518" s="285" t="s">
        <v>13</v>
      </c>
      <c r="E518" s="286" t="s">
        <v>14</v>
      </c>
      <c r="F518" s="287" t="s">
        <v>15</v>
      </c>
      <c r="G518" s="288" t="s">
        <v>16</v>
      </c>
      <c r="H518" s="287" t="s">
        <v>15</v>
      </c>
      <c r="I518" s="288" t="s">
        <v>16</v>
      </c>
      <c r="J518" s="287" t="s">
        <v>15</v>
      </c>
      <c r="K518" s="288" t="s">
        <v>16</v>
      </c>
      <c r="L518" s="10"/>
      <c r="M518" s="10"/>
    </row>
    <row r="519" spans="3:14" x14ac:dyDescent="0.35">
      <c r="C519" s="289" t="s">
        <v>17</v>
      </c>
      <c r="D519" s="290">
        <v>3</v>
      </c>
      <c r="E519" s="291"/>
      <c r="F519" s="292">
        <v>2000000</v>
      </c>
      <c r="G519" s="293">
        <f>D519*F519</f>
        <v>6000000</v>
      </c>
      <c r="H519" s="292">
        <v>2000000</v>
      </c>
      <c r="I519" s="293">
        <f>D519*H519</f>
        <v>6000000</v>
      </c>
      <c r="J519" s="292">
        <v>2000000</v>
      </c>
      <c r="K519" s="293">
        <f>D519*J519</f>
        <v>6000000</v>
      </c>
      <c r="L519" s="11"/>
      <c r="M519" s="11"/>
    </row>
    <row r="520" spans="3:14" x14ac:dyDescent="0.35">
      <c r="C520" s="294" t="s">
        <v>18</v>
      </c>
      <c r="D520" s="295">
        <v>3</v>
      </c>
      <c r="E520" s="296"/>
      <c r="F520" s="297">
        <v>162000</v>
      </c>
      <c r="G520" s="298">
        <f>D520*F520</f>
        <v>486000</v>
      </c>
      <c r="H520" s="297">
        <v>162000</v>
      </c>
      <c r="I520" s="298">
        <f>D520*H520</f>
        <v>486000</v>
      </c>
      <c r="J520" s="297">
        <v>162000</v>
      </c>
      <c r="K520" s="298">
        <f>D520*J520</f>
        <v>486000</v>
      </c>
      <c r="L520" s="11"/>
      <c r="M520" s="11"/>
    </row>
    <row r="521" spans="3:14" x14ac:dyDescent="0.35">
      <c r="C521" s="294" t="s">
        <v>19</v>
      </c>
      <c r="D521" s="295"/>
      <c r="E521" s="296"/>
      <c r="F521" s="297">
        <f>F519/230</f>
        <v>8695.652173913044</v>
      </c>
      <c r="G521" s="298"/>
      <c r="H521" s="297">
        <f>H519/230</f>
        <v>8695.652173913044</v>
      </c>
      <c r="I521" s="298"/>
      <c r="J521" s="297">
        <f>J519/230</f>
        <v>8695.652173913044</v>
      </c>
      <c r="K521" s="298"/>
      <c r="L521" s="11"/>
      <c r="M521" s="11"/>
    </row>
    <row r="522" spans="3:14" ht="15" thickBot="1" x14ac:dyDescent="0.4">
      <c r="C522" s="299" t="s">
        <v>20</v>
      </c>
      <c r="D522" s="300"/>
      <c r="E522" s="301"/>
      <c r="F522" s="302"/>
      <c r="G522" s="303"/>
      <c r="H522" s="302"/>
      <c r="I522" s="303"/>
      <c r="J522" s="302"/>
      <c r="K522" s="303"/>
      <c r="L522" s="11"/>
      <c r="M522" s="11"/>
    </row>
    <row r="523" spans="3:14" x14ac:dyDescent="0.35">
      <c r="C523" s="16" t="s">
        <v>21</v>
      </c>
      <c r="D523" s="13">
        <v>3</v>
      </c>
      <c r="E523" s="17"/>
      <c r="F523" s="14">
        <f>(F519/30)*D522</f>
        <v>0</v>
      </c>
      <c r="G523" s="18">
        <f>D523*F523</f>
        <v>0</v>
      </c>
      <c r="H523" s="14">
        <f>(H519/30)*D522</f>
        <v>0</v>
      </c>
      <c r="I523" s="18">
        <f>D523*H523</f>
        <v>0</v>
      </c>
      <c r="J523" s="14">
        <f>(J519/30)*D522</f>
        <v>0</v>
      </c>
      <c r="K523" s="18">
        <f>D523*J523</f>
        <v>0</v>
      </c>
      <c r="L523" s="19"/>
      <c r="M523" s="19"/>
    </row>
    <row r="524" spans="3:14" x14ac:dyDescent="0.35">
      <c r="C524" s="16" t="s">
        <v>22</v>
      </c>
      <c r="D524" s="13">
        <v>3</v>
      </c>
      <c r="E524" s="17"/>
      <c r="F524" s="14">
        <f>(F520/30)*D522</f>
        <v>0</v>
      </c>
      <c r="G524" s="18">
        <f>D524*F524</f>
        <v>0</v>
      </c>
      <c r="H524" s="14">
        <f>(H520/30)*D522</f>
        <v>0</v>
      </c>
      <c r="I524" s="18">
        <f>D524*H524</f>
        <v>0</v>
      </c>
      <c r="J524" s="14">
        <f>(J520/30)*D522</f>
        <v>0</v>
      </c>
      <c r="K524" s="18">
        <f>D524*J524</f>
        <v>0</v>
      </c>
      <c r="L524" s="19"/>
      <c r="M524" s="19"/>
    </row>
    <row r="525" spans="3:14" x14ac:dyDescent="0.35">
      <c r="C525" s="16" t="s">
        <v>23</v>
      </c>
      <c r="D525" s="13"/>
      <c r="E525" s="20">
        <v>1.25</v>
      </c>
      <c r="F525" s="21">
        <f>F521*E525</f>
        <v>10869.565217391304</v>
      </c>
      <c r="G525" s="18">
        <f>D525*F525</f>
        <v>0</v>
      </c>
      <c r="H525" s="21"/>
      <c r="I525" s="18">
        <f>F525*H525</f>
        <v>0</v>
      </c>
      <c r="J525" s="21"/>
      <c r="K525" s="18">
        <f>H525*J525</f>
        <v>0</v>
      </c>
      <c r="L525" s="19"/>
      <c r="M525" s="19"/>
    </row>
    <row r="526" spans="3:14" x14ac:dyDescent="0.35">
      <c r="C526" s="16" t="s">
        <v>24</v>
      </c>
      <c r="D526" s="13">
        <v>0</v>
      </c>
      <c r="E526" s="20">
        <v>1.75</v>
      </c>
      <c r="F526" s="21"/>
      <c r="G526" s="18">
        <f>D526*F526</f>
        <v>0</v>
      </c>
      <c r="H526" s="21"/>
      <c r="I526" s="18">
        <f>F526*H526</f>
        <v>0</v>
      </c>
      <c r="J526" s="21"/>
      <c r="K526" s="18">
        <f>H526*J526</f>
        <v>0</v>
      </c>
      <c r="L526" s="19"/>
      <c r="M526" s="19"/>
    </row>
    <row r="527" spans="3:14" x14ac:dyDescent="0.35">
      <c r="C527" s="16" t="s">
        <v>25</v>
      </c>
      <c r="D527" s="13">
        <v>0</v>
      </c>
      <c r="E527" s="20">
        <v>1.35</v>
      </c>
      <c r="F527" s="21"/>
      <c r="G527" s="18">
        <f>D527*F527</f>
        <v>0</v>
      </c>
      <c r="H527" s="21"/>
      <c r="I527" s="18">
        <f>F527*H527</f>
        <v>0</v>
      </c>
      <c r="J527" s="21"/>
      <c r="K527" s="18">
        <f>H527*J527</f>
        <v>0</v>
      </c>
      <c r="L527" s="19"/>
      <c r="M527" s="19"/>
    </row>
    <row r="528" spans="3:14" x14ac:dyDescent="0.35">
      <c r="C528" s="16" t="s">
        <v>26</v>
      </c>
      <c r="D528" s="13"/>
      <c r="E528" s="20">
        <v>1.75</v>
      </c>
      <c r="F528" s="21">
        <f>F521*E528</f>
        <v>15217.391304347828</v>
      </c>
      <c r="G528" s="18">
        <f>+F528*D528</f>
        <v>0</v>
      </c>
      <c r="H528" s="21">
        <f>H521*E528</f>
        <v>15217.391304347828</v>
      </c>
      <c r="I528" s="18">
        <f>+H528*D528</f>
        <v>0</v>
      </c>
      <c r="J528" s="21">
        <f>J521*E528</f>
        <v>15217.391304347828</v>
      </c>
      <c r="K528" s="18">
        <f>+J528*D528</f>
        <v>0</v>
      </c>
      <c r="L528" s="19"/>
      <c r="M528" s="19"/>
    </row>
    <row r="529" spans="3:15" x14ac:dyDescent="0.35">
      <c r="C529" s="16" t="s">
        <v>27</v>
      </c>
      <c r="D529" s="13">
        <f>AD522</f>
        <v>0</v>
      </c>
      <c r="E529" s="20">
        <v>2.1</v>
      </c>
      <c r="F529" s="21"/>
      <c r="G529" s="18">
        <f>D529*F529</f>
        <v>0</v>
      </c>
      <c r="H529" s="21"/>
      <c r="I529" s="18">
        <f>F529*H529</f>
        <v>0</v>
      </c>
      <c r="J529" s="21"/>
      <c r="K529" s="18">
        <f>H529*J529</f>
        <v>0</v>
      </c>
      <c r="L529" s="19"/>
      <c r="M529" s="19"/>
    </row>
    <row r="530" spans="3:15" x14ac:dyDescent="0.35">
      <c r="C530" s="16" t="s">
        <v>28</v>
      </c>
      <c r="D530" s="13">
        <f>AE522</f>
        <v>0</v>
      </c>
      <c r="E530" s="20">
        <v>2</v>
      </c>
      <c r="F530" s="21"/>
      <c r="G530" s="18">
        <f>D530*F530</f>
        <v>0</v>
      </c>
      <c r="H530" s="21"/>
      <c r="I530" s="18">
        <f>F530*H530</f>
        <v>0</v>
      </c>
      <c r="J530" s="21"/>
      <c r="K530" s="18">
        <f>H530*J530</f>
        <v>0</v>
      </c>
      <c r="L530" s="19"/>
      <c r="M530" s="19"/>
    </row>
    <row r="531" spans="3:15" x14ac:dyDescent="0.35">
      <c r="C531" s="16" t="s">
        <v>29</v>
      </c>
      <c r="D531" s="13">
        <f>AF522</f>
        <v>0</v>
      </c>
      <c r="E531" s="20">
        <v>2.5</v>
      </c>
      <c r="F531" s="21"/>
      <c r="G531" s="18">
        <f>D531*F531</f>
        <v>0</v>
      </c>
      <c r="H531" s="21"/>
      <c r="I531" s="18">
        <f>F531*H531</f>
        <v>0</v>
      </c>
      <c r="J531" s="21"/>
      <c r="K531" s="18">
        <f>H531*J531</f>
        <v>0</v>
      </c>
      <c r="L531" s="19"/>
      <c r="M531" s="19"/>
    </row>
    <row r="532" spans="3:15" x14ac:dyDescent="0.35">
      <c r="C532" s="12" t="s">
        <v>30</v>
      </c>
      <c r="D532" s="12"/>
      <c r="E532" s="22"/>
      <c r="F532" s="14">
        <f t="shared" ref="F532:K532" si="19">SUM(F523:F531)</f>
        <v>26086.956521739132</v>
      </c>
      <c r="G532" s="15">
        <f t="shared" si="19"/>
        <v>0</v>
      </c>
      <c r="H532" s="14">
        <f t="shared" si="19"/>
        <v>15217.391304347828</v>
      </c>
      <c r="I532" s="15">
        <f t="shared" si="19"/>
        <v>0</v>
      </c>
      <c r="J532" s="14">
        <f t="shared" si="19"/>
        <v>15217.391304347828</v>
      </c>
      <c r="K532" s="15">
        <f t="shared" si="19"/>
        <v>0</v>
      </c>
      <c r="L532" s="11"/>
      <c r="M532" s="11"/>
      <c r="N532" s="362"/>
    </row>
    <row r="533" spans="3:15" x14ac:dyDescent="0.35">
      <c r="C533" s="16" t="s">
        <v>31</v>
      </c>
      <c r="D533" s="13"/>
      <c r="E533" s="23">
        <v>8.3299999999999999E-2</v>
      </c>
      <c r="F533" s="21">
        <f>F532*E533</f>
        <v>2173.0434782608695</v>
      </c>
      <c r="G533" s="18">
        <f>G532*E533</f>
        <v>0</v>
      </c>
      <c r="H533" s="21">
        <f>H532*E533</f>
        <v>1267.608695652174</v>
      </c>
      <c r="I533" s="18">
        <f>I532*E533</f>
        <v>0</v>
      </c>
      <c r="J533" s="21">
        <f>J532*E533</f>
        <v>1267.608695652174</v>
      </c>
      <c r="K533" s="18">
        <f>K532*E533</f>
        <v>0</v>
      </c>
      <c r="L533" s="19"/>
      <c r="M533" s="19"/>
      <c r="N533" s="362"/>
    </row>
    <row r="534" spans="3:15" x14ac:dyDescent="0.35">
      <c r="C534" s="16" t="s">
        <v>32</v>
      </c>
      <c r="D534" s="13"/>
      <c r="E534" s="24">
        <v>0.01</v>
      </c>
      <c r="F534" s="21">
        <f>F533*E534</f>
        <v>21.730434782608697</v>
      </c>
      <c r="G534" s="18">
        <f>G532*E534</f>
        <v>0</v>
      </c>
      <c r="H534" s="21">
        <f>H533*E534</f>
        <v>12.67608695652174</v>
      </c>
      <c r="I534" s="18">
        <f>I532*E534</f>
        <v>0</v>
      </c>
      <c r="J534" s="21">
        <f>J533*E534</f>
        <v>12.67608695652174</v>
      </c>
      <c r="K534" s="18">
        <f>K532*E534</f>
        <v>0</v>
      </c>
      <c r="L534" s="19"/>
      <c r="M534" s="19"/>
      <c r="N534" s="362"/>
    </row>
    <row r="535" spans="3:15" x14ac:dyDescent="0.35">
      <c r="C535" s="16" t="s">
        <v>33</v>
      </c>
      <c r="D535" s="13"/>
      <c r="E535" s="23">
        <v>8.3299999999999999E-2</v>
      </c>
      <c r="F535" s="21">
        <f>E535*F532</f>
        <v>2173.0434782608695</v>
      </c>
      <c r="G535" s="18">
        <f>G532*E535</f>
        <v>0</v>
      </c>
      <c r="H535" s="21">
        <f>E535*H532</f>
        <v>1267.608695652174</v>
      </c>
      <c r="I535" s="18">
        <f>I532*E535</f>
        <v>0</v>
      </c>
      <c r="J535" s="21">
        <f>E535*J532</f>
        <v>1267.608695652174</v>
      </c>
      <c r="K535" s="18">
        <f>K532*E535</f>
        <v>0</v>
      </c>
      <c r="L535" s="19"/>
      <c r="M535" s="19"/>
      <c r="N535" s="362"/>
    </row>
    <row r="536" spans="3:15" x14ac:dyDescent="0.35">
      <c r="C536" s="16" t="s">
        <v>34</v>
      </c>
      <c r="D536" s="13"/>
      <c r="E536" s="23">
        <v>4.1700000000000001E-2</v>
      </c>
      <c r="F536" s="21">
        <f>E536*F532</f>
        <v>1087.8260869565217</v>
      </c>
      <c r="G536" s="18">
        <f>+(G532-G524)*E536</f>
        <v>0</v>
      </c>
      <c r="H536" s="21">
        <f>E536*H532</f>
        <v>634.56521739130449</v>
      </c>
      <c r="I536" s="18">
        <f>+(I532-I524)*E536</f>
        <v>0</v>
      </c>
      <c r="J536" s="21">
        <f>E536*J532</f>
        <v>634.56521739130449</v>
      </c>
      <c r="K536" s="18">
        <f>+(K532-K524)*E536</f>
        <v>0</v>
      </c>
      <c r="L536" s="19"/>
      <c r="M536" s="19"/>
      <c r="N536" s="362"/>
    </row>
    <row r="537" spans="3:15" x14ac:dyDescent="0.35">
      <c r="C537" s="16" t="s">
        <v>35</v>
      </c>
      <c r="D537" s="13"/>
      <c r="E537" s="24">
        <v>0.12</v>
      </c>
      <c r="F537" s="21">
        <f>(F532-F520)*E537</f>
        <v>-16309.565217391304</v>
      </c>
      <c r="G537" s="18">
        <f>+(G532-G524)*E537</f>
        <v>0</v>
      </c>
      <c r="H537" s="21">
        <f>(H532-H520)*E537</f>
        <v>-17613.91304347826</v>
      </c>
      <c r="I537" s="18">
        <f>+(I532-I524)*E537</f>
        <v>0</v>
      </c>
      <c r="J537" s="21">
        <f>(J532-J520)*E537</f>
        <v>-17613.91304347826</v>
      </c>
      <c r="K537" s="18">
        <f>+(K532-K524)*E537</f>
        <v>0</v>
      </c>
      <c r="L537" s="19"/>
      <c r="M537" s="19"/>
      <c r="N537" s="362"/>
    </row>
    <row r="538" spans="3:15" x14ac:dyDescent="0.35">
      <c r="C538" s="16" t="s">
        <v>36</v>
      </c>
      <c r="D538" s="13"/>
      <c r="E538" s="25">
        <v>6.9599999999999995E-2</v>
      </c>
      <c r="F538" s="21">
        <f>(F532-F520)*E538</f>
        <v>-9459.547826086955</v>
      </c>
      <c r="G538" s="18">
        <f>+(G532-G524)*E538</f>
        <v>0</v>
      </c>
      <c r="H538" s="21">
        <f>(H532-H520)*E538</f>
        <v>-10216.069565217389</v>
      </c>
      <c r="I538" s="18">
        <f>+(I532-I524)*E538</f>
        <v>0</v>
      </c>
      <c r="J538" s="21">
        <f>(J532-J520)*E538</f>
        <v>-10216.069565217389</v>
      </c>
      <c r="K538" s="18">
        <f>+(K532-K524)*E538</f>
        <v>0</v>
      </c>
      <c r="L538" s="19"/>
      <c r="M538" s="19"/>
      <c r="N538" s="362"/>
    </row>
    <row r="539" spans="3:15" x14ac:dyDescent="0.35">
      <c r="C539" s="16" t="s">
        <v>37</v>
      </c>
      <c r="D539" s="13"/>
      <c r="E539" s="23">
        <v>0.04</v>
      </c>
      <c r="F539" s="21">
        <f>(F532-F520)*E539</f>
        <v>-5436.521739130435</v>
      </c>
      <c r="G539" s="18">
        <f>+(G532-G524+G536)*E539</f>
        <v>0</v>
      </c>
      <c r="H539" s="21">
        <f>(H532-H520)*E539</f>
        <v>-5871.304347826087</v>
      </c>
      <c r="I539" s="18">
        <f>+(I532-I524+I536)*E539</f>
        <v>0</v>
      </c>
      <c r="J539" s="21">
        <f>(J532-J520)*E539</f>
        <v>-5871.304347826087</v>
      </c>
      <c r="K539" s="18">
        <f>+(K532-K524+K536)*E539</f>
        <v>0</v>
      </c>
      <c r="L539" s="19"/>
      <c r="M539" s="19"/>
      <c r="N539" s="362"/>
    </row>
    <row r="540" spans="3:15" x14ac:dyDescent="0.35">
      <c r="C540" s="26" t="s">
        <v>38</v>
      </c>
      <c r="D540" s="26"/>
      <c r="E540" s="27"/>
      <c r="F540" s="28"/>
      <c r="G540" s="29">
        <f>SUM(G532:G539)</f>
        <v>0</v>
      </c>
      <c r="H540" s="28"/>
      <c r="I540" s="29">
        <f>SUM(I532:I539)</f>
        <v>0</v>
      </c>
      <c r="J540" s="28"/>
      <c r="K540" s="29">
        <f>SUM(K532:K539)</f>
        <v>0</v>
      </c>
      <c r="L540" s="30"/>
      <c r="M540" s="30"/>
      <c r="N540" s="362"/>
    </row>
    <row r="541" spans="3:15" x14ac:dyDescent="0.35">
      <c r="C541" s="31" t="s">
        <v>39</v>
      </c>
      <c r="D541" s="31"/>
      <c r="E541" s="32"/>
      <c r="F541" s="33">
        <v>0.14000000000000001</v>
      </c>
      <c r="G541" s="34">
        <f>F541*G540</f>
        <v>0</v>
      </c>
      <c r="H541" s="33">
        <v>0.16</v>
      </c>
      <c r="I541" s="34">
        <f>H541*I540</f>
        <v>0</v>
      </c>
      <c r="J541" s="33">
        <f>(F541+H541)/2</f>
        <v>0.15000000000000002</v>
      </c>
      <c r="K541" s="34">
        <f>J541*K540</f>
        <v>0</v>
      </c>
      <c r="L541" s="35"/>
      <c r="M541" s="35"/>
      <c r="N541" s="362"/>
    </row>
    <row r="542" spans="3:15" ht="15" thickBot="1" x14ac:dyDescent="0.4">
      <c r="C542" s="36" t="s">
        <v>40</v>
      </c>
      <c r="D542" s="36"/>
      <c r="E542" s="37">
        <v>0.19</v>
      </c>
      <c r="F542" s="38">
        <f>G540*F541</f>
        <v>0</v>
      </c>
      <c r="G542" s="39">
        <f>+F542*E542</f>
        <v>0</v>
      </c>
      <c r="H542" s="38">
        <f>I540*H541</f>
        <v>0</v>
      </c>
      <c r="I542" s="39">
        <f>+H542*E542</f>
        <v>0</v>
      </c>
      <c r="J542" s="38">
        <f>K540*J541</f>
        <v>0</v>
      </c>
      <c r="K542" s="39">
        <f>+J542*E542</f>
        <v>0</v>
      </c>
      <c r="L542" s="35"/>
      <c r="M542" s="35"/>
      <c r="N542" s="362"/>
    </row>
    <row r="543" spans="3:15" ht="15" thickBot="1" x14ac:dyDescent="0.4">
      <c r="C543" s="308" t="str">
        <f>C517</f>
        <v>AYUDANTE ALMACENISTA</v>
      </c>
      <c r="D543" s="308"/>
      <c r="E543" s="309"/>
      <c r="F543" s="310"/>
      <c r="G543" s="311">
        <f>G540+G541+G542</f>
        <v>0</v>
      </c>
      <c r="H543" s="310"/>
      <c r="I543" s="311">
        <f>I540+I541+I542</f>
        <v>0</v>
      </c>
      <c r="J543" s="310"/>
      <c r="K543" s="311">
        <f>K540+K541+K542</f>
        <v>0</v>
      </c>
      <c r="L543" s="9"/>
      <c r="M543" s="9"/>
      <c r="N543" s="362"/>
      <c r="O543" s="48"/>
    </row>
    <row r="544" spans="3:15" x14ac:dyDescent="0.35">
      <c r="C544" s="394"/>
      <c r="D544" s="394"/>
      <c r="E544" s="395"/>
      <c r="F544" s="396"/>
      <c r="G544" s="397"/>
      <c r="H544" s="396"/>
      <c r="I544" s="397"/>
      <c r="J544" s="396"/>
      <c r="K544" s="397"/>
      <c r="L544" s="9"/>
      <c r="M544" s="9"/>
      <c r="N544" s="362"/>
      <c r="O544" s="48"/>
    </row>
    <row r="545" spans="3:15" ht="15" thickBot="1" x14ac:dyDescent="0.4">
      <c r="C545" s="7" t="s">
        <v>168</v>
      </c>
      <c r="D545" s="7"/>
      <c r="E545" s="8"/>
      <c r="F545" s="44"/>
      <c r="G545" s="45"/>
      <c r="H545" s="44"/>
      <c r="I545" s="45"/>
      <c r="J545" s="44"/>
      <c r="K545" s="45"/>
      <c r="L545" s="9"/>
      <c r="M545" s="9"/>
      <c r="N545" s="362"/>
      <c r="O545" s="48"/>
    </row>
    <row r="546" spans="3:15" ht="15" thickBot="1" x14ac:dyDescent="0.4">
      <c r="C546" s="285" t="s">
        <v>12</v>
      </c>
      <c r="D546" s="285" t="s">
        <v>13</v>
      </c>
      <c r="E546" s="286" t="s">
        <v>14</v>
      </c>
      <c r="F546" s="287" t="s">
        <v>15</v>
      </c>
      <c r="G546" s="288" t="s">
        <v>16</v>
      </c>
      <c r="H546" s="287" t="s">
        <v>15</v>
      </c>
      <c r="I546" s="288" t="s">
        <v>16</v>
      </c>
      <c r="J546" s="287" t="s">
        <v>15</v>
      </c>
      <c r="K546" s="288" t="s">
        <v>16</v>
      </c>
      <c r="L546" s="9"/>
      <c r="M546" s="9"/>
      <c r="N546" s="362"/>
      <c r="O546" s="48"/>
    </row>
    <row r="547" spans="3:15" x14ac:dyDescent="0.35">
      <c r="C547" s="289" t="s">
        <v>17</v>
      </c>
      <c r="D547" s="290">
        <v>4</v>
      </c>
      <c r="E547" s="291"/>
      <c r="F547" s="292">
        <v>1925000</v>
      </c>
      <c r="G547" s="293">
        <f>D547*F547</f>
        <v>7700000</v>
      </c>
      <c r="H547" s="292">
        <v>1925000</v>
      </c>
      <c r="I547" s="293">
        <f>D547*H547</f>
        <v>7700000</v>
      </c>
      <c r="J547" s="292">
        <v>1925000</v>
      </c>
      <c r="K547" s="293">
        <f>D547*J547</f>
        <v>7700000</v>
      </c>
      <c r="L547" s="9"/>
      <c r="M547" s="9"/>
      <c r="N547" s="362"/>
      <c r="O547" s="48"/>
    </row>
    <row r="548" spans="3:15" x14ac:dyDescent="0.35">
      <c r="C548" s="294" t="s">
        <v>18</v>
      </c>
      <c r="D548" s="295">
        <v>4</v>
      </c>
      <c r="E548" s="296"/>
      <c r="F548" s="297">
        <v>162000</v>
      </c>
      <c r="G548" s="298">
        <f>D548*F548</f>
        <v>648000</v>
      </c>
      <c r="H548" s="297">
        <v>162000</v>
      </c>
      <c r="I548" s="298">
        <f>D548*H548</f>
        <v>648000</v>
      </c>
      <c r="J548" s="297">
        <v>162000</v>
      </c>
      <c r="K548" s="298">
        <f>D548*J548</f>
        <v>648000</v>
      </c>
      <c r="L548" s="9"/>
      <c r="M548" s="9"/>
      <c r="N548" s="362"/>
      <c r="O548" s="48"/>
    </row>
    <row r="549" spans="3:15" x14ac:dyDescent="0.35">
      <c r="C549" s="294" t="s">
        <v>19</v>
      </c>
      <c r="D549" s="295"/>
      <c r="E549" s="296"/>
      <c r="F549" s="297">
        <f>F547/230</f>
        <v>8369.565217391304</v>
      </c>
      <c r="G549" s="298"/>
      <c r="H549" s="297">
        <f>H547/230</f>
        <v>8369.565217391304</v>
      </c>
      <c r="I549" s="298"/>
      <c r="J549" s="297">
        <f>J547/230</f>
        <v>8369.565217391304</v>
      </c>
      <c r="K549" s="298"/>
      <c r="L549" s="9"/>
      <c r="M549" s="9"/>
      <c r="N549" s="362"/>
      <c r="O549" s="48"/>
    </row>
    <row r="550" spans="3:15" ht="15" thickBot="1" x14ac:dyDescent="0.4">
      <c r="C550" s="299" t="s">
        <v>20</v>
      </c>
      <c r="D550" s="300">
        <v>75</v>
      </c>
      <c r="E550" s="301"/>
      <c r="F550" s="302"/>
      <c r="G550" s="303"/>
      <c r="H550" s="302"/>
      <c r="I550" s="303"/>
      <c r="J550" s="302"/>
      <c r="K550" s="303"/>
      <c r="L550" s="9"/>
      <c r="M550" s="9"/>
      <c r="N550" s="362"/>
      <c r="O550" s="48"/>
    </row>
    <row r="551" spans="3:15" x14ac:dyDescent="0.35">
      <c r="C551" s="16" t="s">
        <v>21</v>
      </c>
      <c r="D551" s="13">
        <v>4</v>
      </c>
      <c r="E551" s="17"/>
      <c r="F551" s="14">
        <f>(F547/30)*D550</f>
        <v>4812500</v>
      </c>
      <c r="G551" s="18">
        <f>D551*F551</f>
        <v>19250000</v>
      </c>
      <c r="H551" s="14">
        <f>(H547/30)*D550</f>
        <v>4812500</v>
      </c>
      <c r="I551" s="18">
        <f>D551*H551</f>
        <v>19250000</v>
      </c>
      <c r="J551" s="14">
        <f>(J547/30)*D550</f>
        <v>4812500</v>
      </c>
      <c r="K551" s="18">
        <f>D551*J551</f>
        <v>19250000</v>
      </c>
      <c r="L551" s="9"/>
      <c r="M551" s="9"/>
      <c r="N551" s="362"/>
      <c r="O551" s="48"/>
    </row>
    <row r="552" spans="3:15" x14ac:dyDescent="0.35">
      <c r="C552" s="16" t="s">
        <v>22</v>
      </c>
      <c r="D552" s="13">
        <v>4</v>
      </c>
      <c r="E552" s="17"/>
      <c r="F552" s="14">
        <f>(F548/30)*D550</f>
        <v>405000</v>
      </c>
      <c r="G552" s="18">
        <f>D552*F552</f>
        <v>1620000</v>
      </c>
      <c r="H552" s="14">
        <f>(H548/30)*D550</f>
        <v>405000</v>
      </c>
      <c r="I552" s="18">
        <f>D552*H552</f>
        <v>1620000</v>
      </c>
      <c r="J552" s="14">
        <f>(D550/30)*J548</f>
        <v>405000</v>
      </c>
      <c r="K552" s="18">
        <f>D552*J552</f>
        <v>1620000</v>
      </c>
      <c r="L552" s="9"/>
      <c r="M552" s="9"/>
      <c r="N552" s="362"/>
      <c r="O552" s="48"/>
    </row>
    <row r="553" spans="3:15" x14ac:dyDescent="0.35">
      <c r="C553" s="16" t="s">
        <v>23</v>
      </c>
      <c r="D553" s="13">
        <v>0</v>
      </c>
      <c r="E553" s="20">
        <v>1.25</v>
      </c>
      <c r="F553" s="21"/>
      <c r="G553" s="18">
        <f>D553*F553</f>
        <v>0</v>
      </c>
      <c r="H553" s="21"/>
      <c r="I553" s="18">
        <f>F553*H553</f>
        <v>0</v>
      </c>
      <c r="J553" s="21"/>
      <c r="K553" s="18">
        <f>H553*J553</f>
        <v>0</v>
      </c>
      <c r="L553" s="9"/>
      <c r="M553" s="9"/>
      <c r="N553" s="362"/>
      <c r="O553" s="48"/>
    </row>
    <row r="554" spans="3:15" x14ac:dyDescent="0.35">
      <c r="C554" s="16" t="s">
        <v>24</v>
      </c>
      <c r="D554" s="13">
        <v>0</v>
      </c>
      <c r="E554" s="20">
        <v>1.75</v>
      </c>
      <c r="F554" s="21"/>
      <c r="G554" s="18">
        <f>D554*F554</f>
        <v>0</v>
      </c>
      <c r="H554" s="21"/>
      <c r="I554" s="18">
        <f>F554*H554</f>
        <v>0</v>
      </c>
      <c r="J554" s="21"/>
      <c r="K554" s="18">
        <f>H554*J554</f>
        <v>0</v>
      </c>
      <c r="L554" s="9"/>
      <c r="M554" s="9"/>
      <c r="N554" s="362"/>
      <c r="O554" s="48"/>
    </row>
    <row r="555" spans="3:15" x14ac:dyDescent="0.35">
      <c r="C555" s="16" t="s">
        <v>25</v>
      </c>
      <c r="D555" s="13">
        <v>0</v>
      </c>
      <c r="E555" s="20">
        <v>1.35</v>
      </c>
      <c r="F555" s="21"/>
      <c r="G555" s="18">
        <f>D555*F555</f>
        <v>0</v>
      </c>
      <c r="H555" s="21"/>
      <c r="I555" s="18">
        <f>F555*H555</f>
        <v>0</v>
      </c>
      <c r="J555" s="21"/>
      <c r="K555" s="18">
        <f>H555*J555</f>
        <v>0</v>
      </c>
      <c r="L555" s="9"/>
      <c r="M555" s="9"/>
      <c r="N555" s="362"/>
      <c r="O555" s="48"/>
    </row>
    <row r="556" spans="3:15" x14ac:dyDescent="0.35">
      <c r="C556" s="16" t="s">
        <v>26</v>
      </c>
      <c r="D556" s="13">
        <v>0</v>
      </c>
      <c r="E556" s="20">
        <v>1.75</v>
      </c>
      <c r="F556" s="21"/>
      <c r="G556" s="18">
        <f>+F556*D556</f>
        <v>0</v>
      </c>
      <c r="H556" s="21"/>
      <c r="I556" s="18">
        <f>+H556*F556</f>
        <v>0</v>
      </c>
      <c r="J556" s="21"/>
      <c r="K556" s="18">
        <f>+J556*H556</f>
        <v>0</v>
      </c>
      <c r="L556" s="9"/>
      <c r="M556" s="9"/>
      <c r="N556" s="362"/>
      <c r="O556" s="48"/>
    </row>
    <row r="557" spans="3:15" x14ac:dyDescent="0.35">
      <c r="C557" s="16" t="s">
        <v>27</v>
      </c>
      <c r="D557" s="13">
        <f>R554</f>
        <v>0</v>
      </c>
      <c r="E557" s="20">
        <v>2.1</v>
      </c>
      <c r="F557" s="21"/>
      <c r="G557" s="18">
        <f>D557*F557</f>
        <v>0</v>
      </c>
      <c r="H557" s="21"/>
      <c r="I557" s="18">
        <f>F557*H557</f>
        <v>0</v>
      </c>
      <c r="J557" s="21"/>
      <c r="K557" s="18">
        <f>H557*J557</f>
        <v>0</v>
      </c>
      <c r="L557" s="9"/>
      <c r="M557" s="9"/>
      <c r="N557" s="362"/>
      <c r="O557" s="48"/>
    </row>
    <row r="558" spans="3:15" x14ac:dyDescent="0.35">
      <c r="C558" s="16" t="s">
        <v>28</v>
      </c>
      <c r="D558" s="13">
        <f>S554</f>
        <v>0</v>
      </c>
      <c r="E558" s="20">
        <v>2</v>
      </c>
      <c r="F558" s="21"/>
      <c r="G558" s="18">
        <f>D558*F558</f>
        <v>0</v>
      </c>
      <c r="H558" s="21"/>
      <c r="I558" s="18">
        <f>F558*H558</f>
        <v>0</v>
      </c>
      <c r="J558" s="21"/>
      <c r="K558" s="18">
        <f>H558*J558</f>
        <v>0</v>
      </c>
      <c r="L558" s="9"/>
      <c r="M558" s="9"/>
      <c r="N558" s="362"/>
      <c r="O558" s="48"/>
    </row>
    <row r="559" spans="3:15" x14ac:dyDescent="0.35">
      <c r="C559" s="16" t="s">
        <v>29</v>
      </c>
      <c r="D559" s="13">
        <f>T554</f>
        <v>0</v>
      </c>
      <c r="E559" s="20">
        <v>2.5</v>
      </c>
      <c r="F559" s="21"/>
      <c r="G559" s="18">
        <f>D559*F559</f>
        <v>0</v>
      </c>
      <c r="H559" s="21"/>
      <c r="I559" s="18">
        <f>F559*H559</f>
        <v>0</v>
      </c>
      <c r="J559" s="21"/>
      <c r="K559" s="18">
        <f>H559*J559</f>
        <v>0</v>
      </c>
      <c r="L559" s="9"/>
      <c r="M559" s="9"/>
      <c r="N559" s="362"/>
      <c r="O559" s="48"/>
    </row>
    <row r="560" spans="3:15" x14ac:dyDescent="0.35">
      <c r="C560" s="12" t="s">
        <v>30</v>
      </c>
      <c r="D560" s="12"/>
      <c r="E560" s="22"/>
      <c r="F560" s="14">
        <f t="shared" ref="F560:K560" si="20">SUM(F551:F559)</f>
        <v>5217500</v>
      </c>
      <c r="G560" s="15">
        <f t="shared" si="20"/>
        <v>20870000</v>
      </c>
      <c r="H560" s="14">
        <f t="shared" si="20"/>
        <v>5217500</v>
      </c>
      <c r="I560" s="15">
        <f t="shared" si="20"/>
        <v>20870000</v>
      </c>
      <c r="J560" s="14">
        <f t="shared" si="20"/>
        <v>5217500</v>
      </c>
      <c r="K560" s="15">
        <f t="shared" si="20"/>
        <v>20870000</v>
      </c>
      <c r="L560" s="9"/>
      <c r="M560" s="9"/>
      <c r="N560" s="362"/>
      <c r="O560" s="48"/>
    </row>
    <row r="561" spans="3:15" x14ac:dyDescent="0.35">
      <c r="C561" s="16" t="s">
        <v>31</v>
      </c>
      <c r="D561" s="13"/>
      <c r="E561" s="23">
        <v>8.3299999999999999E-2</v>
      </c>
      <c r="F561" s="21">
        <f>F560*E561</f>
        <v>434617.75</v>
      </c>
      <c r="G561" s="18">
        <f>G560*E561</f>
        <v>1738471</v>
      </c>
      <c r="H561" s="21">
        <f>H560*E561</f>
        <v>434617.75</v>
      </c>
      <c r="I561" s="18">
        <f>I560*E561</f>
        <v>1738471</v>
      </c>
      <c r="J561" s="21">
        <f>J560*E561</f>
        <v>434617.75</v>
      </c>
      <c r="K561" s="18">
        <f>K560*E561</f>
        <v>1738471</v>
      </c>
      <c r="L561" s="9"/>
      <c r="M561" s="9"/>
      <c r="N561" s="362"/>
      <c r="O561" s="48"/>
    </row>
    <row r="562" spans="3:15" x14ac:dyDescent="0.35">
      <c r="C562" s="16" t="s">
        <v>32</v>
      </c>
      <c r="D562" s="13"/>
      <c r="E562" s="24">
        <v>0.01</v>
      </c>
      <c r="F562" s="21">
        <f>F561*E562</f>
        <v>4346.1774999999998</v>
      </c>
      <c r="G562" s="18">
        <f>G560*E562</f>
        <v>208700</v>
      </c>
      <c r="H562" s="21">
        <f>H561*E562</f>
        <v>4346.1774999999998</v>
      </c>
      <c r="I562" s="18">
        <f>I560*E562</f>
        <v>208700</v>
      </c>
      <c r="J562" s="21">
        <f>J561*E562</f>
        <v>4346.1774999999998</v>
      </c>
      <c r="K562" s="18">
        <f>K560*E562</f>
        <v>208700</v>
      </c>
      <c r="L562" s="9"/>
      <c r="M562" s="9"/>
      <c r="N562" s="362"/>
      <c r="O562" s="48"/>
    </row>
    <row r="563" spans="3:15" x14ac:dyDescent="0.35">
      <c r="C563" s="16" t="s">
        <v>33</v>
      </c>
      <c r="D563" s="13"/>
      <c r="E563" s="23">
        <v>8.3299999999999999E-2</v>
      </c>
      <c r="F563" s="21">
        <f>E563*F560</f>
        <v>434617.75</v>
      </c>
      <c r="G563" s="18">
        <f>G560*E563</f>
        <v>1738471</v>
      </c>
      <c r="H563" s="21">
        <f>E563*H560</f>
        <v>434617.75</v>
      </c>
      <c r="I563" s="18">
        <f>I560*E563</f>
        <v>1738471</v>
      </c>
      <c r="J563" s="21">
        <f>E563*J560</f>
        <v>434617.75</v>
      </c>
      <c r="K563" s="18">
        <f>K560*E563</f>
        <v>1738471</v>
      </c>
      <c r="L563" s="9"/>
      <c r="M563" s="9"/>
      <c r="N563" s="362"/>
      <c r="O563" s="48"/>
    </row>
    <row r="564" spans="3:15" x14ac:dyDescent="0.35">
      <c r="C564" s="16" t="s">
        <v>34</v>
      </c>
      <c r="D564" s="13"/>
      <c r="E564" s="23">
        <v>4.1700000000000001E-2</v>
      </c>
      <c r="F564" s="21">
        <f>E564*F560</f>
        <v>217569.75</v>
      </c>
      <c r="G564" s="18">
        <f>+(G560-G552)*E564</f>
        <v>802725</v>
      </c>
      <c r="H564" s="21">
        <f>E564*H560</f>
        <v>217569.75</v>
      </c>
      <c r="I564" s="18">
        <f>+(I560-I552)*E564</f>
        <v>802725</v>
      </c>
      <c r="J564" s="21">
        <f>E564*J560</f>
        <v>217569.75</v>
      </c>
      <c r="K564" s="18">
        <f>+(K560-K552)*E564</f>
        <v>802725</v>
      </c>
      <c r="L564" s="9"/>
      <c r="M564" s="9"/>
      <c r="N564" s="362"/>
      <c r="O564" s="48"/>
    </row>
    <row r="565" spans="3:15" x14ac:dyDescent="0.35">
      <c r="C565" s="16" t="s">
        <v>35</v>
      </c>
      <c r="D565" s="13"/>
      <c r="E565" s="24">
        <v>0.12</v>
      </c>
      <c r="F565" s="21">
        <f>(F560-F548)*E565</f>
        <v>606660</v>
      </c>
      <c r="G565" s="18">
        <f>+(G560-G552)*E565</f>
        <v>2310000</v>
      </c>
      <c r="H565" s="21">
        <f>(H560-H548)*E565</f>
        <v>606660</v>
      </c>
      <c r="I565" s="18">
        <f>+(I560-I552)*E565</f>
        <v>2310000</v>
      </c>
      <c r="J565" s="21">
        <f>(J560-J548)*E565</f>
        <v>606660</v>
      </c>
      <c r="K565" s="18">
        <f>+(K560-K552)*E565</f>
        <v>2310000</v>
      </c>
      <c r="L565" s="9"/>
      <c r="M565" s="9"/>
      <c r="N565" s="362"/>
      <c r="O565" s="48"/>
    </row>
    <row r="566" spans="3:15" x14ac:dyDescent="0.35">
      <c r="C566" s="16" t="s">
        <v>36</v>
      </c>
      <c r="D566" s="13"/>
      <c r="E566" s="25">
        <v>6.9599999999999995E-2</v>
      </c>
      <c r="F566" s="21">
        <f>(F560-F548)*E566</f>
        <v>351862.8</v>
      </c>
      <c r="G566" s="18">
        <f>+(G560-G552)*E566</f>
        <v>1339800</v>
      </c>
      <c r="H566" s="21">
        <f>(H560-H548)*E566</f>
        <v>351862.8</v>
      </c>
      <c r="I566" s="18">
        <f>+(I560-I552)*E566</f>
        <v>1339800</v>
      </c>
      <c r="J566" s="21">
        <f>(J560-J548)*E566</f>
        <v>351862.8</v>
      </c>
      <c r="K566" s="18">
        <f>+(K560-K552)*E566</f>
        <v>1339800</v>
      </c>
      <c r="L566" s="9"/>
      <c r="M566" s="9"/>
      <c r="N566" s="362"/>
      <c r="O566" s="48"/>
    </row>
    <row r="567" spans="3:15" x14ac:dyDescent="0.35">
      <c r="C567" s="16" t="s">
        <v>37</v>
      </c>
      <c r="D567" s="13"/>
      <c r="E567" s="23">
        <v>0.04</v>
      </c>
      <c r="F567" s="21">
        <f>(F560-F548)*E567</f>
        <v>202220</v>
      </c>
      <c r="G567" s="18">
        <f>+(G560-G552+G564)*E567</f>
        <v>802109</v>
      </c>
      <c r="H567" s="21">
        <f>(H560-H548)*E567</f>
        <v>202220</v>
      </c>
      <c r="I567" s="18">
        <f>+(I560-I552+I564)*E567</f>
        <v>802109</v>
      </c>
      <c r="J567" s="21">
        <f>(J560-J548)*E567</f>
        <v>202220</v>
      </c>
      <c r="K567" s="18">
        <f>+(K560-K552+K564)*E567</f>
        <v>802109</v>
      </c>
      <c r="L567" s="9"/>
      <c r="M567" s="9"/>
      <c r="N567" s="362"/>
      <c r="O567" s="48"/>
    </row>
    <row r="568" spans="3:15" x14ac:dyDescent="0.35">
      <c r="C568" s="26" t="s">
        <v>38</v>
      </c>
      <c r="D568" s="26"/>
      <c r="E568" s="27"/>
      <c r="F568" s="28"/>
      <c r="G568" s="29">
        <f>SUM(G560:G567)</f>
        <v>29810276</v>
      </c>
      <c r="H568" s="28"/>
      <c r="I568" s="29">
        <f>SUM(I560:I567)</f>
        <v>29810276</v>
      </c>
      <c r="J568" s="28"/>
      <c r="K568" s="29">
        <f>SUM(K560:K567)</f>
        <v>29810276</v>
      </c>
      <c r="L568" s="9"/>
      <c r="M568" s="9"/>
      <c r="N568" s="362"/>
      <c r="O568" s="48"/>
    </row>
    <row r="569" spans="3:15" x14ac:dyDescent="0.35">
      <c r="C569" s="31" t="s">
        <v>39</v>
      </c>
      <c r="D569" s="31"/>
      <c r="E569" s="32"/>
      <c r="F569" s="33">
        <v>0.14000000000000001</v>
      </c>
      <c r="G569" s="34">
        <f>F569*G568</f>
        <v>4173438.6400000006</v>
      </c>
      <c r="H569" s="33">
        <v>0.16</v>
      </c>
      <c r="I569" s="34">
        <f>H569*I568</f>
        <v>4769644.16</v>
      </c>
      <c r="J569" s="33">
        <f>(F569+H569)/2</f>
        <v>0.15000000000000002</v>
      </c>
      <c r="K569" s="34">
        <f>J569*K568</f>
        <v>4471541.4000000004</v>
      </c>
      <c r="L569" s="9"/>
      <c r="M569" s="9"/>
      <c r="N569" s="362"/>
      <c r="O569" s="48"/>
    </row>
    <row r="570" spans="3:15" ht="15" thickBot="1" x14ac:dyDescent="0.4">
      <c r="C570" s="36" t="s">
        <v>40</v>
      </c>
      <c r="D570" s="36"/>
      <c r="E570" s="37">
        <v>0.19</v>
      </c>
      <c r="F570" s="38">
        <f>G568*F569</f>
        <v>4173438.6400000006</v>
      </c>
      <c r="G570" s="39">
        <f>+F570*E570</f>
        <v>792953.34160000016</v>
      </c>
      <c r="H570" s="38">
        <f>I568*H569</f>
        <v>4769644.16</v>
      </c>
      <c r="I570" s="39">
        <f>+H570*E570</f>
        <v>906232.39040000003</v>
      </c>
      <c r="J570" s="38">
        <f>K568*J569</f>
        <v>4471541.4000000004</v>
      </c>
      <c r="K570" s="39">
        <f>+J570*E570</f>
        <v>849592.86600000004</v>
      </c>
      <c r="L570" s="9"/>
      <c r="M570" s="9"/>
      <c r="N570" s="362"/>
      <c r="O570" s="48"/>
    </row>
    <row r="571" spans="3:15" ht="15" thickBot="1" x14ac:dyDescent="0.4">
      <c r="C571" s="308" t="str">
        <f>C545</f>
        <v>OFICIALES PINTORES CASA BENKOS BIOHO</v>
      </c>
      <c r="D571" s="308"/>
      <c r="E571" s="309"/>
      <c r="F571" s="310"/>
      <c r="G571" s="311">
        <f>G568+G569+G570</f>
        <v>34776667.981600001</v>
      </c>
      <c r="H571" s="310"/>
      <c r="I571" s="311">
        <f>I568+I569+I570</f>
        <v>35486152.550399996</v>
      </c>
      <c r="J571" s="310"/>
      <c r="K571" s="311">
        <f>K568+K569+K570</f>
        <v>35131410.265999995</v>
      </c>
      <c r="L571" s="9"/>
      <c r="M571" s="9"/>
      <c r="N571" s="362"/>
      <c r="O571" s="48"/>
    </row>
    <row r="572" spans="3:15" x14ac:dyDescent="0.35">
      <c r="C572" s="394"/>
      <c r="D572" s="394"/>
      <c r="E572" s="395"/>
      <c r="F572" s="396"/>
      <c r="G572" s="397"/>
      <c r="H572" s="396"/>
      <c r="I572" s="397"/>
      <c r="J572" s="396"/>
      <c r="K572" s="397"/>
      <c r="L572" s="9"/>
      <c r="M572" s="9"/>
      <c r="N572" s="362"/>
      <c r="O572" s="48"/>
    </row>
    <row r="573" spans="3:15" ht="15" thickBot="1" x14ac:dyDescent="0.4">
      <c r="C573" s="7" t="s">
        <v>169</v>
      </c>
      <c r="D573" s="7"/>
      <c r="E573" s="8"/>
      <c r="F573" s="44"/>
      <c r="G573" s="45"/>
      <c r="H573" s="44"/>
      <c r="I573" s="45"/>
      <c r="J573" s="44"/>
      <c r="K573" s="45"/>
      <c r="L573" s="9"/>
      <c r="M573" s="9"/>
      <c r="N573" s="362"/>
      <c r="O573" s="48"/>
    </row>
    <row r="574" spans="3:15" ht="15" thickBot="1" x14ac:dyDescent="0.4">
      <c r="C574" s="285" t="s">
        <v>12</v>
      </c>
      <c r="D574" s="285" t="s">
        <v>13</v>
      </c>
      <c r="E574" s="286" t="s">
        <v>14</v>
      </c>
      <c r="F574" s="287" t="s">
        <v>15</v>
      </c>
      <c r="G574" s="288" t="s">
        <v>16</v>
      </c>
      <c r="H574" s="287" t="s">
        <v>15</v>
      </c>
      <c r="I574" s="288" t="s">
        <v>16</v>
      </c>
      <c r="J574" s="287" t="s">
        <v>15</v>
      </c>
      <c r="K574" s="288" t="s">
        <v>16</v>
      </c>
      <c r="L574" s="9"/>
      <c r="M574" s="9"/>
      <c r="N574" s="362"/>
      <c r="O574" s="48"/>
    </row>
    <row r="575" spans="3:15" x14ac:dyDescent="0.35">
      <c r="C575" s="289" t="s">
        <v>17</v>
      </c>
      <c r="D575" s="290">
        <v>4</v>
      </c>
      <c r="E575" s="291"/>
      <c r="F575" s="292">
        <v>1925000</v>
      </c>
      <c r="G575" s="293">
        <f>D575*F575</f>
        <v>7700000</v>
      </c>
      <c r="H575" s="292">
        <v>1925000</v>
      </c>
      <c r="I575" s="293">
        <f>D575*H575</f>
        <v>7700000</v>
      </c>
      <c r="J575" s="292">
        <v>1925000</v>
      </c>
      <c r="K575" s="293">
        <f>D575*J575</f>
        <v>7700000</v>
      </c>
      <c r="L575" s="9"/>
      <c r="M575" s="9"/>
      <c r="N575" s="362"/>
      <c r="O575" s="48"/>
    </row>
    <row r="576" spans="3:15" x14ac:dyDescent="0.35">
      <c r="C576" s="294" t="s">
        <v>18</v>
      </c>
      <c r="D576" s="295">
        <v>4</v>
      </c>
      <c r="E576" s="296"/>
      <c r="F576" s="297">
        <v>162000</v>
      </c>
      <c r="G576" s="298">
        <f>D576*F576</f>
        <v>648000</v>
      </c>
      <c r="H576" s="297">
        <v>162000</v>
      </c>
      <c r="I576" s="298">
        <f>D576*H576</f>
        <v>648000</v>
      </c>
      <c r="J576" s="297">
        <v>162000</v>
      </c>
      <c r="K576" s="298">
        <f>D576*J576</f>
        <v>648000</v>
      </c>
      <c r="L576" s="9"/>
      <c r="M576" s="9"/>
      <c r="N576" s="362"/>
      <c r="O576" s="48"/>
    </row>
    <row r="577" spans="3:15" x14ac:dyDescent="0.35">
      <c r="C577" s="294" t="s">
        <v>19</v>
      </c>
      <c r="D577" s="295"/>
      <c r="E577" s="296"/>
      <c r="F577" s="297">
        <f>F575/230</f>
        <v>8369.565217391304</v>
      </c>
      <c r="G577" s="298"/>
      <c r="H577" s="297">
        <f>H575/230</f>
        <v>8369.565217391304</v>
      </c>
      <c r="I577" s="298"/>
      <c r="J577" s="297">
        <f>J575/230</f>
        <v>8369.565217391304</v>
      </c>
      <c r="K577" s="298"/>
      <c r="L577" s="9"/>
      <c r="M577" s="9"/>
      <c r="N577" s="362"/>
      <c r="O577" s="48"/>
    </row>
    <row r="578" spans="3:15" ht="15" thickBot="1" x14ac:dyDescent="0.4">
      <c r="C578" s="299" t="s">
        <v>20</v>
      </c>
      <c r="D578" s="300">
        <v>90</v>
      </c>
      <c r="E578" s="301"/>
      <c r="F578" s="302"/>
      <c r="G578" s="303"/>
      <c r="H578" s="302"/>
      <c r="I578" s="303"/>
      <c r="J578" s="302"/>
      <c r="K578" s="303"/>
      <c r="L578" s="9"/>
      <c r="M578" s="9"/>
      <c r="N578" s="362"/>
      <c r="O578" s="48"/>
    </row>
    <row r="579" spans="3:15" x14ac:dyDescent="0.35">
      <c r="C579" s="16" t="s">
        <v>21</v>
      </c>
      <c r="D579" s="13">
        <v>4</v>
      </c>
      <c r="E579" s="17"/>
      <c r="F579" s="14">
        <f>(F575/30)*D578</f>
        <v>5775000</v>
      </c>
      <c r="G579" s="18">
        <f>D579*F579</f>
        <v>23100000</v>
      </c>
      <c r="H579" s="14">
        <f>(H575/30)*D578</f>
        <v>5775000</v>
      </c>
      <c r="I579" s="18">
        <f>D579*H579</f>
        <v>23100000</v>
      </c>
      <c r="J579" s="14">
        <f>(J575/30)*D578</f>
        <v>5775000</v>
      </c>
      <c r="K579" s="18">
        <f>D579*J579</f>
        <v>23100000</v>
      </c>
      <c r="L579" s="9"/>
      <c r="M579" s="9"/>
      <c r="N579" s="362"/>
      <c r="O579" s="48"/>
    </row>
    <row r="580" spans="3:15" x14ac:dyDescent="0.35">
      <c r="C580" s="16" t="s">
        <v>22</v>
      </c>
      <c r="D580" s="13">
        <v>4</v>
      </c>
      <c r="E580" s="17"/>
      <c r="F580" s="14">
        <f>(F576/30)*D578</f>
        <v>486000</v>
      </c>
      <c r="G580" s="18">
        <f>D580*F580</f>
        <v>1944000</v>
      </c>
      <c r="H580" s="14">
        <f>(H576/30)*D578</f>
        <v>486000</v>
      </c>
      <c r="I580" s="18">
        <f>D580*H580</f>
        <v>1944000</v>
      </c>
      <c r="J580" s="14">
        <f>(D578/30)*J576</f>
        <v>486000</v>
      </c>
      <c r="K580" s="18">
        <f>D580*J580</f>
        <v>1944000</v>
      </c>
      <c r="L580" s="9"/>
      <c r="M580" s="9"/>
      <c r="N580" s="362"/>
      <c r="O580" s="48"/>
    </row>
    <row r="581" spans="3:15" x14ac:dyDescent="0.35">
      <c r="C581" s="16" t="s">
        <v>23</v>
      </c>
      <c r="D581" s="13">
        <v>0</v>
      </c>
      <c r="E581" s="20">
        <v>1.25</v>
      </c>
      <c r="F581" s="21"/>
      <c r="G581" s="18">
        <f>D581*F581</f>
        <v>0</v>
      </c>
      <c r="H581" s="21"/>
      <c r="I581" s="18">
        <f>F581*H581</f>
        <v>0</v>
      </c>
      <c r="J581" s="21"/>
      <c r="K581" s="18">
        <f>H581*J581</f>
        <v>0</v>
      </c>
      <c r="L581" s="9"/>
      <c r="M581" s="9"/>
      <c r="N581" s="362"/>
      <c r="O581" s="48"/>
    </row>
    <row r="582" spans="3:15" x14ac:dyDescent="0.35">
      <c r="C582" s="16" t="s">
        <v>24</v>
      </c>
      <c r="D582" s="13">
        <v>0</v>
      </c>
      <c r="E582" s="20">
        <v>1.75</v>
      </c>
      <c r="F582" s="21"/>
      <c r="G582" s="18">
        <f>D582*F582</f>
        <v>0</v>
      </c>
      <c r="H582" s="21"/>
      <c r="I582" s="18">
        <f>F582*H582</f>
        <v>0</v>
      </c>
      <c r="J582" s="21"/>
      <c r="K582" s="18">
        <f>H582*J582</f>
        <v>0</v>
      </c>
      <c r="L582" s="9"/>
      <c r="M582" s="9"/>
      <c r="N582" s="362"/>
      <c r="O582" s="48"/>
    </row>
    <row r="583" spans="3:15" x14ac:dyDescent="0.35">
      <c r="C583" s="16" t="s">
        <v>25</v>
      </c>
      <c r="D583" s="13">
        <v>0</v>
      </c>
      <c r="E583" s="20">
        <v>1.35</v>
      </c>
      <c r="F583" s="21"/>
      <c r="G583" s="18">
        <f>D583*F583</f>
        <v>0</v>
      </c>
      <c r="H583" s="21"/>
      <c r="I583" s="18">
        <f>F583*H583</f>
        <v>0</v>
      </c>
      <c r="J583" s="21"/>
      <c r="K583" s="18">
        <f>H583*J583</f>
        <v>0</v>
      </c>
      <c r="L583" s="9"/>
      <c r="M583" s="9"/>
      <c r="N583" s="362"/>
      <c r="O583" s="48"/>
    </row>
    <row r="584" spans="3:15" x14ac:dyDescent="0.35">
      <c r="C584" s="16" t="s">
        <v>26</v>
      </c>
      <c r="D584" s="13">
        <v>0</v>
      </c>
      <c r="E584" s="20">
        <v>1.75</v>
      </c>
      <c r="F584" s="21"/>
      <c r="G584" s="18">
        <f>+F584*D584</f>
        <v>0</v>
      </c>
      <c r="H584" s="21"/>
      <c r="I584" s="18">
        <f>+H584*F584</f>
        <v>0</v>
      </c>
      <c r="J584" s="21"/>
      <c r="K584" s="18">
        <f>+J584*H584</f>
        <v>0</v>
      </c>
      <c r="L584" s="9"/>
      <c r="M584" s="9"/>
      <c r="N584" s="362"/>
      <c r="O584" s="48"/>
    </row>
    <row r="585" spans="3:15" x14ac:dyDescent="0.35">
      <c r="C585" s="16" t="s">
        <v>27</v>
      </c>
      <c r="D585" s="13">
        <f>R582</f>
        <v>0</v>
      </c>
      <c r="E585" s="20">
        <v>2.1</v>
      </c>
      <c r="F585" s="21"/>
      <c r="G585" s="18">
        <f>D585*F585</f>
        <v>0</v>
      </c>
      <c r="H585" s="21"/>
      <c r="I585" s="18">
        <f>F585*H585</f>
        <v>0</v>
      </c>
      <c r="J585" s="21"/>
      <c r="K585" s="18">
        <f>H585*J585</f>
        <v>0</v>
      </c>
      <c r="L585" s="9"/>
      <c r="M585" s="9"/>
      <c r="N585" s="362"/>
      <c r="O585" s="48"/>
    </row>
    <row r="586" spans="3:15" x14ac:dyDescent="0.35">
      <c r="C586" s="16" t="s">
        <v>28</v>
      </c>
      <c r="D586" s="13">
        <f>S582</f>
        <v>0</v>
      </c>
      <c r="E586" s="20">
        <v>2</v>
      </c>
      <c r="F586" s="21"/>
      <c r="G586" s="18">
        <f>D586*F586</f>
        <v>0</v>
      </c>
      <c r="H586" s="21"/>
      <c r="I586" s="18">
        <f>F586*H586</f>
        <v>0</v>
      </c>
      <c r="J586" s="21"/>
      <c r="K586" s="18">
        <f>H586*J586</f>
        <v>0</v>
      </c>
      <c r="L586" s="9"/>
      <c r="M586" s="9"/>
      <c r="N586" s="362"/>
      <c r="O586" s="48"/>
    </row>
    <row r="587" spans="3:15" x14ac:dyDescent="0.35">
      <c r="C587" s="16" t="s">
        <v>29</v>
      </c>
      <c r="D587" s="13">
        <f>T582</f>
        <v>0</v>
      </c>
      <c r="E587" s="20">
        <v>2.5</v>
      </c>
      <c r="F587" s="21"/>
      <c r="G587" s="18">
        <f>D587*F587</f>
        <v>0</v>
      </c>
      <c r="H587" s="21"/>
      <c r="I587" s="18">
        <f>F587*H587</f>
        <v>0</v>
      </c>
      <c r="J587" s="21"/>
      <c r="K587" s="18">
        <f>H587*J587</f>
        <v>0</v>
      </c>
      <c r="L587" s="9"/>
      <c r="M587" s="9"/>
      <c r="N587" s="362"/>
      <c r="O587" s="48"/>
    </row>
    <row r="588" spans="3:15" x14ac:dyDescent="0.35">
      <c r="C588" s="12" t="s">
        <v>30</v>
      </c>
      <c r="D588" s="12"/>
      <c r="E588" s="22"/>
      <c r="F588" s="14">
        <f t="shared" ref="F588:K588" si="21">SUM(F579:F587)</f>
        <v>6261000</v>
      </c>
      <c r="G588" s="15">
        <f t="shared" si="21"/>
        <v>25044000</v>
      </c>
      <c r="H588" s="14">
        <f t="shared" si="21"/>
        <v>6261000</v>
      </c>
      <c r="I588" s="15">
        <f t="shared" si="21"/>
        <v>25044000</v>
      </c>
      <c r="J588" s="14">
        <f t="shared" si="21"/>
        <v>6261000</v>
      </c>
      <c r="K588" s="15">
        <f t="shared" si="21"/>
        <v>25044000</v>
      </c>
      <c r="L588" s="9"/>
      <c r="M588" s="9"/>
      <c r="N588" s="362"/>
      <c r="O588" s="48"/>
    </row>
    <row r="589" spans="3:15" x14ac:dyDescent="0.35">
      <c r="C589" s="16" t="s">
        <v>31</v>
      </c>
      <c r="D589" s="13"/>
      <c r="E589" s="23">
        <v>8.3299999999999999E-2</v>
      </c>
      <c r="F589" s="21">
        <f>F588*E589</f>
        <v>521541.3</v>
      </c>
      <c r="G589" s="18">
        <f>G588*E589</f>
        <v>2086165.2</v>
      </c>
      <c r="H589" s="21">
        <f>H588*E589</f>
        <v>521541.3</v>
      </c>
      <c r="I589" s="18">
        <f>I588*E589</f>
        <v>2086165.2</v>
      </c>
      <c r="J589" s="21">
        <f>J588*E589</f>
        <v>521541.3</v>
      </c>
      <c r="K589" s="18">
        <f>K588*E589</f>
        <v>2086165.2</v>
      </c>
      <c r="L589" s="9"/>
      <c r="M589" s="9"/>
      <c r="N589" s="362"/>
      <c r="O589" s="48"/>
    </row>
    <row r="590" spans="3:15" x14ac:dyDescent="0.35">
      <c r="C590" s="16" t="s">
        <v>32</v>
      </c>
      <c r="D590" s="13"/>
      <c r="E590" s="24">
        <v>0.01</v>
      </c>
      <c r="F590" s="21">
        <f>F589*E590</f>
        <v>5215.4129999999996</v>
      </c>
      <c r="G590" s="18">
        <f>G588*E590</f>
        <v>250440</v>
      </c>
      <c r="H590" s="21">
        <f>H589*E590</f>
        <v>5215.4129999999996</v>
      </c>
      <c r="I590" s="18">
        <f>I588*E590</f>
        <v>250440</v>
      </c>
      <c r="J590" s="21">
        <f>J589*E590</f>
        <v>5215.4129999999996</v>
      </c>
      <c r="K590" s="18">
        <f>K588*E590</f>
        <v>250440</v>
      </c>
      <c r="L590" s="9"/>
      <c r="M590" s="9"/>
      <c r="N590" s="362"/>
      <c r="O590" s="48"/>
    </row>
    <row r="591" spans="3:15" x14ac:dyDescent="0.35">
      <c r="C591" s="16" t="s">
        <v>33</v>
      </c>
      <c r="D591" s="13"/>
      <c r="E591" s="23">
        <v>8.3299999999999999E-2</v>
      </c>
      <c r="F591" s="21">
        <f>E591*F588</f>
        <v>521541.3</v>
      </c>
      <c r="G591" s="18">
        <f>G588*E591</f>
        <v>2086165.2</v>
      </c>
      <c r="H591" s="21">
        <f>E591*H588</f>
        <v>521541.3</v>
      </c>
      <c r="I591" s="18">
        <f>I588*E591</f>
        <v>2086165.2</v>
      </c>
      <c r="J591" s="21">
        <f>E591*J588</f>
        <v>521541.3</v>
      </c>
      <c r="K591" s="18">
        <f>K588*E591</f>
        <v>2086165.2</v>
      </c>
      <c r="L591" s="9"/>
      <c r="M591" s="9"/>
      <c r="N591" s="362"/>
      <c r="O591" s="48"/>
    </row>
    <row r="592" spans="3:15" x14ac:dyDescent="0.35">
      <c r="C592" s="16" t="s">
        <v>34</v>
      </c>
      <c r="D592" s="13"/>
      <c r="E592" s="23">
        <v>4.1700000000000001E-2</v>
      </c>
      <c r="F592" s="21">
        <f>E592*F588</f>
        <v>261083.7</v>
      </c>
      <c r="G592" s="18">
        <f>+(G588-G580)*E592</f>
        <v>963270</v>
      </c>
      <c r="H592" s="21">
        <f>E592*H588</f>
        <v>261083.7</v>
      </c>
      <c r="I592" s="18">
        <f>+(I588-I580)*E592</f>
        <v>963270</v>
      </c>
      <c r="J592" s="21">
        <f>E592*J588</f>
        <v>261083.7</v>
      </c>
      <c r="K592" s="18">
        <f>+(K588-K580)*E592</f>
        <v>963270</v>
      </c>
      <c r="L592" s="9"/>
      <c r="M592" s="9"/>
      <c r="N592" s="362"/>
      <c r="O592" s="48"/>
    </row>
    <row r="593" spans="3:15" x14ac:dyDescent="0.35">
      <c r="C593" s="16" t="s">
        <v>35</v>
      </c>
      <c r="D593" s="13"/>
      <c r="E593" s="24">
        <v>0.12</v>
      </c>
      <c r="F593" s="21">
        <f>(F588-F576)*E593</f>
        <v>731880</v>
      </c>
      <c r="G593" s="18">
        <f>+(G588-G580)*E593</f>
        <v>2772000</v>
      </c>
      <c r="H593" s="21">
        <f>(H588-H576)*E593</f>
        <v>731880</v>
      </c>
      <c r="I593" s="18">
        <f>+(I588-I580)*E593</f>
        <v>2772000</v>
      </c>
      <c r="J593" s="21">
        <f>(J588-J576)*E593</f>
        <v>731880</v>
      </c>
      <c r="K593" s="18">
        <f>+(K588-K580)*E593</f>
        <v>2772000</v>
      </c>
      <c r="L593" s="9"/>
      <c r="M593" s="9"/>
      <c r="N593" s="362"/>
      <c r="O593" s="48"/>
    </row>
    <row r="594" spans="3:15" x14ac:dyDescent="0.35">
      <c r="C594" s="16" t="s">
        <v>36</v>
      </c>
      <c r="D594" s="13"/>
      <c r="E594" s="25">
        <v>6.9599999999999995E-2</v>
      </c>
      <c r="F594" s="21">
        <f>(F588-F576)*E594</f>
        <v>424490.39999999997</v>
      </c>
      <c r="G594" s="18">
        <f>+(G588-G580)*E594</f>
        <v>1607760</v>
      </c>
      <c r="H594" s="21">
        <f>(H588-H576)*E594</f>
        <v>424490.39999999997</v>
      </c>
      <c r="I594" s="18">
        <f>+(I588-I580)*E594</f>
        <v>1607760</v>
      </c>
      <c r="J594" s="21">
        <f>(J588-J576)*E594</f>
        <v>424490.39999999997</v>
      </c>
      <c r="K594" s="18">
        <f>+(K588-K580)*E594</f>
        <v>1607760</v>
      </c>
      <c r="L594" s="9"/>
      <c r="M594" s="9"/>
      <c r="N594" s="362"/>
      <c r="O594" s="48"/>
    </row>
    <row r="595" spans="3:15" x14ac:dyDescent="0.35">
      <c r="C595" s="16" t="s">
        <v>37</v>
      </c>
      <c r="D595" s="13"/>
      <c r="E595" s="23">
        <v>0.04</v>
      </c>
      <c r="F595" s="21">
        <f>(F588-F576)*E595</f>
        <v>243960</v>
      </c>
      <c r="G595" s="18">
        <f>+(G588-G580+G592)*E595</f>
        <v>962530.8</v>
      </c>
      <c r="H595" s="21">
        <f>(H588-H576)*E595</f>
        <v>243960</v>
      </c>
      <c r="I595" s="18">
        <f>+(I588-I580+I592)*E595</f>
        <v>962530.8</v>
      </c>
      <c r="J595" s="21">
        <f>(J588-J576)*E595</f>
        <v>243960</v>
      </c>
      <c r="K595" s="18">
        <f>+(K588-K580+K592)*E595</f>
        <v>962530.8</v>
      </c>
      <c r="L595" s="9"/>
      <c r="M595" s="9"/>
      <c r="N595" s="362"/>
      <c r="O595" s="48"/>
    </row>
    <row r="596" spans="3:15" x14ac:dyDescent="0.35">
      <c r="C596" s="26" t="s">
        <v>38</v>
      </c>
      <c r="D596" s="26"/>
      <c r="E596" s="27"/>
      <c r="F596" s="28"/>
      <c r="G596" s="29">
        <f>SUM(G588:G595)</f>
        <v>35772331.199999996</v>
      </c>
      <c r="H596" s="28"/>
      <c r="I596" s="29">
        <f>SUM(I588:I595)</f>
        <v>35772331.199999996</v>
      </c>
      <c r="J596" s="28"/>
      <c r="K596" s="29">
        <f>SUM(K588:K595)</f>
        <v>35772331.199999996</v>
      </c>
      <c r="L596" s="9"/>
      <c r="M596" s="9"/>
      <c r="N596" s="362"/>
      <c r="O596" s="48"/>
    </row>
    <row r="597" spans="3:15" x14ac:dyDescent="0.35">
      <c r="C597" s="31" t="s">
        <v>39</v>
      </c>
      <c r="D597" s="31"/>
      <c r="E597" s="32"/>
      <c r="F597" s="33">
        <v>0.14000000000000001</v>
      </c>
      <c r="G597" s="34">
        <f>F597*G596</f>
        <v>5008126.3679999998</v>
      </c>
      <c r="H597" s="33">
        <v>0.16</v>
      </c>
      <c r="I597" s="34">
        <f>H597*I596</f>
        <v>5723572.9919999996</v>
      </c>
      <c r="J597" s="33">
        <f>(F597+H597)/2</f>
        <v>0.15000000000000002</v>
      </c>
      <c r="K597" s="34">
        <f>J597*K596</f>
        <v>5365849.68</v>
      </c>
      <c r="L597" s="9"/>
      <c r="M597" s="9"/>
      <c r="N597" s="362"/>
      <c r="O597" s="48"/>
    </row>
    <row r="598" spans="3:15" ht="15" thickBot="1" x14ac:dyDescent="0.4">
      <c r="C598" s="36" t="s">
        <v>40</v>
      </c>
      <c r="D598" s="36"/>
      <c r="E598" s="37">
        <v>0.19</v>
      </c>
      <c r="F598" s="38">
        <f>G596*F597</f>
        <v>5008126.3679999998</v>
      </c>
      <c r="G598" s="39">
        <f>+F598*E598</f>
        <v>951544.00991999998</v>
      </c>
      <c r="H598" s="38">
        <f>I596*H597</f>
        <v>5723572.9919999996</v>
      </c>
      <c r="I598" s="39">
        <f>+H598*E598</f>
        <v>1087478.8684799999</v>
      </c>
      <c r="J598" s="38">
        <f>K596*J597</f>
        <v>5365849.68</v>
      </c>
      <c r="K598" s="39">
        <f>+J598*E598</f>
        <v>1019511.4391999999</v>
      </c>
      <c r="L598" s="9"/>
      <c r="M598" s="9"/>
      <c r="N598" s="362"/>
      <c r="O598" s="48"/>
    </row>
    <row r="599" spans="3:15" ht="15" thickBot="1" x14ac:dyDescent="0.4">
      <c r="C599" s="308" t="str">
        <f>C573</f>
        <v>OFICIALES CARPINTEROS CASA BENKOS BIOHO</v>
      </c>
      <c r="D599" s="308"/>
      <c r="E599" s="309"/>
      <c r="F599" s="310"/>
      <c r="G599" s="311">
        <f>G596+G597+G598</f>
        <v>41732001.577919997</v>
      </c>
      <c r="H599" s="310"/>
      <c r="I599" s="311">
        <f>I596+I597+I598</f>
        <v>42583383.060479991</v>
      </c>
      <c r="J599" s="310"/>
      <c r="K599" s="311">
        <f>K596+K597+K598</f>
        <v>42157692.319199994</v>
      </c>
      <c r="L599" s="9"/>
      <c r="M599" s="9"/>
      <c r="N599" s="362"/>
      <c r="O599" s="48"/>
    </row>
    <row r="600" spans="3:15" x14ac:dyDescent="0.35">
      <c r="C600" s="394"/>
      <c r="D600" s="394"/>
      <c r="E600" s="395"/>
      <c r="F600" s="396"/>
      <c r="G600" s="397"/>
      <c r="H600" s="396"/>
      <c r="I600" s="397"/>
      <c r="J600" s="396"/>
      <c r="K600" s="397"/>
      <c r="L600" s="9"/>
      <c r="M600" s="9"/>
      <c r="N600" s="362"/>
      <c r="O600" s="48"/>
    </row>
    <row r="601" spans="3:15" ht="15" thickBot="1" x14ac:dyDescent="0.4">
      <c r="C601" s="7" t="s">
        <v>170</v>
      </c>
      <c r="D601" s="7"/>
      <c r="E601" s="8"/>
      <c r="F601" s="44"/>
      <c r="G601" s="45"/>
      <c r="H601" s="44"/>
      <c r="I601" s="45"/>
      <c r="J601" s="44"/>
      <c r="K601" s="45"/>
      <c r="L601" s="9"/>
      <c r="M601" s="9"/>
      <c r="N601" s="362"/>
      <c r="O601" s="48"/>
    </row>
    <row r="602" spans="3:15" ht="15" thickBot="1" x14ac:dyDescent="0.4">
      <c r="C602" s="285" t="s">
        <v>12</v>
      </c>
      <c r="D602" s="285" t="s">
        <v>13</v>
      </c>
      <c r="E602" s="286" t="s">
        <v>14</v>
      </c>
      <c r="F602" s="287" t="s">
        <v>15</v>
      </c>
      <c r="G602" s="288" t="s">
        <v>16</v>
      </c>
      <c r="H602" s="287" t="s">
        <v>15</v>
      </c>
      <c r="I602" s="288" t="s">
        <v>16</v>
      </c>
      <c r="J602" s="287" t="s">
        <v>15</v>
      </c>
      <c r="K602" s="288" t="s">
        <v>16</v>
      </c>
      <c r="L602" s="9"/>
      <c r="M602" s="9"/>
      <c r="N602" s="362"/>
      <c r="O602" s="48"/>
    </row>
    <row r="603" spans="3:15" x14ac:dyDescent="0.35">
      <c r="C603" s="289" t="s">
        <v>17</v>
      </c>
      <c r="D603" s="290">
        <v>4</v>
      </c>
      <c r="E603" s="291"/>
      <c r="F603" s="292">
        <v>1925000</v>
      </c>
      <c r="G603" s="293">
        <f>D603*F603</f>
        <v>7700000</v>
      </c>
      <c r="H603" s="292">
        <v>1925000</v>
      </c>
      <c r="I603" s="293">
        <f>D603*H603</f>
        <v>7700000</v>
      </c>
      <c r="J603" s="292">
        <v>1925000</v>
      </c>
      <c r="K603" s="293">
        <f>D603*J603</f>
        <v>7700000</v>
      </c>
      <c r="L603" s="9"/>
      <c r="M603" s="9"/>
      <c r="N603" s="362"/>
      <c r="O603" s="48"/>
    </row>
    <row r="604" spans="3:15" x14ac:dyDescent="0.35">
      <c r="C604" s="294" t="s">
        <v>18</v>
      </c>
      <c r="D604" s="295">
        <v>4</v>
      </c>
      <c r="E604" s="296"/>
      <c r="F604" s="297">
        <v>162000</v>
      </c>
      <c r="G604" s="298">
        <f>D604*F604</f>
        <v>648000</v>
      </c>
      <c r="H604" s="297">
        <v>162000</v>
      </c>
      <c r="I604" s="298">
        <f>D604*H604</f>
        <v>648000</v>
      </c>
      <c r="J604" s="297">
        <v>162000</v>
      </c>
      <c r="K604" s="298">
        <f>D604*J604</f>
        <v>648000</v>
      </c>
      <c r="L604" s="9"/>
      <c r="M604" s="9"/>
      <c r="N604" s="362"/>
      <c r="O604" s="48"/>
    </row>
    <row r="605" spans="3:15" x14ac:dyDescent="0.35">
      <c r="C605" s="294" t="s">
        <v>19</v>
      </c>
      <c r="D605" s="295"/>
      <c r="E605" s="296"/>
      <c r="F605" s="297">
        <f>F603/230</f>
        <v>8369.565217391304</v>
      </c>
      <c r="G605" s="298"/>
      <c r="H605" s="297">
        <f>H603/230</f>
        <v>8369.565217391304</v>
      </c>
      <c r="I605" s="298"/>
      <c r="J605" s="297">
        <f>J603/230</f>
        <v>8369.565217391304</v>
      </c>
      <c r="K605" s="298"/>
      <c r="L605" s="9"/>
      <c r="M605" s="9"/>
      <c r="N605" s="362"/>
      <c r="O605" s="48"/>
    </row>
    <row r="606" spans="3:15" ht="15" thickBot="1" x14ac:dyDescent="0.4">
      <c r="C606" s="299" t="s">
        <v>20</v>
      </c>
      <c r="D606" s="300">
        <v>90</v>
      </c>
      <c r="E606" s="301"/>
      <c r="F606" s="302"/>
      <c r="G606" s="303"/>
      <c r="H606" s="302"/>
      <c r="I606" s="303"/>
      <c r="J606" s="302"/>
      <c r="K606" s="303"/>
      <c r="L606" s="9"/>
      <c r="M606" s="9"/>
      <c r="N606" s="362"/>
      <c r="O606" s="48"/>
    </row>
    <row r="607" spans="3:15" x14ac:dyDescent="0.35">
      <c r="C607" s="16" t="s">
        <v>21</v>
      </c>
      <c r="D607" s="13">
        <v>4</v>
      </c>
      <c r="E607" s="17"/>
      <c r="F607" s="14">
        <f>(F603/30)*D606</f>
        <v>5775000</v>
      </c>
      <c r="G607" s="18">
        <f>D607*F607</f>
        <v>23100000</v>
      </c>
      <c r="H607" s="14">
        <f>(H603/30)*D606</f>
        <v>5775000</v>
      </c>
      <c r="I607" s="18">
        <f>D607*H607</f>
        <v>23100000</v>
      </c>
      <c r="J607" s="14">
        <f>(J603/30)*D606</f>
        <v>5775000</v>
      </c>
      <c r="K607" s="18">
        <f>D607*J607</f>
        <v>23100000</v>
      </c>
      <c r="L607" s="9"/>
      <c r="M607" s="9"/>
      <c r="N607" s="362"/>
      <c r="O607" s="48"/>
    </row>
    <row r="608" spans="3:15" x14ac:dyDescent="0.35">
      <c r="C608" s="16" t="s">
        <v>22</v>
      </c>
      <c r="D608" s="13">
        <v>4</v>
      </c>
      <c r="E608" s="17"/>
      <c r="F608" s="14">
        <f>(F604/30)*D606</f>
        <v>486000</v>
      </c>
      <c r="G608" s="18">
        <f>D608*F608</f>
        <v>1944000</v>
      </c>
      <c r="H608" s="14">
        <f>(H604/30)*D606</f>
        <v>486000</v>
      </c>
      <c r="I608" s="18">
        <f>D608*H608</f>
        <v>1944000</v>
      </c>
      <c r="J608" s="14">
        <f>(D606/30)*J604</f>
        <v>486000</v>
      </c>
      <c r="K608" s="18">
        <f>D608*J608</f>
        <v>1944000</v>
      </c>
      <c r="L608" s="9"/>
      <c r="M608" s="9"/>
      <c r="N608" s="362"/>
      <c r="O608" s="48"/>
    </row>
    <row r="609" spans="3:15" x14ac:dyDescent="0.35">
      <c r="C609" s="16" t="s">
        <v>23</v>
      </c>
      <c r="D609" s="13">
        <v>0</v>
      </c>
      <c r="E609" s="20">
        <v>1.25</v>
      </c>
      <c r="F609" s="21"/>
      <c r="G609" s="18">
        <f>D609*F609</f>
        <v>0</v>
      </c>
      <c r="H609" s="21"/>
      <c r="I609" s="18">
        <f>F609*H609</f>
        <v>0</v>
      </c>
      <c r="J609" s="21"/>
      <c r="K609" s="18">
        <f>H609*J609</f>
        <v>0</v>
      </c>
      <c r="L609" s="9"/>
      <c r="M609" s="9"/>
      <c r="N609" s="362"/>
      <c r="O609" s="48"/>
    </row>
    <row r="610" spans="3:15" x14ac:dyDescent="0.35">
      <c r="C610" s="16" t="s">
        <v>24</v>
      </c>
      <c r="D610" s="13">
        <v>0</v>
      </c>
      <c r="E610" s="20">
        <v>1.75</v>
      </c>
      <c r="F610" s="21"/>
      <c r="G610" s="18">
        <f>D610*F610</f>
        <v>0</v>
      </c>
      <c r="H610" s="21"/>
      <c r="I610" s="18">
        <f>F610*H610</f>
        <v>0</v>
      </c>
      <c r="J610" s="21"/>
      <c r="K610" s="18">
        <f>H610*J610</f>
        <v>0</v>
      </c>
      <c r="L610" s="9"/>
      <c r="M610" s="9"/>
      <c r="N610" s="362"/>
      <c r="O610" s="48"/>
    </row>
    <row r="611" spans="3:15" x14ac:dyDescent="0.35">
      <c r="C611" s="16" t="s">
        <v>25</v>
      </c>
      <c r="D611" s="13">
        <v>0</v>
      </c>
      <c r="E611" s="20">
        <v>1.35</v>
      </c>
      <c r="F611" s="21"/>
      <c r="G611" s="18">
        <f>D611*F611</f>
        <v>0</v>
      </c>
      <c r="H611" s="21"/>
      <c r="I611" s="18">
        <f>F611*H611</f>
        <v>0</v>
      </c>
      <c r="J611" s="21"/>
      <c r="K611" s="18">
        <f>H611*J611</f>
        <v>0</v>
      </c>
      <c r="L611" s="9"/>
      <c r="M611" s="9"/>
      <c r="N611" s="362"/>
      <c r="O611" s="48"/>
    </row>
    <row r="612" spans="3:15" x14ac:dyDescent="0.35">
      <c r="C612" s="16" t="s">
        <v>26</v>
      </c>
      <c r="D612" s="13">
        <v>0</v>
      </c>
      <c r="E612" s="20">
        <v>1.75</v>
      </c>
      <c r="F612" s="21"/>
      <c r="G612" s="18">
        <f>+F612*D612</f>
        <v>0</v>
      </c>
      <c r="H612" s="21"/>
      <c r="I612" s="18">
        <f>+H612*F612</f>
        <v>0</v>
      </c>
      <c r="J612" s="21"/>
      <c r="K612" s="18">
        <f>+J612*H612</f>
        <v>0</v>
      </c>
      <c r="L612" s="9"/>
      <c r="M612" s="9"/>
      <c r="N612" s="362"/>
      <c r="O612" s="48"/>
    </row>
    <row r="613" spans="3:15" x14ac:dyDescent="0.35">
      <c r="C613" s="16" t="s">
        <v>27</v>
      </c>
      <c r="D613" s="13">
        <f>R610</f>
        <v>0</v>
      </c>
      <c r="E613" s="20">
        <v>2.1</v>
      </c>
      <c r="F613" s="21"/>
      <c r="G613" s="18">
        <f>D613*F613</f>
        <v>0</v>
      </c>
      <c r="H613" s="21"/>
      <c r="I613" s="18">
        <f>F613*H613</f>
        <v>0</v>
      </c>
      <c r="J613" s="21"/>
      <c r="K613" s="18">
        <f>H613*J613</f>
        <v>0</v>
      </c>
      <c r="L613" s="9"/>
      <c r="M613" s="9"/>
      <c r="N613" s="362"/>
      <c r="O613" s="48"/>
    </row>
    <row r="614" spans="3:15" x14ac:dyDescent="0.35">
      <c r="C614" s="16" t="s">
        <v>28</v>
      </c>
      <c r="D614" s="13">
        <f>S610</f>
        <v>0</v>
      </c>
      <c r="E614" s="20">
        <v>2</v>
      </c>
      <c r="F614" s="21"/>
      <c r="G614" s="18">
        <f>D614*F614</f>
        <v>0</v>
      </c>
      <c r="H614" s="21"/>
      <c r="I614" s="18">
        <f>F614*H614</f>
        <v>0</v>
      </c>
      <c r="J614" s="21"/>
      <c r="K614" s="18">
        <f>H614*J614</f>
        <v>0</v>
      </c>
      <c r="L614" s="9"/>
      <c r="M614" s="9"/>
      <c r="N614" s="362"/>
      <c r="O614" s="48"/>
    </row>
    <row r="615" spans="3:15" x14ac:dyDescent="0.35">
      <c r="C615" s="16" t="s">
        <v>29</v>
      </c>
      <c r="D615" s="13">
        <f>T610</f>
        <v>0</v>
      </c>
      <c r="E615" s="20">
        <v>2.5</v>
      </c>
      <c r="F615" s="21"/>
      <c r="G615" s="18">
        <f>D615*F615</f>
        <v>0</v>
      </c>
      <c r="H615" s="21"/>
      <c r="I615" s="18">
        <f>F615*H615</f>
        <v>0</v>
      </c>
      <c r="J615" s="21"/>
      <c r="K615" s="18">
        <f>H615*J615</f>
        <v>0</v>
      </c>
      <c r="L615" s="9"/>
      <c r="M615" s="9"/>
      <c r="N615" s="362"/>
      <c r="O615" s="48"/>
    </row>
    <row r="616" spans="3:15" x14ac:dyDescent="0.35">
      <c r="C616" s="12" t="s">
        <v>30</v>
      </c>
      <c r="D616" s="12"/>
      <c r="E616" s="22"/>
      <c r="F616" s="14">
        <f t="shared" ref="F616:K616" si="22">SUM(F607:F615)</f>
        <v>6261000</v>
      </c>
      <c r="G616" s="15">
        <f t="shared" si="22"/>
        <v>25044000</v>
      </c>
      <c r="H616" s="14">
        <f t="shared" si="22"/>
        <v>6261000</v>
      </c>
      <c r="I616" s="15">
        <f t="shared" si="22"/>
        <v>25044000</v>
      </c>
      <c r="J616" s="14">
        <f t="shared" si="22"/>
        <v>6261000</v>
      </c>
      <c r="K616" s="15">
        <f t="shared" si="22"/>
        <v>25044000</v>
      </c>
      <c r="L616" s="9"/>
      <c r="M616" s="9"/>
      <c r="N616" s="362"/>
      <c r="O616" s="48"/>
    </row>
    <row r="617" spans="3:15" x14ac:dyDescent="0.35">
      <c r="C617" s="16" t="s">
        <v>31</v>
      </c>
      <c r="D617" s="13"/>
      <c r="E617" s="23">
        <v>8.3299999999999999E-2</v>
      </c>
      <c r="F617" s="21">
        <f>F616*E617</f>
        <v>521541.3</v>
      </c>
      <c r="G617" s="18">
        <f>G616*E617</f>
        <v>2086165.2</v>
      </c>
      <c r="H617" s="21">
        <f>H616*E617</f>
        <v>521541.3</v>
      </c>
      <c r="I617" s="18">
        <f>I616*E617</f>
        <v>2086165.2</v>
      </c>
      <c r="J617" s="21">
        <f>J616*E617</f>
        <v>521541.3</v>
      </c>
      <c r="K617" s="18">
        <f>K616*E617</f>
        <v>2086165.2</v>
      </c>
      <c r="L617" s="9"/>
      <c r="M617" s="9"/>
      <c r="N617" s="362"/>
      <c r="O617" s="48"/>
    </row>
    <row r="618" spans="3:15" x14ac:dyDescent="0.35">
      <c r="C618" s="16" t="s">
        <v>32</v>
      </c>
      <c r="D618" s="13"/>
      <c r="E618" s="24">
        <v>0.01</v>
      </c>
      <c r="F618" s="21">
        <f>F617*E618</f>
        <v>5215.4129999999996</v>
      </c>
      <c r="G618" s="18">
        <f>G616*E618</f>
        <v>250440</v>
      </c>
      <c r="H618" s="21">
        <f>H617*E618</f>
        <v>5215.4129999999996</v>
      </c>
      <c r="I618" s="18">
        <f>I616*E618</f>
        <v>250440</v>
      </c>
      <c r="J618" s="21">
        <f>J617*E618</f>
        <v>5215.4129999999996</v>
      </c>
      <c r="K618" s="18">
        <f>K616*E618</f>
        <v>250440</v>
      </c>
      <c r="L618" s="9"/>
      <c r="M618" s="9"/>
      <c r="N618" s="362"/>
      <c r="O618" s="48"/>
    </row>
    <row r="619" spans="3:15" x14ac:dyDescent="0.35">
      <c r="C619" s="16" t="s">
        <v>33</v>
      </c>
      <c r="D619" s="13"/>
      <c r="E619" s="23">
        <v>8.3299999999999999E-2</v>
      </c>
      <c r="F619" s="21">
        <f>E619*F616</f>
        <v>521541.3</v>
      </c>
      <c r="G619" s="18">
        <f>G616*E619</f>
        <v>2086165.2</v>
      </c>
      <c r="H619" s="21">
        <f>E619*H616</f>
        <v>521541.3</v>
      </c>
      <c r="I619" s="18">
        <f>I616*E619</f>
        <v>2086165.2</v>
      </c>
      <c r="J619" s="21">
        <f>E619*J616</f>
        <v>521541.3</v>
      </c>
      <c r="K619" s="18">
        <f>K616*E619</f>
        <v>2086165.2</v>
      </c>
      <c r="L619" s="9"/>
      <c r="M619" s="9"/>
      <c r="N619" s="362"/>
      <c r="O619" s="48"/>
    </row>
    <row r="620" spans="3:15" x14ac:dyDescent="0.35">
      <c r="C620" s="16" t="s">
        <v>34</v>
      </c>
      <c r="D620" s="13"/>
      <c r="E620" s="23">
        <v>4.1700000000000001E-2</v>
      </c>
      <c r="F620" s="21">
        <f>E620*F616</f>
        <v>261083.7</v>
      </c>
      <c r="G620" s="18">
        <f>+(G616-G608)*E620</f>
        <v>963270</v>
      </c>
      <c r="H620" s="21">
        <f>E620*H616</f>
        <v>261083.7</v>
      </c>
      <c r="I620" s="18">
        <f>+(I616-I608)*E620</f>
        <v>963270</v>
      </c>
      <c r="J620" s="21">
        <f>E620*J616</f>
        <v>261083.7</v>
      </c>
      <c r="K620" s="18">
        <f>+(K616-K608)*E620</f>
        <v>963270</v>
      </c>
      <c r="L620" s="9"/>
      <c r="M620" s="9"/>
      <c r="N620" s="362"/>
      <c r="O620" s="48"/>
    </row>
    <row r="621" spans="3:15" x14ac:dyDescent="0.35">
      <c r="C621" s="16" t="s">
        <v>35</v>
      </c>
      <c r="D621" s="13"/>
      <c r="E621" s="24">
        <v>0.12</v>
      </c>
      <c r="F621" s="21">
        <f>(F616-F604)*E621</f>
        <v>731880</v>
      </c>
      <c r="G621" s="18">
        <f>+(G616-G608)*E621</f>
        <v>2772000</v>
      </c>
      <c r="H621" s="21">
        <f>(H616-H604)*E621</f>
        <v>731880</v>
      </c>
      <c r="I621" s="18">
        <f>+(I616-I608)*E621</f>
        <v>2772000</v>
      </c>
      <c r="J621" s="21">
        <f>(J616-J604)*E621</f>
        <v>731880</v>
      </c>
      <c r="K621" s="18">
        <f>+(K616-K608)*E621</f>
        <v>2772000</v>
      </c>
      <c r="L621" s="9"/>
      <c r="M621" s="9"/>
      <c r="N621" s="362"/>
      <c r="O621" s="48"/>
    </row>
    <row r="622" spans="3:15" x14ac:dyDescent="0.35">
      <c r="C622" s="16" t="s">
        <v>36</v>
      </c>
      <c r="D622" s="13"/>
      <c r="E622" s="25">
        <v>6.9599999999999995E-2</v>
      </c>
      <c r="F622" s="21">
        <f>(F616-F604)*E622</f>
        <v>424490.39999999997</v>
      </c>
      <c r="G622" s="18">
        <f>+(G616-G608)*E622</f>
        <v>1607760</v>
      </c>
      <c r="H622" s="21">
        <f>(H616-H604)*E622</f>
        <v>424490.39999999997</v>
      </c>
      <c r="I622" s="18">
        <f>+(I616-I608)*E622</f>
        <v>1607760</v>
      </c>
      <c r="J622" s="21">
        <f>(J616-J604)*E622</f>
        <v>424490.39999999997</v>
      </c>
      <c r="K622" s="18">
        <f>+(K616-K608)*E622</f>
        <v>1607760</v>
      </c>
      <c r="L622" s="9"/>
      <c r="M622" s="9"/>
      <c r="N622" s="362"/>
      <c r="O622" s="48"/>
    </row>
    <row r="623" spans="3:15" x14ac:dyDescent="0.35">
      <c r="C623" s="16" t="s">
        <v>37</v>
      </c>
      <c r="D623" s="13"/>
      <c r="E623" s="23">
        <v>0.04</v>
      </c>
      <c r="F623" s="21">
        <f>(F616-F604)*E623</f>
        <v>243960</v>
      </c>
      <c r="G623" s="18">
        <f>+(G616-G608+G620)*E623</f>
        <v>962530.8</v>
      </c>
      <c r="H623" s="21">
        <f>(H616-H604)*E623</f>
        <v>243960</v>
      </c>
      <c r="I623" s="18">
        <f>+(I616-I608+I620)*E623</f>
        <v>962530.8</v>
      </c>
      <c r="J623" s="21">
        <f>(J616-J604)*E623</f>
        <v>243960</v>
      </c>
      <c r="K623" s="18">
        <f>+(K616-K608+K620)*E623</f>
        <v>962530.8</v>
      </c>
      <c r="L623" s="9"/>
      <c r="M623" s="9"/>
      <c r="N623" s="362"/>
      <c r="O623" s="48"/>
    </row>
    <row r="624" spans="3:15" x14ac:dyDescent="0.35">
      <c r="C624" s="26" t="s">
        <v>38</v>
      </c>
      <c r="D624" s="26"/>
      <c r="E624" s="27"/>
      <c r="F624" s="28"/>
      <c r="G624" s="29">
        <f>SUM(G616:G623)</f>
        <v>35772331.199999996</v>
      </c>
      <c r="H624" s="28"/>
      <c r="I624" s="29">
        <f>SUM(I616:I623)</f>
        <v>35772331.199999996</v>
      </c>
      <c r="J624" s="28"/>
      <c r="K624" s="29">
        <f>SUM(K616:K623)</f>
        <v>35772331.199999996</v>
      </c>
      <c r="L624" s="9"/>
      <c r="M624" s="9"/>
      <c r="N624" s="362"/>
      <c r="O624" s="48"/>
    </row>
    <row r="625" spans="3:15" x14ac:dyDescent="0.35">
      <c r="C625" s="31" t="s">
        <v>39</v>
      </c>
      <c r="D625" s="31"/>
      <c r="E625" s="32"/>
      <c r="F625" s="33">
        <v>0.14000000000000001</v>
      </c>
      <c r="G625" s="34">
        <f>F625*G624</f>
        <v>5008126.3679999998</v>
      </c>
      <c r="H625" s="33">
        <v>0.16</v>
      </c>
      <c r="I625" s="34">
        <f>H625*I624</f>
        <v>5723572.9919999996</v>
      </c>
      <c r="J625" s="33">
        <f>(F625+H625)/2</f>
        <v>0.15000000000000002</v>
      </c>
      <c r="K625" s="34">
        <f>J625*K624</f>
        <v>5365849.68</v>
      </c>
      <c r="L625" s="9"/>
      <c r="M625" s="9"/>
      <c r="N625" s="362"/>
      <c r="O625" s="48"/>
    </row>
    <row r="626" spans="3:15" ht="15" thickBot="1" x14ac:dyDescent="0.4">
      <c r="C626" s="36" t="s">
        <v>40</v>
      </c>
      <c r="D626" s="36"/>
      <c r="E626" s="37">
        <v>0.19</v>
      </c>
      <c r="F626" s="38">
        <f>G624*F625</f>
        <v>5008126.3679999998</v>
      </c>
      <c r="G626" s="39">
        <f>+F626*E626</f>
        <v>951544.00991999998</v>
      </c>
      <c r="H626" s="38">
        <f>I624*H625</f>
        <v>5723572.9919999996</v>
      </c>
      <c r="I626" s="39">
        <f>+H626*E626</f>
        <v>1087478.8684799999</v>
      </c>
      <c r="J626" s="38">
        <f>K624*J625</f>
        <v>5365849.68</v>
      </c>
      <c r="K626" s="39">
        <f>+J626*E626</f>
        <v>1019511.4391999999</v>
      </c>
      <c r="L626" s="9"/>
      <c r="M626" s="9"/>
      <c r="N626" s="362"/>
      <c r="O626" s="48"/>
    </row>
    <row r="627" spans="3:15" ht="15" thickBot="1" x14ac:dyDescent="0.4">
      <c r="C627" s="308" t="str">
        <f>C601</f>
        <v>OFICIALES ALBAÑILES CASA BENKOS BIOHO</v>
      </c>
      <c r="D627" s="308"/>
      <c r="E627" s="309"/>
      <c r="F627" s="310"/>
      <c r="G627" s="311">
        <f>G624+G625+G626</f>
        <v>41732001.577919997</v>
      </c>
      <c r="H627" s="310"/>
      <c r="I627" s="311">
        <f>I624+I625+I626</f>
        <v>42583383.060479991</v>
      </c>
      <c r="J627" s="310"/>
      <c r="K627" s="311">
        <f>K624+K625+K626</f>
        <v>42157692.319199994</v>
      </c>
      <c r="L627" s="9"/>
      <c r="M627" s="9"/>
      <c r="N627" s="362"/>
      <c r="O627" s="48"/>
    </row>
    <row r="628" spans="3:15" x14ac:dyDescent="0.35">
      <c r="C628" s="394"/>
      <c r="D628" s="394"/>
      <c r="E628" s="395"/>
      <c r="F628" s="396"/>
      <c r="G628" s="397"/>
      <c r="H628" s="396"/>
      <c r="I628" s="397"/>
      <c r="J628" s="396"/>
      <c r="K628" s="397"/>
      <c r="L628" s="9"/>
      <c r="M628" s="9"/>
      <c r="N628" s="362"/>
      <c r="O628" s="48"/>
    </row>
    <row r="629" spans="3:15" ht="15" thickBot="1" x14ac:dyDescent="0.4">
      <c r="C629" s="7" t="s">
        <v>171</v>
      </c>
      <c r="D629" s="7"/>
      <c r="E629" s="8"/>
      <c r="F629" s="44"/>
      <c r="G629" s="45"/>
      <c r="H629" s="44"/>
      <c r="I629" s="45"/>
      <c r="J629" s="44"/>
      <c r="K629" s="45"/>
      <c r="L629" s="9"/>
      <c r="M629" s="9"/>
      <c r="N629" s="362"/>
      <c r="O629" s="48"/>
    </row>
    <row r="630" spans="3:15" ht="15" thickBot="1" x14ac:dyDescent="0.4">
      <c r="C630" s="285" t="s">
        <v>12</v>
      </c>
      <c r="D630" s="285" t="s">
        <v>13</v>
      </c>
      <c r="E630" s="286" t="s">
        <v>14</v>
      </c>
      <c r="F630" s="287" t="s">
        <v>15</v>
      </c>
      <c r="G630" s="288" t="s">
        <v>16</v>
      </c>
      <c r="H630" s="287" t="s">
        <v>15</v>
      </c>
      <c r="I630" s="288" t="s">
        <v>16</v>
      </c>
      <c r="J630" s="287" t="s">
        <v>15</v>
      </c>
      <c r="K630" s="288" t="s">
        <v>16</v>
      </c>
      <c r="L630" s="9"/>
      <c r="M630" s="9"/>
      <c r="N630" s="362"/>
      <c r="O630" s="48"/>
    </row>
    <row r="631" spans="3:15" x14ac:dyDescent="0.35">
      <c r="C631" s="289" t="s">
        <v>17</v>
      </c>
      <c r="D631" s="290">
        <v>2</v>
      </c>
      <c r="E631" s="291"/>
      <c r="F631" s="292">
        <v>1925000</v>
      </c>
      <c r="G631" s="293">
        <f>D631*F631</f>
        <v>3850000</v>
      </c>
      <c r="H631" s="292">
        <v>1925000</v>
      </c>
      <c r="I631" s="293">
        <f>D631*H631</f>
        <v>3850000</v>
      </c>
      <c r="J631" s="292">
        <v>1925000</v>
      </c>
      <c r="K631" s="293">
        <f>D631*J631</f>
        <v>3850000</v>
      </c>
      <c r="L631" s="9"/>
      <c r="M631" s="9"/>
      <c r="N631" s="362"/>
      <c r="O631" s="48"/>
    </row>
    <row r="632" spans="3:15" x14ac:dyDescent="0.35">
      <c r="C632" s="294" t="s">
        <v>18</v>
      </c>
      <c r="D632" s="295">
        <v>2</v>
      </c>
      <c r="E632" s="296"/>
      <c r="F632" s="297">
        <v>162000</v>
      </c>
      <c r="G632" s="298">
        <f>D632*F632</f>
        <v>324000</v>
      </c>
      <c r="H632" s="297">
        <v>162000</v>
      </c>
      <c r="I632" s="298">
        <f>D632*H632</f>
        <v>324000</v>
      </c>
      <c r="J632" s="297">
        <v>162000</v>
      </c>
      <c r="K632" s="298">
        <f>D632*J632</f>
        <v>324000</v>
      </c>
      <c r="L632" s="9"/>
      <c r="M632" s="9"/>
      <c r="N632" s="362"/>
      <c r="O632" s="48"/>
    </row>
    <row r="633" spans="3:15" x14ac:dyDescent="0.35">
      <c r="C633" s="294" t="s">
        <v>19</v>
      </c>
      <c r="D633" s="295"/>
      <c r="E633" s="296"/>
      <c r="F633" s="297">
        <f>F631/230</f>
        <v>8369.565217391304</v>
      </c>
      <c r="G633" s="298"/>
      <c r="H633" s="297">
        <f>H631/230</f>
        <v>8369.565217391304</v>
      </c>
      <c r="I633" s="298"/>
      <c r="J633" s="297">
        <f>J631/230</f>
        <v>8369.565217391304</v>
      </c>
      <c r="K633" s="298"/>
      <c r="L633" s="9"/>
      <c r="M633" s="9"/>
      <c r="N633" s="362"/>
      <c r="O633" s="48"/>
    </row>
    <row r="634" spans="3:15" ht="15" thickBot="1" x14ac:dyDescent="0.4">
      <c r="C634" s="299" t="s">
        <v>20</v>
      </c>
      <c r="D634" s="300">
        <v>30</v>
      </c>
      <c r="E634" s="301"/>
      <c r="F634" s="302"/>
      <c r="G634" s="303"/>
      <c r="H634" s="302"/>
      <c r="I634" s="303"/>
      <c r="J634" s="302"/>
      <c r="K634" s="303"/>
      <c r="L634" s="9"/>
      <c r="M634" s="9"/>
      <c r="N634" s="362"/>
      <c r="O634" s="48"/>
    </row>
    <row r="635" spans="3:15" x14ac:dyDescent="0.35">
      <c r="C635" s="16" t="s">
        <v>21</v>
      </c>
      <c r="D635" s="13">
        <v>2</v>
      </c>
      <c r="E635" s="17"/>
      <c r="F635" s="14">
        <f>(F631/30)*D634</f>
        <v>1925000</v>
      </c>
      <c r="G635" s="18">
        <f>D635*F635</f>
        <v>3850000</v>
      </c>
      <c r="H635" s="14">
        <f>(H631/30)*D634</f>
        <v>1925000</v>
      </c>
      <c r="I635" s="18">
        <f>D635*H635</f>
        <v>3850000</v>
      </c>
      <c r="J635" s="14">
        <f>(J631/30)*D634</f>
        <v>1925000</v>
      </c>
      <c r="K635" s="18">
        <f>D635*J635</f>
        <v>3850000</v>
      </c>
      <c r="L635" s="9"/>
      <c r="M635" s="9"/>
      <c r="N635" s="362"/>
      <c r="O635" s="48"/>
    </row>
    <row r="636" spans="3:15" x14ac:dyDescent="0.35">
      <c r="C636" s="16" t="s">
        <v>22</v>
      </c>
      <c r="D636" s="13">
        <v>2</v>
      </c>
      <c r="E636" s="17"/>
      <c r="F636" s="14">
        <f>(F632/30)*D634</f>
        <v>162000</v>
      </c>
      <c r="G636" s="18">
        <f>D636*F636</f>
        <v>324000</v>
      </c>
      <c r="H636" s="14">
        <f>(H632/30)*D634</f>
        <v>162000</v>
      </c>
      <c r="I636" s="18">
        <f>D636*H636</f>
        <v>324000</v>
      </c>
      <c r="J636" s="14">
        <f>(D634/30)*J632</f>
        <v>162000</v>
      </c>
      <c r="K636" s="18">
        <f>D636*J636</f>
        <v>324000</v>
      </c>
      <c r="L636" s="9"/>
      <c r="M636" s="9"/>
      <c r="N636" s="362"/>
      <c r="O636" s="48"/>
    </row>
    <row r="637" spans="3:15" x14ac:dyDescent="0.35">
      <c r="C637" s="16" t="s">
        <v>23</v>
      </c>
      <c r="D637" s="13">
        <v>0</v>
      </c>
      <c r="E637" s="20">
        <v>1.25</v>
      </c>
      <c r="F637" s="21"/>
      <c r="G637" s="18">
        <f>D637*F637</f>
        <v>0</v>
      </c>
      <c r="H637" s="21"/>
      <c r="I637" s="18">
        <f>F637*H637</f>
        <v>0</v>
      </c>
      <c r="J637" s="21"/>
      <c r="K637" s="18">
        <f>H637*J637</f>
        <v>0</v>
      </c>
      <c r="L637" s="9"/>
      <c r="M637" s="9"/>
      <c r="N637" s="362"/>
      <c r="O637" s="48"/>
    </row>
    <row r="638" spans="3:15" x14ac:dyDescent="0.35">
      <c r="C638" s="16" t="s">
        <v>24</v>
      </c>
      <c r="D638" s="13">
        <v>0</v>
      </c>
      <c r="E638" s="20">
        <v>1.75</v>
      </c>
      <c r="F638" s="21"/>
      <c r="G638" s="18">
        <f>D638*F638</f>
        <v>0</v>
      </c>
      <c r="H638" s="21"/>
      <c r="I638" s="18">
        <f>F638*H638</f>
        <v>0</v>
      </c>
      <c r="J638" s="21"/>
      <c r="K638" s="18">
        <f>H638*J638</f>
        <v>0</v>
      </c>
      <c r="L638" s="9"/>
      <c r="M638" s="9"/>
      <c r="N638" s="362"/>
      <c r="O638" s="48"/>
    </row>
    <row r="639" spans="3:15" x14ac:dyDescent="0.35">
      <c r="C639" s="16" t="s">
        <v>25</v>
      </c>
      <c r="D639" s="13">
        <v>0</v>
      </c>
      <c r="E639" s="20">
        <v>1.35</v>
      </c>
      <c r="F639" s="21"/>
      <c r="G639" s="18">
        <f>D639*F639</f>
        <v>0</v>
      </c>
      <c r="H639" s="21"/>
      <c r="I639" s="18">
        <f>F639*H639</f>
        <v>0</v>
      </c>
      <c r="J639" s="21"/>
      <c r="K639" s="18">
        <f>H639*J639</f>
        <v>0</v>
      </c>
      <c r="L639" s="9"/>
      <c r="M639" s="9"/>
      <c r="N639" s="362"/>
      <c r="O639" s="48"/>
    </row>
    <row r="640" spans="3:15" x14ac:dyDescent="0.35">
      <c r="C640" s="16" t="s">
        <v>26</v>
      </c>
      <c r="D640" s="13">
        <v>0</v>
      </c>
      <c r="E640" s="20">
        <v>1.75</v>
      </c>
      <c r="F640" s="21"/>
      <c r="G640" s="18">
        <f>+F640*D640</f>
        <v>0</v>
      </c>
      <c r="H640" s="21"/>
      <c r="I640" s="18">
        <f>+H640*F640</f>
        <v>0</v>
      </c>
      <c r="J640" s="21"/>
      <c r="K640" s="18">
        <f>+J640*H640</f>
        <v>0</v>
      </c>
      <c r="L640" s="9"/>
      <c r="M640" s="9"/>
      <c r="N640" s="362"/>
      <c r="O640" s="48"/>
    </row>
    <row r="641" spans="3:15" x14ac:dyDescent="0.35">
      <c r="C641" s="16" t="s">
        <v>27</v>
      </c>
      <c r="D641" s="13">
        <f>R638</f>
        <v>0</v>
      </c>
      <c r="E641" s="20">
        <v>2.1</v>
      </c>
      <c r="F641" s="21"/>
      <c r="G641" s="18">
        <f>D641*F641</f>
        <v>0</v>
      </c>
      <c r="H641" s="21"/>
      <c r="I641" s="18">
        <f>F641*H641</f>
        <v>0</v>
      </c>
      <c r="J641" s="21"/>
      <c r="K641" s="18">
        <f>H641*J641</f>
        <v>0</v>
      </c>
      <c r="L641" s="9"/>
      <c r="M641" s="9"/>
      <c r="N641" s="362"/>
      <c r="O641" s="48"/>
    </row>
    <row r="642" spans="3:15" x14ac:dyDescent="0.35">
      <c r="C642" s="16" t="s">
        <v>28</v>
      </c>
      <c r="D642" s="13">
        <f>S638</f>
        <v>0</v>
      </c>
      <c r="E642" s="20">
        <v>2</v>
      </c>
      <c r="F642" s="21"/>
      <c r="G642" s="18">
        <f>D642*F642</f>
        <v>0</v>
      </c>
      <c r="H642" s="21"/>
      <c r="I642" s="18">
        <f>F642*H642</f>
        <v>0</v>
      </c>
      <c r="J642" s="21"/>
      <c r="K642" s="18">
        <f>H642*J642</f>
        <v>0</v>
      </c>
      <c r="L642" s="9"/>
      <c r="M642" s="9"/>
      <c r="N642" s="362"/>
      <c r="O642" s="48"/>
    </row>
    <row r="643" spans="3:15" x14ac:dyDescent="0.35">
      <c r="C643" s="16" t="s">
        <v>29</v>
      </c>
      <c r="D643" s="13">
        <f>T638</f>
        <v>0</v>
      </c>
      <c r="E643" s="20">
        <v>2.5</v>
      </c>
      <c r="F643" s="21"/>
      <c r="G643" s="18">
        <f>D643*F643</f>
        <v>0</v>
      </c>
      <c r="H643" s="21"/>
      <c r="I643" s="18">
        <f>F643*H643</f>
        <v>0</v>
      </c>
      <c r="J643" s="21"/>
      <c r="K643" s="18">
        <f>H643*J643</f>
        <v>0</v>
      </c>
      <c r="L643" s="9"/>
      <c r="M643" s="9"/>
      <c r="N643" s="362"/>
      <c r="O643" s="48"/>
    </row>
    <row r="644" spans="3:15" x14ac:dyDescent="0.35">
      <c r="C644" s="12" t="s">
        <v>30</v>
      </c>
      <c r="D644" s="12"/>
      <c r="E644" s="22"/>
      <c r="F644" s="14">
        <f t="shared" ref="F644:K644" si="23">SUM(F635:F643)</f>
        <v>2087000</v>
      </c>
      <c r="G644" s="15">
        <f t="shared" si="23"/>
        <v>4174000</v>
      </c>
      <c r="H644" s="14">
        <f t="shared" si="23"/>
        <v>2087000</v>
      </c>
      <c r="I644" s="15">
        <f t="shared" si="23"/>
        <v>4174000</v>
      </c>
      <c r="J644" s="14">
        <f t="shared" si="23"/>
        <v>2087000</v>
      </c>
      <c r="K644" s="15">
        <f t="shared" si="23"/>
        <v>4174000</v>
      </c>
      <c r="L644" s="9"/>
      <c r="M644" s="9"/>
      <c r="N644" s="362"/>
      <c r="O644" s="48"/>
    </row>
    <row r="645" spans="3:15" x14ac:dyDescent="0.35">
      <c r="C645" s="16" t="s">
        <v>31</v>
      </c>
      <c r="D645" s="13"/>
      <c r="E645" s="23">
        <v>8.3299999999999999E-2</v>
      </c>
      <c r="F645" s="21">
        <f>F644*E645</f>
        <v>173847.1</v>
      </c>
      <c r="G645" s="18">
        <f>G644*E645</f>
        <v>347694.2</v>
      </c>
      <c r="H645" s="21">
        <f>H644*E645</f>
        <v>173847.1</v>
      </c>
      <c r="I645" s="18">
        <f>I644*E645</f>
        <v>347694.2</v>
      </c>
      <c r="J645" s="21">
        <f>J644*E645</f>
        <v>173847.1</v>
      </c>
      <c r="K645" s="18">
        <f>K644*E645</f>
        <v>347694.2</v>
      </c>
      <c r="L645" s="9"/>
      <c r="M645" s="9"/>
      <c r="N645" s="362"/>
      <c r="O645" s="48"/>
    </row>
    <row r="646" spans="3:15" x14ac:dyDescent="0.35">
      <c r="C646" s="16" t="s">
        <v>32</v>
      </c>
      <c r="D646" s="13"/>
      <c r="E646" s="24">
        <v>0.01</v>
      </c>
      <c r="F646" s="21">
        <f>F645*E646</f>
        <v>1738.471</v>
      </c>
      <c r="G646" s="18">
        <f>G644*E646</f>
        <v>41740</v>
      </c>
      <c r="H646" s="21">
        <f>H645*E646</f>
        <v>1738.471</v>
      </c>
      <c r="I646" s="18">
        <f>I644*E646</f>
        <v>41740</v>
      </c>
      <c r="J646" s="21">
        <f>J645*E646</f>
        <v>1738.471</v>
      </c>
      <c r="K646" s="18">
        <f>K644*E646</f>
        <v>41740</v>
      </c>
      <c r="L646" s="9"/>
      <c r="M646" s="9"/>
      <c r="N646" s="362"/>
      <c r="O646" s="48"/>
    </row>
    <row r="647" spans="3:15" x14ac:dyDescent="0.35">
      <c r="C647" s="16" t="s">
        <v>33</v>
      </c>
      <c r="D647" s="13"/>
      <c r="E647" s="23">
        <v>8.3299999999999999E-2</v>
      </c>
      <c r="F647" s="21">
        <f>E647*F644</f>
        <v>173847.1</v>
      </c>
      <c r="G647" s="18">
        <f>G644*E647</f>
        <v>347694.2</v>
      </c>
      <c r="H647" s="21">
        <f>E647*H644</f>
        <v>173847.1</v>
      </c>
      <c r="I647" s="18">
        <f>I644*E647</f>
        <v>347694.2</v>
      </c>
      <c r="J647" s="21">
        <f>E647*J644</f>
        <v>173847.1</v>
      </c>
      <c r="K647" s="18">
        <f>K644*E647</f>
        <v>347694.2</v>
      </c>
      <c r="L647" s="9"/>
      <c r="M647" s="9"/>
      <c r="N647" s="362"/>
      <c r="O647" s="48"/>
    </row>
    <row r="648" spans="3:15" x14ac:dyDescent="0.35">
      <c r="C648" s="16" t="s">
        <v>34</v>
      </c>
      <c r="D648" s="13"/>
      <c r="E648" s="23">
        <v>4.1700000000000001E-2</v>
      </c>
      <c r="F648" s="21">
        <f>E648*F644</f>
        <v>87027.900000000009</v>
      </c>
      <c r="G648" s="18">
        <f>+(G644-G636)*E648</f>
        <v>160545</v>
      </c>
      <c r="H648" s="21">
        <f>E648*H644</f>
        <v>87027.900000000009</v>
      </c>
      <c r="I648" s="18">
        <f>+(I644-I636)*E648</f>
        <v>160545</v>
      </c>
      <c r="J648" s="21">
        <f>E648*J644</f>
        <v>87027.900000000009</v>
      </c>
      <c r="K648" s="18">
        <f>+(K644-K636)*E648</f>
        <v>160545</v>
      </c>
      <c r="L648" s="9"/>
      <c r="M648" s="9"/>
      <c r="N648" s="362"/>
      <c r="O648" s="48"/>
    </row>
    <row r="649" spans="3:15" x14ac:dyDescent="0.35">
      <c r="C649" s="16" t="s">
        <v>35</v>
      </c>
      <c r="D649" s="13"/>
      <c r="E649" s="24">
        <v>0.12</v>
      </c>
      <c r="F649" s="21">
        <f>(F644-F632)*E649</f>
        <v>231000</v>
      </c>
      <c r="G649" s="18">
        <f>+(G644-G636)*E649</f>
        <v>462000</v>
      </c>
      <c r="H649" s="21">
        <f>(H644-H632)*E649</f>
        <v>231000</v>
      </c>
      <c r="I649" s="18">
        <f>+(I644-I636)*E649</f>
        <v>462000</v>
      </c>
      <c r="J649" s="21">
        <f>(J644-J632)*E649</f>
        <v>231000</v>
      </c>
      <c r="K649" s="18">
        <f>+(K644-K636)*E649</f>
        <v>462000</v>
      </c>
      <c r="L649" s="9"/>
      <c r="M649" s="9"/>
      <c r="N649" s="362"/>
      <c r="O649" s="48"/>
    </row>
    <row r="650" spans="3:15" x14ac:dyDescent="0.35">
      <c r="C650" s="16" t="s">
        <v>36</v>
      </c>
      <c r="D650" s="13"/>
      <c r="E650" s="25">
        <v>6.9599999999999995E-2</v>
      </c>
      <c r="F650" s="21">
        <f>(F644-F632)*E650</f>
        <v>133980</v>
      </c>
      <c r="G650" s="18">
        <f>+(G644-G636)*E650</f>
        <v>267960</v>
      </c>
      <c r="H650" s="21">
        <f>(H644-H632)*E650</f>
        <v>133980</v>
      </c>
      <c r="I650" s="18">
        <f>+(I644-I636)*E650</f>
        <v>267960</v>
      </c>
      <c r="J650" s="21">
        <f>(J644-J632)*E650</f>
        <v>133980</v>
      </c>
      <c r="K650" s="18">
        <f>+(K644-K636)*E650</f>
        <v>267960</v>
      </c>
      <c r="L650" s="9"/>
      <c r="M650" s="9"/>
      <c r="N650" s="362"/>
      <c r="O650" s="48"/>
    </row>
    <row r="651" spans="3:15" x14ac:dyDescent="0.35">
      <c r="C651" s="16" t="s">
        <v>37</v>
      </c>
      <c r="D651" s="13"/>
      <c r="E651" s="23">
        <v>0.04</v>
      </c>
      <c r="F651" s="21">
        <f>(F644-F632)*E651</f>
        <v>77000</v>
      </c>
      <c r="G651" s="18">
        <f>+(G644-G636+G648)*E651</f>
        <v>160421.80000000002</v>
      </c>
      <c r="H651" s="21">
        <f>(H644-H632)*E651</f>
        <v>77000</v>
      </c>
      <c r="I651" s="18">
        <f>+(I644-I636+I648)*E651</f>
        <v>160421.80000000002</v>
      </c>
      <c r="J651" s="21">
        <f>(J644-J632)*E651</f>
        <v>77000</v>
      </c>
      <c r="K651" s="18">
        <f>+(K644-K636+K648)*E651</f>
        <v>160421.80000000002</v>
      </c>
      <c r="L651" s="9"/>
      <c r="M651" s="9"/>
      <c r="N651" s="362"/>
      <c r="O651" s="48"/>
    </row>
    <row r="652" spans="3:15" x14ac:dyDescent="0.35">
      <c r="C652" s="26" t="s">
        <v>38</v>
      </c>
      <c r="D652" s="26"/>
      <c r="E652" s="27"/>
      <c r="F652" s="28"/>
      <c r="G652" s="29">
        <f>SUM(G644:G651)</f>
        <v>5962055.2000000002</v>
      </c>
      <c r="H652" s="28"/>
      <c r="I652" s="29">
        <f>SUM(I644:I651)</f>
        <v>5962055.2000000002</v>
      </c>
      <c r="J652" s="28"/>
      <c r="K652" s="29">
        <f>SUM(K644:K651)</f>
        <v>5962055.2000000002</v>
      </c>
      <c r="L652" s="9"/>
      <c r="M652" s="9"/>
      <c r="N652" s="362"/>
      <c r="O652" s="48"/>
    </row>
    <row r="653" spans="3:15" x14ac:dyDescent="0.35">
      <c r="C653" s="31" t="s">
        <v>39</v>
      </c>
      <c r="D653" s="31"/>
      <c r="E653" s="32"/>
      <c r="F653" s="33">
        <v>0.14000000000000001</v>
      </c>
      <c r="G653" s="34">
        <f>F653*G652</f>
        <v>834687.72800000012</v>
      </c>
      <c r="H653" s="33">
        <v>0.16</v>
      </c>
      <c r="I653" s="34">
        <f>H653*I652</f>
        <v>953928.83200000005</v>
      </c>
      <c r="J653" s="33">
        <f>(F653+H653)/2</f>
        <v>0.15000000000000002</v>
      </c>
      <c r="K653" s="34">
        <f>J653*K652</f>
        <v>894308.28000000014</v>
      </c>
      <c r="L653" s="9"/>
      <c r="M653" s="9"/>
      <c r="N653" s="362"/>
      <c r="O653" s="48"/>
    </row>
    <row r="654" spans="3:15" ht="15" thickBot="1" x14ac:dyDescent="0.4">
      <c r="C654" s="36" t="s">
        <v>40</v>
      </c>
      <c r="D654" s="36"/>
      <c r="E654" s="37">
        <v>0.19</v>
      </c>
      <c r="F654" s="38">
        <f>G652*F653</f>
        <v>834687.72800000012</v>
      </c>
      <c r="G654" s="39">
        <f>+F654*E654</f>
        <v>158590.66832000003</v>
      </c>
      <c r="H654" s="38">
        <f>I652*H653</f>
        <v>953928.83200000005</v>
      </c>
      <c r="I654" s="39">
        <f>+H654*E654</f>
        <v>181246.47808</v>
      </c>
      <c r="J654" s="38">
        <f>K652*J653</f>
        <v>894308.28000000014</v>
      </c>
      <c r="K654" s="39">
        <f>+J654*E654</f>
        <v>169918.57320000004</v>
      </c>
      <c r="L654" s="9"/>
      <c r="M654" s="9"/>
      <c r="N654" s="362"/>
      <c r="O654" s="48"/>
    </row>
    <row r="655" spans="3:15" ht="15" thickBot="1" x14ac:dyDescent="0.4">
      <c r="C655" s="308" t="str">
        <f>C629</f>
        <v>OFICIALES JARDINEROS CASA BENKOS BIOHO</v>
      </c>
      <c r="D655" s="308"/>
      <c r="E655" s="309"/>
      <c r="F655" s="310"/>
      <c r="G655" s="311">
        <f>G652+G653+G654</f>
        <v>6955333.5963200005</v>
      </c>
      <c r="H655" s="310"/>
      <c r="I655" s="311">
        <f>I652+I653+I654</f>
        <v>7097230.5100800004</v>
      </c>
      <c r="J655" s="310"/>
      <c r="K655" s="311">
        <f>K652+K653+K654</f>
        <v>7026282.0532000009</v>
      </c>
      <c r="L655" s="9"/>
      <c r="M655" s="9"/>
      <c r="N655" s="362"/>
      <c r="O655" s="48"/>
    </row>
    <row r="656" spans="3:15" x14ac:dyDescent="0.35">
      <c r="C656" s="394"/>
      <c r="D656" s="394"/>
      <c r="E656" s="395"/>
      <c r="F656" s="396"/>
      <c r="G656" s="397"/>
      <c r="H656" s="396"/>
      <c r="I656" s="397"/>
      <c r="J656" s="396"/>
      <c r="K656" s="397"/>
      <c r="L656" s="9"/>
      <c r="M656" s="9"/>
      <c r="N656" s="362"/>
      <c r="O656" s="48"/>
    </row>
    <row r="657" spans="3:15" ht="15" hidden="1" thickBot="1" x14ac:dyDescent="0.4">
      <c r="C657" s="87" t="s">
        <v>172</v>
      </c>
      <c r="D657" s="7"/>
      <c r="E657" s="8"/>
      <c r="F657" s="44"/>
      <c r="G657" s="45"/>
      <c r="H657" s="44"/>
      <c r="I657" s="45"/>
      <c r="J657" s="44"/>
      <c r="K657" s="45"/>
      <c r="L657" s="9"/>
      <c r="M657" s="9"/>
      <c r="N657" s="362"/>
      <c r="O657" s="48"/>
    </row>
    <row r="658" spans="3:15" ht="15" hidden="1" thickBot="1" x14ac:dyDescent="0.4">
      <c r="C658" s="285" t="s">
        <v>12</v>
      </c>
      <c r="D658" s="285" t="s">
        <v>13</v>
      </c>
      <c r="E658" s="286" t="s">
        <v>14</v>
      </c>
      <c r="F658" s="287" t="s">
        <v>15</v>
      </c>
      <c r="G658" s="288" t="s">
        <v>16</v>
      </c>
      <c r="H658" s="287" t="s">
        <v>15</v>
      </c>
      <c r="I658" s="288" t="s">
        <v>16</v>
      </c>
      <c r="J658" s="287" t="s">
        <v>15</v>
      </c>
      <c r="K658" s="288" t="s">
        <v>16</v>
      </c>
      <c r="L658" s="9"/>
      <c r="M658" s="9"/>
      <c r="N658" s="362"/>
      <c r="O658" s="48"/>
    </row>
    <row r="659" spans="3:15" hidden="1" x14ac:dyDescent="0.35">
      <c r="C659" s="289" t="s">
        <v>17</v>
      </c>
      <c r="D659" s="290"/>
      <c r="E659" s="291"/>
      <c r="F659" s="292">
        <v>1925000</v>
      </c>
      <c r="G659" s="293">
        <f>D659*F659</f>
        <v>0</v>
      </c>
      <c r="H659" s="292">
        <v>1925000</v>
      </c>
      <c r="I659" s="293">
        <f>D659*H659</f>
        <v>0</v>
      </c>
      <c r="J659" s="292">
        <v>1925000</v>
      </c>
      <c r="K659" s="293">
        <f>D659*J659</f>
        <v>0</v>
      </c>
      <c r="L659" s="9"/>
      <c r="M659" s="9"/>
      <c r="N659" s="362"/>
      <c r="O659" s="48"/>
    </row>
    <row r="660" spans="3:15" hidden="1" x14ac:dyDescent="0.35">
      <c r="C660" s="294" t="s">
        <v>18</v>
      </c>
      <c r="D660" s="295"/>
      <c r="E660" s="296"/>
      <c r="F660" s="297">
        <v>162000</v>
      </c>
      <c r="G660" s="298">
        <f>D660*F660</f>
        <v>0</v>
      </c>
      <c r="H660" s="297">
        <v>162000</v>
      </c>
      <c r="I660" s="298">
        <f>D660*H660</f>
        <v>0</v>
      </c>
      <c r="J660" s="297">
        <v>162000</v>
      </c>
      <c r="K660" s="298">
        <f>D660*J660</f>
        <v>0</v>
      </c>
      <c r="L660" s="9"/>
      <c r="M660" s="9"/>
      <c r="N660" s="362"/>
      <c r="O660" s="48"/>
    </row>
    <row r="661" spans="3:15" hidden="1" x14ac:dyDescent="0.35">
      <c r="C661" s="294" t="s">
        <v>19</v>
      </c>
      <c r="D661" s="295"/>
      <c r="E661" s="296"/>
      <c r="F661" s="297">
        <f>F659/235</f>
        <v>8191.489361702128</v>
      </c>
      <c r="G661" s="298"/>
      <c r="H661" s="297">
        <f>H659/235</f>
        <v>8191.489361702128</v>
      </c>
      <c r="I661" s="298"/>
      <c r="J661" s="297">
        <f>J659/235</f>
        <v>8191.489361702128</v>
      </c>
      <c r="K661" s="298"/>
      <c r="L661" s="9"/>
      <c r="M661" s="9"/>
      <c r="N661" s="362"/>
      <c r="O661" s="48"/>
    </row>
    <row r="662" spans="3:15" ht="15" hidden="1" thickBot="1" x14ac:dyDescent="0.4">
      <c r="C662" s="299" t="s">
        <v>20</v>
      </c>
      <c r="D662" s="300">
        <v>30</v>
      </c>
      <c r="E662" s="301"/>
      <c r="F662" s="302"/>
      <c r="G662" s="303"/>
      <c r="H662" s="302"/>
      <c r="I662" s="303"/>
      <c r="J662" s="302"/>
      <c r="K662" s="303"/>
      <c r="L662" s="9"/>
      <c r="M662" s="9"/>
      <c r="N662" s="362"/>
      <c r="O662" s="48"/>
    </row>
    <row r="663" spans="3:15" hidden="1" x14ac:dyDescent="0.35">
      <c r="C663" s="16" t="s">
        <v>21</v>
      </c>
      <c r="D663" s="13"/>
      <c r="E663" s="17"/>
      <c r="F663" s="14">
        <f>(F659/30)*D662</f>
        <v>1925000</v>
      </c>
      <c r="G663" s="18">
        <f>D663*F663</f>
        <v>0</v>
      </c>
      <c r="H663" s="14">
        <f>(H659/30)*D662</f>
        <v>1925000</v>
      </c>
      <c r="I663" s="18">
        <f>D663*H663</f>
        <v>0</v>
      </c>
      <c r="J663" s="14">
        <f>(J659/30)*D662</f>
        <v>1925000</v>
      </c>
      <c r="K663" s="18">
        <f>D663*J663</f>
        <v>0</v>
      </c>
      <c r="L663" s="9"/>
      <c r="M663" s="9"/>
      <c r="N663" s="362"/>
      <c r="O663" s="48"/>
    </row>
    <row r="664" spans="3:15" hidden="1" x14ac:dyDescent="0.35">
      <c r="C664" s="16" t="s">
        <v>22</v>
      </c>
      <c r="D664" s="13"/>
      <c r="E664" s="17"/>
      <c r="F664" s="14">
        <f>(F660/30)*D662</f>
        <v>162000</v>
      </c>
      <c r="G664" s="18">
        <f>D664*F664</f>
        <v>0</v>
      </c>
      <c r="H664" s="14">
        <f>(H660/30)*D662</f>
        <v>162000</v>
      </c>
      <c r="I664" s="18">
        <f>D664*H664</f>
        <v>0</v>
      </c>
      <c r="J664" s="14">
        <f>(D662/30)*J660</f>
        <v>162000</v>
      </c>
      <c r="K664" s="18">
        <f>D664*J664</f>
        <v>0</v>
      </c>
      <c r="L664" s="9"/>
      <c r="M664" s="9"/>
      <c r="N664" s="362"/>
      <c r="O664" s="48"/>
    </row>
    <row r="665" spans="3:15" hidden="1" x14ac:dyDescent="0.35">
      <c r="C665" s="16" t="s">
        <v>23</v>
      </c>
      <c r="D665" s="13">
        <v>0</v>
      </c>
      <c r="E665" s="20">
        <v>1.25</v>
      </c>
      <c r="F665" s="21"/>
      <c r="G665" s="18">
        <f>D665*F665</f>
        <v>0</v>
      </c>
      <c r="H665" s="21"/>
      <c r="I665" s="18">
        <f>F665*H665</f>
        <v>0</v>
      </c>
      <c r="J665" s="21"/>
      <c r="K665" s="18">
        <f>H665*J665</f>
        <v>0</v>
      </c>
      <c r="L665" s="9"/>
      <c r="M665" s="9"/>
      <c r="N665" s="362"/>
      <c r="O665" s="48"/>
    </row>
    <row r="666" spans="3:15" hidden="1" x14ac:dyDescent="0.35">
      <c r="C666" s="16" t="s">
        <v>24</v>
      </c>
      <c r="D666" s="13">
        <v>0</v>
      </c>
      <c r="E666" s="20">
        <v>1.75</v>
      </c>
      <c r="F666" s="21"/>
      <c r="G666" s="18">
        <f>D666*F666</f>
        <v>0</v>
      </c>
      <c r="H666" s="21"/>
      <c r="I666" s="18">
        <f>F666*H666</f>
        <v>0</v>
      </c>
      <c r="J666" s="21"/>
      <c r="K666" s="18">
        <f>H666*J666</f>
        <v>0</v>
      </c>
      <c r="L666" s="9"/>
      <c r="M666" s="9"/>
      <c r="N666" s="362"/>
      <c r="O666" s="48"/>
    </row>
    <row r="667" spans="3:15" hidden="1" x14ac:dyDescent="0.35">
      <c r="C667" s="16" t="s">
        <v>25</v>
      </c>
      <c r="D667" s="13">
        <v>0</v>
      </c>
      <c r="E667" s="20">
        <v>1.35</v>
      </c>
      <c r="F667" s="21"/>
      <c r="G667" s="18">
        <f>D667*F667</f>
        <v>0</v>
      </c>
      <c r="H667" s="21"/>
      <c r="I667" s="18">
        <f>F667*H667</f>
        <v>0</v>
      </c>
      <c r="J667" s="21"/>
      <c r="K667" s="18">
        <f>H667*J667</f>
        <v>0</v>
      </c>
      <c r="L667" s="9"/>
      <c r="M667" s="9"/>
      <c r="N667" s="362"/>
      <c r="O667" s="48"/>
    </row>
    <row r="668" spans="3:15" hidden="1" x14ac:dyDescent="0.35">
      <c r="C668" s="16" t="s">
        <v>26</v>
      </c>
      <c r="D668" s="13">
        <v>0</v>
      </c>
      <c r="E668" s="20">
        <v>1.75</v>
      </c>
      <c r="F668" s="21"/>
      <c r="G668" s="18">
        <f>+F668*D668</f>
        <v>0</v>
      </c>
      <c r="H668" s="21"/>
      <c r="I668" s="18">
        <f>+H668*F668</f>
        <v>0</v>
      </c>
      <c r="J668" s="21"/>
      <c r="K668" s="18">
        <f>+J668*H668</f>
        <v>0</v>
      </c>
      <c r="L668" s="9"/>
      <c r="M668" s="9"/>
      <c r="N668" s="362"/>
      <c r="O668" s="48"/>
    </row>
    <row r="669" spans="3:15" hidden="1" x14ac:dyDescent="0.35">
      <c r="C669" s="16" t="s">
        <v>27</v>
      </c>
      <c r="D669" s="13">
        <f>R666</f>
        <v>0</v>
      </c>
      <c r="E669" s="20">
        <v>2.1</v>
      </c>
      <c r="F669" s="21"/>
      <c r="G669" s="18">
        <f>D669*F669</f>
        <v>0</v>
      </c>
      <c r="H669" s="21"/>
      <c r="I669" s="18">
        <f>F669*H669</f>
        <v>0</v>
      </c>
      <c r="J669" s="21"/>
      <c r="K669" s="18">
        <f>H669*J669</f>
        <v>0</v>
      </c>
      <c r="L669" s="9"/>
      <c r="M669" s="9"/>
      <c r="N669" s="362"/>
      <c r="O669" s="48"/>
    </row>
    <row r="670" spans="3:15" hidden="1" x14ac:dyDescent="0.35">
      <c r="C670" s="16" t="s">
        <v>28</v>
      </c>
      <c r="D670" s="13">
        <f>S666</f>
        <v>0</v>
      </c>
      <c r="E670" s="20">
        <v>2</v>
      </c>
      <c r="F670" s="21"/>
      <c r="G670" s="18">
        <f>D670*F670</f>
        <v>0</v>
      </c>
      <c r="H670" s="21"/>
      <c r="I670" s="18">
        <f>F670*H670</f>
        <v>0</v>
      </c>
      <c r="J670" s="21"/>
      <c r="K670" s="18">
        <f>H670*J670</f>
        <v>0</v>
      </c>
      <c r="L670" s="9"/>
      <c r="M670" s="9"/>
      <c r="N670" s="362"/>
      <c r="O670" s="48"/>
    </row>
    <row r="671" spans="3:15" hidden="1" x14ac:dyDescent="0.35">
      <c r="C671" s="16" t="s">
        <v>29</v>
      </c>
      <c r="D671" s="13">
        <f>T666</f>
        <v>0</v>
      </c>
      <c r="E671" s="20">
        <v>2.5</v>
      </c>
      <c r="F671" s="21"/>
      <c r="G671" s="18">
        <f>D671*F671</f>
        <v>0</v>
      </c>
      <c r="H671" s="21"/>
      <c r="I671" s="18">
        <f>F671*H671</f>
        <v>0</v>
      </c>
      <c r="J671" s="21"/>
      <c r="K671" s="18">
        <f>H671*J671</f>
        <v>0</v>
      </c>
      <c r="L671" s="9"/>
      <c r="M671" s="9"/>
      <c r="N671" s="362"/>
      <c r="O671" s="48"/>
    </row>
    <row r="672" spans="3:15" hidden="1" x14ac:dyDescent="0.35">
      <c r="C672" s="12" t="s">
        <v>30</v>
      </c>
      <c r="D672" s="12"/>
      <c r="E672" s="22"/>
      <c r="F672" s="14">
        <f t="shared" ref="F672:K672" si="24">SUM(F663:F671)</f>
        <v>2087000</v>
      </c>
      <c r="G672" s="15">
        <f t="shared" si="24"/>
        <v>0</v>
      </c>
      <c r="H672" s="14">
        <f t="shared" si="24"/>
        <v>2087000</v>
      </c>
      <c r="I672" s="15">
        <f t="shared" si="24"/>
        <v>0</v>
      </c>
      <c r="J672" s="14">
        <f t="shared" si="24"/>
        <v>2087000</v>
      </c>
      <c r="K672" s="15">
        <f t="shared" si="24"/>
        <v>0</v>
      </c>
      <c r="L672" s="9"/>
      <c r="M672" s="9"/>
      <c r="N672" s="362"/>
      <c r="O672" s="48"/>
    </row>
    <row r="673" spans="3:15" hidden="1" x14ac:dyDescent="0.35">
      <c r="C673" s="16" t="s">
        <v>31</v>
      </c>
      <c r="D673" s="13"/>
      <c r="E673" s="23">
        <v>8.3299999999999999E-2</v>
      </c>
      <c r="F673" s="21">
        <f>F672*E673</f>
        <v>173847.1</v>
      </c>
      <c r="G673" s="18">
        <f>G672*E673</f>
        <v>0</v>
      </c>
      <c r="H673" s="21">
        <f>H672*E673</f>
        <v>173847.1</v>
      </c>
      <c r="I673" s="18">
        <f>I672*E673</f>
        <v>0</v>
      </c>
      <c r="J673" s="21">
        <f>J672*E673</f>
        <v>173847.1</v>
      </c>
      <c r="K673" s="18">
        <f>K672*E673</f>
        <v>0</v>
      </c>
      <c r="L673" s="9"/>
      <c r="M673" s="9"/>
      <c r="N673" s="362"/>
      <c r="O673" s="48"/>
    </row>
    <row r="674" spans="3:15" hidden="1" x14ac:dyDescent="0.35">
      <c r="C674" s="16" t="s">
        <v>32</v>
      </c>
      <c r="D674" s="13"/>
      <c r="E674" s="24">
        <v>0.01</v>
      </c>
      <c r="F674" s="21">
        <f>F673*E674</f>
        <v>1738.471</v>
      </c>
      <c r="G674" s="18">
        <f>G672*E674</f>
        <v>0</v>
      </c>
      <c r="H674" s="21">
        <f>H673*E674</f>
        <v>1738.471</v>
      </c>
      <c r="I674" s="18">
        <f>I672*E674</f>
        <v>0</v>
      </c>
      <c r="J674" s="21">
        <f>J673*E674</f>
        <v>1738.471</v>
      </c>
      <c r="K674" s="18">
        <f>K672*E674</f>
        <v>0</v>
      </c>
      <c r="L674" s="9"/>
      <c r="M674" s="9"/>
      <c r="N674" s="362"/>
      <c r="O674" s="48"/>
    </row>
    <row r="675" spans="3:15" hidden="1" x14ac:dyDescent="0.35">
      <c r="C675" s="16" t="s">
        <v>33</v>
      </c>
      <c r="D675" s="13"/>
      <c r="E675" s="23">
        <v>8.3299999999999999E-2</v>
      </c>
      <c r="F675" s="21">
        <f>E675*F672</f>
        <v>173847.1</v>
      </c>
      <c r="G675" s="18">
        <f>G672*E675</f>
        <v>0</v>
      </c>
      <c r="H675" s="21">
        <f>E675*H672</f>
        <v>173847.1</v>
      </c>
      <c r="I675" s="18">
        <f>I672*E675</f>
        <v>0</v>
      </c>
      <c r="J675" s="21">
        <f>E675*J672</f>
        <v>173847.1</v>
      </c>
      <c r="K675" s="18">
        <f>K672*E675</f>
        <v>0</v>
      </c>
      <c r="L675" s="9"/>
      <c r="M675" s="9"/>
      <c r="N675" s="362"/>
      <c r="O675" s="48"/>
    </row>
    <row r="676" spans="3:15" hidden="1" x14ac:dyDescent="0.35">
      <c r="C676" s="16" t="s">
        <v>34</v>
      </c>
      <c r="D676" s="13"/>
      <c r="E676" s="23">
        <v>4.1700000000000001E-2</v>
      </c>
      <c r="F676" s="21">
        <f>E676*F672</f>
        <v>87027.900000000009</v>
      </c>
      <c r="G676" s="18">
        <f>+(G672-G664)*E676</f>
        <v>0</v>
      </c>
      <c r="H676" s="21">
        <f>E676*H672</f>
        <v>87027.900000000009</v>
      </c>
      <c r="I676" s="18">
        <f>+(I672-I664)*E676</f>
        <v>0</v>
      </c>
      <c r="J676" s="21">
        <f>E676*J672</f>
        <v>87027.900000000009</v>
      </c>
      <c r="K676" s="18">
        <f>+(K672-K664)*E676</f>
        <v>0</v>
      </c>
      <c r="L676" s="9"/>
      <c r="M676" s="9"/>
      <c r="N676" s="362"/>
      <c r="O676" s="48"/>
    </row>
    <row r="677" spans="3:15" hidden="1" x14ac:dyDescent="0.35">
      <c r="C677" s="16" t="s">
        <v>35</v>
      </c>
      <c r="D677" s="13"/>
      <c r="E677" s="24">
        <v>0.12</v>
      </c>
      <c r="F677" s="21">
        <f>(F672-F660)*E677</f>
        <v>231000</v>
      </c>
      <c r="G677" s="18">
        <f>+(G672-G664)*E677</f>
        <v>0</v>
      </c>
      <c r="H677" s="21">
        <f>(H672-H660)*E677</f>
        <v>231000</v>
      </c>
      <c r="I677" s="18">
        <f>+(I672-I664)*E677</f>
        <v>0</v>
      </c>
      <c r="J677" s="21">
        <f>(J672-J660)*E677</f>
        <v>231000</v>
      </c>
      <c r="K677" s="18">
        <f>+(K672-K664)*E677</f>
        <v>0</v>
      </c>
      <c r="L677" s="9"/>
      <c r="M677" s="9"/>
      <c r="N677" s="362"/>
      <c r="O677" s="48"/>
    </row>
    <row r="678" spans="3:15" hidden="1" x14ac:dyDescent="0.35">
      <c r="C678" s="16" t="s">
        <v>36</v>
      </c>
      <c r="D678" s="13"/>
      <c r="E678" s="25">
        <v>6.9599999999999995E-2</v>
      </c>
      <c r="F678" s="21">
        <f>(F672-F660)*E678</f>
        <v>133980</v>
      </c>
      <c r="G678" s="18">
        <f>+(G672-G664)*E678</f>
        <v>0</v>
      </c>
      <c r="H678" s="21">
        <f>(H672-H660)*E678</f>
        <v>133980</v>
      </c>
      <c r="I678" s="18">
        <f>+(I672-I664)*E678</f>
        <v>0</v>
      </c>
      <c r="J678" s="21">
        <f>(J672-J660)*E678</f>
        <v>133980</v>
      </c>
      <c r="K678" s="18">
        <f>+(K672-K664)*E678</f>
        <v>0</v>
      </c>
      <c r="L678" s="9"/>
      <c r="M678" s="9"/>
      <c r="N678" s="362"/>
      <c r="O678" s="48"/>
    </row>
    <row r="679" spans="3:15" hidden="1" x14ac:dyDescent="0.35">
      <c r="C679" s="16" t="s">
        <v>37</v>
      </c>
      <c r="D679" s="13"/>
      <c r="E679" s="23">
        <v>0.04</v>
      </c>
      <c r="F679" s="21">
        <f>(F672-F660)*E679</f>
        <v>77000</v>
      </c>
      <c r="G679" s="18">
        <f>+(G672-G664+G676)*E679</f>
        <v>0</v>
      </c>
      <c r="H679" s="21">
        <f>(H672-H660)*E679</f>
        <v>77000</v>
      </c>
      <c r="I679" s="18">
        <f>+(I672-I664+I676)*E679</f>
        <v>0</v>
      </c>
      <c r="J679" s="21">
        <f>(J672-J660)*E679</f>
        <v>77000</v>
      </c>
      <c r="K679" s="18">
        <f>+(K672-K664+K676)*E679</f>
        <v>0</v>
      </c>
      <c r="L679" s="9"/>
      <c r="M679" s="9"/>
      <c r="N679" s="362"/>
      <c r="O679" s="48"/>
    </row>
    <row r="680" spans="3:15" hidden="1" x14ac:dyDescent="0.35">
      <c r="C680" s="26" t="s">
        <v>38</v>
      </c>
      <c r="D680" s="26"/>
      <c r="E680" s="27"/>
      <c r="F680" s="28"/>
      <c r="G680" s="29">
        <f>SUM(G672:G679)</f>
        <v>0</v>
      </c>
      <c r="H680" s="28"/>
      <c r="I680" s="29">
        <f>SUM(I672:I679)</f>
        <v>0</v>
      </c>
      <c r="J680" s="28"/>
      <c r="K680" s="29">
        <f>SUM(K672:K679)</f>
        <v>0</v>
      </c>
      <c r="L680" s="9"/>
      <c r="M680" s="9"/>
      <c r="N680" s="362"/>
      <c r="O680" s="48"/>
    </row>
    <row r="681" spans="3:15" hidden="1" x14ac:dyDescent="0.35">
      <c r="C681" s="31" t="s">
        <v>39</v>
      </c>
      <c r="D681" s="31"/>
      <c r="E681" s="32"/>
      <c r="F681" s="33">
        <v>0.14000000000000001</v>
      </c>
      <c r="G681" s="34">
        <f>F681*G680</f>
        <v>0</v>
      </c>
      <c r="H681" s="33">
        <v>0.16</v>
      </c>
      <c r="I681" s="34">
        <f>H681*I680</f>
        <v>0</v>
      </c>
      <c r="J681" s="33">
        <f>(F681+H681)/2</f>
        <v>0.15000000000000002</v>
      </c>
      <c r="K681" s="34">
        <f>J681*K680</f>
        <v>0</v>
      </c>
      <c r="L681" s="9"/>
      <c r="M681" s="9"/>
      <c r="N681" s="362"/>
      <c r="O681" s="48"/>
    </row>
    <row r="682" spans="3:15" ht="15" hidden="1" thickBot="1" x14ac:dyDescent="0.4">
      <c r="C682" s="36" t="s">
        <v>40</v>
      </c>
      <c r="D682" s="36"/>
      <c r="E682" s="37">
        <v>0.19</v>
      </c>
      <c r="F682" s="38">
        <f>G680*F681</f>
        <v>0</v>
      </c>
      <c r="G682" s="39">
        <f>+F682*E682</f>
        <v>0</v>
      </c>
      <c r="H682" s="38">
        <f>I680*H681</f>
        <v>0</v>
      </c>
      <c r="I682" s="39">
        <f>+H682*E682</f>
        <v>0</v>
      </c>
      <c r="J682" s="38">
        <f>K680*J681</f>
        <v>0</v>
      </c>
      <c r="K682" s="39">
        <f>+J682*E682</f>
        <v>0</v>
      </c>
      <c r="L682" s="9"/>
      <c r="M682" s="9"/>
      <c r="N682" s="362"/>
      <c r="O682" s="48"/>
    </row>
    <row r="683" spans="3:15" ht="15" thickBot="1" x14ac:dyDescent="0.4">
      <c r="C683" s="308" t="str">
        <f>C657</f>
        <v>OFICIALES ALBAÑILES (TEJEROS E IMPERMEABILIZADORES) CASA BENKOS BIOHO</v>
      </c>
      <c r="D683" s="308"/>
      <c r="E683" s="309"/>
      <c r="F683" s="310"/>
      <c r="G683" s="311">
        <f>G680+G681+G682</f>
        <v>0</v>
      </c>
      <c r="H683" s="310"/>
      <c r="I683" s="311">
        <f>I680+I681+I682</f>
        <v>0</v>
      </c>
      <c r="J683" s="310"/>
      <c r="K683" s="311">
        <f>K680+K681+K682</f>
        <v>0</v>
      </c>
      <c r="L683" s="9"/>
      <c r="M683" s="9"/>
      <c r="N683" s="362"/>
      <c r="O683" s="48"/>
    </row>
    <row r="684" spans="3:15" x14ac:dyDescent="0.35">
      <c r="C684" s="394"/>
      <c r="D684" s="394"/>
      <c r="E684" s="395"/>
      <c r="F684" s="396"/>
      <c r="G684" s="397"/>
      <c r="H684" s="396"/>
      <c r="I684" s="397"/>
      <c r="J684" s="396"/>
      <c r="K684" s="397"/>
      <c r="L684" s="9"/>
      <c r="M684" s="9"/>
      <c r="N684" s="362"/>
      <c r="O684" s="48"/>
    </row>
    <row r="685" spans="3:15" ht="15" thickBot="1" x14ac:dyDescent="0.4">
      <c r="C685" s="7" t="s">
        <v>173</v>
      </c>
      <c r="D685" s="7"/>
      <c r="E685" s="8"/>
      <c r="F685" s="44"/>
      <c r="G685" s="45"/>
      <c r="H685" s="44"/>
      <c r="I685" s="45"/>
      <c r="J685" s="44"/>
      <c r="K685" s="45"/>
      <c r="L685" s="9"/>
      <c r="M685" s="9"/>
      <c r="N685" s="362"/>
      <c r="O685" s="48"/>
    </row>
    <row r="686" spans="3:15" ht="15" thickBot="1" x14ac:dyDescent="0.4">
      <c r="C686" s="285" t="s">
        <v>12</v>
      </c>
      <c r="D686" s="285" t="s">
        <v>13</v>
      </c>
      <c r="E686" s="286" t="s">
        <v>14</v>
      </c>
      <c r="F686" s="287" t="s">
        <v>15</v>
      </c>
      <c r="G686" s="288" t="s">
        <v>16</v>
      </c>
      <c r="H686" s="287" t="s">
        <v>15</v>
      </c>
      <c r="I686" s="288" t="s">
        <v>16</v>
      </c>
      <c r="J686" s="287" t="s">
        <v>15</v>
      </c>
      <c r="K686" s="288" t="s">
        <v>16</v>
      </c>
      <c r="L686" s="9"/>
      <c r="M686" s="9"/>
      <c r="N686" s="362"/>
      <c r="O686" s="48"/>
    </row>
    <row r="687" spans="3:15" x14ac:dyDescent="0.35">
      <c r="C687" s="289" t="s">
        <v>17</v>
      </c>
      <c r="D687" s="290">
        <v>4</v>
      </c>
      <c r="E687" s="291"/>
      <c r="F687" s="292">
        <v>1925000</v>
      </c>
      <c r="G687" s="293">
        <f>D687*F687</f>
        <v>7700000</v>
      </c>
      <c r="H687" s="292">
        <v>1925000</v>
      </c>
      <c r="I687" s="293">
        <f>D687*H687</f>
        <v>7700000</v>
      </c>
      <c r="J687" s="292">
        <v>1925000</v>
      </c>
      <c r="K687" s="293">
        <f>D687*J687</f>
        <v>7700000</v>
      </c>
      <c r="L687" s="9"/>
      <c r="M687" s="9"/>
      <c r="N687" s="362"/>
      <c r="O687" s="48"/>
    </row>
    <row r="688" spans="3:15" x14ac:dyDescent="0.35">
      <c r="C688" s="294" t="s">
        <v>18</v>
      </c>
      <c r="D688" s="295">
        <v>4</v>
      </c>
      <c r="E688" s="296"/>
      <c r="F688" s="297">
        <v>162000</v>
      </c>
      <c r="G688" s="298">
        <f>D688*F688</f>
        <v>648000</v>
      </c>
      <c r="H688" s="297">
        <v>162000</v>
      </c>
      <c r="I688" s="298">
        <f>D688*H688</f>
        <v>648000</v>
      </c>
      <c r="J688" s="297">
        <v>162000</v>
      </c>
      <c r="K688" s="298">
        <f>D688*J688</f>
        <v>648000</v>
      </c>
      <c r="L688" s="9"/>
      <c r="M688" s="9"/>
      <c r="N688" s="362"/>
      <c r="O688" s="48"/>
    </row>
    <row r="689" spans="3:15" x14ac:dyDescent="0.35">
      <c r="C689" s="294" t="s">
        <v>19</v>
      </c>
      <c r="D689" s="295"/>
      <c r="E689" s="296"/>
      <c r="F689" s="297">
        <f>F687/230</f>
        <v>8369.565217391304</v>
      </c>
      <c r="G689" s="298"/>
      <c r="H689" s="297">
        <f>H687/230</f>
        <v>8369.565217391304</v>
      </c>
      <c r="I689" s="298"/>
      <c r="J689" s="297">
        <f>J687/230</f>
        <v>8369.565217391304</v>
      </c>
      <c r="K689" s="298"/>
      <c r="L689" s="9"/>
      <c r="M689" s="9"/>
      <c r="N689" s="362"/>
      <c r="O689" s="48"/>
    </row>
    <row r="690" spans="3:15" ht="15" thickBot="1" x14ac:dyDescent="0.4">
      <c r="C690" s="299" t="s">
        <v>20</v>
      </c>
      <c r="D690" s="300">
        <v>30</v>
      </c>
      <c r="E690" s="301"/>
      <c r="F690" s="302"/>
      <c r="G690" s="303"/>
      <c r="H690" s="302"/>
      <c r="I690" s="303"/>
      <c r="J690" s="302"/>
      <c r="K690" s="303"/>
      <c r="L690" s="9"/>
      <c r="M690" s="9"/>
      <c r="N690" s="362"/>
      <c r="O690" s="48"/>
    </row>
    <row r="691" spans="3:15" x14ac:dyDescent="0.35">
      <c r="C691" s="16" t="s">
        <v>21</v>
      </c>
      <c r="D691" s="13">
        <v>4</v>
      </c>
      <c r="E691" s="17"/>
      <c r="F691" s="14">
        <f>(F687/30)*D690</f>
        <v>1925000</v>
      </c>
      <c r="G691" s="18">
        <f>D691*F691</f>
        <v>7700000</v>
      </c>
      <c r="H691" s="14">
        <f>(H687/30)*D690</f>
        <v>1925000</v>
      </c>
      <c r="I691" s="18">
        <f>D691*H691</f>
        <v>7700000</v>
      </c>
      <c r="J691" s="14">
        <f>(J687/30)*D690</f>
        <v>1925000</v>
      </c>
      <c r="K691" s="18">
        <f>D691*J691</f>
        <v>7700000</v>
      </c>
      <c r="L691" s="9"/>
      <c r="M691" s="9"/>
      <c r="N691" s="362"/>
      <c r="O691" s="48"/>
    </row>
    <row r="692" spans="3:15" x14ac:dyDescent="0.35">
      <c r="C692" s="16" t="s">
        <v>22</v>
      </c>
      <c r="D692" s="13">
        <v>4</v>
      </c>
      <c r="E692" s="17"/>
      <c r="F692" s="14">
        <f>(F688/30)*D690</f>
        <v>162000</v>
      </c>
      <c r="G692" s="18">
        <f>D692*F692</f>
        <v>648000</v>
      </c>
      <c r="H692" s="14">
        <f>(H688/30)*D690</f>
        <v>162000</v>
      </c>
      <c r="I692" s="18">
        <f>D692*H692</f>
        <v>648000</v>
      </c>
      <c r="J692" s="14">
        <f>(D690/30)*J688</f>
        <v>162000</v>
      </c>
      <c r="K692" s="18">
        <f>D692*J692</f>
        <v>648000</v>
      </c>
      <c r="L692" s="9"/>
      <c r="M692" s="9"/>
      <c r="N692" s="362"/>
      <c r="O692" s="48"/>
    </row>
    <row r="693" spans="3:15" x14ac:dyDescent="0.35">
      <c r="C693" s="16" t="s">
        <v>23</v>
      </c>
      <c r="D693" s="13">
        <v>0</v>
      </c>
      <c r="E693" s="20">
        <v>1.25</v>
      </c>
      <c r="F693" s="21"/>
      <c r="G693" s="18">
        <f>D693*F693</f>
        <v>0</v>
      </c>
      <c r="H693" s="21"/>
      <c r="I693" s="18">
        <f>F693*H693</f>
        <v>0</v>
      </c>
      <c r="J693" s="21"/>
      <c r="K693" s="18">
        <f>H693*J693</f>
        <v>0</v>
      </c>
      <c r="L693" s="9"/>
      <c r="M693" s="9"/>
      <c r="N693" s="362"/>
      <c r="O693" s="48"/>
    </row>
    <row r="694" spans="3:15" x14ac:dyDescent="0.35">
      <c r="C694" s="16" t="s">
        <v>24</v>
      </c>
      <c r="D694" s="13">
        <v>0</v>
      </c>
      <c r="E694" s="20">
        <v>1.75</v>
      </c>
      <c r="F694" s="21"/>
      <c r="G694" s="18">
        <f>D694*F694</f>
        <v>0</v>
      </c>
      <c r="H694" s="21"/>
      <c r="I694" s="18">
        <f>F694*H694</f>
        <v>0</v>
      </c>
      <c r="J694" s="21"/>
      <c r="K694" s="18">
        <f>H694*J694</f>
        <v>0</v>
      </c>
      <c r="L694" s="9"/>
      <c r="M694" s="9"/>
      <c r="N694" s="362"/>
      <c r="O694" s="48"/>
    </row>
    <row r="695" spans="3:15" x14ac:dyDescent="0.35">
      <c r="C695" s="16" t="s">
        <v>25</v>
      </c>
      <c r="D695" s="13">
        <v>0</v>
      </c>
      <c r="E695" s="20">
        <v>1.35</v>
      </c>
      <c r="F695" s="21"/>
      <c r="G695" s="18">
        <f>D695*F695</f>
        <v>0</v>
      </c>
      <c r="H695" s="21"/>
      <c r="I695" s="18">
        <f>F695*H695</f>
        <v>0</v>
      </c>
      <c r="J695" s="21"/>
      <c r="K695" s="18">
        <f>H695*J695</f>
        <v>0</v>
      </c>
      <c r="L695" s="9"/>
      <c r="M695" s="9"/>
      <c r="N695" s="362"/>
      <c r="O695" s="48"/>
    </row>
    <row r="696" spans="3:15" x14ac:dyDescent="0.35">
      <c r="C696" s="16" t="s">
        <v>26</v>
      </c>
      <c r="D696" s="13">
        <v>0</v>
      </c>
      <c r="E696" s="20">
        <v>1.75</v>
      </c>
      <c r="F696" s="21"/>
      <c r="G696" s="18">
        <f>+F696*D696</f>
        <v>0</v>
      </c>
      <c r="H696" s="21"/>
      <c r="I696" s="18">
        <f>+H696*F696</f>
        <v>0</v>
      </c>
      <c r="J696" s="21"/>
      <c r="K696" s="18">
        <f>+J696*H696</f>
        <v>0</v>
      </c>
      <c r="L696" s="9"/>
      <c r="M696" s="9"/>
      <c r="N696" s="362"/>
      <c r="O696" s="48"/>
    </row>
    <row r="697" spans="3:15" x14ac:dyDescent="0.35">
      <c r="C697" s="16" t="s">
        <v>27</v>
      </c>
      <c r="D697" s="13">
        <f>R694</f>
        <v>0</v>
      </c>
      <c r="E697" s="20">
        <v>2.1</v>
      </c>
      <c r="F697" s="21"/>
      <c r="G697" s="18">
        <f>D697*F697</f>
        <v>0</v>
      </c>
      <c r="H697" s="21"/>
      <c r="I697" s="18">
        <f>F697*H697</f>
        <v>0</v>
      </c>
      <c r="J697" s="21"/>
      <c r="K697" s="18">
        <f>H697*J697</f>
        <v>0</v>
      </c>
      <c r="L697" s="9"/>
      <c r="M697" s="9"/>
      <c r="N697" s="362"/>
      <c r="O697" s="48"/>
    </row>
    <row r="698" spans="3:15" x14ac:dyDescent="0.35">
      <c r="C698" s="16" t="s">
        <v>28</v>
      </c>
      <c r="D698" s="13">
        <f>S694</f>
        <v>0</v>
      </c>
      <c r="E698" s="20">
        <v>2</v>
      </c>
      <c r="F698" s="21"/>
      <c r="G698" s="18">
        <f>D698*F698</f>
        <v>0</v>
      </c>
      <c r="H698" s="21"/>
      <c r="I698" s="18">
        <f>F698*H698</f>
        <v>0</v>
      </c>
      <c r="J698" s="21"/>
      <c r="K698" s="18">
        <f>H698*J698</f>
        <v>0</v>
      </c>
      <c r="L698" s="9"/>
      <c r="M698" s="9"/>
      <c r="N698" s="362"/>
      <c r="O698" s="48"/>
    </row>
    <row r="699" spans="3:15" x14ac:dyDescent="0.35">
      <c r="C699" s="16" t="s">
        <v>29</v>
      </c>
      <c r="D699" s="13">
        <f>T694</f>
        <v>0</v>
      </c>
      <c r="E699" s="20">
        <v>2.5</v>
      </c>
      <c r="F699" s="21"/>
      <c r="G699" s="18">
        <f>D699*F699</f>
        <v>0</v>
      </c>
      <c r="H699" s="21"/>
      <c r="I699" s="18">
        <f>F699*H699</f>
        <v>0</v>
      </c>
      <c r="J699" s="21"/>
      <c r="K699" s="18">
        <f>H699*J699</f>
        <v>0</v>
      </c>
      <c r="L699" s="9"/>
      <c r="M699" s="9"/>
      <c r="N699" s="362"/>
      <c r="O699" s="48"/>
    </row>
    <row r="700" spans="3:15" x14ac:dyDescent="0.35">
      <c r="C700" s="12" t="s">
        <v>30</v>
      </c>
      <c r="D700" s="12"/>
      <c r="E700" s="22"/>
      <c r="F700" s="14">
        <f t="shared" ref="F700:K700" si="25">SUM(F691:F699)</f>
        <v>2087000</v>
      </c>
      <c r="G700" s="15">
        <f t="shared" si="25"/>
        <v>8348000</v>
      </c>
      <c r="H700" s="14">
        <f t="shared" si="25"/>
        <v>2087000</v>
      </c>
      <c r="I700" s="15">
        <f t="shared" si="25"/>
        <v>8348000</v>
      </c>
      <c r="J700" s="14">
        <f t="shared" si="25"/>
        <v>2087000</v>
      </c>
      <c r="K700" s="15">
        <f t="shared" si="25"/>
        <v>8348000</v>
      </c>
      <c r="L700" s="9"/>
      <c r="M700" s="9"/>
      <c r="N700" s="362"/>
      <c r="O700" s="48"/>
    </row>
    <row r="701" spans="3:15" x14ac:dyDescent="0.35">
      <c r="C701" s="16" t="s">
        <v>31</v>
      </c>
      <c r="D701" s="13"/>
      <c r="E701" s="23">
        <v>8.3299999999999999E-2</v>
      </c>
      <c r="F701" s="21">
        <f>F700*E701</f>
        <v>173847.1</v>
      </c>
      <c r="G701" s="18">
        <f>G700*E701</f>
        <v>695388.4</v>
      </c>
      <c r="H701" s="21">
        <f>H700*E701</f>
        <v>173847.1</v>
      </c>
      <c r="I701" s="18">
        <f>I700*E701</f>
        <v>695388.4</v>
      </c>
      <c r="J701" s="21">
        <f>J700*E701</f>
        <v>173847.1</v>
      </c>
      <c r="K701" s="18">
        <f>K700*E701</f>
        <v>695388.4</v>
      </c>
      <c r="L701" s="9"/>
      <c r="M701" s="9"/>
      <c r="N701" s="362"/>
      <c r="O701" s="48"/>
    </row>
    <row r="702" spans="3:15" x14ac:dyDescent="0.35">
      <c r="C702" s="16" t="s">
        <v>32</v>
      </c>
      <c r="D702" s="13"/>
      <c r="E702" s="24">
        <v>0.01</v>
      </c>
      <c r="F702" s="21">
        <f>F701*E702</f>
        <v>1738.471</v>
      </c>
      <c r="G702" s="18">
        <f>G700*E702</f>
        <v>83480</v>
      </c>
      <c r="H702" s="21">
        <f>H701*E702</f>
        <v>1738.471</v>
      </c>
      <c r="I702" s="18">
        <f>I700*E702</f>
        <v>83480</v>
      </c>
      <c r="J702" s="21">
        <f>J701*E702</f>
        <v>1738.471</v>
      </c>
      <c r="K702" s="18">
        <f>K700*E702</f>
        <v>83480</v>
      </c>
      <c r="L702" s="9"/>
      <c r="M702" s="9"/>
      <c r="N702" s="362"/>
      <c r="O702" s="48"/>
    </row>
    <row r="703" spans="3:15" x14ac:dyDescent="0.35">
      <c r="C703" s="16" t="s">
        <v>33</v>
      </c>
      <c r="D703" s="13"/>
      <c r="E703" s="23">
        <v>8.3299999999999999E-2</v>
      </c>
      <c r="F703" s="21">
        <f>E703*F700</f>
        <v>173847.1</v>
      </c>
      <c r="G703" s="18">
        <f>G700*E703</f>
        <v>695388.4</v>
      </c>
      <c r="H703" s="21">
        <f>E703*H700</f>
        <v>173847.1</v>
      </c>
      <c r="I703" s="18">
        <f>I700*E703</f>
        <v>695388.4</v>
      </c>
      <c r="J703" s="21">
        <f>E703*J700</f>
        <v>173847.1</v>
      </c>
      <c r="K703" s="18">
        <f>K700*E703</f>
        <v>695388.4</v>
      </c>
      <c r="L703" s="9"/>
      <c r="M703" s="9"/>
      <c r="N703" s="362"/>
      <c r="O703" s="48"/>
    </row>
    <row r="704" spans="3:15" x14ac:dyDescent="0.35">
      <c r="C704" s="16" t="s">
        <v>34</v>
      </c>
      <c r="D704" s="13"/>
      <c r="E704" s="23">
        <v>4.1700000000000001E-2</v>
      </c>
      <c r="F704" s="21">
        <f>E704*F700</f>
        <v>87027.900000000009</v>
      </c>
      <c r="G704" s="18">
        <f>+(G700-G692)*E704</f>
        <v>321090</v>
      </c>
      <c r="H704" s="21">
        <f>E704*H700</f>
        <v>87027.900000000009</v>
      </c>
      <c r="I704" s="18">
        <f>+(I700-I692)*E704</f>
        <v>321090</v>
      </c>
      <c r="J704" s="21">
        <f>E704*J700</f>
        <v>87027.900000000009</v>
      </c>
      <c r="K704" s="18">
        <f>+(K700-K692)*E704</f>
        <v>321090</v>
      </c>
      <c r="L704" s="9"/>
      <c r="M704" s="9"/>
      <c r="N704" s="362"/>
      <c r="O704" s="48"/>
    </row>
    <row r="705" spans="3:15" x14ac:dyDescent="0.35">
      <c r="C705" s="16" t="s">
        <v>35</v>
      </c>
      <c r="D705" s="13"/>
      <c r="E705" s="24">
        <v>0.12</v>
      </c>
      <c r="F705" s="21">
        <f>(F700-F688)*E705</f>
        <v>231000</v>
      </c>
      <c r="G705" s="18">
        <f>+(G700-G692)*E705</f>
        <v>924000</v>
      </c>
      <c r="H705" s="21">
        <f>(H700-H688)*E705</f>
        <v>231000</v>
      </c>
      <c r="I705" s="18">
        <f>+(I700-I692)*E705</f>
        <v>924000</v>
      </c>
      <c r="J705" s="21">
        <f>(J700-J688)*E705</f>
        <v>231000</v>
      </c>
      <c r="K705" s="18">
        <f>+(K700-K692)*E705</f>
        <v>924000</v>
      </c>
      <c r="L705" s="9"/>
      <c r="M705" s="9"/>
      <c r="N705" s="362"/>
      <c r="O705" s="48"/>
    </row>
    <row r="706" spans="3:15" x14ac:dyDescent="0.35">
      <c r="C706" s="16" t="s">
        <v>36</v>
      </c>
      <c r="D706" s="13"/>
      <c r="E706" s="25">
        <v>6.9599999999999995E-2</v>
      </c>
      <c r="F706" s="21">
        <f>(F700-F688)*E706</f>
        <v>133980</v>
      </c>
      <c r="G706" s="18">
        <f>+(G700-G692)*E706</f>
        <v>535920</v>
      </c>
      <c r="H706" s="21">
        <f>(H700-H688)*E706</f>
        <v>133980</v>
      </c>
      <c r="I706" s="18">
        <f>+(I700-I692)*E706</f>
        <v>535920</v>
      </c>
      <c r="J706" s="21">
        <f>(J700-J688)*E706</f>
        <v>133980</v>
      </c>
      <c r="K706" s="18">
        <f>+(K700-K692)*E706</f>
        <v>535920</v>
      </c>
      <c r="L706" s="9"/>
      <c r="M706" s="9"/>
      <c r="N706" s="362"/>
      <c r="O706" s="48"/>
    </row>
    <row r="707" spans="3:15" x14ac:dyDescent="0.35">
      <c r="C707" s="16" t="s">
        <v>37</v>
      </c>
      <c r="D707" s="13"/>
      <c r="E707" s="23">
        <v>0.04</v>
      </c>
      <c r="F707" s="21">
        <f>(F700-F688)*E707</f>
        <v>77000</v>
      </c>
      <c r="G707" s="18">
        <f>+(G700-G692+G704)*E707</f>
        <v>320843.60000000003</v>
      </c>
      <c r="H707" s="21">
        <f>(H700-H688)*E707</f>
        <v>77000</v>
      </c>
      <c r="I707" s="18">
        <f>+(I700-I692+I704)*E707</f>
        <v>320843.60000000003</v>
      </c>
      <c r="J707" s="21">
        <f>(J700-J688)*E707</f>
        <v>77000</v>
      </c>
      <c r="K707" s="18">
        <f>+(K700-K692+K704)*E707</f>
        <v>320843.60000000003</v>
      </c>
      <c r="L707" s="9"/>
      <c r="M707" s="9"/>
      <c r="N707" s="362"/>
      <c r="O707" s="48"/>
    </row>
    <row r="708" spans="3:15" x14ac:dyDescent="0.35">
      <c r="C708" s="26" t="s">
        <v>38</v>
      </c>
      <c r="D708" s="26"/>
      <c r="E708" s="27"/>
      <c r="F708" s="28"/>
      <c r="G708" s="29">
        <f>SUM(G700:G707)</f>
        <v>11924110.4</v>
      </c>
      <c r="H708" s="28"/>
      <c r="I708" s="29">
        <f>SUM(I700:I707)</f>
        <v>11924110.4</v>
      </c>
      <c r="J708" s="28"/>
      <c r="K708" s="29">
        <f>SUM(K700:K707)</f>
        <v>11924110.4</v>
      </c>
      <c r="L708" s="9"/>
      <c r="M708" s="9"/>
      <c r="N708" s="362"/>
      <c r="O708" s="48"/>
    </row>
    <row r="709" spans="3:15" x14ac:dyDescent="0.35">
      <c r="C709" s="31" t="s">
        <v>39</v>
      </c>
      <c r="D709" s="31"/>
      <c r="E709" s="32"/>
      <c r="F709" s="33">
        <v>0.14000000000000001</v>
      </c>
      <c r="G709" s="34">
        <f>F709*G708</f>
        <v>1669375.4560000002</v>
      </c>
      <c r="H709" s="33">
        <v>0.16</v>
      </c>
      <c r="I709" s="34">
        <f>H709*I708</f>
        <v>1907857.6640000001</v>
      </c>
      <c r="J709" s="33">
        <f>(F709+H709)/2</f>
        <v>0.15000000000000002</v>
      </c>
      <c r="K709" s="34">
        <f>J709*K708</f>
        <v>1788616.5600000003</v>
      </c>
      <c r="L709" s="9"/>
      <c r="M709" s="9"/>
      <c r="N709" s="362"/>
      <c r="O709" s="48"/>
    </row>
    <row r="710" spans="3:15" ht="15" thickBot="1" x14ac:dyDescent="0.4">
      <c r="C710" s="36" t="s">
        <v>40</v>
      </c>
      <c r="D710" s="36"/>
      <c r="E710" s="37">
        <v>0.19</v>
      </c>
      <c r="F710" s="38">
        <f>G708*F709</f>
        <v>1669375.4560000002</v>
      </c>
      <c r="G710" s="39">
        <f>+F710*E710</f>
        <v>317181.33664000005</v>
      </c>
      <c r="H710" s="38">
        <f>I708*H709</f>
        <v>1907857.6640000001</v>
      </c>
      <c r="I710" s="39">
        <f>+H710*E710</f>
        <v>362492.95616</v>
      </c>
      <c r="J710" s="38">
        <f>K708*J709</f>
        <v>1788616.5600000003</v>
      </c>
      <c r="K710" s="39">
        <f>+J710*E710</f>
        <v>339837.14640000009</v>
      </c>
      <c r="L710" s="9"/>
      <c r="M710" s="9"/>
      <c r="N710" s="362"/>
      <c r="O710" s="48"/>
    </row>
    <row r="711" spans="3:15" ht="15" thickBot="1" x14ac:dyDescent="0.4">
      <c r="C711" s="308" t="str">
        <f>C685</f>
        <v>OFICIALES SOLDADORES CASA BENKOS BIOHO</v>
      </c>
      <c r="D711" s="308"/>
      <c r="E711" s="309"/>
      <c r="F711" s="310"/>
      <c r="G711" s="311">
        <f>G708+G709+G710</f>
        <v>13910667.192640001</v>
      </c>
      <c r="H711" s="310"/>
      <c r="I711" s="311">
        <f>I708+I709+I710</f>
        <v>14194461.020160001</v>
      </c>
      <c r="J711" s="310"/>
      <c r="K711" s="311">
        <f>K708+K709+K710</f>
        <v>14052564.106400002</v>
      </c>
      <c r="L711" s="9"/>
      <c r="M711" s="9"/>
      <c r="N711" s="362"/>
      <c r="O711" s="48"/>
    </row>
    <row r="712" spans="3:15" x14ac:dyDescent="0.35">
      <c r="C712" s="394"/>
      <c r="D712" s="394"/>
      <c r="E712" s="395"/>
      <c r="F712" s="396"/>
      <c r="G712" s="397"/>
      <c r="H712" s="396"/>
      <c r="I712" s="397"/>
      <c r="J712" s="396"/>
      <c r="K712" s="397"/>
      <c r="L712" s="9"/>
      <c r="M712" s="9"/>
      <c r="N712" s="362"/>
      <c r="O712" s="48"/>
    </row>
    <row r="713" spans="3:15" ht="15" thickBot="1" x14ac:dyDescent="0.4">
      <c r="C713" s="7"/>
      <c r="D713" s="7"/>
      <c r="E713" s="8"/>
      <c r="F713" s="44"/>
      <c r="G713" s="45"/>
      <c r="H713" s="9"/>
      <c r="I713" s="9"/>
      <c r="J713" s="9"/>
      <c r="K713" s="9"/>
      <c r="L713" s="9"/>
      <c r="M713" s="9"/>
      <c r="N713" s="362"/>
    </row>
    <row r="714" spans="3:15" ht="15" thickBot="1" x14ac:dyDescent="0.4">
      <c r="C714" s="318" t="s">
        <v>58</v>
      </c>
      <c r="D714" s="319"/>
      <c r="E714" s="319"/>
      <c r="F714" s="318"/>
      <c r="G714" s="320"/>
      <c r="H714" s="317"/>
      <c r="I714" s="315"/>
      <c r="J714" s="317"/>
      <c r="K714" s="315"/>
      <c r="L714" s="50"/>
      <c r="M714" s="50"/>
      <c r="N714" s="363"/>
      <c r="O714" s="305"/>
    </row>
    <row r="715" spans="3:15" x14ac:dyDescent="0.35">
      <c r="C715" s="51" t="s">
        <v>59</v>
      </c>
      <c r="D715" s="8" t="s">
        <v>60</v>
      </c>
      <c r="F715" s="321"/>
      <c r="G715" s="52"/>
      <c r="H715" s="64"/>
      <c r="I715" s="65"/>
      <c r="J715" s="64"/>
      <c r="K715" s="65"/>
      <c r="L715" s="53"/>
      <c r="M715" s="53"/>
      <c r="N715" s="304"/>
      <c r="O715" s="55"/>
    </row>
    <row r="716" spans="3:15" x14ac:dyDescent="0.35">
      <c r="C716" s="54" t="s">
        <v>61</v>
      </c>
      <c r="D716" s="8">
        <v>18</v>
      </c>
      <c r="E716" s="55"/>
      <c r="F716" s="56">
        <v>16500</v>
      </c>
      <c r="G716" s="66">
        <f>D716*F716</f>
        <v>297000</v>
      </c>
      <c r="H716" s="56">
        <v>16500</v>
      </c>
      <c r="I716" s="66">
        <f>D716*H716</f>
        <v>297000</v>
      </c>
      <c r="J716" s="56">
        <v>16500</v>
      </c>
      <c r="K716" s="66">
        <f>D716*J716</f>
        <v>297000</v>
      </c>
      <c r="L716" s="9"/>
      <c r="M716" s="9"/>
      <c r="O716" s="55"/>
    </row>
    <row r="717" spans="3:15" x14ac:dyDescent="0.35">
      <c r="C717" s="54" t="s">
        <v>62</v>
      </c>
      <c r="D717" s="8">
        <v>36</v>
      </c>
      <c r="E717" s="55"/>
      <c r="F717" s="56">
        <v>88436</v>
      </c>
      <c r="G717" s="66">
        <f t="shared" ref="G717:G719" si="26">D717*F717</f>
        <v>3183696</v>
      </c>
      <c r="H717" s="56">
        <v>88436</v>
      </c>
      <c r="I717" s="66">
        <f t="shared" ref="I717:I719" si="27">D717*H717</f>
        <v>3183696</v>
      </c>
      <c r="J717" s="56">
        <v>88436</v>
      </c>
      <c r="K717" s="66">
        <f t="shared" ref="K717:K719" si="28">D717*J717</f>
        <v>3183696</v>
      </c>
      <c r="L717" s="9"/>
      <c r="M717" s="9"/>
      <c r="O717" s="55"/>
    </row>
    <row r="718" spans="3:15" x14ac:dyDescent="0.35">
      <c r="C718" s="54"/>
      <c r="D718" s="8"/>
      <c r="E718" s="55"/>
      <c r="F718" s="56"/>
      <c r="G718" s="66"/>
      <c r="H718" s="56"/>
      <c r="I718" s="66"/>
      <c r="J718" s="56"/>
      <c r="K718" s="66"/>
      <c r="L718" s="9"/>
      <c r="M718" s="9"/>
      <c r="O718" s="55"/>
    </row>
    <row r="719" spans="3:15" x14ac:dyDescent="0.35">
      <c r="C719" s="17" t="s">
        <v>63</v>
      </c>
      <c r="D719" s="8">
        <v>18</v>
      </c>
      <c r="E719" s="55"/>
      <c r="F719" s="56">
        <v>87703</v>
      </c>
      <c r="G719" s="66">
        <f t="shared" si="26"/>
        <v>1578654</v>
      </c>
      <c r="H719" s="56">
        <v>87703</v>
      </c>
      <c r="I719" s="66">
        <f t="shared" si="27"/>
        <v>1578654</v>
      </c>
      <c r="J719" s="56">
        <v>87703</v>
      </c>
      <c r="K719" s="66">
        <f t="shared" si="28"/>
        <v>1578654</v>
      </c>
      <c r="L719" s="9"/>
      <c r="M719" s="9"/>
      <c r="O719" s="55"/>
    </row>
    <row r="720" spans="3:15" x14ac:dyDescent="0.35">
      <c r="C720" s="17"/>
      <c r="D720" s="8"/>
      <c r="E720" s="55"/>
      <c r="F720" s="322"/>
      <c r="G720" s="66"/>
      <c r="H720" s="322"/>
      <c r="I720" s="66"/>
      <c r="J720" s="322"/>
      <c r="K720" s="66"/>
      <c r="L720" s="9"/>
      <c r="M720" s="9"/>
      <c r="O720" s="55"/>
    </row>
    <row r="721" spans="3:15" x14ac:dyDescent="0.35">
      <c r="C721" s="26" t="s">
        <v>38</v>
      </c>
      <c r="D721" s="7"/>
      <c r="E721" s="8"/>
      <c r="F721" s="67"/>
      <c r="G721" s="66">
        <f>SUM(G716:G720)</f>
        <v>5059350</v>
      </c>
      <c r="H721" s="67"/>
      <c r="I721" s="66">
        <f>SUM(I716:I720)</f>
        <v>5059350</v>
      </c>
      <c r="J721" s="67"/>
      <c r="K721" s="66">
        <f>SUM(K716:K720)</f>
        <v>5059350</v>
      </c>
      <c r="L721" s="9"/>
      <c r="M721" s="9"/>
      <c r="N721" s="304"/>
      <c r="O721" s="55"/>
    </row>
    <row r="722" spans="3:15" x14ac:dyDescent="0.35">
      <c r="C722" s="31" t="s">
        <v>39</v>
      </c>
      <c r="D722" s="57">
        <v>0.15</v>
      </c>
      <c r="E722" s="8"/>
      <c r="F722" s="68">
        <v>0.14000000000000001</v>
      </c>
      <c r="G722" s="66">
        <f>G721*F722</f>
        <v>708309.00000000012</v>
      </c>
      <c r="H722" s="68">
        <v>0.16</v>
      </c>
      <c r="I722" s="66">
        <f>I721*H722</f>
        <v>809496</v>
      </c>
      <c r="J722" s="33">
        <f>(F722+H722)/2</f>
        <v>0.15000000000000002</v>
      </c>
      <c r="K722" s="66">
        <f>K721*J722</f>
        <v>758902.50000000012</v>
      </c>
      <c r="L722" s="9"/>
      <c r="M722" s="9"/>
      <c r="N722" s="304"/>
      <c r="O722" s="55"/>
    </row>
    <row r="723" spans="3:15" ht="15" thickBot="1" x14ac:dyDescent="0.4">
      <c r="C723" s="36" t="s">
        <v>40</v>
      </c>
      <c r="D723" s="58">
        <v>0.19</v>
      </c>
      <c r="E723" s="8"/>
      <c r="F723" s="69">
        <v>0.19</v>
      </c>
      <c r="G723" s="66">
        <f>G722*F723</f>
        <v>134578.71000000002</v>
      </c>
      <c r="H723" s="69">
        <v>0.19</v>
      </c>
      <c r="I723" s="66">
        <f>I722*H723</f>
        <v>153804.24</v>
      </c>
      <c r="J723" s="69">
        <v>0.19</v>
      </c>
      <c r="K723" s="66">
        <f>K722*J723</f>
        <v>144191.47500000003</v>
      </c>
      <c r="L723" s="9"/>
      <c r="M723" s="9"/>
      <c r="N723" s="304"/>
      <c r="O723" s="55"/>
    </row>
    <row r="724" spans="3:15" ht="15" thickBot="1" x14ac:dyDescent="0.4">
      <c r="C724" s="312"/>
      <c r="D724" s="313"/>
      <c r="E724" s="314"/>
      <c r="F724" s="310"/>
      <c r="G724" s="316">
        <f>SUM(G721:G723)</f>
        <v>5902237.71</v>
      </c>
      <c r="H724" s="330"/>
      <c r="I724" s="316">
        <f>SUM(I721:I723)</f>
        <v>6022650.2400000002</v>
      </c>
      <c r="J724" s="330"/>
      <c r="K724" s="316">
        <f>SUM(K721:K723)</f>
        <v>5962443.9749999996</v>
      </c>
      <c r="L724" s="9"/>
      <c r="M724" s="9"/>
      <c r="N724" s="55"/>
      <c r="O724" s="55"/>
    </row>
    <row r="725" spans="3:15" ht="15" thickBot="1" x14ac:dyDescent="0.4">
      <c r="C725" s="323" t="s">
        <v>58</v>
      </c>
      <c r="D725" s="324"/>
      <c r="E725" s="324"/>
      <c r="F725" s="323"/>
      <c r="G725" s="325"/>
      <c r="H725" s="62"/>
      <c r="I725" s="63"/>
      <c r="J725" s="62"/>
      <c r="K725" s="63"/>
      <c r="L725" s="8"/>
      <c r="M725" s="8"/>
      <c r="N725" s="55"/>
      <c r="O725" s="55"/>
    </row>
    <row r="726" spans="3:15" x14ac:dyDescent="0.35">
      <c r="C726" s="51" t="s">
        <v>59</v>
      </c>
      <c r="D726" s="8" t="s">
        <v>60</v>
      </c>
      <c r="F726" s="321"/>
      <c r="G726" s="52"/>
      <c r="H726" s="64"/>
      <c r="I726" s="65"/>
      <c r="J726" s="64"/>
      <c r="K726" s="65"/>
      <c r="L726" s="53"/>
      <c r="M726" s="53"/>
      <c r="N726" s="55"/>
      <c r="O726" s="55"/>
    </row>
    <row r="727" spans="3:15" x14ac:dyDescent="0.35">
      <c r="C727" s="54" t="s">
        <v>64</v>
      </c>
      <c r="D727" s="8">
        <v>0</v>
      </c>
      <c r="E727" s="55"/>
      <c r="F727" s="56">
        <v>41800</v>
      </c>
      <c r="G727" s="66">
        <f>D727*F727</f>
        <v>0</v>
      </c>
      <c r="H727" s="56">
        <v>41800</v>
      </c>
      <c r="I727" s="66">
        <f>D727*H727</f>
        <v>0</v>
      </c>
      <c r="J727" s="56">
        <v>41800</v>
      </c>
      <c r="K727" s="66">
        <f>D727*J727</f>
        <v>0</v>
      </c>
      <c r="L727" s="9"/>
      <c r="M727" s="9"/>
      <c r="N727" s="55"/>
      <c r="O727" s="55"/>
    </row>
    <row r="728" spans="3:15" x14ac:dyDescent="0.35">
      <c r="C728" s="54" t="s">
        <v>65</v>
      </c>
      <c r="D728" s="8">
        <v>0</v>
      </c>
      <c r="E728" s="55"/>
      <c r="F728" s="56">
        <v>51077</v>
      </c>
      <c r="G728" s="66">
        <f>D728*F728</f>
        <v>0</v>
      </c>
      <c r="H728" s="56">
        <v>51077</v>
      </c>
      <c r="I728" s="66">
        <f>D728*H728</f>
        <v>0</v>
      </c>
      <c r="J728" s="56">
        <v>51077</v>
      </c>
      <c r="K728" s="66">
        <f>D728*J728</f>
        <v>0</v>
      </c>
      <c r="L728" s="9"/>
      <c r="M728" s="9"/>
      <c r="N728" s="55"/>
      <c r="O728" s="55"/>
    </row>
    <row r="729" spans="3:15" x14ac:dyDescent="0.35">
      <c r="C729" s="54" t="s">
        <v>66</v>
      </c>
      <c r="D729" s="8">
        <v>0</v>
      </c>
      <c r="E729" s="55"/>
      <c r="F729" s="56">
        <v>84040</v>
      </c>
      <c r="G729" s="66">
        <f>D729*F729</f>
        <v>0</v>
      </c>
      <c r="H729" s="56">
        <v>84040</v>
      </c>
      <c r="I729" s="66">
        <f>D729*H729</f>
        <v>0</v>
      </c>
      <c r="J729" s="56">
        <v>84040</v>
      </c>
      <c r="K729" s="66">
        <f>D729*J729</f>
        <v>0</v>
      </c>
      <c r="L729" s="9"/>
      <c r="M729" s="9"/>
      <c r="N729" s="55"/>
      <c r="O729" s="55"/>
    </row>
    <row r="730" spans="3:15" x14ac:dyDescent="0.35">
      <c r="C730" s="17" t="s">
        <v>67</v>
      </c>
      <c r="D730" s="8">
        <v>0</v>
      </c>
      <c r="E730" s="55"/>
      <c r="F730" s="56">
        <v>38060</v>
      </c>
      <c r="G730" s="66">
        <f>D730*F730</f>
        <v>0</v>
      </c>
      <c r="H730" s="56">
        <v>38060</v>
      </c>
      <c r="I730" s="66">
        <f>D730*H730</f>
        <v>0</v>
      </c>
      <c r="J730" s="56">
        <v>38060</v>
      </c>
      <c r="K730" s="66">
        <f>D730*J730</f>
        <v>0</v>
      </c>
      <c r="L730" s="9"/>
      <c r="M730" s="9"/>
      <c r="N730" s="55"/>
      <c r="O730" s="55"/>
    </row>
    <row r="731" spans="3:15" x14ac:dyDescent="0.35">
      <c r="C731" s="26" t="s">
        <v>38</v>
      </c>
      <c r="D731" s="7"/>
      <c r="E731" s="8"/>
      <c r="F731" s="67"/>
      <c r="G731" s="66">
        <f>SUM(G727:G730)</f>
        <v>0</v>
      </c>
      <c r="H731" s="67"/>
      <c r="I731" s="66">
        <f>SUM(I727:I730)</f>
        <v>0</v>
      </c>
      <c r="J731" s="67"/>
      <c r="K731" s="66">
        <f>SUM(K727:K730)</f>
        <v>0</v>
      </c>
      <c r="L731" s="9"/>
      <c r="M731" s="9"/>
      <c r="N731" s="55"/>
      <c r="O731" s="55"/>
    </row>
    <row r="732" spans="3:15" x14ac:dyDescent="0.35">
      <c r="C732" s="31" t="s">
        <v>39</v>
      </c>
      <c r="D732" s="57">
        <v>0.15</v>
      </c>
      <c r="E732" s="8"/>
      <c r="F732" s="68">
        <v>0.14000000000000001</v>
      </c>
      <c r="G732" s="66">
        <f>G731*F732</f>
        <v>0</v>
      </c>
      <c r="H732" s="68">
        <v>0.16</v>
      </c>
      <c r="I732" s="66">
        <f>I731*H732</f>
        <v>0</v>
      </c>
      <c r="J732" s="33">
        <f>(F732+H732)/2</f>
        <v>0.15000000000000002</v>
      </c>
      <c r="K732" s="66">
        <f>K731*J732</f>
        <v>0</v>
      </c>
      <c r="L732" s="9"/>
      <c r="M732" s="9"/>
      <c r="N732" s="55"/>
      <c r="O732" s="55"/>
    </row>
    <row r="733" spans="3:15" ht="15" thickBot="1" x14ac:dyDescent="0.4">
      <c r="C733" s="36" t="s">
        <v>40</v>
      </c>
      <c r="D733" s="58">
        <v>0.19</v>
      </c>
      <c r="E733" s="8"/>
      <c r="F733" s="69">
        <v>0.19</v>
      </c>
      <c r="G733" s="66">
        <f>G732*F733</f>
        <v>0</v>
      </c>
      <c r="H733" s="69">
        <v>0.19</v>
      </c>
      <c r="I733" s="66">
        <f>I732*H733</f>
        <v>0</v>
      </c>
      <c r="J733" s="69">
        <v>0.19</v>
      </c>
      <c r="K733" s="66">
        <f>K732*J733</f>
        <v>0</v>
      </c>
      <c r="L733" s="9"/>
      <c r="M733" s="9"/>
      <c r="N733" s="55"/>
      <c r="O733" s="55"/>
    </row>
    <row r="734" spans="3:15" ht="15" thickBot="1" x14ac:dyDescent="0.4">
      <c r="C734" s="59"/>
      <c r="D734" s="60"/>
      <c r="E734" s="61"/>
      <c r="F734" s="70"/>
      <c r="G734" s="71">
        <f>SUM(G731:G733)</f>
        <v>0</v>
      </c>
      <c r="H734" s="70"/>
      <c r="I734" s="71">
        <f>SUM(I731:I733)</f>
        <v>0</v>
      </c>
      <c r="J734" s="70"/>
      <c r="K734" s="71">
        <f>SUM(K731:K733)</f>
        <v>0</v>
      </c>
      <c r="L734" s="9"/>
      <c r="M734" s="9"/>
      <c r="N734" s="55"/>
      <c r="O734" s="55"/>
    </row>
    <row r="735" spans="3:15" x14ac:dyDescent="0.35">
      <c r="C735" s="323" t="s">
        <v>68</v>
      </c>
      <c r="D735" s="324"/>
      <c r="E735" s="324"/>
      <c r="F735" s="323"/>
      <c r="G735" s="325"/>
      <c r="H735" s="67"/>
      <c r="I735" s="331"/>
      <c r="J735" s="67"/>
      <c r="K735" s="331"/>
      <c r="L735" s="8"/>
      <c r="M735" s="8"/>
      <c r="N735" s="55"/>
      <c r="O735" s="55"/>
    </row>
    <row r="736" spans="3:15" x14ac:dyDescent="0.35">
      <c r="C736" s="72" t="s">
        <v>69</v>
      </c>
      <c r="D736" s="73">
        <v>0</v>
      </c>
      <c r="E736" s="74"/>
      <c r="F736" s="326">
        <v>130000</v>
      </c>
      <c r="G736" s="75">
        <f>D736*F736</f>
        <v>0</v>
      </c>
      <c r="H736" s="326">
        <v>130000</v>
      </c>
      <c r="I736" s="75">
        <f>D736*H736</f>
        <v>0</v>
      </c>
      <c r="J736" s="326">
        <v>130000</v>
      </c>
      <c r="K736" s="75">
        <f>D736*J736</f>
        <v>0</v>
      </c>
      <c r="L736" s="35"/>
      <c r="M736" s="35"/>
      <c r="N736" s="55"/>
      <c r="O736" s="55"/>
    </row>
    <row r="737" spans="3:15" x14ac:dyDescent="0.35">
      <c r="C737" s="72" t="s">
        <v>70</v>
      </c>
      <c r="D737" s="76">
        <v>0</v>
      </c>
      <c r="E737" s="74"/>
      <c r="F737" s="326"/>
      <c r="G737" s="75"/>
      <c r="H737" s="326"/>
      <c r="I737" s="75"/>
      <c r="J737" s="326"/>
      <c r="K737" s="75"/>
      <c r="L737" s="35"/>
      <c r="M737" s="35"/>
      <c r="N737" s="55"/>
      <c r="O737" s="55"/>
    </row>
    <row r="738" spans="3:15" ht="15" thickBot="1" x14ac:dyDescent="0.4">
      <c r="C738" s="77" t="s">
        <v>71</v>
      </c>
      <c r="D738" s="78"/>
      <c r="E738" s="61"/>
      <c r="F738" s="42"/>
      <c r="G738" s="43">
        <f>G736+G737</f>
        <v>0</v>
      </c>
      <c r="H738" s="42"/>
      <c r="I738" s="43">
        <f>I736+I737</f>
        <v>0</v>
      </c>
      <c r="J738" s="42"/>
      <c r="K738" s="43">
        <f>K736+K737</f>
        <v>0</v>
      </c>
      <c r="L738" s="9"/>
      <c r="M738" s="9"/>
      <c r="N738" s="55"/>
      <c r="O738" s="55"/>
    </row>
    <row r="739" spans="3:15" x14ac:dyDescent="0.35">
      <c r="C739" s="323" t="s">
        <v>72</v>
      </c>
      <c r="D739" s="324"/>
      <c r="E739" s="324"/>
      <c r="F739" s="323"/>
      <c r="G739" s="325"/>
      <c r="H739" s="67"/>
      <c r="I739" s="331"/>
      <c r="J739" s="67"/>
      <c r="K739" s="331"/>
      <c r="L739" s="8"/>
      <c r="M739" s="8"/>
      <c r="N739" s="55"/>
      <c r="O739" s="55"/>
    </row>
    <row r="740" spans="3:15" x14ac:dyDescent="0.35">
      <c r="C740" s="72" t="s">
        <v>73</v>
      </c>
      <c r="D740" s="73">
        <v>0</v>
      </c>
      <c r="E740" s="74"/>
      <c r="F740" s="326">
        <v>180000</v>
      </c>
      <c r="G740" s="75">
        <f>D740*F740</f>
        <v>0</v>
      </c>
      <c r="H740" s="326">
        <v>180000</v>
      </c>
      <c r="I740" s="75">
        <f>D740*H740</f>
        <v>0</v>
      </c>
      <c r="J740" s="326">
        <v>180000</v>
      </c>
      <c r="K740" s="75">
        <f>D740*J740</f>
        <v>0</v>
      </c>
      <c r="L740" s="35"/>
      <c r="M740" s="35"/>
      <c r="N740" s="55"/>
      <c r="O740" s="55"/>
    </row>
    <row r="741" spans="3:15" x14ac:dyDescent="0.35">
      <c r="C741" s="72" t="s">
        <v>74</v>
      </c>
      <c r="D741" s="73"/>
      <c r="E741" s="74"/>
      <c r="F741" s="327">
        <v>0.14000000000000001</v>
      </c>
      <c r="G741" s="75">
        <f>G740*F741</f>
        <v>0</v>
      </c>
      <c r="H741" s="327">
        <v>0.16</v>
      </c>
      <c r="I741" s="75">
        <f>I740*H741</f>
        <v>0</v>
      </c>
      <c r="J741" s="33">
        <f>(F741+H741)/2</f>
        <v>0.15000000000000002</v>
      </c>
      <c r="K741" s="75">
        <f>K740*J741</f>
        <v>0</v>
      </c>
      <c r="L741" s="35"/>
      <c r="M741" s="35"/>
      <c r="N741" s="55"/>
      <c r="O741" s="55"/>
    </row>
    <row r="742" spans="3:15" x14ac:dyDescent="0.35">
      <c r="C742" s="72" t="s">
        <v>70</v>
      </c>
      <c r="D742" s="73"/>
      <c r="E742" s="74"/>
      <c r="F742" s="327">
        <v>0.19</v>
      </c>
      <c r="G742" s="75">
        <f>G741*F742</f>
        <v>0</v>
      </c>
      <c r="H742" s="327">
        <v>0.19</v>
      </c>
      <c r="I742" s="75">
        <f>I741*H742</f>
        <v>0</v>
      </c>
      <c r="J742" s="327">
        <v>0.19</v>
      </c>
      <c r="K742" s="75">
        <f>K741*J742</f>
        <v>0</v>
      </c>
      <c r="L742" s="35"/>
      <c r="M742" s="35"/>
      <c r="N742" s="55"/>
      <c r="O742" s="55"/>
    </row>
    <row r="743" spans="3:15" ht="15" thickBot="1" x14ac:dyDescent="0.4">
      <c r="C743" s="77" t="s">
        <v>75</v>
      </c>
      <c r="D743" s="78"/>
      <c r="E743" s="61"/>
      <c r="F743" s="42"/>
      <c r="G743" s="43">
        <f>G740+G741+G742</f>
        <v>0</v>
      </c>
      <c r="H743" s="42"/>
      <c r="I743" s="43">
        <f>I740+I741+I742</f>
        <v>0</v>
      </c>
      <c r="J743" s="42"/>
      <c r="K743" s="43">
        <f>K740+K741+K742</f>
        <v>0</v>
      </c>
      <c r="L743" s="9"/>
      <c r="M743" s="9"/>
      <c r="N743" s="55"/>
      <c r="O743" s="55"/>
    </row>
    <row r="744" spans="3:15" x14ac:dyDescent="0.35">
      <c r="C744" s="323" t="s">
        <v>76</v>
      </c>
      <c r="D744" s="324"/>
      <c r="E744" s="324"/>
      <c r="F744" s="323"/>
      <c r="G744" s="325"/>
      <c r="H744" s="67"/>
      <c r="I744" s="331"/>
      <c r="J744" s="67"/>
      <c r="K744" s="331"/>
      <c r="L744" s="8"/>
      <c r="M744" s="8"/>
      <c r="N744" s="55"/>
      <c r="O744" s="55"/>
    </row>
    <row r="745" spans="3:15" x14ac:dyDescent="0.35">
      <c r="C745" s="72" t="s">
        <v>77</v>
      </c>
      <c r="D745" s="73">
        <v>0</v>
      </c>
      <c r="E745" s="74"/>
      <c r="F745" s="326">
        <v>170000</v>
      </c>
      <c r="G745" s="75">
        <f>D745*F745</f>
        <v>0</v>
      </c>
      <c r="H745" s="326">
        <v>170000</v>
      </c>
      <c r="I745" s="75">
        <f>D745*H745</f>
        <v>0</v>
      </c>
      <c r="J745" s="326">
        <v>170000</v>
      </c>
      <c r="K745" s="75">
        <f>D745*J745</f>
        <v>0</v>
      </c>
      <c r="L745" s="35"/>
      <c r="M745" s="35"/>
      <c r="N745" s="55"/>
      <c r="O745" s="55"/>
    </row>
    <row r="746" spans="3:15" x14ac:dyDescent="0.35">
      <c r="C746" s="72" t="s">
        <v>70</v>
      </c>
      <c r="D746" s="76">
        <v>0</v>
      </c>
      <c r="E746" s="74"/>
      <c r="F746" s="326"/>
      <c r="G746" s="75"/>
      <c r="H746" s="326"/>
      <c r="I746" s="75"/>
      <c r="J746" s="326"/>
      <c r="K746" s="75"/>
      <c r="L746" s="35"/>
      <c r="M746" s="35"/>
      <c r="N746" s="55"/>
      <c r="O746" s="55"/>
    </row>
    <row r="747" spans="3:15" ht="15" thickBot="1" x14ac:dyDescent="0.4">
      <c r="C747" s="77" t="s">
        <v>78</v>
      </c>
      <c r="D747" s="78"/>
      <c r="E747" s="61"/>
      <c r="F747" s="42"/>
      <c r="G747" s="43">
        <f>G745+G746</f>
        <v>0</v>
      </c>
      <c r="H747" s="42"/>
      <c r="I747" s="43">
        <f>I745+I746</f>
        <v>0</v>
      </c>
      <c r="J747" s="42"/>
      <c r="K747" s="43">
        <f>K745+K746</f>
        <v>0</v>
      </c>
      <c r="L747" s="9"/>
      <c r="M747" s="9"/>
      <c r="N747" s="55"/>
      <c r="O747" s="55"/>
    </row>
    <row r="748" spans="3:15" x14ac:dyDescent="0.35">
      <c r="C748" s="323" t="s">
        <v>79</v>
      </c>
      <c r="D748" s="324"/>
      <c r="E748" s="324"/>
      <c r="F748" s="323"/>
      <c r="G748" s="325"/>
      <c r="H748" s="67"/>
      <c r="I748" s="331"/>
      <c r="J748" s="67"/>
      <c r="K748" s="331"/>
      <c r="L748" s="8"/>
      <c r="M748" s="8"/>
      <c r="N748" s="55"/>
      <c r="O748" s="55"/>
    </row>
    <row r="749" spans="3:15" x14ac:dyDescent="0.35">
      <c r="C749" s="72" t="s">
        <v>73</v>
      </c>
      <c r="D749" s="73"/>
      <c r="E749" s="74"/>
      <c r="F749" s="326">
        <v>450000</v>
      </c>
      <c r="G749" s="75">
        <f>D749*F749</f>
        <v>0</v>
      </c>
      <c r="H749" s="326">
        <v>450000</v>
      </c>
      <c r="I749" s="75">
        <f>D749*H749</f>
        <v>0</v>
      </c>
      <c r="J749" s="326">
        <v>450000</v>
      </c>
      <c r="K749" s="75">
        <f>D749*J749</f>
        <v>0</v>
      </c>
      <c r="L749" s="35"/>
      <c r="M749" s="35"/>
      <c r="N749" s="55"/>
      <c r="O749" s="55"/>
    </row>
    <row r="750" spans="3:15" x14ac:dyDescent="0.35">
      <c r="C750" s="72" t="s">
        <v>74</v>
      </c>
      <c r="D750" s="73"/>
      <c r="E750" s="74"/>
      <c r="F750" s="327">
        <v>0.14000000000000001</v>
      </c>
      <c r="G750" s="75">
        <f>G749*F750</f>
        <v>0</v>
      </c>
      <c r="H750" s="327">
        <v>0.16</v>
      </c>
      <c r="I750" s="75">
        <f>I749*H750</f>
        <v>0</v>
      </c>
      <c r="J750" s="33">
        <f>(F750+H750)/2</f>
        <v>0.15000000000000002</v>
      </c>
      <c r="K750" s="75">
        <f>K749*J750</f>
        <v>0</v>
      </c>
      <c r="L750" s="35"/>
      <c r="M750" s="35"/>
      <c r="N750" s="55"/>
      <c r="O750" s="55"/>
    </row>
    <row r="751" spans="3:15" x14ac:dyDescent="0.35">
      <c r="C751" s="72" t="s">
        <v>70</v>
      </c>
      <c r="D751" s="73"/>
      <c r="E751" s="74"/>
      <c r="F751" s="327">
        <v>0.19</v>
      </c>
      <c r="G751" s="75">
        <f>G750*F751</f>
        <v>0</v>
      </c>
      <c r="H751" s="327">
        <v>0.19</v>
      </c>
      <c r="I751" s="75">
        <f>I750*H751</f>
        <v>0</v>
      </c>
      <c r="J751" s="327">
        <v>0.19</v>
      </c>
      <c r="K751" s="75">
        <f>K750*J751</f>
        <v>0</v>
      </c>
      <c r="L751" s="35"/>
      <c r="M751" s="35"/>
      <c r="N751" s="55"/>
      <c r="O751" s="55"/>
    </row>
    <row r="752" spans="3:15" ht="15" thickBot="1" x14ac:dyDescent="0.4">
      <c r="C752" s="77" t="s">
        <v>80</v>
      </c>
      <c r="D752" s="78"/>
      <c r="E752" s="61"/>
      <c r="F752" s="42"/>
      <c r="G752" s="43">
        <f>G749+G750+G751</f>
        <v>0</v>
      </c>
      <c r="H752" s="42"/>
      <c r="I752" s="43">
        <f>I749+I750+I751</f>
        <v>0</v>
      </c>
      <c r="J752" s="42"/>
      <c r="K752" s="43">
        <f>K749+K750+K751</f>
        <v>0</v>
      </c>
      <c r="L752" s="9"/>
      <c r="M752" s="9"/>
      <c r="N752" s="55"/>
      <c r="O752" s="55"/>
    </row>
    <row r="753" spans="3:15" ht="15" thickBot="1" x14ac:dyDescent="0.4">
      <c r="C753" s="79"/>
      <c r="D753" s="50" t="s">
        <v>81</v>
      </c>
      <c r="E753" s="50"/>
      <c r="F753" s="328" t="s">
        <v>15</v>
      </c>
      <c r="G753" s="81" t="s">
        <v>16</v>
      </c>
      <c r="H753" s="80" t="s">
        <v>15</v>
      </c>
      <c r="I753" s="81" t="s">
        <v>16</v>
      </c>
      <c r="J753" s="328" t="s">
        <v>15</v>
      </c>
      <c r="K753" s="81" t="s">
        <v>16</v>
      </c>
      <c r="L753" s="53"/>
      <c r="M753" s="53"/>
    </row>
    <row r="754" spans="3:15" x14ac:dyDescent="0.35">
      <c r="C754" s="82" t="s">
        <v>82</v>
      </c>
      <c r="D754" s="7">
        <v>18</v>
      </c>
      <c r="E754" s="83">
        <v>2</v>
      </c>
      <c r="F754" s="329">
        <v>60000</v>
      </c>
      <c r="G754" s="85">
        <f>E754*F754*D754</f>
        <v>2160000</v>
      </c>
      <c r="H754" s="84">
        <v>60000</v>
      </c>
      <c r="I754" s="85">
        <f>E754*H754*D754</f>
        <v>2160000</v>
      </c>
      <c r="J754" s="329">
        <v>60000</v>
      </c>
      <c r="K754" s="85">
        <f>E754*J754*D754</f>
        <v>2160000</v>
      </c>
      <c r="L754" s="9"/>
      <c r="M754" s="9"/>
    </row>
    <row r="755" spans="3:15" ht="15" thickBot="1" x14ac:dyDescent="0.4">
      <c r="C755" s="86" t="s">
        <v>70</v>
      </c>
      <c r="D755" s="58">
        <v>0</v>
      </c>
      <c r="E755" s="8"/>
      <c r="F755" s="329"/>
      <c r="G755" s="85">
        <f>G754*D755</f>
        <v>0</v>
      </c>
      <c r="H755" s="84"/>
      <c r="I755" s="85">
        <f>I754*F755</f>
        <v>0</v>
      </c>
      <c r="J755" s="329"/>
      <c r="K755" s="85">
        <f>K754*H755</f>
        <v>0</v>
      </c>
      <c r="L755" s="9"/>
      <c r="M755" s="9"/>
    </row>
    <row r="756" spans="3:15" ht="15" thickBot="1" x14ac:dyDescent="0.4">
      <c r="C756" s="77" t="s">
        <v>83</v>
      </c>
      <c r="D756" s="78"/>
      <c r="E756" s="61"/>
      <c r="F756" s="42"/>
      <c r="G756" s="43">
        <f>G754+G755</f>
        <v>2160000</v>
      </c>
      <c r="H756" s="44"/>
      <c r="I756" s="43">
        <f>I754+I755</f>
        <v>2160000</v>
      </c>
      <c r="J756" s="42"/>
      <c r="K756" s="384">
        <f>K754+K755</f>
        <v>2160000</v>
      </c>
      <c r="L756" s="9"/>
      <c r="M756" s="9"/>
    </row>
    <row r="757" spans="3:15" x14ac:dyDescent="0.35">
      <c r="C757" s="87"/>
      <c r="D757" s="7"/>
      <c r="E757" s="8"/>
      <c r="F757" s="84"/>
      <c r="G757" s="88"/>
      <c r="H757" s="84"/>
      <c r="I757" s="9"/>
      <c r="J757" s="84"/>
      <c r="K757" s="9"/>
      <c r="L757" s="9"/>
      <c r="M757" s="9"/>
    </row>
    <row r="758" spans="3:15" ht="15" thickBot="1" x14ac:dyDescent="0.4">
      <c r="C758" s="87"/>
      <c r="D758" s="7"/>
      <c r="E758" s="8"/>
      <c r="F758" s="84"/>
      <c r="G758" s="88"/>
      <c r="H758" s="9"/>
      <c r="I758" s="9"/>
      <c r="J758" s="9"/>
      <c r="K758" s="9"/>
      <c r="L758" s="9"/>
      <c r="M758" s="9"/>
    </row>
    <row r="759" spans="3:15" ht="15" thickBot="1" x14ac:dyDescent="0.4">
      <c r="C759" s="382" t="s">
        <v>165</v>
      </c>
      <c r="D759" s="383"/>
      <c r="E759" s="383"/>
      <c r="F759" s="411" t="s">
        <v>10</v>
      </c>
      <c r="G759" s="412"/>
      <c r="H759" s="413" t="s">
        <v>11</v>
      </c>
      <c r="I759" s="414"/>
      <c r="J759" s="404" t="s">
        <v>166</v>
      </c>
      <c r="K759" s="405"/>
      <c r="L759" s="9"/>
      <c r="M759" s="9"/>
    </row>
    <row r="760" spans="3:15" x14ac:dyDescent="0.35">
      <c r="C760" s="406" t="s">
        <v>84</v>
      </c>
      <c r="D760" s="407"/>
      <c r="E760" s="407"/>
      <c r="F760" s="407"/>
      <c r="G760" s="365">
        <f>G39</f>
        <v>0</v>
      </c>
      <c r="H760" s="366"/>
      <c r="I760" s="365">
        <f>I39</f>
        <v>0</v>
      </c>
      <c r="J760" s="366"/>
      <c r="K760" s="385">
        <f>K39</f>
        <v>0</v>
      </c>
      <c r="L760" s="49"/>
      <c r="M760" s="49"/>
      <c r="O760" s="49"/>
    </row>
    <row r="761" spans="3:15" x14ac:dyDescent="0.35">
      <c r="C761" s="408" t="s">
        <v>9</v>
      </c>
      <c r="D761" s="409"/>
      <c r="E761" s="409"/>
      <c r="F761" s="409"/>
      <c r="G761" s="89">
        <f>G67</f>
        <v>0</v>
      </c>
      <c r="H761" s="49"/>
      <c r="I761" s="89">
        <f>I67</f>
        <v>0</v>
      </c>
      <c r="J761" s="49"/>
      <c r="K761" s="386">
        <f>K67</f>
        <v>0</v>
      </c>
      <c r="L761" s="49"/>
      <c r="M761" s="49"/>
      <c r="O761" s="49"/>
    </row>
    <row r="762" spans="3:15" x14ac:dyDescent="0.35">
      <c r="C762" s="408" t="s">
        <v>85</v>
      </c>
      <c r="D762" s="409"/>
      <c r="E762" s="409"/>
      <c r="F762" s="409"/>
      <c r="G762" s="89">
        <f>G95</f>
        <v>0</v>
      </c>
      <c r="H762" s="49"/>
      <c r="I762" s="89">
        <f>I95</f>
        <v>0</v>
      </c>
      <c r="J762" s="49"/>
      <c r="K762" s="367">
        <f>K95</f>
        <v>0</v>
      </c>
      <c r="L762" s="49"/>
      <c r="M762" s="49"/>
      <c r="O762" s="49"/>
    </row>
    <row r="763" spans="3:15" x14ac:dyDescent="0.35">
      <c r="C763" s="408" t="s">
        <v>86</v>
      </c>
      <c r="D763" s="409"/>
      <c r="E763" s="409"/>
      <c r="F763" s="409"/>
      <c r="G763" s="89">
        <f>G123</f>
        <v>0</v>
      </c>
      <c r="H763" s="49"/>
      <c r="I763" s="89">
        <f>I123</f>
        <v>0</v>
      </c>
      <c r="J763" s="49"/>
      <c r="K763" s="367">
        <f>K123</f>
        <v>0</v>
      </c>
      <c r="L763" s="49"/>
      <c r="M763" s="49"/>
      <c r="O763" s="49"/>
    </row>
    <row r="764" spans="3:15" x14ac:dyDescent="0.35">
      <c r="C764" s="408" t="s">
        <v>87</v>
      </c>
      <c r="D764" s="409"/>
      <c r="E764" s="409"/>
      <c r="F764" s="409"/>
      <c r="G764" s="89">
        <f>G151</f>
        <v>0</v>
      </c>
      <c r="H764" s="49"/>
      <c r="I764" s="89">
        <f>I151</f>
        <v>0</v>
      </c>
      <c r="J764" s="49"/>
      <c r="K764" s="367">
        <f>K151</f>
        <v>0</v>
      </c>
      <c r="L764" s="49"/>
      <c r="M764" s="49"/>
      <c r="O764" s="49"/>
    </row>
    <row r="765" spans="3:15" x14ac:dyDescent="0.35">
      <c r="C765" s="408" t="s">
        <v>88</v>
      </c>
      <c r="D765" s="409"/>
      <c r="E765" s="409"/>
      <c r="F765" s="409"/>
      <c r="G765" s="89">
        <f>G179</f>
        <v>0</v>
      </c>
      <c r="H765" s="49"/>
      <c r="I765" s="89">
        <f>I179</f>
        <v>0</v>
      </c>
      <c r="J765" s="49"/>
      <c r="K765" s="367">
        <f>K179</f>
        <v>0</v>
      </c>
      <c r="L765" s="49"/>
      <c r="M765" s="49"/>
      <c r="O765" s="49"/>
    </row>
    <row r="766" spans="3:15" x14ac:dyDescent="0.35">
      <c r="C766" s="408" t="s">
        <v>89</v>
      </c>
      <c r="D766" s="409"/>
      <c r="E766" s="409"/>
      <c r="F766" s="409"/>
      <c r="G766" s="89">
        <f>G207</f>
        <v>0</v>
      </c>
      <c r="H766" s="49"/>
      <c r="I766" s="89">
        <f>I207</f>
        <v>0</v>
      </c>
      <c r="J766" s="49"/>
      <c r="K766" s="367">
        <f>K207</f>
        <v>0</v>
      </c>
      <c r="L766" s="49"/>
      <c r="M766" s="49"/>
      <c r="O766" s="49"/>
    </row>
    <row r="767" spans="3:15" x14ac:dyDescent="0.35">
      <c r="C767" s="408" t="s">
        <v>90</v>
      </c>
      <c r="D767" s="409"/>
      <c r="E767" s="409"/>
      <c r="F767" s="409"/>
      <c r="G767" s="89">
        <f>G235</f>
        <v>0</v>
      </c>
      <c r="H767" s="49"/>
      <c r="I767" s="89">
        <f>I235</f>
        <v>0</v>
      </c>
      <c r="J767" s="49"/>
      <c r="K767" s="367">
        <f>K235</f>
        <v>0</v>
      </c>
      <c r="L767" s="49"/>
      <c r="M767" s="49"/>
      <c r="O767" s="49"/>
    </row>
    <row r="768" spans="3:15" x14ac:dyDescent="0.35">
      <c r="C768" s="408" t="s">
        <v>91</v>
      </c>
      <c r="D768" s="409"/>
      <c r="E768" s="409"/>
      <c r="F768" s="409"/>
      <c r="G768" s="89">
        <f>G263</f>
        <v>0</v>
      </c>
      <c r="H768" s="49"/>
      <c r="I768" s="89">
        <f>I263</f>
        <v>0</v>
      </c>
      <c r="J768" s="49"/>
      <c r="K768" s="367">
        <f>K263</f>
        <v>0</v>
      </c>
      <c r="L768" s="49"/>
      <c r="M768" s="49"/>
      <c r="O768" s="49"/>
    </row>
    <row r="769" spans="3:15" x14ac:dyDescent="0.35">
      <c r="C769" s="408" t="s">
        <v>92</v>
      </c>
      <c r="D769" s="409"/>
      <c r="E769" s="409"/>
      <c r="F769" s="409"/>
      <c r="G769" s="89">
        <f>G291</f>
        <v>0</v>
      </c>
      <c r="H769" s="49"/>
      <c r="I769" s="89">
        <f>I291</f>
        <v>0</v>
      </c>
      <c r="J769" s="49"/>
      <c r="K769" s="367">
        <f>K291</f>
        <v>0</v>
      </c>
      <c r="L769" s="49"/>
      <c r="M769" s="49"/>
    </row>
    <row r="770" spans="3:15" x14ac:dyDescent="0.35">
      <c r="C770" s="408" t="s">
        <v>93</v>
      </c>
      <c r="D770" s="409"/>
      <c r="E770" s="409"/>
      <c r="F770" s="409"/>
      <c r="G770" s="89">
        <f>G319</f>
        <v>0</v>
      </c>
      <c r="H770" s="49"/>
      <c r="I770" s="89">
        <f>I319</f>
        <v>0</v>
      </c>
      <c r="J770" s="49"/>
      <c r="K770" s="367">
        <f>K319</f>
        <v>0</v>
      </c>
      <c r="L770" s="49"/>
      <c r="M770" s="49"/>
      <c r="O770" s="49"/>
    </row>
    <row r="771" spans="3:15" x14ac:dyDescent="0.35">
      <c r="C771" s="408" t="s">
        <v>94</v>
      </c>
      <c r="D771" s="409"/>
      <c r="E771" s="409"/>
      <c r="F771" s="409"/>
      <c r="G771" s="89">
        <f>G347</f>
        <v>0</v>
      </c>
      <c r="H771" s="49"/>
      <c r="I771" s="89">
        <f>I347</f>
        <v>0</v>
      </c>
      <c r="J771" s="49"/>
      <c r="K771" s="367">
        <f>K347</f>
        <v>0</v>
      </c>
      <c r="L771" s="49"/>
      <c r="M771" s="49"/>
      <c r="O771" s="49"/>
    </row>
    <row r="772" spans="3:15" x14ac:dyDescent="0.35">
      <c r="C772" s="408" t="s">
        <v>95</v>
      </c>
      <c r="D772" s="409"/>
      <c r="E772" s="409"/>
      <c r="F772" s="409"/>
      <c r="G772" s="89">
        <f>G375</f>
        <v>0</v>
      </c>
      <c r="H772" s="49"/>
      <c r="I772" s="89">
        <f>I375</f>
        <v>0</v>
      </c>
      <c r="J772" s="49"/>
      <c r="K772" s="367">
        <f>K375</f>
        <v>0</v>
      </c>
      <c r="L772" s="49"/>
      <c r="M772" s="49"/>
      <c r="O772" s="49"/>
    </row>
    <row r="773" spans="3:15" x14ac:dyDescent="0.35">
      <c r="C773" s="408" t="s">
        <v>96</v>
      </c>
      <c r="D773" s="409"/>
      <c r="E773" s="409"/>
      <c r="F773" s="409"/>
      <c r="G773" s="89">
        <f>G403</f>
        <v>0</v>
      </c>
      <c r="H773" s="49"/>
      <c r="I773" s="89">
        <f>I403</f>
        <v>0</v>
      </c>
      <c r="J773" s="49"/>
      <c r="K773" s="367">
        <f>K403</f>
        <v>0</v>
      </c>
      <c r="L773" s="49"/>
      <c r="M773" s="49"/>
      <c r="O773" s="49"/>
    </row>
    <row r="774" spans="3:15" x14ac:dyDescent="0.35">
      <c r="C774" s="408" t="s">
        <v>53</v>
      </c>
      <c r="D774" s="409"/>
      <c r="E774" s="409"/>
      <c r="F774" s="409"/>
      <c r="G774" s="89">
        <f>G431</f>
        <v>0</v>
      </c>
      <c r="H774" s="49"/>
      <c r="I774" s="89">
        <f>I431</f>
        <v>0</v>
      </c>
      <c r="J774" s="49"/>
      <c r="K774" s="367">
        <f>K431</f>
        <v>0</v>
      </c>
      <c r="L774" s="49"/>
      <c r="M774" s="49"/>
      <c r="O774" s="49"/>
    </row>
    <row r="775" spans="3:15" x14ac:dyDescent="0.35">
      <c r="C775" s="408" t="s">
        <v>54</v>
      </c>
      <c r="D775" s="409"/>
      <c r="E775" s="409"/>
      <c r="F775" s="409"/>
      <c r="G775" s="89">
        <f>G459</f>
        <v>0</v>
      </c>
      <c r="H775" s="49"/>
      <c r="I775" s="89">
        <f>I459</f>
        <v>0</v>
      </c>
      <c r="J775" s="49"/>
      <c r="K775" s="367">
        <f>K459</f>
        <v>0</v>
      </c>
      <c r="L775" s="49"/>
      <c r="M775" s="49"/>
      <c r="O775" s="49"/>
    </row>
    <row r="776" spans="3:15" x14ac:dyDescent="0.35">
      <c r="C776" s="408" t="s">
        <v>55</v>
      </c>
      <c r="D776" s="409"/>
      <c r="E776" s="409"/>
      <c r="F776" s="409"/>
      <c r="G776" s="89">
        <f>G487</f>
        <v>0</v>
      </c>
      <c r="H776" s="49"/>
      <c r="I776" s="89">
        <f>I487</f>
        <v>0</v>
      </c>
      <c r="J776" s="49"/>
      <c r="K776" s="367">
        <f>K487</f>
        <v>0</v>
      </c>
      <c r="L776" s="49"/>
      <c r="M776" s="49"/>
      <c r="O776" s="49"/>
    </row>
    <row r="777" spans="3:15" x14ac:dyDescent="0.35">
      <c r="C777" s="408" t="s">
        <v>97</v>
      </c>
      <c r="D777" s="409"/>
      <c r="E777" s="409"/>
      <c r="F777" s="409"/>
      <c r="G777" s="89">
        <f>G515</f>
        <v>0</v>
      </c>
      <c r="H777" s="49"/>
      <c r="I777" s="89">
        <f>I515</f>
        <v>0</v>
      </c>
      <c r="J777" s="49"/>
      <c r="K777" s="367">
        <f>K515</f>
        <v>0</v>
      </c>
      <c r="L777" s="49"/>
      <c r="M777" s="49"/>
      <c r="O777" s="49"/>
    </row>
    <row r="778" spans="3:15" x14ac:dyDescent="0.35">
      <c r="C778" s="408" t="s">
        <v>98</v>
      </c>
      <c r="D778" s="409"/>
      <c r="E778" s="409"/>
      <c r="F778" s="409"/>
      <c r="G778" s="89">
        <f>G543</f>
        <v>0</v>
      </c>
      <c r="H778" s="49"/>
      <c r="I778" s="89">
        <f>I543</f>
        <v>0</v>
      </c>
      <c r="J778" s="49"/>
      <c r="K778" s="367">
        <f>K543</f>
        <v>0</v>
      </c>
      <c r="L778" s="49"/>
      <c r="M778" s="49"/>
      <c r="O778" s="49"/>
    </row>
    <row r="779" spans="3:15" x14ac:dyDescent="0.35">
      <c r="C779" s="415" t="s">
        <v>168</v>
      </c>
      <c r="D779" s="416"/>
      <c r="E779" s="416"/>
      <c r="F779" s="417"/>
      <c r="G779" s="398">
        <f>G571</f>
        <v>34776667.981600001</v>
      </c>
      <c r="H779" s="49"/>
      <c r="I779" s="398">
        <f>I571</f>
        <v>35486152.550399996</v>
      </c>
      <c r="J779" s="49"/>
      <c r="K779" s="399">
        <f>K571</f>
        <v>35131410.265999995</v>
      </c>
      <c r="L779" s="49"/>
      <c r="M779" s="49"/>
      <c r="O779" s="49"/>
    </row>
    <row r="780" spans="3:15" x14ac:dyDescent="0.35">
      <c r="C780" s="415" t="s">
        <v>169</v>
      </c>
      <c r="D780" s="416"/>
      <c r="E780" s="416"/>
      <c r="F780" s="417"/>
      <c r="G780" s="398">
        <f>G599</f>
        <v>41732001.577919997</v>
      </c>
      <c r="H780" s="49"/>
      <c r="I780" s="398">
        <f>I599</f>
        <v>42583383.060479991</v>
      </c>
      <c r="J780" s="49"/>
      <c r="K780" s="399">
        <f>K599</f>
        <v>42157692.319199994</v>
      </c>
      <c r="L780" s="49"/>
      <c r="M780" s="49"/>
      <c r="O780" s="49"/>
    </row>
    <row r="781" spans="3:15" x14ac:dyDescent="0.35">
      <c r="C781" s="415" t="s">
        <v>170</v>
      </c>
      <c r="D781" s="416"/>
      <c r="E781" s="416"/>
      <c r="F781" s="417"/>
      <c r="G781" s="398">
        <f>G627</f>
        <v>41732001.577919997</v>
      </c>
      <c r="H781" s="49"/>
      <c r="I781" s="398">
        <f>I627</f>
        <v>42583383.060479991</v>
      </c>
      <c r="J781" s="49"/>
      <c r="K781" s="399">
        <f>K627</f>
        <v>42157692.319199994</v>
      </c>
      <c r="L781" s="49"/>
      <c r="M781" s="49"/>
      <c r="O781" s="49"/>
    </row>
    <row r="782" spans="3:15" x14ac:dyDescent="0.35">
      <c r="C782" s="415" t="s">
        <v>171</v>
      </c>
      <c r="D782" s="416"/>
      <c r="E782" s="416"/>
      <c r="F782" s="417"/>
      <c r="G782" s="398">
        <f>G655</f>
        <v>6955333.5963200005</v>
      </c>
      <c r="H782" s="49"/>
      <c r="I782" s="398">
        <f>I655</f>
        <v>7097230.5100800004</v>
      </c>
      <c r="J782" s="49"/>
      <c r="K782" s="399">
        <f>K655</f>
        <v>7026282.0532000009</v>
      </c>
      <c r="L782" s="49"/>
      <c r="M782" s="49"/>
      <c r="O782" s="49"/>
    </row>
    <row r="783" spans="3:15" hidden="1" x14ac:dyDescent="0.35">
      <c r="C783" s="415" t="s">
        <v>172</v>
      </c>
      <c r="D783" s="416"/>
      <c r="E783" s="416"/>
      <c r="F783" s="417"/>
      <c r="G783" s="398">
        <f>G683</f>
        <v>0</v>
      </c>
      <c r="H783" s="49"/>
      <c r="I783" s="398">
        <f>I683</f>
        <v>0</v>
      </c>
      <c r="J783" s="49"/>
      <c r="K783" s="399">
        <f>K683</f>
        <v>0</v>
      </c>
      <c r="L783" s="49"/>
      <c r="M783" s="49"/>
      <c r="O783" s="49"/>
    </row>
    <row r="784" spans="3:15" x14ac:dyDescent="0.35">
      <c r="C784" s="415" t="s">
        <v>173</v>
      </c>
      <c r="D784" s="416"/>
      <c r="E784" s="416"/>
      <c r="F784" s="417"/>
      <c r="G784" s="398">
        <f>G711</f>
        <v>13910667.192640001</v>
      </c>
      <c r="H784" s="49"/>
      <c r="I784" s="398">
        <f>I711</f>
        <v>14194461.020160001</v>
      </c>
      <c r="J784" s="49"/>
      <c r="K784" s="399">
        <f>K711</f>
        <v>14052564.106400002</v>
      </c>
      <c r="L784" s="49"/>
      <c r="M784" s="49"/>
      <c r="O784" s="49"/>
    </row>
    <row r="785" spans="3:15" ht="15" thickBot="1" x14ac:dyDescent="0.4">
      <c r="C785" s="432" t="s">
        <v>99</v>
      </c>
      <c r="D785" s="433"/>
      <c r="E785" s="433"/>
      <c r="F785" s="433"/>
      <c r="G785" s="368">
        <f>ROUND(SUM(G760:G784),0)</f>
        <v>139106672</v>
      </c>
      <c r="H785" s="369"/>
      <c r="I785" s="368">
        <f>ROUND(SUM(I760:I784),0)</f>
        <v>141944610</v>
      </c>
      <c r="J785" s="369"/>
      <c r="K785" s="370">
        <f>ROUND(SUM(K760:K784),0)</f>
        <v>140525641</v>
      </c>
      <c r="L785" s="90"/>
      <c r="M785" s="90"/>
      <c r="N785" s="364"/>
    </row>
    <row r="786" spans="3:15" ht="15" thickBot="1" x14ac:dyDescent="0.4">
      <c r="C786" s="442"/>
      <c r="D786" s="442"/>
      <c r="E786" s="442"/>
      <c r="F786" s="442"/>
      <c r="G786" s="49"/>
      <c r="H786" s="49"/>
      <c r="I786" s="49"/>
      <c r="J786" s="49"/>
      <c r="K786" s="49"/>
      <c r="L786" s="49"/>
      <c r="M786" s="49"/>
      <c r="O786" s="49"/>
    </row>
    <row r="787" spans="3:15" x14ac:dyDescent="0.35">
      <c r="C787" s="406" t="s">
        <v>100</v>
      </c>
      <c r="D787" s="407"/>
      <c r="E787" s="407"/>
      <c r="F787" s="407"/>
      <c r="G787" s="371">
        <f>G724</f>
        <v>5902237.71</v>
      </c>
      <c r="H787" s="372"/>
      <c r="I787" s="371">
        <f>I724</f>
        <v>6022650.2400000002</v>
      </c>
      <c r="J787" s="372"/>
      <c r="K787" s="373">
        <f>K724</f>
        <v>5962443.9749999996</v>
      </c>
      <c r="L787" s="92"/>
      <c r="M787" s="92"/>
      <c r="N787" s="48"/>
      <c r="O787" s="49"/>
    </row>
    <row r="788" spans="3:15" x14ac:dyDescent="0.35">
      <c r="C788" s="408" t="s">
        <v>100</v>
      </c>
      <c r="D788" s="409"/>
      <c r="E788" s="409"/>
      <c r="F788" s="409"/>
      <c r="G788" s="91">
        <f>G734</f>
        <v>0</v>
      </c>
      <c r="H788" s="92"/>
      <c r="I788" s="91">
        <f>I734</f>
        <v>0</v>
      </c>
      <c r="J788" s="92"/>
      <c r="K788" s="374">
        <f>K734</f>
        <v>0</v>
      </c>
      <c r="L788" s="92"/>
      <c r="M788" s="92"/>
    </row>
    <row r="789" spans="3:15" x14ac:dyDescent="0.35">
      <c r="C789" s="408" t="s">
        <v>101</v>
      </c>
      <c r="D789" s="409"/>
      <c r="E789" s="409"/>
      <c r="F789" s="409"/>
      <c r="G789" s="93">
        <f>G738</f>
        <v>0</v>
      </c>
      <c r="H789" s="48"/>
      <c r="I789" s="93">
        <f>I738</f>
        <v>0</v>
      </c>
      <c r="J789" s="48"/>
      <c r="K789" s="375">
        <f>K738</f>
        <v>0</v>
      </c>
      <c r="L789" s="48"/>
      <c r="M789" s="48"/>
      <c r="O789" s="49"/>
    </row>
    <row r="790" spans="3:15" x14ac:dyDescent="0.35">
      <c r="C790" s="408" t="s">
        <v>102</v>
      </c>
      <c r="D790" s="409"/>
      <c r="E790" s="409"/>
      <c r="F790" s="409"/>
      <c r="G790" s="93">
        <f>G743</f>
        <v>0</v>
      </c>
      <c r="H790" s="48"/>
      <c r="I790" s="93">
        <f>I743</f>
        <v>0</v>
      </c>
      <c r="J790" s="48"/>
      <c r="K790" s="375">
        <f>K743</f>
        <v>0</v>
      </c>
      <c r="L790" s="48"/>
      <c r="M790" s="48"/>
      <c r="O790" s="49"/>
    </row>
    <row r="791" spans="3:15" x14ac:dyDescent="0.35">
      <c r="C791" s="408" t="s">
        <v>103</v>
      </c>
      <c r="D791" s="409"/>
      <c r="E791" s="409"/>
      <c r="F791" s="409"/>
      <c r="G791" s="93">
        <f>G747</f>
        <v>0</v>
      </c>
      <c r="H791" s="48"/>
      <c r="I791" s="93">
        <f>I747</f>
        <v>0</v>
      </c>
      <c r="J791" s="48"/>
      <c r="K791" s="375">
        <f>K747</f>
        <v>0</v>
      </c>
      <c r="L791" s="48"/>
      <c r="M791" s="48"/>
      <c r="O791" s="49"/>
    </row>
    <row r="792" spans="3:15" x14ac:dyDescent="0.35">
      <c r="C792" s="408" t="s">
        <v>104</v>
      </c>
      <c r="D792" s="409"/>
      <c r="E792" s="409"/>
      <c r="F792" s="409"/>
      <c r="G792" s="93">
        <f>G752</f>
        <v>0</v>
      </c>
      <c r="H792" s="48"/>
      <c r="I792" s="93">
        <f>I752</f>
        <v>0</v>
      </c>
      <c r="J792" s="48"/>
      <c r="K792" s="375">
        <f>K752</f>
        <v>0</v>
      </c>
      <c r="L792" s="48"/>
      <c r="M792" s="48"/>
      <c r="O792" s="49"/>
    </row>
    <row r="793" spans="3:15" x14ac:dyDescent="0.35">
      <c r="C793" s="408" t="s">
        <v>105</v>
      </c>
      <c r="D793" s="409"/>
      <c r="E793" s="409"/>
      <c r="F793" s="409"/>
      <c r="G793" s="91">
        <f>G756</f>
        <v>2160000</v>
      </c>
      <c r="H793" s="92"/>
      <c r="I793" s="91">
        <f>I756</f>
        <v>2160000</v>
      </c>
      <c r="J793" s="92"/>
      <c r="K793" s="374">
        <f>K756</f>
        <v>2160000</v>
      </c>
      <c r="L793" s="92"/>
      <c r="M793" s="92"/>
      <c r="O793" s="49"/>
    </row>
    <row r="794" spans="3:15" ht="15" thickBot="1" x14ac:dyDescent="0.4">
      <c r="C794" s="432" t="s">
        <v>99</v>
      </c>
      <c r="D794" s="433"/>
      <c r="E794" s="433"/>
      <c r="F794" s="433"/>
      <c r="G794" s="376">
        <f>G787+G788+G789+G790+G791+G792+G793</f>
        <v>8062237.71</v>
      </c>
      <c r="H794" s="377"/>
      <c r="I794" s="376">
        <f>I787+I788+I789+I790+I791+I792+I793</f>
        <v>8182650.2400000002</v>
      </c>
      <c r="J794" s="377"/>
      <c r="K794" s="378">
        <f>K787+K788+K789+K790+K791+K792+K793</f>
        <v>8122443.9749999996</v>
      </c>
      <c r="L794" s="94"/>
      <c r="M794" s="94"/>
      <c r="O794" s="49"/>
    </row>
    <row r="795" spans="3:15" ht="15" thickBot="1" x14ac:dyDescent="0.4">
      <c r="C795" s="95"/>
      <c r="D795" s="95"/>
      <c r="E795" s="95"/>
      <c r="F795" s="95"/>
      <c r="G795" s="92"/>
      <c r="H795" s="92"/>
      <c r="I795" s="92"/>
      <c r="J795" s="92"/>
      <c r="K795" s="92"/>
      <c r="L795" s="92"/>
      <c r="M795" s="92"/>
      <c r="O795" s="49"/>
    </row>
    <row r="796" spans="3:15" ht="19" thickBot="1" x14ac:dyDescent="0.5">
      <c r="C796" s="434" t="s">
        <v>106</v>
      </c>
      <c r="D796" s="435"/>
      <c r="E796" s="435"/>
      <c r="F796" s="435"/>
      <c r="G796" s="96">
        <f>G785+G794</f>
        <v>147168909.71000001</v>
      </c>
      <c r="H796" s="97"/>
      <c r="I796" s="98">
        <f>I785+I794</f>
        <v>150127260.24000001</v>
      </c>
      <c r="J796" s="97"/>
      <c r="K796" s="98">
        <f>(G796+I796)/2</f>
        <v>148648084.97500002</v>
      </c>
      <c r="L796" s="97"/>
      <c r="M796" s="97"/>
      <c r="O796" s="49"/>
    </row>
    <row r="797" spans="3:15" ht="15" thickBot="1" x14ac:dyDescent="0.4">
      <c r="O797" s="49"/>
    </row>
    <row r="798" spans="3:15" ht="16" thickBot="1" x14ac:dyDescent="0.4">
      <c r="C798" s="436" t="s">
        <v>109</v>
      </c>
      <c r="D798" s="437"/>
      <c r="E798" s="437"/>
      <c r="F798" s="437"/>
      <c r="G798" s="437"/>
      <c r="H798" s="437"/>
      <c r="I798" s="437"/>
      <c r="J798" s="437"/>
      <c r="K798" s="438"/>
    </row>
    <row r="799" spans="3:15" ht="16" thickBot="1" x14ac:dyDescent="0.4">
      <c r="C799" s="107" t="s">
        <v>110</v>
      </c>
      <c r="D799" s="105"/>
      <c r="E799" s="105"/>
      <c r="F799" s="105"/>
      <c r="G799" s="105"/>
      <c r="H799" s="105"/>
      <c r="I799" s="105">
        <f>D811/8</f>
        <v>253</v>
      </c>
      <c r="J799">
        <f>23*11*8</f>
        <v>2024</v>
      </c>
      <c r="K799" s="108"/>
    </row>
    <row r="800" spans="3:15" ht="16" thickBot="1" x14ac:dyDescent="0.4">
      <c r="C800" s="427" t="s">
        <v>111</v>
      </c>
      <c r="D800" s="428"/>
      <c r="E800" s="429"/>
      <c r="F800" s="411" t="s">
        <v>10</v>
      </c>
      <c r="G800" s="412"/>
      <c r="H800" s="413" t="s">
        <v>11</v>
      </c>
      <c r="I800" s="414"/>
      <c r="J800" s="404" t="s">
        <v>166</v>
      </c>
      <c r="K800" s="405"/>
    </row>
    <row r="801" spans="3:15" ht="15" thickBot="1" x14ac:dyDescent="0.4">
      <c r="C801" s="109" t="s">
        <v>12</v>
      </c>
      <c r="D801" s="110" t="s">
        <v>13</v>
      </c>
      <c r="E801" s="111" t="s">
        <v>14</v>
      </c>
      <c r="F801" s="112" t="s">
        <v>15</v>
      </c>
      <c r="G801" s="113" t="s">
        <v>16</v>
      </c>
      <c r="H801" s="112" t="s">
        <v>15</v>
      </c>
      <c r="I801" s="113" t="s">
        <v>16</v>
      </c>
      <c r="J801" s="114" t="s">
        <v>15</v>
      </c>
      <c r="K801" s="113" t="s">
        <v>16</v>
      </c>
      <c r="O801" s="49"/>
    </row>
    <row r="802" spans="3:15" x14ac:dyDescent="0.35">
      <c r="C802" s="115" t="s">
        <v>17</v>
      </c>
      <c r="D802" s="116">
        <v>11</v>
      </c>
      <c r="E802" s="117"/>
      <c r="F802" s="118">
        <v>1848000</v>
      </c>
      <c r="G802" s="119">
        <v>20328000</v>
      </c>
      <c r="H802" s="118">
        <v>1848000</v>
      </c>
      <c r="I802" s="120">
        <f t="shared" ref="I802:I803" si="29">H802*D802</f>
        <v>20328000</v>
      </c>
      <c r="J802" s="121">
        <v>1848000</v>
      </c>
      <c r="K802" s="119"/>
    </row>
    <row r="803" spans="3:15" x14ac:dyDescent="0.35">
      <c r="C803" s="122" t="s">
        <v>18</v>
      </c>
      <c r="D803" s="123">
        <v>11</v>
      </c>
      <c r="E803" s="124"/>
      <c r="F803" s="125">
        <v>162000</v>
      </c>
      <c r="G803" s="126">
        <f>F803*D803</f>
        <v>1782000</v>
      </c>
      <c r="H803" s="125">
        <v>162000</v>
      </c>
      <c r="I803" s="127">
        <f t="shared" si="29"/>
        <v>1782000</v>
      </c>
      <c r="J803" s="128">
        <v>162000</v>
      </c>
      <c r="K803" s="126"/>
    </row>
    <row r="804" spans="3:15" x14ac:dyDescent="0.35">
      <c r="C804" s="122" t="s">
        <v>19</v>
      </c>
      <c r="D804" s="123"/>
      <c r="E804" s="124"/>
      <c r="F804" s="125">
        <f>F802/230</f>
        <v>8034.782608695652</v>
      </c>
      <c r="G804" s="126"/>
      <c r="H804" s="125">
        <f>H802/230</f>
        <v>8034.782608695652</v>
      </c>
      <c r="I804" s="127"/>
      <c r="J804" s="128">
        <f>J802/230</f>
        <v>8034.782608695652</v>
      </c>
      <c r="K804" s="126"/>
    </row>
    <row r="805" spans="3:15" ht="15" thickBot="1" x14ac:dyDescent="0.4">
      <c r="C805" s="122" t="s">
        <v>20</v>
      </c>
      <c r="D805" s="129">
        <v>122</v>
      </c>
      <c r="E805" s="124"/>
      <c r="F805" s="130"/>
      <c r="G805" s="131"/>
      <c r="H805" s="130"/>
      <c r="I805" s="132"/>
      <c r="J805" s="133"/>
      <c r="K805" s="131"/>
    </row>
    <row r="806" spans="3:15" x14ac:dyDescent="0.35">
      <c r="C806" s="134" t="s">
        <v>112</v>
      </c>
      <c r="D806" s="135">
        <v>11</v>
      </c>
      <c r="E806" s="136"/>
      <c r="F806" s="137">
        <f>D805*F802/30</f>
        <v>7515200</v>
      </c>
      <c r="G806" s="138">
        <f t="shared" ref="G806:G807" si="30">D806*F806</f>
        <v>82667200</v>
      </c>
      <c r="H806" s="137">
        <f>H802*D805/30</f>
        <v>7515200</v>
      </c>
      <c r="I806" s="138">
        <f t="shared" ref="I806:I808" si="31">H806*D806</f>
        <v>82667200</v>
      </c>
      <c r="J806" s="216">
        <f>AVERAGE(F806,H806)</f>
        <v>7515200</v>
      </c>
      <c r="K806" s="332">
        <f t="shared" ref="K806:K807" si="32">AVERAGE(G806,I806)</f>
        <v>82667200</v>
      </c>
    </row>
    <row r="807" spans="3:15" x14ac:dyDescent="0.35">
      <c r="C807" s="139" t="s">
        <v>22</v>
      </c>
      <c r="D807" s="140">
        <v>11</v>
      </c>
      <c r="E807" s="108"/>
      <c r="F807" s="141">
        <f>D805*F803/30</f>
        <v>658800</v>
      </c>
      <c r="G807" s="142">
        <f t="shared" si="30"/>
        <v>7246800</v>
      </c>
      <c r="H807" s="141">
        <f>H803*D805/30</f>
        <v>658800</v>
      </c>
      <c r="I807" s="142">
        <f t="shared" si="31"/>
        <v>7246800</v>
      </c>
      <c r="J807" s="216">
        <f>AVERAGE(F807,H807)</f>
        <v>658800</v>
      </c>
      <c r="K807" s="332">
        <f t="shared" si="32"/>
        <v>7246800</v>
      </c>
    </row>
    <row r="808" spans="3:15" x14ac:dyDescent="0.35">
      <c r="C808" s="143" t="s">
        <v>23</v>
      </c>
      <c r="D808" s="144">
        <v>174</v>
      </c>
      <c r="E808" s="145">
        <v>1.25</v>
      </c>
      <c r="F808" s="146">
        <f>F804*E808</f>
        <v>10043.478260869564</v>
      </c>
      <c r="G808" s="142">
        <f>F808*D808</f>
        <v>1747565.2173913042</v>
      </c>
      <c r="H808" s="146">
        <f>H804*E808</f>
        <v>10043.478260869564</v>
      </c>
      <c r="I808" s="142">
        <f t="shared" si="31"/>
        <v>1747565.2173913042</v>
      </c>
      <c r="J808" s="216">
        <f>J804*E808</f>
        <v>10043.478260869564</v>
      </c>
      <c r="K808" s="212">
        <f>J808*D808</f>
        <v>1747565.2173913042</v>
      </c>
    </row>
    <row r="809" spans="3:15" x14ac:dyDescent="0.35">
      <c r="C809" s="143" t="s">
        <v>24</v>
      </c>
      <c r="D809" s="144">
        <v>0</v>
      </c>
      <c r="E809" s="145">
        <v>1.75</v>
      </c>
      <c r="F809" s="146"/>
      <c r="G809" s="142"/>
      <c r="H809" s="146"/>
      <c r="I809" s="142"/>
      <c r="J809" s="216"/>
      <c r="K809" s="332"/>
    </row>
    <row r="810" spans="3:15" x14ac:dyDescent="0.35">
      <c r="C810" s="143" t="s">
        <v>113</v>
      </c>
      <c r="D810" s="144">
        <v>0</v>
      </c>
      <c r="E810" s="145">
        <v>1.35</v>
      </c>
      <c r="F810" s="146"/>
      <c r="G810" s="142"/>
      <c r="H810" s="146"/>
      <c r="I810" s="142"/>
      <c r="J810" s="216"/>
      <c r="K810" s="332"/>
    </row>
    <row r="811" spans="3:15" x14ac:dyDescent="0.35">
      <c r="C811" s="139" t="s">
        <v>26</v>
      </c>
      <c r="D811" s="144">
        <v>2024</v>
      </c>
      <c r="E811" s="145">
        <v>1.75</v>
      </c>
      <c r="F811" s="146">
        <f>E811*F804</f>
        <v>14060.869565217392</v>
      </c>
      <c r="G811" s="142">
        <f>D811*F811</f>
        <v>28459200</v>
      </c>
      <c r="H811" s="146">
        <f>H804*E811</f>
        <v>14060.869565217392</v>
      </c>
      <c r="I811" s="147">
        <f>H811*D811</f>
        <v>28459200</v>
      </c>
      <c r="J811" s="216">
        <f>AVERAGE(F811,H811)</f>
        <v>14060.869565217392</v>
      </c>
      <c r="K811" s="332">
        <f>AVERAGE(G811,I811)</f>
        <v>28459200</v>
      </c>
    </row>
    <row r="812" spans="3:15" x14ac:dyDescent="0.35">
      <c r="C812" s="148" t="s">
        <v>114</v>
      </c>
      <c r="D812" s="144">
        <v>0</v>
      </c>
      <c r="E812" s="145">
        <v>2.1</v>
      </c>
      <c r="F812" s="149"/>
      <c r="G812" s="150"/>
      <c r="H812" s="149"/>
      <c r="I812" s="150"/>
      <c r="J812" s="216"/>
      <c r="K812" s="186"/>
    </row>
    <row r="813" spans="3:15" x14ac:dyDescent="0.35">
      <c r="C813" s="148" t="s">
        <v>115</v>
      </c>
      <c r="D813" s="144">
        <v>0</v>
      </c>
      <c r="E813" s="145">
        <v>2</v>
      </c>
      <c r="F813" s="149"/>
      <c r="G813" s="150"/>
      <c r="H813" s="149"/>
      <c r="I813" s="150"/>
      <c r="J813" s="216"/>
      <c r="K813" s="186"/>
    </row>
    <row r="814" spans="3:15" x14ac:dyDescent="0.35">
      <c r="C814" s="148" t="s">
        <v>116</v>
      </c>
      <c r="D814" s="144">
        <v>0</v>
      </c>
      <c r="E814" s="145">
        <v>2.5</v>
      </c>
      <c r="F814" s="149"/>
      <c r="G814" s="150"/>
      <c r="H814" s="149"/>
      <c r="I814" s="150"/>
      <c r="J814" s="216"/>
      <c r="K814" s="186"/>
    </row>
    <row r="815" spans="3:15" x14ac:dyDescent="0.35">
      <c r="C815" s="151" t="s">
        <v>30</v>
      </c>
      <c r="D815" s="152"/>
      <c r="E815" s="153"/>
      <c r="F815" s="149">
        <f>SUM(F806:F811)</f>
        <v>8198104.3478260869</v>
      </c>
      <c r="G815" s="150">
        <f>SUM(G806:G811)</f>
        <v>120120765.2173913</v>
      </c>
      <c r="H815" s="149">
        <f>SUM(H806:H811)</f>
        <v>8198104.3478260869</v>
      </c>
      <c r="I815" s="150">
        <f>SUM(I806:I811)</f>
        <v>120120765.2173913</v>
      </c>
      <c r="J815" s="211">
        <f t="shared" ref="J815:K822" si="33">AVERAGE(F815,H815)</f>
        <v>8198104.3478260869</v>
      </c>
      <c r="K815" s="186">
        <f t="shared" si="33"/>
        <v>120120765.2173913</v>
      </c>
    </row>
    <row r="816" spans="3:15" x14ac:dyDescent="0.35">
      <c r="C816" s="139" t="s">
        <v>31</v>
      </c>
      <c r="D816" s="140"/>
      <c r="E816" s="154">
        <v>8.3299999999999999E-2</v>
      </c>
      <c r="F816" s="146">
        <f>F815*E816</f>
        <v>682902.09217391303</v>
      </c>
      <c r="G816" s="142">
        <f>G815*E816</f>
        <v>10006059.742608694</v>
      </c>
      <c r="H816" s="146">
        <f>H815*E816</f>
        <v>682902.09217391303</v>
      </c>
      <c r="I816" s="142">
        <f>I815*E816</f>
        <v>10006059.742608694</v>
      </c>
      <c r="J816" s="216">
        <f t="shared" si="33"/>
        <v>682902.09217391303</v>
      </c>
      <c r="K816" s="332">
        <f t="shared" si="33"/>
        <v>10006059.742608694</v>
      </c>
    </row>
    <row r="817" spans="3:11" x14ac:dyDescent="0.35">
      <c r="C817" s="139" t="s">
        <v>32</v>
      </c>
      <c r="D817" s="140"/>
      <c r="E817" s="155">
        <v>0.01</v>
      </c>
      <c r="F817" s="146">
        <f>F816*E817</f>
        <v>6829.0209217391302</v>
      </c>
      <c r="G817" s="142">
        <f>G815*E817</f>
        <v>1201207.6521739131</v>
      </c>
      <c r="H817" s="146">
        <f>H816*E817</f>
        <v>6829.0209217391302</v>
      </c>
      <c r="I817" s="142">
        <f>I815*E817</f>
        <v>1201207.6521739131</v>
      </c>
      <c r="J817" s="216">
        <f t="shared" si="33"/>
        <v>6829.0209217391302</v>
      </c>
      <c r="K817" s="332">
        <f t="shared" si="33"/>
        <v>1201207.6521739131</v>
      </c>
    </row>
    <row r="818" spans="3:11" x14ac:dyDescent="0.35">
      <c r="C818" s="139" t="s">
        <v>33</v>
      </c>
      <c r="D818" s="140"/>
      <c r="E818" s="154">
        <v>8.3299999999999999E-2</v>
      </c>
      <c r="F818" s="146">
        <f>E818*F815</f>
        <v>682902.09217391303</v>
      </c>
      <c r="G818" s="142">
        <f>E818*G815</f>
        <v>10006059.742608694</v>
      </c>
      <c r="H818" s="146">
        <f>E818*H815</f>
        <v>682902.09217391303</v>
      </c>
      <c r="I818" s="142">
        <f>E818*I815</f>
        <v>10006059.742608694</v>
      </c>
      <c r="J818" s="216">
        <f t="shared" si="33"/>
        <v>682902.09217391303</v>
      </c>
      <c r="K818" s="332">
        <f t="shared" si="33"/>
        <v>10006059.742608694</v>
      </c>
    </row>
    <row r="819" spans="3:11" x14ac:dyDescent="0.35">
      <c r="C819" s="139" t="s">
        <v>34</v>
      </c>
      <c r="D819" s="140"/>
      <c r="E819" s="154">
        <v>4.1700000000000001E-2</v>
      </c>
      <c r="F819" s="146">
        <f>F815*E819</f>
        <v>341860.95130434784</v>
      </c>
      <c r="G819" s="142">
        <f>E819*(G815-G807)</f>
        <v>4706844.3495652173</v>
      </c>
      <c r="H819" s="146">
        <f>E819*H815</f>
        <v>341860.95130434784</v>
      </c>
      <c r="I819" s="142">
        <f>E819*(I815-I807)</f>
        <v>4706844.3495652173</v>
      </c>
      <c r="J819" s="216">
        <f t="shared" si="33"/>
        <v>341860.95130434784</v>
      </c>
      <c r="K819" s="332">
        <f t="shared" si="33"/>
        <v>4706844.3495652173</v>
      </c>
    </row>
    <row r="820" spans="3:11" x14ac:dyDescent="0.35">
      <c r="C820" s="139" t="s">
        <v>35</v>
      </c>
      <c r="D820" s="140"/>
      <c r="E820" s="155">
        <v>0.12</v>
      </c>
      <c r="F820" s="146">
        <f>(F815-F803)*E820</f>
        <v>964332.52173913037</v>
      </c>
      <c r="G820" s="142">
        <f>(G815-G807)*E820</f>
        <v>13544875.826086955</v>
      </c>
      <c r="H820" s="156">
        <f>(H815-H803)*E820</f>
        <v>964332.52173913037</v>
      </c>
      <c r="I820" s="142">
        <f>(I815-I807)*E820</f>
        <v>13544875.826086955</v>
      </c>
      <c r="J820" s="216">
        <f t="shared" si="33"/>
        <v>964332.52173913037</v>
      </c>
      <c r="K820" s="332">
        <f t="shared" si="33"/>
        <v>13544875.826086955</v>
      </c>
    </row>
    <row r="821" spans="3:11" x14ac:dyDescent="0.35">
      <c r="C821" s="139" t="s">
        <v>36</v>
      </c>
      <c r="D821" s="140"/>
      <c r="E821" s="157">
        <v>2.436E-2</v>
      </c>
      <c r="F821" s="146">
        <f>(F815-F803)*E821</f>
        <v>195759.50191304347</v>
      </c>
      <c r="G821" s="142">
        <f>(G815-G807)*E821</f>
        <v>2749609.7926956518</v>
      </c>
      <c r="H821" s="146">
        <f>(H815-H803)*E821</f>
        <v>195759.50191304347</v>
      </c>
      <c r="I821" s="142">
        <f>(I815-I807)*E821</f>
        <v>2749609.7926956518</v>
      </c>
      <c r="J821" s="216">
        <f t="shared" si="33"/>
        <v>195759.50191304347</v>
      </c>
      <c r="K821" s="332">
        <f t="shared" si="33"/>
        <v>2749609.7926956518</v>
      </c>
    </row>
    <row r="822" spans="3:11" x14ac:dyDescent="0.35">
      <c r="C822" s="102" t="s">
        <v>37</v>
      </c>
      <c r="D822" s="159"/>
      <c r="E822" s="160">
        <v>0.04</v>
      </c>
      <c r="F822" s="161">
        <f>(F815-F803)*E822</f>
        <v>321444.17391304346</v>
      </c>
      <c r="G822" s="162">
        <f>((G815-G807)+G819)*E822</f>
        <v>4703232.382678261</v>
      </c>
      <c r="H822" s="161">
        <f>(H815-H803)*E822</f>
        <v>321444.17391304346</v>
      </c>
      <c r="I822" s="162">
        <f>((I815-I807)+I819)*E822</f>
        <v>4703232.382678261</v>
      </c>
      <c r="J822" s="216">
        <f t="shared" si="33"/>
        <v>321444.17391304346</v>
      </c>
      <c r="K822" s="332">
        <f t="shared" si="33"/>
        <v>4703232.382678261</v>
      </c>
    </row>
    <row r="823" spans="3:11" x14ac:dyDescent="0.35">
      <c r="C823" s="164" t="s">
        <v>38</v>
      </c>
      <c r="D823" s="165"/>
      <c r="E823" s="166"/>
      <c r="F823" s="167"/>
      <c r="G823" s="168">
        <f>SUM(G815:G822)</f>
        <v>167038654.70580867</v>
      </c>
      <c r="H823" s="167"/>
      <c r="I823" s="168">
        <f>SUM(I815:I822)</f>
        <v>167038654.70580867</v>
      </c>
      <c r="J823" s="216">
        <v>0</v>
      </c>
      <c r="K823" s="186">
        <f>AVERAGE(G823,I823)</f>
        <v>167038654.70580867</v>
      </c>
    </row>
    <row r="824" spans="3:11" x14ac:dyDescent="0.35">
      <c r="C824" s="169" t="s">
        <v>39</v>
      </c>
      <c r="D824" s="165"/>
      <c r="E824" s="170"/>
      <c r="F824" s="171">
        <v>0.14000000000000001</v>
      </c>
      <c r="G824" s="168">
        <f>G823*F824</f>
        <v>23385411.658813216</v>
      </c>
      <c r="H824" s="171">
        <v>0.16</v>
      </c>
      <c r="I824" s="168">
        <f>I823*H824</f>
        <v>26726184.752929389</v>
      </c>
      <c r="J824" s="220">
        <f>AVERAGE(F824,H824)</f>
        <v>0.15000000000000002</v>
      </c>
      <c r="K824" s="186">
        <f>AVERAGE(G824,I824)</f>
        <v>25055798.205871303</v>
      </c>
    </row>
    <row r="825" spans="3:11" ht="15" thickBot="1" x14ac:dyDescent="0.4">
      <c r="C825" s="169" t="s">
        <v>117</v>
      </c>
      <c r="D825" s="165"/>
      <c r="E825" s="170">
        <v>0.19</v>
      </c>
      <c r="F825" s="161">
        <f>G823*F824</f>
        <v>23385411.658813216</v>
      </c>
      <c r="G825" s="172">
        <f>G824*E825</f>
        <v>4443228.2151745111</v>
      </c>
      <c r="H825" s="173">
        <f>I823*H824</f>
        <v>26726184.752929389</v>
      </c>
      <c r="I825" s="172">
        <f>I824*E825</f>
        <v>5077975.1030565845</v>
      </c>
      <c r="J825" s="216"/>
      <c r="K825" s="186">
        <f>K824*E825</f>
        <v>4760601.6591155473</v>
      </c>
    </row>
    <row r="826" spans="3:11" ht="15" thickBot="1" x14ac:dyDescent="0.4">
      <c r="C826" s="175" t="s">
        <v>118</v>
      </c>
      <c r="D826" s="176"/>
      <c r="E826" s="177"/>
      <c r="F826" s="178"/>
      <c r="G826" s="179">
        <f>G823+G824+G825</f>
        <v>194867294.57979637</v>
      </c>
      <c r="H826" s="178"/>
      <c r="I826" s="179">
        <f>I823+I824+I825</f>
        <v>198842814.56179464</v>
      </c>
      <c r="J826" s="178"/>
      <c r="K826" s="179">
        <f>ROUND(K823+K824+K825,0)</f>
        <v>196855055</v>
      </c>
    </row>
    <row r="827" spans="3:11" x14ac:dyDescent="0.35">
      <c r="C827" s="174"/>
      <c r="D827" s="174"/>
      <c r="E827" s="104"/>
      <c r="F827" s="180"/>
      <c r="G827" s="181"/>
      <c r="H827" s="180"/>
      <c r="I827" s="181"/>
      <c r="J827" s="180"/>
      <c r="K827" s="182"/>
    </row>
    <row r="828" spans="3:11" ht="16" thickBot="1" x14ac:dyDescent="0.4">
      <c r="C828" s="106" t="s">
        <v>119</v>
      </c>
      <c r="D828" s="174"/>
      <c r="E828" s="104"/>
      <c r="F828" s="180"/>
      <c r="G828" s="181"/>
      <c r="H828" s="180"/>
      <c r="I828" s="181"/>
      <c r="J828" s="180"/>
      <c r="K828" s="182"/>
    </row>
    <row r="829" spans="3:11" ht="15" thickBot="1" x14ac:dyDescent="0.4">
      <c r="C829" s="99" t="s">
        <v>12</v>
      </c>
      <c r="D829" s="183" t="s">
        <v>13</v>
      </c>
      <c r="E829" s="184" t="s">
        <v>14</v>
      </c>
      <c r="F829" s="112" t="s">
        <v>15</v>
      </c>
      <c r="G829" s="113" t="s">
        <v>16</v>
      </c>
      <c r="H829" s="112" t="s">
        <v>15</v>
      </c>
      <c r="I829" s="113" t="s">
        <v>16</v>
      </c>
      <c r="J829" s="112" t="s">
        <v>15</v>
      </c>
      <c r="K829" s="113" t="s">
        <v>16</v>
      </c>
    </row>
    <row r="830" spans="3:11" x14ac:dyDescent="0.35">
      <c r="C830" s="115" t="s">
        <v>17</v>
      </c>
      <c r="D830" s="116">
        <v>5</v>
      </c>
      <c r="E830" s="117"/>
      <c r="F830" s="118">
        <v>1848000</v>
      </c>
      <c r="G830" s="119"/>
      <c r="H830" s="118">
        <v>1848000</v>
      </c>
      <c r="I830" s="119"/>
      <c r="J830" s="121">
        <f>+AVERAGE(F830,H830)</f>
        <v>1848000</v>
      </c>
      <c r="K830" s="119"/>
    </row>
    <row r="831" spans="3:11" x14ac:dyDescent="0.35">
      <c r="C831" s="122" t="s">
        <v>18</v>
      </c>
      <c r="D831" s="123">
        <v>5</v>
      </c>
      <c r="E831" s="124"/>
      <c r="F831" s="125">
        <v>162000</v>
      </c>
      <c r="G831" s="126"/>
      <c r="H831" s="125">
        <v>162000</v>
      </c>
      <c r="I831" s="126"/>
      <c r="J831" s="128">
        <f t="shared" ref="J831" si="34">+AVERAGE(F831,H831)</f>
        <v>162000</v>
      </c>
      <c r="K831" s="126"/>
    </row>
    <row r="832" spans="3:11" x14ac:dyDescent="0.35">
      <c r="C832" s="122" t="s">
        <v>19</v>
      </c>
      <c r="D832" s="123"/>
      <c r="E832" s="124"/>
      <c r="F832" s="125">
        <f>F830/230</f>
        <v>8034.782608695652</v>
      </c>
      <c r="G832" s="126"/>
      <c r="H832" s="125">
        <f>H830/230</f>
        <v>8034.782608695652</v>
      </c>
      <c r="I832" s="126"/>
      <c r="J832" s="128">
        <f>J830/230</f>
        <v>8034.782608695652</v>
      </c>
      <c r="K832" s="126"/>
    </row>
    <row r="833" spans="3:11" ht="15" thickBot="1" x14ac:dyDescent="0.4">
      <c r="C833" s="122" t="s">
        <v>20</v>
      </c>
      <c r="D833" s="129">
        <v>3</v>
      </c>
      <c r="E833" s="124"/>
      <c r="F833" s="130"/>
      <c r="G833" s="131"/>
      <c r="H833" s="130"/>
      <c r="I833" s="131"/>
      <c r="J833" s="133"/>
      <c r="K833" s="131"/>
    </row>
    <row r="834" spans="3:11" x14ac:dyDescent="0.35">
      <c r="C834" s="134" t="s">
        <v>112</v>
      </c>
      <c r="D834" s="135">
        <v>5</v>
      </c>
      <c r="E834" s="136"/>
      <c r="F834" s="137">
        <f>D833*F830/30</f>
        <v>184800</v>
      </c>
      <c r="G834" s="138">
        <f>D834*F834</f>
        <v>924000</v>
      </c>
      <c r="H834" s="137">
        <f>H830*D833/30</f>
        <v>184800</v>
      </c>
      <c r="I834" s="138">
        <f>H834*D834</f>
        <v>924000</v>
      </c>
      <c r="J834" s="216"/>
      <c r="K834" s="332">
        <f>AVERAGE(G834,I834)</f>
        <v>924000</v>
      </c>
    </row>
    <row r="835" spans="3:11" x14ac:dyDescent="0.35">
      <c r="C835" s="139" t="s">
        <v>22</v>
      </c>
      <c r="D835" s="140">
        <v>5</v>
      </c>
      <c r="E835" s="108"/>
      <c r="F835" s="141">
        <f>D833*F831/30</f>
        <v>16200</v>
      </c>
      <c r="G835" s="142">
        <f>D835*F835</f>
        <v>81000</v>
      </c>
      <c r="H835" s="141">
        <f>H831*D833/30</f>
        <v>16200</v>
      </c>
      <c r="I835" s="142">
        <f>H835*D835</f>
        <v>81000</v>
      </c>
      <c r="J835" s="216"/>
      <c r="K835" s="332">
        <f>AVERAGE(G835,I835)</f>
        <v>81000</v>
      </c>
    </row>
    <row r="836" spans="3:11" x14ac:dyDescent="0.35">
      <c r="C836" s="143" t="s">
        <v>120</v>
      </c>
      <c r="D836" s="144"/>
      <c r="E836" s="145">
        <v>1.25</v>
      </c>
      <c r="F836" s="146">
        <f>F832*E836</f>
        <v>10043.478260869564</v>
      </c>
      <c r="G836" s="142"/>
      <c r="H836" s="146">
        <f>H832*E836</f>
        <v>10043.478260869564</v>
      </c>
      <c r="I836" s="142"/>
      <c r="J836" s="216"/>
      <c r="K836" s="332"/>
    </row>
    <row r="837" spans="3:11" x14ac:dyDescent="0.35">
      <c r="C837" s="143" t="s">
        <v>121</v>
      </c>
      <c r="D837" s="144"/>
      <c r="E837" s="145">
        <v>1.75</v>
      </c>
      <c r="F837" s="146">
        <f>F832*E837</f>
        <v>14060.869565217392</v>
      </c>
      <c r="G837" s="142"/>
      <c r="H837" s="146">
        <f>H832*E837</f>
        <v>14060.869565217392</v>
      </c>
      <c r="I837" s="142"/>
      <c r="J837" s="216"/>
      <c r="K837" s="332"/>
    </row>
    <row r="838" spans="3:11" x14ac:dyDescent="0.35">
      <c r="C838" s="143" t="s">
        <v>113</v>
      </c>
      <c r="D838" s="144"/>
      <c r="E838" s="145">
        <v>1.35</v>
      </c>
      <c r="F838" s="146">
        <f>F832*E838</f>
        <v>10846.95652173913</v>
      </c>
      <c r="G838" s="142"/>
      <c r="H838" s="146">
        <f>H832*E838</f>
        <v>10846.95652173913</v>
      </c>
      <c r="I838" s="142"/>
      <c r="J838" s="216"/>
      <c r="K838" s="332"/>
    </row>
    <row r="839" spans="3:11" x14ac:dyDescent="0.35">
      <c r="C839" s="139" t="s">
        <v>26</v>
      </c>
      <c r="D839" s="144">
        <f>D834*D833*8</f>
        <v>120</v>
      </c>
      <c r="E839" s="145">
        <v>1.75</v>
      </c>
      <c r="F839" s="146">
        <f>F832*E839</f>
        <v>14060.869565217392</v>
      </c>
      <c r="G839" s="142">
        <f>D839*F839</f>
        <v>1687304.3478260869</v>
      </c>
      <c r="H839" s="146">
        <f>H832*E839</f>
        <v>14060.869565217392</v>
      </c>
      <c r="I839" s="142">
        <f>D839*H839</f>
        <v>1687304.3478260869</v>
      </c>
      <c r="J839" s="216"/>
      <c r="K839" s="332">
        <f>AVERAGE(G839,I839)</f>
        <v>1687304.3478260869</v>
      </c>
    </row>
    <row r="840" spans="3:11" x14ac:dyDescent="0.35">
      <c r="C840" s="148" t="s">
        <v>122</v>
      </c>
      <c r="D840" s="185"/>
      <c r="E840" s="145">
        <v>2.1</v>
      </c>
      <c r="F840" s="149">
        <f>F832*E840</f>
        <v>16873.043478260868</v>
      </c>
      <c r="G840" s="150"/>
      <c r="H840" s="149">
        <f>H832*E840</f>
        <v>16873.043478260868</v>
      </c>
      <c r="I840" s="150"/>
      <c r="J840" s="211"/>
      <c r="K840" s="186"/>
    </row>
    <row r="841" spans="3:11" x14ac:dyDescent="0.35">
      <c r="C841" s="148" t="s">
        <v>123</v>
      </c>
      <c r="D841" s="185"/>
      <c r="E841" s="145">
        <v>1.1000000000000001</v>
      </c>
      <c r="F841" s="149">
        <f>F832*E841</f>
        <v>8838.2608695652179</v>
      </c>
      <c r="G841" s="150"/>
      <c r="H841" s="149">
        <f>H832*E841</f>
        <v>8838.2608695652179</v>
      </c>
      <c r="I841" s="150"/>
      <c r="J841" s="211"/>
      <c r="K841" s="186"/>
    </row>
    <row r="842" spans="3:11" x14ac:dyDescent="0.35">
      <c r="C842" s="148" t="s">
        <v>115</v>
      </c>
      <c r="D842" s="185"/>
      <c r="E842" s="145">
        <v>2</v>
      </c>
      <c r="F842" s="149">
        <f>F832*E842</f>
        <v>16069.565217391304</v>
      </c>
      <c r="G842" s="150"/>
      <c r="H842" s="149">
        <f>H832*E842</f>
        <v>16069.565217391304</v>
      </c>
      <c r="I842" s="150"/>
      <c r="J842" s="211"/>
      <c r="K842" s="186"/>
    </row>
    <row r="843" spans="3:11" x14ac:dyDescent="0.35">
      <c r="C843" s="148" t="s">
        <v>124</v>
      </c>
      <c r="D843" s="185"/>
      <c r="E843" s="145">
        <v>2.5</v>
      </c>
      <c r="F843" s="149">
        <f>F832*E843</f>
        <v>20086.956521739128</v>
      </c>
      <c r="G843" s="150"/>
      <c r="H843" s="149">
        <f>H832*E843</f>
        <v>20086.956521739128</v>
      </c>
      <c r="I843" s="150"/>
      <c r="J843" s="211"/>
      <c r="K843" s="186"/>
    </row>
    <row r="844" spans="3:11" x14ac:dyDescent="0.35">
      <c r="C844" s="151" t="s">
        <v>30</v>
      </c>
      <c r="D844" s="185"/>
      <c r="E844" s="153"/>
      <c r="F844" s="149">
        <f>SUM(F834:F843)</f>
        <v>311880.00000000006</v>
      </c>
      <c r="G844" s="150">
        <f>SUM(G834:G839)</f>
        <v>2692304.3478260869</v>
      </c>
      <c r="H844" s="149">
        <f>SUM(H834:H843)</f>
        <v>311880.00000000006</v>
      </c>
      <c r="I844" s="150">
        <f>SUM(I834:I839)</f>
        <v>2692304.3478260869</v>
      </c>
      <c r="J844" s="211"/>
      <c r="K844" s="186">
        <f>AVERAGE(G844,I844)</f>
        <v>2692304.3478260869</v>
      </c>
    </row>
    <row r="845" spans="3:11" x14ac:dyDescent="0.35">
      <c r="C845" s="139" t="s">
        <v>31</v>
      </c>
      <c r="D845" s="140"/>
      <c r="E845" s="154">
        <v>8.3299999999999999E-2</v>
      </c>
      <c r="F845" s="146"/>
      <c r="G845" s="142">
        <f>G844*E845</f>
        <v>224268.95217391304</v>
      </c>
      <c r="H845" s="146"/>
      <c r="I845" s="142">
        <f>I844*E845</f>
        <v>224268.95217391304</v>
      </c>
      <c r="J845" s="216"/>
      <c r="K845" s="332">
        <f>AVERAGE(G845,I845)</f>
        <v>224268.95217391304</v>
      </c>
    </row>
    <row r="846" spans="3:11" x14ac:dyDescent="0.35">
      <c r="C846" s="139" t="s">
        <v>32</v>
      </c>
      <c r="D846" s="140"/>
      <c r="E846" s="155">
        <v>0.01</v>
      </c>
      <c r="F846" s="146"/>
      <c r="G846" s="142">
        <f>G844*E846</f>
        <v>26923.043478260868</v>
      </c>
      <c r="H846" s="146"/>
      <c r="I846" s="142">
        <f>I844*E846</f>
        <v>26923.043478260868</v>
      </c>
      <c r="J846" s="216"/>
      <c r="K846" s="332">
        <f>AVERAGE(G846,I846)</f>
        <v>26923.043478260868</v>
      </c>
    </row>
    <row r="847" spans="3:11" x14ac:dyDescent="0.35">
      <c r="C847" s="139" t="s">
        <v>33</v>
      </c>
      <c r="D847" s="140"/>
      <c r="E847" s="154">
        <v>8.3299999999999999E-2</v>
      </c>
      <c r="F847" s="146"/>
      <c r="G847" s="142">
        <f>E847*G844</f>
        <v>224268.95217391304</v>
      </c>
      <c r="H847" s="146"/>
      <c r="I847" s="142">
        <f>E847*I844</f>
        <v>224268.95217391304</v>
      </c>
      <c r="J847" s="216"/>
      <c r="K847" s="332">
        <f>AVERAGE(G847,I847)</f>
        <v>224268.95217391304</v>
      </c>
    </row>
    <row r="848" spans="3:11" x14ac:dyDescent="0.35">
      <c r="C848" s="139" t="s">
        <v>34</v>
      </c>
      <c r="D848" s="140"/>
      <c r="E848" s="154">
        <v>4.1700000000000001E-2</v>
      </c>
      <c r="F848" s="146"/>
      <c r="G848" s="142">
        <f>E848*(G844-G835)</f>
        <v>108891.39130434782</v>
      </c>
      <c r="H848" s="146"/>
      <c r="I848" s="142">
        <f>E848*(I844-I835)</f>
        <v>108891.39130434782</v>
      </c>
      <c r="J848" s="216"/>
      <c r="K848" s="332">
        <f t="shared" ref="K848:K851" si="35">AVERAGE(G848,I848)</f>
        <v>108891.39130434782</v>
      </c>
    </row>
    <row r="849" spans="3:11" x14ac:dyDescent="0.35">
      <c r="C849" s="139" t="s">
        <v>35</v>
      </c>
      <c r="D849" s="140"/>
      <c r="E849" s="155">
        <v>0.12</v>
      </c>
      <c r="F849" s="146"/>
      <c r="G849" s="142">
        <f>(G844-G835)*E849</f>
        <v>313356.52173913043</v>
      </c>
      <c r="H849" s="146"/>
      <c r="I849" s="142">
        <f>(I844-I835)*E849</f>
        <v>313356.52173913043</v>
      </c>
      <c r="J849" s="216"/>
      <c r="K849" s="332">
        <f t="shared" si="35"/>
        <v>313356.52173913043</v>
      </c>
    </row>
    <row r="850" spans="3:11" x14ac:dyDescent="0.35">
      <c r="C850" s="139" t="s">
        <v>36</v>
      </c>
      <c r="D850" s="140"/>
      <c r="E850" s="157">
        <v>2.436E-2</v>
      </c>
      <c r="F850" s="146"/>
      <c r="G850" s="142">
        <f>(G844-G835)*E850</f>
        <v>63611.373913043477</v>
      </c>
      <c r="H850" s="146"/>
      <c r="I850" s="142">
        <f>(I844-I835)*E850</f>
        <v>63611.373913043477</v>
      </c>
      <c r="J850" s="216"/>
      <c r="K850" s="332">
        <f t="shared" si="35"/>
        <v>63611.373913043477</v>
      </c>
    </row>
    <row r="851" spans="3:11" x14ac:dyDescent="0.35">
      <c r="C851" s="102" t="s">
        <v>37</v>
      </c>
      <c r="D851" s="159"/>
      <c r="E851" s="160">
        <v>0.04</v>
      </c>
      <c r="F851" s="161"/>
      <c r="G851" s="162">
        <f>((G844-G835)+G848)*E851</f>
        <v>108807.82956521738</v>
      </c>
      <c r="H851" s="161"/>
      <c r="I851" s="162">
        <f>((I844-I835)+I848)*E851</f>
        <v>108807.82956521738</v>
      </c>
      <c r="J851" s="216"/>
      <c r="K851" s="332">
        <f t="shared" si="35"/>
        <v>108807.82956521738</v>
      </c>
    </row>
    <row r="852" spans="3:11" x14ac:dyDescent="0.35">
      <c r="C852" s="164" t="s">
        <v>38</v>
      </c>
      <c r="D852" s="165"/>
      <c r="E852" s="166"/>
      <c r="F852" s="167"/>
      <c r="G852" s="168">
        <f>SUM(G844:G851)</f>
        <v>3762432.4121739124</v>
      </c>
      <c r="H852" s="167"/>
      <c r="I852" s="168">
        <f>SUM(I844:I851)</f>
        <v>3762432.4121739124</v>
      </c>
      <c r="J852" s="165"/>
      <c r="K852" s="186">
        <f>AVERAGE(G852,I852)</f>
        <v>3762432.4121739124</v>
      </c>
    </row>
    <row r="853" spans="3:11" x14ac:dyDescent="0.35">
      <c r="C853" s="169" t="s">
        <v>39</v>
      </c>
      <c r="D853" s="186">
        <f>G852/5</f>
        <v>752486.48243478243</v>
      </c>
      <c r="E853" s="170"/>
      <c r="F853" s="171">
        <v>0.14000000000000001</v>
      </c>
      <c r="G853" s="168">
        <f>G852*F853</f>
        <v>526740.53770434775</v>
      </c>
      <c r="H853" s="171">
        <v>0.16</v>
      </c>
      <c r="I853" s="168">
        <f>I852*H853</f>
        <v>601989.18594782602</v>
      </c>
      <c r="J853" s="220">
        <f>AVERAGE(F853,H853)</f>
        <v>0.15000000000000002</v>
      </c>
      <c r="K853" s="186">
        <f>AVERAGE(G853,I853)</f>
        <v>564364.86182608688</v>
      </c>
    </row>
    <row r="854" spans="3:11" ht="15" thickBot="1" x14ac:dyDescent="0.4">
      <c r="C854" s="169" t="s">
        <v>117</v>
      </c>
      <c r="D854" s="165"/>
      <c r="E854" s="170">
        <v>0.19</v>
      </c>
      <c r="F854" s="149">
        <f>G852*F853</f>
        <v>526740.53770434775</v>
      </c>
      <c r="G854" s="172">
        <f>G853*E854</f>
        <v>100080.70216382608</v>
      </c>
      <c r="H854" s="173">
        <f>I852*H853</f>
        <v>601989.18594782602</v>
      </c>
      <c r="I854" s="172">
        <f>I853*E854</f>
        <v>114377.94533008695</v>
      </c>
      <c r="J854" s="333"/>
      <c r="K854" s="186">
        <f>AVERAGE(G854,I854)</f>
        <v>107229.32374695651</v>
      </c>
    </row>
    <row r="855" spans="3:11" ht="15" thickBot="1" x14ac:dyDescent="0.4">
      <c r="C855" s="175" t="s">
        <v>125</v>
      </c>
      <c r="D855" s="176"/>
      <c r="E855" s="177"/>
      <c r="F855" s="178"/>
      <c r="G855" s="179">
        <f>G852+G853+G854</f>
        <v>4389253.6520420862</v>
      </c>
      <c r="H855" s="178"/>
      <c r="I855" s="179">
        <f>I852+I853+I854</f>
        <v>4478799.5434518252</v>
      </c>
      <c r="J855" s="178"/>
      <c r="K855" s="179">
        <f>ROUND(K852+K853+K854,0)</f>
        <v>4434027</v>
      </c>
    </row>
    <row r="856" spans="3:11" x14ac:dyDescent="0.35">
      <c r="C856" s="187"/>
      <c r="D856" s="187"/>
      <c r="E856" s="188"/>
      <c r="F856" s="189"/>
      <c r="G856" s="190"/>
      <c r="H856" s="189"/>
      <c r="I856" s="190"/>
      <c r="J856" s="189"/>
      <c r="K856" s="191"/>
    </row>
    <row r="857" spans="3:11" x14ac:dyDescent="0.35">
      <c r="C857" s="174"/>
      <c r="D857" s="174"/>
      <c r="E857" s="104">
        <f>5*2</f>
        <v>10</v>
      </c>
      <c r="F857" s="180"/>
      <c r="G857" s="181"/>
      <c r="H857" s="180"/>
      <c r="I857" s="181"/>
      <c r="J857" s="180"/>
      <c r="K857" s="181"/>
    </row>
    <row r="858" spans="3:11" ht="16" thickBot="1" x14ac:dyDescent="0.4">
      <c r="C858" s="100" t="s">
        <v>126</v>
      </c>
      <c r="F858" s="101"/>
      <c r="G858" s="101"/>
      <c r="J858" s="192"/>
      <c r="K858" s="192"/>
    </row>
    <row r="859" spans="3:11" ht="15" thickBot="1" x14ac:dyDescent="0.4">
      <c r="C859" s="99" t="s">
        <v>12</v>
      </c>
      <c r="D859" s="183" t="s">
        <v>13</v>
      </c>
      <c r="E859" s="184" t="s">
        <v>14</v>
      </c>
      <c r="F859" s="112" t="s">
        <v>15</v>
      </c>
      <c r="G859" s="113" t="s">
        <v>16</v>
      </c>
      <c r="H859" s="112" t="s">
        <v>15</v>
      </c>
      <c r="I859" s="113" t="s">
        <v>16</v>
      </c>
      <c r="J859" s="112" t="s">
        <v>15</v>
      </c>
      <c r="K859" s="113" t="s">
        <v>16</v>
      </c>
    </row>
    <row r="860" spans="3:11" x14ac:dyDescent="0.35">
      <c r="C860" s="115" t="s">
        <v>17</v>
      </c>
      <c r="D860" s="116">
        <v>11</v>
      </c>
      <c r="E860" s="193"/>
      <c r="F860" s="118">
        <v>1356000</v>
      </c>
      <c r="G860" s="119">
        <f t="shared" ref="G860:G861" si="36">F860*D860</f>
        <v>14916000</v>
      </c>
      <c r="H860" s="118">
        <v>1356000</v>
      </c>
      <c r="I860" s="119">
        <f t="shared" ref="I860:I861" si="37">H860*D860</f>
        <v>14916000</v>
      </c>
      <c r="J860" s="121">
        <f>+AVERAGE(F860,H860)</f>
        <v>1356000</v>
      </c>
      <c r="K860" s="119"/>
    </row>
    <row r="861" spans="3:11" x14ac:dyDescent="0.35">
      <c r="C861" s="122" t="s">
        <v>18</v>
      </c>
      <c r="D861" s="123">
        <v>11</v>
      </c>
      <c r="E861" s="124"/>
      <c r="F861" s="125">
        <v>162000</v>
      </c>
      <c r="G861" s="126">
        <f t="shared" si="36"/>
        <v>1782000</v>
      </c>
      <c r="H861" s="125">
        <v>162000</v>
      </c>
      <c r="I861" s="126">
        <f t="shared" si="37"/>
        <v>1782000</v>
      </c>
      <c r="J861" s="128">
        <f t="shared" ref="J861" si="38">+AVERAGE(F861,H861)</f>
        <v>162000</v>
      </c>
      <c r="K861" s="126"/>
    </row>
    <row r="862" spans="3:11" x14ac:dyDescent="0.35">
      <c r="C862" s="194" t="s">
        <v>19</v>
      </c>
      <c r="D862" s="123"/>
      <c r="E862" s="195"/>
      <c r="F862" s="196">
        <f>F860/230</f>
        <v>5895.652173913043</v>
      </c>
      <c r="G862" s="126"/>
      <c r="H862" s="196">
        <f>H860/230</f>
        <v>5895.652173913043</v>
      </c>
      <c r="I862" s="126"/>
      <c r="J862" s="128">
        <f>J860/230</f>
        <v>5895.652173913043</v>
      </c>
      <c r="K862" s="126"/>
    </row>
    <row r="863" spans="3:11" ht="15" thickBot="1" x14ac:dyDescent="0.4">
      <c r="C863" s="197" t="s">
        <v>20</v>
      </c>
      <c r="D863" s="129">
        <v>122</v>
      </c>
      <c r="E863" s="198"/>
      <c r="F863" s="130"/>
      <c r="G863" s="131"/>
      <c r="H863" s="130"/>
      <c r="I863" s="131"/>
      <c r="J863" s="133"/>
      <c r="K863" s="131"/>
    </row>
    <row r="864" spans="3:11" x14ac:dyDescent="0.35">
      <c r="C864" s="139" t="s">
        <v>112</v>
      </c>
      <c r="D864" s="140">
        <v>11</v>
      </c>
      <c r="E864" s="108"/>
      <c r="F864" s="146">
        <f>F860*D863/30</f>
        <v>5514400</v>
      </c>
      <c r="G864" s="199">
        <f t="shared" ref="G864:G867" si="39">D864*F864</f>
        <v>60658400</v>
      </c>
      <c r="H864" s="146">
        <f>H860*D863/30</f>
        <v>5514400</v>
      </c>
      <c r="I864" s="199">
        <f t="shared" ref="I864:I870" si="40">H864*D864</f>
        <v>60658400</v>
      </c>
      <c r="J864" s="216">
        <f>AVERAGE(F864,H864)</f>
        <v>5514400</v>
      </c>
      <c r="K864" s="212">
        <f>AVERAGE(G864,I864)</f>
        <v>60658400</v>
      </c>
    </row>
    <row r="865" spans="3:11" x14ac:dyDescent="0.35">
      <c r="C865" s="139" t="s">
        <v>22</v>
      </c>
      <c r="D865" s="140">
        <v>11</v>
      </c>
      <c r="E865" s="108"/>
      <c r="F865" s="146">
        <f>F861*D863/30</f>
        <v>658800</v>
      </c>
      <c r="G865" s="200">
        <f t="shared" si="39"/>
        <v>7246800</v>
      </c>
      <c r="H865" s="146">
        <f>H861*D863/30</f>
        <v>658800</v>
      </c>
      <c r="I865" s="200">
        <f t="shared" si="40"/>
        <v>7246800</v>
      </c>
      <c r="J865" s="216">
        <f>AVERAGE(F865,H865)</f>
        <v>658800</v>
      </c>
      <c r="K865" s="212">
        <f>AVERAGE(G865,I865)</f>
        <v>7246800</v>
      </c>
    </row>
    <row r="866" spans="3:11" x14ac:dyDescent="0.35">
      <c r="C866" s="139" t="s">
        <v>23</v>
      </c>
      <c r="D866" s="144">
        <v>174</v>
      </c>
      <c r="E866" s="145">
        <v>1.25</v>
      </c>
      <c r="F866" s="146">
        <f>F862*E866</f>
        <v>7369.565217391304</v>
      </c>
      <c r="G866" s="200">
        <f t="shared" si="39"/>
        <v>1282304.3478260869</v>
      </c>
      <c r="H866" s="146">
        <f>H862*E866</f>
        <v>7369.565217391304</v>
      </c>
      <c r="I866" s="200">
        <f t="shared" si="40"/>
        <v>1282304.3478260869</v>
      </c>
      <c r="J866" s="216">
        <f>AVERAGE(F866,H866,)</f>
        <v>4913.0434782608691</v>
      </c>
      <c r="K866" s="212">
        <f>AVERAGE(G866,I866)</f>
        <v>1282304.3478260869</v>
      </c>
    </row>
    <row r="867" spans="3:11" x14ac:dyDescent="0.35">
      <c r="C867" s="143" t="s">
        <v>24</v>
      </c>
      <c r="D867" s="144">
        <v>99</v>
      </c>
      <c r="E867" s="145">
        <v>1.75</v>
      </c>
      <c r="F867" s="146">
        <f>E867*F862</f>
        <v>10317.391304347826</v>
      </c>
      <c r="G867" s="200">
        <f t="shared" si="39"/>
        <v>1021421.7391304348</v>
      </c>
      <c r="H867" s="146">
        <f>E867*H862</f>
        <v>10317.391304347826</v>
      </c>
      <c r="I867" s="200">
        <f t="shared" si="40"/>
        <v>1021421.7391304348</v>
      </c>
      <c r="J867" s="216">
        <f>AVERAGE(F867,H867)</f>
        <v>10317.391304347826</v>
      </c>
      <c r="K867" s="212">
        <f>AVERAGE(G867,I867)</f>
        <v>1021421.7391304348</v>
      </c>
    </row>
    <row r="868" spans="3:11" x14ac:dyDescent="0.35">
      <c r="C868" s="143" t="s">
        <v>25</v>
      </c>
      <c r="D868" s="144">
        <v>2080</v>
      </c>
      <c r="E868" s="145">
        <v>1.35</v>
      </c>
      <c r="F868" s="146">
        <f>E868*F862</f>
        <v>7959.130434782609</v>
      </c>
      <c r="G868" s="200">
        <f>F868*D868</f>
        <v>16554991.304347826</v>
      </c>
      <c r="H868" s="146">
        <f>H862*E868</f>
        <v>7959.130434782609</v>
      </c>
      <c r="I868" s="200">
        <f t="shared" si="40"/>
        <v>16554991.304347826</v>
      </c>
      <c r="J868" s="216">
        <f>AVERAGE(F868,H868)</f>
        <v>7959.130434782609</v>
      </c>
      <c r="K868" s="212">
        <f>AVERAGE(G868,I868)</f>
        <v>16554991.304347826</v>
      </c>
    </row>
    <row r="869" spans="3:11" x14ac:dyDescent="0.35">
      <c r="C869" s="143" t="s">
        <v>26</v>
      </c>
      <c r="D869" s="144">
        <v>1320</v>
      </c>
      <c r="E869" s="145">
        <v>1.75</v>
      </c>
      <c r="F869" s="146">
        <f>E869*F862</f>
        <v>10317.391304347826</v>
      </c>
      <c r="G869" s="200">
        <f t="shared" ref="G869:G870" si="41">D869*F869</f>
        <v>13618956.521739131</v>
      </c>
      <c r="H869" s="146">
        <f>E869*H862</f>
        <v>10317.391304347826</v>
      </c>
      <c r="I869" s="200">
        <f t="shared" si="40"/>
        <v>13618956.521739131</v>
      </c>
      <c r="J869" s="216">
        <f>AVERAGE(F869,H869)</f>
        <v>10317.391304347826</v>
      </c>
      <c r="K869" s="212">
        <f>AVERAGE(G869,I869)</f>
        <v>13618956.521739131</v>
      </c>
    </row>
    <row r="870" spans="3:11" x14ac:dyDescent="0.35">
      <c r="C870" s="143" t="s">
        <v>114</v>
      </c>
      <c r="D870" s="144">
        <v>540</v>
      </c>
      <c r="E870" s="145">
        <v>2.1</v>
      </c>
      <c r="F870" s="146">
        <f>F862*E870</f>
        <v>12380.86956521739</v>
      </c>
      <c r="G870" s="200">
        <f t="shared" si="41"/>
        <v>6685669.5652173907</v>
      </c>
      <c r="H870" s="146">
        <f>H862*E870</f>
        <v>12380.86956521739</v>
      </c>
      <c r="I870" s="200">
        <f t="shared" si="40"/>
        <v>6685669.5652173907</v>
      </c>
      <c r="J870" s="216">
        <f>AVERAGE(F870,H870)</f>
        <v>12380.86956521739</v>
      </c>
      <c r="K870" s="212">
        <f>AVERAGE(G870,I870)</f>
        <v>6685669.5652173907</v>
      </c>
    </row>
    <row r="871" spans="3:11" x14ac:dyDescent="0.35">
      <c r="C871" s="148" t="s">
        <v>127</v>
      </c>
      <c r="D871" s="185"/>
      <c r="E871" s="145">
        <v>1.1000000000000001</v>
      </c>
      <c r="F871" s="149">
        <f>F862*E871</f>
        <v>6485.217391304348</v>
      </c>
      <c r="G871" s="150"/>
      <c r="H871" s="149">
        <f>H862*E871</f>
        <v>6485.217391304348</v>
      </c>
      <c r="I871" s="150"/>
      <c r="J871" s="211"/>
      <c r="K871" s="214"/>
    </row>
    <row r="872" spans="3:11" x14ac:dyDescent="0.35">
      <c r="C872" s="148" t="s">
        <v>128</v>
      </c>
      <c r="D872" s="185"/>
      <c r="E872" s="145">
        <v>2</v>
      </c>
      <c r="F872" s="149">
        <f>F862*E872</f>
        <v>11791.304347826086</v>
      </c>
      <c r="G872" s="150"/>
      <c r="H872" s="149">
        <f>H862*E872</f>
        <v>11791.304347826086</v>
      </c>
      <c r="I872" s="150"/>
      <c r="J872" s="211"/>
      <c r="K872" s="214"/>
    </row>
    <row r="873" spans="3:11" x14ac:dyDescent="0.35">
      <c r="C873" s="148" t="s">
        <v>124</v>
      </c>
      <c r="D873" s="185"/>
      <c r="E873" s="145">
        <v>2.5</v>
      </c>
      <c r="F873" s="149">
        <f>F862*E873</f>
        <v>14739.130434782608</v>
      </c>
      <c r="G873" s="150"/>
      <c r="H873" s="149">
        <f>H862*E873</f>
        <v>14739.130434782608</v>
      </c>
      <c r="I873" s="150"/>
      <c r="J873" s="211"/>
      <c r="K873" s="214"/>
    </row>
    <row r="874" spans="3:11" x14ac:dyDescent="0.35">
      <c r="C874" s="151" t="s">
        <v>30</v>
      </c>
      <c r="D874" s="185"/>
      <c r="E874" s="153"/>
      <c r="F874" s="149">
        <f>SUM(F864:F873)</f>
        <v>6254560</v>
      </c>
      <c r="G874" s="150">
        <f t="shared" ref="G874:I874" si="42">SUM(G864:G870)</f>
        <v>107068543.47826087</v>
      </c>
      <c r="H874" s="149">
        <f t="shared" si="42"/>
        <v>6221544.3478260869</v>
      </c>
      <c r="I874" s="150">
        <f t="shared" si="42"/>
        <v>107068543.47826087</v>
      </c>
      <c r="J874" s="211"/>
      <c r="K874" s="214">
        <f>AVERAGE(G874,I874)</f>
        <v>107068543.47826087</v>
      </c>
    </row>
    <row r="875" spans="3:11" x14ac:dyDescent="0.35">
      <c r="C875" s="139" t="s">
        <v>31</v>
      </c>
      <c r="D875" s="140"/>
      <c r="E875" s="154">
        <v>8.3299999999999999E-2</v>
      </c>
      <c r="F875" s="146"/>
      <c r="G875" s="142">
        <f>G874*E875</f>
        <v>8918809.6717391312</v>
      </c>
      <c r="H875" s="146"/>
      <c r="I875" s="142">
        <f>I874*E875</f>
        <v>8918809.6717391312</v>
      </c>
      <c r="J875" s="216"/>
      <c r="K875" s="212">
        <f>AVERAGE(G875,I875)</f>
        <v>8918809.6717391312</v>
      </c>
    </row>
    <row r="876" spans="3:11" x14ac:dyDescent="0.35">
      <c r="C876" s="139" t="s">
        <v>32</v>
      </c>
      <c r="D876" s="140"/>
      <c r="E876" s="155">
        <v>0.01</v>
      </c>
      <c r="F876" s="146"/>
      <c r="G876" s="142">
        <f>G874*E876</f>
        <v>1070685.4347826089</v>
      </c>
      <c r="H876" s="146"/>
      <c r="I876" s="142">
        <f>I874*E876</f>
        <v>1070685.4347826089</v>
      </c>
      <c r="J876" s="216"/>
      <c r="K876" s="212">
        <f>AVERAGE(G876,I876)</f>
        <v>1070685.4347826089</v>
      </c>
    </row>
    <row r="877" spans="3:11" x14ac:dyDescent="0.35">
      <c r="C877" s="139" t="s">
        <v>33</v>
      </c>
      <c r="D877" s="140"/>
      <c r="E877" s="154">
        <v>8.3299999999999999E-2</v>
      </c>
      <c r="F877" s="146"/>
      <c r="G877" s="142">
        <f>E877*G874</f>
        <v>8918809.6717391312</v>
      </c>
      <c r="H877" s="146"/>
      <c r="I877" s="142">
        <f>E877*I874</f>
        <v>8918809.6717391312</v>
      </c>
      <c r="J877" s="216"/>
      <c r="K877" s="212">
        <f t="shared" ref="K877" si="43">AVERAGE(G877,I877)</f>
        <v>8918809.6717391312</v>
      </c>
    </row>
    <row r="878" spans="3:11" x14ac:dyDescent="0.35">
      <c r="C878" s="139" t="s">
        <v>34</v>
      </c>
      <c r="D878" s="140"/>
      <c r="E878" s="154">
        <v>4.1700000000000001E-2</v>
      </c>
      <c r="F878" s="146"/>
      <c r="G878" s="142">
        <f>(G874-G865)*E878</f>
        <v>4162566.7030434785</v>
      </c>
      <c r="H878" s="146"/>
      <c r="I878" s="142">
        <f>(I874-I865)*E878</f>
        <v>4162566.7030434785</v>
      </c>
      <c r="J878" s="216"/>
      <c r="K878" s="212">
        <f>AVERAGE(G878,I878)</f>
        <v>4162566.7030434785</v>
      </c>
    </row>
    <row r="879" spans="3:11" x14ac:dyDescent="0.35">
      <c r="C879" s="139" t="s">
        <v>35</v>
      </c>
      <c r="D879" s="140"/>
      <c r="E879" s="155">
        <v>0.12</v>
      </c>
      <c r="F879" s="146"/>
      <c r="G879" s="142">
        <f>(G874-G865)*E879</f>
        <v>11978609.217391305</v>
      </c>
      <c r="H879" s="146"/>
      <c r="I879" s="142">
        <f>(I874-I865)*E879</f>
        <v>11978609.217391305</v>
      </c>
      <c r="J879" s="216"/>
      <c r="K879" s="212">
        <f>AVERAGE(G879,I879)</f>
        <v>11978609.217391305</v>
      </c>
    </row>
    <row r="880" spans="3:11" x14ac:dyDescent="0.35">
      <c r="C880" s="139" t="s">
        <v>36</v>
      </c>
      <c r="D880" s="140"/>
      <c r="E880" s="157">
        <v>2.436E-2</v>
      </c>
      <c r="F880" s="146"/>
      <c r="G880" s="142">
        <f>(G874-G865)*E880</f>
        <v>2431657.6711304351</v>
      </c>
      <c r="H880" s="146"/>
      <c r="I880" s="142">
        <f>(I874-I865)*E880</f>
        <v>2431657.6711304351</v>
      </c>
      <c r="J880" s="216"/>
      <c r="K880" s="212">
        <f>AVERAGE(G880,I880)</f>
        <v>2431657.6711304351</v>
      </c>
    </row>
    <row r="881" spans="3:11" x14ac:dyDescent="0.35">
      <c r="C881" s="102" t="s">
        <v>37</v>
      </c>
      <c r="D881" s="159"/>
      <c r="E881" s="160">
        <v>0.04</v>
      </c>
      <c r="F881" s="161"/>
      <c r="G881" s="162">
        <f>((G874-G865)+G878)*E881</f>
        <v>4159372.4072521743</v>
      </c>
      <c r="H881" s="161"/>
      <c r="I881" s="162">
        <f>((I874-I865)+I878)*E881</f>
        <v>4159372.4072521743</v>
      </c>
      <c r="J881" s="216"/>
      <c r="K881" s="212">
        <f>AVERAGE(G881,I881)</f>
        <v>4159372.4072521743</v>
      </c>
    </row>
    <row r="882" spans="3:11" x14ac:dyDescent="0.35">
      <c r="C882" s="164" t="s">
        <v>38</v>
      </c>
      <c r="D882" s="165"/>
      <c r="E882" s="166"/>
      <c r="F882" s="167"/>
      <c r="G882" s="168">
        <f>SUM(G874:G881)</f>
        <v>148709054.25533915</v>
      </c>
      <c r="H882" s="167"/>
      <c r="I882" s="168">
        <f>SUM(I874:I881)</f>
        <v>148709054.25533915</v>
      </c>
      <c r="J882" s="165"/>
      <c r="K882" s="214">
        <f>AVERAGE(G882,I882)</f>
        <v>148709054.25533915</v>
      </c>
    </row>
    <row r="883" spans="3:11" x14ac:dyDescent="0.35">
      <c r="C883" s="201" t="s">
        <v>39</v>
      </c>
      <c r="D883" s="165"/>
      <c r="E883" s="202"/>
      <c r="F883" s="171">
        <v>0.14000000000000001</v>
      </c>
      <c r="G883" s="168">
        <f>G882*F883</f>
        <v>20819267.595747482</v>
      </c>
      <c r="H883" s="171">
        <v>0.16</v>
      </c>
      <c r="I883" s="168">
        <f>I882*H883</f>
        <v>23793448.680854265</v>
      </c>
      <c r="J883" s="220">
        <f>+(F883+H883)/2</f>
        <v>0.15000000000000002</v>
      </c>
      <c r="K883" s="214">
        <f>+K882*J883</f>
        <v>22306358.138300873</v>
      </c>
    </row>
    <row r="884" spans="3:11" ht="15" thickBot="1" x14ac:dyDescent="0.4">
      <c r="C884" s="201" t="s">
        <v>117</v>
      </c>
      <c r="D884" s="165"/>
      <c r="E884" s="170">
        <v>0.19</v>
      </c>
      <c r="F884" s="173">
        <f>G882*F883</f>
        <v>20819267.595747482</v>
      </c>
      <c r="G884" s="172">
        <f>G883*E884</f>
        <v>3955660.8431920218</v>
      </c>
      <c r="H884" s="173">
        <f>I882*H883</f>
        <v>23793448.680854265</v>
      </c>
      <c r="I884" s="172">
        <f>I883*E884</f>
        <v>4520755.2493623104</v>
      </c>
      <c r="J884" s="165"/>
      <c r="K884" s="214">
        <f>AVERAGE(G884,I884)</f>
        <v>4238208.0462771663</v>
      </c>
    </row>
    <row r="885" spans="3:11" ht="15" thickBot="1" x14ac:dyDescent="0.4">
      <c r="C885" s="175" t="s">
        <v>129</v>
      </c>
      <c r="D885" s="176"/>
      <c r="E885" s="177"/>
      <c r="F885" s="203"/>
      <c r="G885" s="204">
        <f>G882+G883+G884</f>
        <v>173483982.69427863</v>
      </c>
      <c r="H885" s="203"/>
      <c r="I885" s="204">
        <f>I882+I883+I884</f>
        <v>177023258.18555573</v>
      </c>
      <c r="J885" s="203"/>
      <c r="K885" s="179">
        <f>ROUND(K882+K883+K884,0)</f>
        <v>175253620</v>
      </c>
    </row>
    <row r="886" spans="3:11" x14ac:dyDescent="0.35">
      <c r="C886" s="187"/>
      <c r="D886" s="187"/>
      <c r="E886" s="188"/>
      <c r="F886" s="189"/>
      <c r="G886" s="190"/>
      <c r="H886" s="189"/>
      <c r="I886" s="190"/>
      <c r="J886" s="189"/>
      <c r="K886" s="205"/>
    </row>
    <row r="887" spans="3:11" x14ac:dyDescent="0.35">
      <c r="C887" s="174"/>
      <c r="E887">
        <f>23*8</f>
        <v>184</v>
      </c>
      <c r="F887" s="101"/>
      <c r="G887" s="181"/>
      <c r="I887" s="181"/>
      <c r="K887" s="182"/>
    </row>
    <row r="888" spans="3:11" ht="15" thickBot="1" x14ac:dyDescent="0.4">
      <c r="C888" s="174" t="s">
        <v>130</v>
      </c>
      <c r="F888" s="101"/>
      <c r="G888" s="181"/>
      <c r="I888" s="181"/>
      <c r="K888" s="182"/>
    </row>
    <row r="889" spans="3:11" ht="15" thickBot="1" x14ac:dyDescent="0.4">
      <c r="C889" s="99" t="s">
        <v>12</v>
      </c>
      <c r="D889" s="183" t="s">
        <v>13</v>
      </c>
      <c r="E889" s="184" t="s">
        <v>14</v>
      </c>
      <c r="F889" s="112" t="s">
        <v>15</v>
      </c>
      <c r="G889" s="113" t="s">
        <v>16</v>
      </c>
      <c r="H889" s="112" t="s">
        <v>15</v>
      </c>
      <c r="I889" s="113" t="s">
        <v>16</v>
      </c>
      <c r="J889" s="112" t="s">
        <v>15</v>
      </c>
      <c r="K889" s="113" t="s">
        <v>16</v>
      </c>
    </row>
    <row r="890" spans="3:11" x14ac:dyDescent="0.35">
      <c r="C890" s="115" t="s">
        <v>17</v>
      </c>
      <c r="D890" s="400">
        <v>3850000</v>
      </c>
      <c r="E890" s="117"/>
      <c r="F890" s="118">
        <v>3850000</v>
      </c>
      <c r="G890" s="119"/>
      <c r="H890" s="118">
        <v>3850000</v>
      </c>
      <c r="I890" s="119"/>
      <c r="J890" s="121">
        <f>+AVERAGE(F890,H890)</f>
        <v>3850000</v>
      </c>
      <c r="K890" s="119"/>
    </row>
    <row r="891" spans="3:11" x14ac:dyDescent="0.35">
      <c r="C891" s="122" t="s">
        <v>18</v>
      </c>
      <c r="D891" s="123"/>
      <c r="E891" s="124"/>
      <c r="F891" s="125">
        <v>0</v>
      </c>
      <c r="G891" s="126"/>
      <c r="H891" s="125">
        <v>0</v>
      </c>
      <c r="I891" s="126"/>
      <c r="J891" s="128">
        <f t="shared" ref="J891" si="44">+AVERAGE(F891,H891)</f>
        <v>0</v>
      </c>
      <c r="K891" s="126"/>
    </row>
    <row r="892" spans="3:11" x14ac:dyDescent="0.35">
      <c r="C892" s="122" t="s">
        <v>19</v>
      </c>
      <c r="D892" s="123"/>
      <c r="E892" s="124"/>
      <c r="F892" s="125">
        <f>F890/230</f>
        <v>16739.130434782608</v>
      </c>
      <c r="G892" s="126"/>
      <c r="H892" s="125">
        <f>H890/230</f>
        <v>16739.130434782608</v>
      </c>
      <c r="I892" s="126"/>
      <c r="J892" s="128">
        <f>J890/230</f>
        <v>16739.130434782608</v>
      </c>
      <c r="K892" s="126"/>
    </row>
    <row r="893" spans="3:11" ht="15" thickBot="1" x14ac:dyDescent="0.4">
      <c r="C893" s="122" t="s">
        <v>20</v>
      </c>
      <c r="D893" s="129">
        <v>122</v>
      </c>
      <c r="E893" s="124"/>
      <c r="F893" s="130"/>
      <c r="G893" s="131"/>
      <c r="H893" s="130"/>
      <c r="I893" s="131"/>
      <c r="J893" s="130"/>
      <c r="K893" s="131"/>
    </row>
    <row r="894" spans="3:11" x14ac:dyDescent="0.35">
      <c r="C894" s="134" t="s">
        <v>112</v>
      </c>
      <c r="D894" s="135">
        <v>1</v>
      </c>
      <c r="E894" s="136"/>
      <c r="F894" s="137">
        <f>D893*F890/30</f>
        <v>15656666.666666666</v>
      </c>
      <c r="G894" s="138">
        <f>D894*F894</f>
        <v>15656666.666666666</v>
      </c>
      <c r="H894" s="137">
        <f>H890*D893/30</f>
        <v>15656666.666666666</v>
      </c>
      <c r="I894" s="138">
        <f t="shared" ref="I894:I895" si="45">H894*D894</f>
        <v>15656666.666666666</v>
      </c>
      <c r="J894" s="146">
        <f>AVERAGE(F894,H894)</f>
        <v>15656666.666666666</v>
      </c>
      <c r="K894" s="138">
        <f>AVERAGE(G894,I894)</f>
        <v>15656666.666666666</v>
      </c>
    </row>
    <row r="895" spans="3:11" x14ac:dyDescent="0.35">
      <c r="C895" s="139" t="s">
        <v>22</v>
      </c>
      <c r="D895" s="140">
        <v>1</v>
      </c>
      <c r="E895" s="108"/>
      <c r="F895" s="141">
        <f>D893*F891/30</f>
        <v>0</v>
      </c>
      <c r="G895" s="142">
        <f t="shared" ref="G895" si="46">D895*F895</f>
        <v>0</v>
      </c>
      <c r="H895" s="141">
        <f>H891*D893/30</f>
        <v>0</v>
      </c>
      <c r="I895" s="142">
        <f t="shared" si="45"/>
        <v>0</v>
      </c>
      <c r="J895" s="141">
        <f>J891*D893/30</f>
        <v>0</v>
      </c>
      <c r="K895" s="142">
        <f>J895*D895</f>
        <v>0</v>
      </c>
    </row>
    <row r="896" spans="3:11" x14ac:dyDescent="0.35">
      <c r="C896" s="143" t="s">
        <v>120</v>
      </c>
      <c r="D896" s="144"/>
      <c r="E896" s="145">
        <v>1.25</v>
      </c>
      <c r="F896" s="146">
        <f>F892*E896</f>
        <v>20923.91304347826</v>
      </c>
      <c r="G896" s="142"/>
      <c r="H896" s="146">
        <f>H892*E896</f>
        <v>20923.91304347826</v>
      </c>
      <c r="I896" s="142"/>
      <c r="J896" s="146"/>
      <c r="K896" s="142"/>
    </row>
    <row r="897" spans="3:11" x14ac:dyDescent="0.35">
      <c r="C897" s="143" t="s">
        <v>121</v>
      </c>
      <c r="D897" s="144"/>
      <c r="E897" s="145">
        <v>1.75</v>
      </c>
      <c r="F897" s="146">
        <f>F892*E897</f>
        <v>29293.478260869564</v>
      </c>
      <c r="G897" s="142"/>
      <c r="H897" s="146">
        <f>H892*E897</f>
        <v>29293.478260869564</v>
      </c>
      <c r="I897" s="142"/>
      <c r="J897" s="146"/>
      <c r="K897" s="142"/>
    </row>
    <row r="898" spans="3:11" x14ac:dyDescent="0.35">
      <c r="C898" s="143" t="s">
        <v>113</v>
      </c>
      <c r="D898" s="144">
        <v>0</v>
      </c>
      <c r="E898" s="145">
        <v>1.35</v>
      </c>
      <c r="F898" s="146">
        <f>F892*E898</f>
        <v>22597.826086956524</v>
      </c>
      <c r="G898" s="142"/>
      <c r="H898" s="146">
        <f>H892*E898</f>
        <v>22597.826086956524</v>
      </c>
      <c r="I898" s="142"/>
      <c r="J898" s="146"/>
      <c r="K898" s="142"/>
    </row>
    <row r="899" spans="3:11" x14ac:dyDescent="0.35">
      <c r="C899" s="143" t="s">
        <v>26</v>
      </c>
      <c r="D899" s="144">
        <v>204</v>
      </c>
      <c r="E899" s="145">
        <v>1.75</v>
      </c>
      <c r="F899" s="146">
        <f>F892*E899</f>
        <v>29293.478260869564</v>
      </c>
      <c r="G899" s="142">
        <f>F899*D899</f>
        <v>5975869.5652173907</v>
      </c>
      <c r="H899" s="146">
        <f>H892*E899</f>
        <v>29293.478260869564</v>
      </c>
      <c r="I899" s="142">
        <f>H899*D899</f>
        <v>5975869.5652173907</v>
      </c>
      <c r="J899" s="146">
        <f>AVERAGE(F899,H899)</f>
        <v>29293.478260869564</v>
      </c>
      <c r="K899" s="142">
        <f>D899*J899</f>
        <v>5975869.5652173907</v>
      </c>
    </row>
    <row r="900" spans="3:11" x14ac:dyDescent="0.35">
      <c r="C900" s="143" t="s">
        <v>114</v>
      </c>
      <c r="D900" s="144">
        <v>0</v>
      </c>
      <c r="E900" s="145">
        <v>2.1</v>
      </c>
      <c r="F900" s="146">
        <f>F892*E900</f>
        <v>35152.17391304348</v>
      </c>
      <c r="G900" s="142">
        <f>D900*F900</f>
        <v>0</v>
      </c>
      <c r="H900" s="146">
        <f>H892*E900</f>
        <v>35152.17391304348</v>
      </c>
      <c r="I900" s="142">
        <f>D900*H900</f>
        <v>0</v>
      </c>
      <c r="J900" s="146"/>
      <c r="K900" s="142"/>
    </row>
    <row r="901" spans="3:11" x14ac:dyDescent="0.35">
      <c r="C901" s="148" t="s">
        <v>127</v>
      </c>
      <c r="D901" s="144">
        <v>0</v>
      </c>
      <c r="E901" s="145">
        <v>1.1000000000000001</v>
      </c>
      <c r="F901" s="149">
        <f>F892*E901</f>
        <v>18413.043478260872</v>
      </c>
      <c r="G901" s="150"/>
      <c r="H901" s="149">
        <f>H892*E901</f>
        <v>18413.043478260872</v>
      </c>
      <c r="I901" s="150"/>
      <c r="J901" s="149"/>
      <c r="K901" s="150"/>
    </row>
    <row r="902" spans="3:11" x14ac:dyDescent="0.35">
      <c r="C902" s="148" t="s">
        <v>131</v>
      </c>
      <c r="D902" s="185"/>
      <c r="E902" s="145">
        <v>2</v>
      </c>
      <c r="F902" s="149">
        <f>F892*E902</f>
        <v>33478.260869565216</v>
      </c>
      <c r="G902" s="150"/>
      <c r="H902" s="149">
        <f>H892*E902</f>
        <v>33478.260869565216</v>
      </c>
      <c r="I902" s="150"/>
      <c r="J902" s="149"/>
      <c r="K902" s="150"/>
    </row>
    <row r="903" spans="3:11" x14ac:dyDescent="0.35">
      <c r="C903" s="148" t="s">
        <v>124</v>
      </c>
      <c r="D903" s="185"/>
      <c r="E903" s="145">
        <v>2.5</v>
      </c>
      <c r="F903" s="149">
        <f>F892*E903</f>
        <v>41847.82608695652</v>
      </c>
      <c r="G903" s="150"/>
      <c r="H903" s="149">
        <f>H892*E903</f>
        <v>41847.82608695652</v>
      </c>
      <c r="I903" s="150"/>
      <c r="J903" s="149"/>
      <c r="K903" s="150"/>
    </row>
    <row r="904" spans="3:11" x14ac:dyDescent="0.35">
      <c r="C904" s="151" t="s">
        <v>30</v>
      </c>
      <c r="D904" s="185"/>
      <c r="E904" s="153"/>
      <c r="F904" s="149">
        <f>SUM(F894:F903)</f>
        <v>15887666.666666666</v>
      </c>
      <c r="G904" s="150">
        <f>SUM(G894:G899)</f>
        <v>21632536.231884055</v>
      </c>
      <c r="H904" s="149">
        <f>SUM(H894:H903)</f>
        <v>15887666.666666666</v>
      </c>
      <c r="I904" s="150">
        <f>SUM(I894:I900)</f>
        <v>21632536.231884055</v>
      </c>
      <c r="J904" s="149">
        <f>SUM(J894:J900)</f>
        <v>15685960.144927535</v>
      </c>
      <c r="K904" s="150">
        <f>AVERAGE(G904,I904)</f>
        <v>21632536.231884055</v>
      </c>
    </row>
    <row r="905" spans="3:11" x14ac:dyDescent="0.35">
      <c r="C905" s="139" t="s">
        <v>31</v>
      </c>
      <c r="D905" s="140"/>
      <c r="E905" s="154">
        <v>8.3299999999999999E-2</v>
      </c>
      <c r="F905" s="146"/>
      <c r="G905" s="142">
        <f>G904*E905</f>
        <v>1801990.2681159417</v>
      </c>
      <c r="H905" s="146"/>
      <c r="I905" s="142">
        <f>I904*E905</f>
        <v>1801990.2681159417</v>
      </c>
      <c r="J905" s="146">
        <f>J904*E905</f>
        <v>1306640.4800724636</v>
      </c>
      <c r="K905" s="142">
        <f>AVERAGE(G905,I905)</f>
        <v>1801990.2681159417</v>
      </c>
    </row>
    <row r="906" spans="3:11" x14ac:dyDescent="0.35">
      <c r="C906" s="139" t="s">
        <v>32</v>
      </c>
      <c r="D906" s="140"/>
      <c r="E906" s="155">
        <v>0.01</v>
      </c>
      <c r="F906" s="146"/>
      <c r="G906" s="142">
        <f>G904*E906</f>
        <v>216325.36231884055</v>
      </c>
      <c r="H906" s="146"/>
      <c r="I906" s="142">
        <f>I904*E906</f>
        <v>216325.36231884055</v>
      </c>
      <c r="J906" s="146">
        <f>J905*E906</f>
        <v>13066.404800724637</v>
      </c>
      <c r="K906" s="142">
        <f>AVERAGE(G906,I906)</f>
        <v>216325.36231884055</v>
      </c>
    </row>
    <row r="907" spans="3:11" x14ac:dyDescent="0.35">
      <c r="C907" s="139" t="s">
        <v>33</v>
      </c>
      <c r="D907" s="140"/>
      <c r="E907" s="154">
        <v>8.3299999999999999E-2</v>
      </c>
      <c r="F907" s="146"/>
      <c r="G907" s="142">
        <f>G904*E907</f>
        <v>1801990.2681159417</v>
      </c>
      <c r="H907" s="146"/>
      <c r="I907" s="142">
        <f>I904*E907</f>
        <v>1801990.2681159417</v>
      </c>
      <c r="J907" s="146">
        <f>J904*E907</f>
        <v>1306640.4800724636</v>
      </c>
      <c r="K907" s="142">
        <f t="shared" ref="K907:K911" si="47">AVERAGE(G907,I907)</f>
        <v>1801990.2681159417</v>
      </c>
    </row>
    <row r="908" spans="3:11" x14ac:dyDescent="0.35">
      <c r="C908" s="139" t="s">
        <v>34</v>
      </c>
      <c r="D908" s="140"/>
      <c r="E908" s="154">
        <v>4.1700000000000001E-2</v>
      </c>
      <c r="F908" s="146"/>
      <c r="G908" s="142">
        <f>(G904-G895)*E908</f>
        <v>902076.76086956507</v>
      </c>
      <c r="H908" s="146"/>
      <c r="I908" s="142">
        <f>(I904-I895)*E908</f>
        <v>902076.76086956507</v>
      </c>
      <c r="J908" s="146">
        <f>(J904-J895)*E908</f>
        <v>654104.53804347827</v>
      </c>
      <c r="K908" s="142">
        <f t="shared" si="47"/>
        <v>902076.76086956507</v>
      </c>
    </row>
    <row r="909" spans="3:11" x14ac:dyDescent="0.35">
      <c r="C909" s="139" t="s">
        <v>35</v>
      </c>
      <c r="D909" s="140"/>
      <c r="E909" s="155">
        <v>0.12</v>
      </c>
      <c r="F909" s="146"/>
      <c r="G909" s="142">
        <f>(G904-G895)*E909</f>
        <v>2595904.3478260865</v>
      </c>
      <c r="H909" s="146"/>
      <c r="I909" s="142">
        <f>(I904-I895)*E909</f>
        <v>2595904.3478260865</v>
      </c>
      <c r="J909" s="146">
        <f>(J904-J895)*E909</f>
        <v>1882315.2173913042</v>
      </c>
      <c r="K909" s="142">
        <f t="shared" si="47"/>
        <v>2595904.3478260865</v>
      </c>
    </row>
    <row r="910" spans="3:11" x14ac:dyDescent="0.35">
      <c r="C910" s="139" t="s">
        <v>36</v>
      </c>
      <c r="D910" s="140"/>
      <c r="E910" s="157">
        <v>2.436E-2</v>
      </c>
      <c r="F910" s="146"/>
      <c r="G910" s="142">
        <f>(G904-G895)*E910</f>
        <v>526968.58260869561</v>
      </c>
      <c r="H910" s="146"/>
      <c r="I910" s="142">
        <f>(I904-I895)*E910</f>
        <v>526968.58260869561</v>
      </c>
      <c r="J910" s="146">
        <f>(J904-J895)*E910</f>
        <v>382109.98913043475</v>
      </c>
      <c r="K910" s="142">
        <f t="shared" si="47"/>
        <v>526968.58260869561</v>
      </c>
    </row>
    <row r="911" spans="3:11" x14ac:dyDescent="0.35">
      <c r="C911" s="102" t="s">
        <v>37</v>
      </c>
      <c r="D911" s="159"/>
      <c r="E911" s="160">
        <v>0.04</v>
      </c>
      <c r="F911" s="161"/>
      <c r="G911" s="162">
        <f>(G904-G895+G908)*E911</f>
        <v>901384.51971014484</v>
      </c>
      <c r="H911" s="161"/>
      <c r="I911" s="162">
        <f>(I904-I895+I908)*E911</f>
        <v>901384.51971014484</v>
      </c>
      <c r="J911" s="146">
        <f>(J904-J895+J908)*E911</f>
        <v>653602.58731884055</v>
      </c>
      <c r="K911" s="142">
        <f t="shared" si="47"/>
        <v>901384.51971014484</v>
      </c>
    </row>
    <row r="912" spans="3:11" x14ac:dyDescent="0.35">
      <c r="C912" s="164" t="s">
        <v>38</v>
      </c>
      <c r="D912" s="165"/>
      <c r="E912" s="166">
        <f>SUM(E905:E911)</f>
        <v>0.40265999999999996</v>
      </c>
      <c r="F912" s="167"/>
      <c r="G912" s="168">
        <f>SUM(G904:G911)</f>
        <v>30379176.341449272</v>
      </c>
      <c r="H912" s="167"/>
      <c r="I912" s="168">
        <f>SUM(I904:I911)</f>
        <v>30379176.341449272</v>
      </c>
      <c r="J912" s="146"/>
      <c r="K912" s="150">
        <f>AVERAGE(G912,I912)</f>
        <v>30379176.341449272</v>
      </c>
    </row>
    <row r="913" spans="3:11" x14ac:dyDescent="0.35">
      <c r="C913" s="169" t="s">
        <v>39</v>
      </c>
      <c r="D913" s="165"/>
      <c r="E913" s="170"/>
      <c r="F913" s="171">
        <v>0.14000000000000001</v>
      </c>
      <c r="G913" s="168">
        <f>G912*F913</f>
        <v>4253084.6878028987</v>
      </c>
      <c r="H913" s="171">
        <v>0.16</v>
      </c>
      <c r="I913" s="168">
        <f>I912*H913</f>
        <v>4860668.2146318834</v>
      </c>
      <c r="J913" s="171">
        <f>+(F913+H913)/2</f>
        <v>0.15000000000000002</v>
      </c>
      <c r="K913" s="150">
        <f>+K912*J913</f>
        <v>4556876.4512173915</v>
      </c>
    </row>
    <row r="914" spans="3:11" ht="15" thickBot="1" x14ac:dyDescent="0.4">
      <c r="C914" s="169" t="s">
        <v>117</v>
      </c>
      <c r="D914" s="165"/>
      <c r="E914" s="170">
        <v>0.19</v>
      </c>
      <c r="F914" s="149">
        <f>G912*F913</f>
        <v>4253084.6878028987</v>
      </c>
      <c r="G914" s="172">
        <f>G913*E914</f>
        <v>808086.0906825508</v>
      </c>
      <c r="H914" s="173">
        <f>I912*H913</f>
        <v>4860668.2146318834</v>
      </c>
      <c r="I914" s="172">
        <f>I913*19%</f>
        <v>923526.96078005782</v>
      </c>
      <c r="J914" s="334"/>
      <c r="K914" s="335">
        <f>AVERAGE(G914,I914)</f>
        <v>865806.52573130431</v>
      </c>
    </row>
    <row r="915" spans="3:11" ht="15" thickBot="1" x14ac:dyDescent="0.4">
      <c r="C915" s="175"/>
      <c r="D915" s="176"/>
      <c r="E915" s="177"/>
      <c r="F915" s="178"/>
      <c r="G915" s="179">
        <f>G912+G913+G914</f>
        <v>35440347.119934723</v>
      </c>
      <c r="H915" s="178"/>
      <c r="I915" s="179">
        <f>I912+I913+I914</f>
        <v>36163371.516861208</v>
      </c>
      <c r="J915" s="178"/>
      <c r="K915" s="179">
        <f>ROUND(K912+K913+K914,0)</f>
        <v>35801859</v>
      </c>
    </row>
    <row r="916" spans="3:11" x14ac:dyDescent="0.35">
      <c r="C916" s="174"/>
      <c r="D916" s="174"/>
      <c r="E916" s="104"/>
      <c r="F916" s="180"/>
      <c r="G916" s="181"/>
      <c r="H916" s="180"/>
      <c r="I916" s="181"/>
      <c r="J916" s="180"/>
      <c r="K916" s="206"/>
    </row>
    <row r="917" spans="3:11" ht="15" thickBot="1" x14ac:dyDescent="0.4">
      <c r="C917" s="174" t="s">
        <v>132</v>
      </c>
      <c r="F917" s="101"/>
      <c r="G917" s="181"/>
      <c r="I917" s="181"/>
      <c r="K917" s="182"/>
    </row>
    <row r="918" spans="3:11" ht="15" thickBot="1" x14ac:dyDescent="0.4">
      <c r="C918" s="99" t="s">
        <v>12</v>
      </c>
      <c r="D918" s="183" t="s">
        <v>13</v>
      </c>
      <c r="E918" s="184" t="s">
        <v>14</v>
      </c>
      <c r="F918" s="112" t="s">
        <v>15</v>
      </c>
      <c r="G918" s="113" t="s">
        <v>16</v>
      </c>
      <c r="H918" s="112" t="s">
        <v>15</v>
      </c>
      <c r="I918" s="113" t="s">
        <v>16</v>
      </c>
      <c r="J918" s="112" t="s">
        <v>15</v>
      </c>
      <c r="K918" s="113" t="s">
        <v>16</v>
      </c>
    </row>
    <row r="919" spans="3:11" x14ac:dyDescent="0.35">
      <c r="C919" s="115" t="s">
        <v>17</v>
      </c>
      <c r="D919" s="401">
        <v>2750000</v>
      </c>
      <c r="E919" s="117"/>
      <c r="F919" s="118">
        <v>2750000</v>
      </c>
      <c r="G919" s="119"/>
      <c r="H919" s="118">
        <v>2750000</v>
      </c>
      <c r="I919" s="119"/>
      <c r="J919" s="121">
        <f>+AVERAGE(F919,H919)</f>
        <v>2750000</v>
      </c>
      <c r="K919" s="119"/>
    </row>
    <row r="920" spans="3:11" x14ac:dyDescent="0.35">
      <c r="C920" s="122" t="s">
        <v>18</v>
      </c>
      <c r="D920" s="123"/>
      <c r="E920" s="124"/>
      <c r="F920" s="125">
        <v>0</v>
      </c>
      <c r="G920" s="126"/>
      <c r="H920" s="125">
        <v>0</v>
      </c>
      <c r="I920" s="126"/>
      <c r="J920" s="128">
        <f t="shared" ref="J920" si="48">+AVERAGE(F920,H920)</f>
        <v>0</v>
      </c>
      <c r="K920" s="126"/>
    </row>
    <row r="921" spans="3:11" x14ac:dyDescent="0.35">
      <c r="C921" s="122" t="s">
        <v>19</v>
      </c>
      <c r="D921" s="123"/>
      <c r="E921" s="124"/>
      <c r="F921" s="125">
        <f>F919/230</f>
        <v>11956.521739130434</v>
      </c>
      <c r="G921" s="126"/>
      <c r="H921" s="125">
        <f>H919/230</f>
        <v>11956.521739130434</v>
      </c>
      <c r="I921" s="126"/>
      <c r="J921" s="128">
        <f>J919/230</f>
        <v>11956.521739130434</v>
      </c>
      <c r="K921" s="126"/>
    </row>
    <row r="922" spans="3:11" ht="15" thickBot="1" x14ac:dyDescent="0.4">
      <c r="C922" s="122" t="s">
        <v>20</v>
      </c>
      <c r="D922" s="129">
        <v>122</v>
      </c>
      <c r="E922" s="124"/>
      <c r="F922" s="130"/>
      <c r="G922" s="131"/>
      <c r="H922" s="130"/>
      <c r="I922" s="131"/>
      <c r="J922" s="125"/>
      <c r="K922" s="126"/>
    </row>
    <row r="923" spans="3:11" x14ac:dyDescent="0.35">
      <c r="C923" s="134" t="s">
        <v>112</v>
      </c>
      <c r="D923" s="135">
        <v>1</v>
      </c>
      <c r="E923" s="136"/>
      <c r="F923" s="207">
        <f>D922*F919/30</f>
        <v>11183333.333333334</v>
      </c>
      <c r="G923" s="208">
        <f>D923*F923</f>
        <v>11183333.333333334</v>
      </c>
      <c r="H923" s="209">
        <f>H919*D922/30</f>
        <v>11183333.333333334</v>
      </c>
      <c r="I923" s="210">
        <f>H923*D923</f>
        <v>11183333.333333334</v>
      </c>
      <c r="J923" s="336">
        <f t="shared" ref="J923:K938" si="49">AVERAGE(F923,H923)</f>
        <v>11183333.333333334</v>
      </c>
      <c r="K923" s="337">
        <f t="shared" si="49"/>
        <v>11183333.333333334</v>
      </c>
    </row>
    <row r="924" spans="3:11" x14ac:dyDescent="0.35">
      <c r="C924" s="139" t="s">
        <v>22</v>
      </c>
      <c r="D924" s="140">
        <v>1</v>
      </c>
      <c r="E924" s="108"/>
      <c r="F924" s="211">
        <f>D922*F920/30</f>
        <v>0</v>
      </c>
      <c r="G924" s="212">
        <f t="shared" ref="G924" si="50">D924*F924</f>
        <v>0</v>
      </c>
      <c r="H924" s="211">
        <f>H920*D922/30</f>
        <v>0</v>
      </c>
      <c r="I924" s="158">
        <f t="shared" ref="I924" si="51">H924*D924</f>
        <v>0</v>
      </c>
      <c r="J924" s="338">
        <f t="shared" si="49"/>
        <v>0</v>
      </c>
      <c r="K924" s="339"/>
    </row>
    <row r="925" spans="3:11" x14ac:dyDescent="0.35">
      <c r="C925" s="143" t="s">
        <v>120</v>
      </c>
      <c r="D925" s="144"/>
      <c r="E925" s="145">
        <v>1.25</v>
      </c>
      <c r="F925" s="213">
        <f>F921*E925</f>
        <v>14945.652173913042</v>
      </c>
      <c r="G925" s="212"/>
      <c r="H925" s="213">
        <f>H921*E925</f>
        <v>14945.652173913042</v>
      </c>
      <c r="I925" s="158"/>
      <c r="J925" s="338"/>
      <c r="K925" s="339"/>
    </row>
    <row r="926" spans="3:11" x14ac:dyDescent="0.35">
      <c r="C926" s="143" t="s">
        <v>121</v>
      </c>
      <c r="D926" s="144"/>
      <c r="E926" s="145">
        <v>1.75</v>
      </c>
      <c r="F926" s="213">
        <f>F921*E926</f>
        <v>20923.91304347826</v>
      </c>
      <c r="G926" s="212"/>
      <c r="H926" s="213">
        <f>H921*E926</f>
        <v>20923.91304347826</v>
      </c>
      <c r="I926" s="158"/>
      <c r="J926" s="338"/>
      <c r="K926" s="339"/>
    </row>
    <row r="927" spans="3:11" x14ac:dyDescent="0.35">
      <c r="C927" s="143" t="s">
        <v>133</v>
      </c>
      <c r="D927" s="144"/>
      <c r="E927" s="145">
        <v>1.35</v>
      </c>
      <c r="F927" s="213">
        <f>F921*E927</f>
        <v>16141.304347826088</v>
      </c>
      <c r="G927" s="212"/>
      <c r="H927" s="213">
        <f>H921*E927</f>
        <v>16141.304347826088</v>
      </c>
      <c r="I927" s="158"/>
      <c r="J927" s="338"/>
      <c r="K927" s="339"/>
    </row>
    <row r="928" spans="3:11" x14ac:dyDescent="0.35">
      <c r="C928" s="143" t="s">
        <v>122</v>
      </c>
      <c r="D928" s="144">
        <f>+D899</f>
        <v>204</v>
      </c>
      <c r="E928" s="145">
        <v>1.75</v>
      </c>
      <c r="F928" s="213">
        <f>F921*E928</f>
        <v>20923.91304347826</v>
      </c>
      <c r="G928" s="212">
        <f>F928*D928</f>
        <v>4268478.2608695654</v>
      </c>
      <c r="H928" s="213">
        <f>H921*E928</f>
        <v>20923.91304347826</v>
      </c>
      <c r="I928" s="158">
        <f>H928*D928</f>
        <v>4268478.2608695654</v>
      </c>
      <c r="J928" s="338">
        <f>AVERAGE(F928,H928)</f>
        <v>20923.91304347826</v>
      </c>
      <c r="K928" s="339">
        <f>AVERAGE(G928,I928)</f>
        <v>4268478.2608695654</v>
      </c>
    </row>
    <row r="929" spans="3:11" x14ac:dyDescent="0.35">
      <c r="C929" s="143" t="s">
        <v>114</v>
      </c>
      <c r="D929" s="144"/>
      <c r="E929" s="145">
        <v>2.1</v>
      </c>
      <c r="F929" s="213">
        <f>F921*E929</f>
        <v>25108.695652173912</v>
      </c>
      <c r="G929" s="212"/>
      <c r="H929" s="213">
        <f>H921*E929</f>
        <v>25108.695652173912</v>
      </c>
      <c r="I929" s="158"/>
      <c r="J929" s="338"/>
      <c r="K929" s="339"/>
    </row>
    <row r="930" spans="3:11" x14ac:dyDescent="0.35">
      <c r="C930" s="143" t="s">
        <v>134</v>
      </c>
      <c r="D930" s="144"/>
      <c r="E930" s="145">
        <v>1.1000000000000001</v>
      </c>
      <c r="F930" s="213">
        <f>F921*E930</f>
        <v>13152.173913043478</v>
      </c>
      <c r="G930" s="212"/>
      <c r="H930" s="213">
        <f>H921*E930</f>
        <v>13152.173913043478</v>
      </c>
      <c r="I930" s="158"/>
      <c r="J930" s="338"/>
      <c r="K930" s="339"/>
    </row>
    <row r="931" spans="3:11" x14ac:dyDescent="0.35">
      <c r="C931" s="143" t="s">
        <v>115</v>
      </c>
      <c r="D931" s="144"/>
      <c r="E931" s="145">
        <v>2</v>
      </c>
      <c r="F931" s="213">
        <f>F921*E931</f>
        <v>23913.043478260868</v>
      </c>
      <c r="G931" s="212"/>
      <c r="H931" s="213">
        <f>H921*E931</f>
        <v>23913.043478260868</v>
      </c>
      <c r="I931" s="158"/>
      <c r="J931" s="338"/>
      <c r="K931" s="339"/>
    </row>
    <row r="932" spans="3:11" x14ac:dyDescent="0.35">
      <c r="C932" s="143" t="s">
        <v>124</v>
      </c>
      <c r="D932" s="144"/>
      <c r="E932" s="145">
        <v>2.5</v>
      </c>
      <c r="F932" s="213">
        <f>E932*F921</f>
        <v>29891.304347826084</v>
      </c>
      <c r="G932" s="212">
        <f>D932*F932</f>
        <v>0</v>
      </c>
      <c r="H932" s="213">
        <f>H921*E932</f>
        <v>29891.304347826084</v>
      </c>
      <c r="I932" s="158">
        <f>D932*H932</f>
        <v>0</v>
      </c>
      <c r="J932" s="338"/>
      <c r="K932" s="339"/>
    </row>
    <row r="933" spans="3:11" x14ac:dyDescent="0.35">
      <c r="C933" s="151" t="s">
        <v>30</v>
      </c>
      <c r="D933" s="185"/>
      <c r="E933" s="153"/>
      <c r="F933" s="214">
        <f>SUM(F923:F932)</f>
        <v>11348333.333333334</v>
      </c>
      <c r="G933" s="214">
        <f>SUM(G923:G932)</f>
        <v>15451811.594202898</v>
      </c>
      <c r="H933" s="215">
        <f>SUM(H923:H932)</f>
        <v>11348333.333333334</v>
      </c>
      <c r="I933" s="149">
        <f>SUM(I923:I932)</f>
        <v>15451811.594202898</v>
      </c>
      <c r="J933" s="340">
        <f>AVERAGE(F933,H933)</f>
        <v>11348333.333333334</v>
      </c>
      <c r="K933" s="341">
        <f>AVERAGE(G933,I933)</f>
        <v>15451811.594202898</v>
      </c>
    </row>
    <row r="934" spans="3:11" x14ac:dyDescent="0.35">
      <c r="C934" s="139" t="s">
        <v>31</v>
      </c>
      <c r="D934" s="140"/>
      <c r="E934" s="154">
        <v>8.3299999999999999E-2</v>
      </c>
      <c r="F934" s="216"/>
      <c r="G934" s="212">
        <f>G933*E934</f>
        <v>1287135.9057971013</v>
      </c>
      <c r="H934" s="216"/>
      <c r="I934" s="158">
        <f>I933*E934</f>
        <v>1287135.9057971013</v>
      </c>
      <c r="J934" s="338"/>
      <c r="K934" s="339">
        <f>AVERAGE(G934,I934)</f>
        <v>1287135.9057971013</v>
      </c>
    </row>
    <row r="935" spans="3:11" x14ac:dyDescent="0.35">
      <c r="C935" s="139" t="s">
        <v>32</v>
      </c>
      <c r="D935" s="140"/>
      <c r="E935" s="155">
        <v>0.01</v>
      </c>
      <c r="F935" s="216"/>
      <c r="G935" s="212">
        <f>G933*E935</f>
        <v>154518.11594202899</v>
      </c>
      <c r="H935" s="216"/>
      <c r="I935" s="158">
        <f>I933*E935</f>
        <v>154518.11594202899</v>
      </c>
      <c r="J935" s="338"/>
      <c r="K935" s="339">
        <f>AVERAGE(G935,I935)</f>
        <v>154518.11594202899</v>
      </c>
    </row>
    <row r="936" spans="3:11" x14ac:dyDescent="0.35">
      <c r="C936" s="139" t="s">
        <v>33</v>
      </c>
      <c r="D936" s="140"/>
      <c r="E936" s="154">
        <v>8.3299999999999999E-2</v>
      </c>
      <c r="F936" s="216"/>
      <c r="G936" s="212">
        <f>G933*E936</f>
        <v>1287135.9057971013</v>
      </c>
      <c r="H936" s="216"/>
      <c r="I936" s="158">
        <f>I933*E936</f>
        <v>1287135.9057971013</v>
      </c>
      <c r="J936" s="338"/>
      <c r="K936" s="339">
        <f t="shared" si="49"/>
        <v>1287135.9057971013</v>
      </c>
    </row>
    <row r="937" spans="3:11" x14ac:dyDescent="0.35">
      <c r="C937" s="139" t="s">
        <v>34</v>
      </c>
      <c r="D937" s="140"/>
      <c r="E937" s="154">
        <v>4.1700000000000001E-2</v>
      </c>
      <c r="F937" s="216"/>
      <c r="G937" s="212">
        <f>(G933-G924)*E937</f>
        <v>644340.54347826086</v>
      </c>
      <c r="H937" s="216"/>
      <c r="I937" s="158">
        <f>(I933-I924)*E937</f>
        <v>644340.54347826086</v>
      </c>
      <c r="J937" s="338"/>
      <c r="K937" s="339">
        <f t="shared" si="49"/>
        <v>644340.54347826086</v>
      </c>
    </row>
    <row r="938" spans="3:11" x14ac:dyDescent="0.35">
      <c r="C938" s="139" t="s">
        <v>35</v>
      </c>
      <c r="D938" s="140"/>
      <c r="E938" s="155">
        <v>0.12</v>
      </c>
      <c r="F938" s="216"/>
      <c r="G938" s="212">
        <f>(G933-G924)*E938</f>
        <v>1854217.3913043477</v>
      </c>
      <c r="H938" s="216"/>
      <c r="I938" s="158">
        <f>(I933-I924)*E938</f>
        <v>1854217.3913043477</v>
      </c>
      <c r="J938" s="338"/>
      <c r="K938" s="339">
        <f t="shared" si="49"/>
        <v>1854217.3913043477</v>
      </c>
    </row>
    <row r="939" spans="3:11" x14ac:dyDescent="0.35">
      <c r="C939" s="139" t="s">
        <v>36</v>
      </c>
      <c r="D939" s="140"/>
      <c r="E939" s="157">
        <v>2.436E-2</v>
      </c>
      <c r="F939" s="216"/>
      <c r="G939" s="212">
        <f>(G933-G924)*E939</f>
        <v>376406.13043478259</v>
      </c>
      <c r="H939" s="216"/>
      <c r="I939" s="158">
        <f>(I933-I924)*E939</f>
        <v>376406.13043478259</v>
      </c>
      <c r="J939" s="338"/>
      <c r="K939" s="339">
        <f t="shared" ref="K939:K940" si="52">AVERAGE(G939,I939)</f>
        <v>376406.13043478259</v>
      </c>
    </row>
    <row r="940" spans="3:11" x14ac:dyDescent="0.35">
      <c r="C940" s="102" t="s">
        <v>37</v>
      </c>
      <c r="D940" s="159"/>
      <c r="E940" s="160">
        <v>0.04</v>
      </c>
      <c r="F940" s="217"/>
      <c r="G940" s="218">
        <f>(G933+G937)*E940</f>
        <v>643846.08550724643</v>
      </c>
      <c r="H940" s="217"/>
      <c r="I940" s="219">
        <f>(I933+I937)*E940</f>
        <v>643846.08550724643</v>
      </c>
      <c r="J940" s="338"/>
      <c r="K940" s="339">
        <f t="shared" si="52"/>
        <v>643846.08550724643</v>
      </c>
    </row>
    <row r="941" spans="3:11" x14ac:dyDescent="0.35">
      <c r="C941" s="164" t="s">
        <v>38</v>
      </c>
      <c r="D941" s="165"/>
      <c r="E941" s="166"/>
      <c r="F941" s="165"/>
      <c r="G941" s="186">
        <f>SUM(G933:G940)</f>
        <v>21699411.672463767</v>
      </c>
      <c r="H941" s="165"/>
      <c r="I941" s="173">
        <f>SUM(I933:I940)</f>
        <v>21699411.672463767</v>
      </c>
      <c r="J941" s="342"/>
      <c r="K941" s="343">
        <f>SUM(K933:K940)</f>
        <v>21699411.672463767</v>
      </c>
    </row>
    <row r="942" spans="3:11" x14ac:dyDescent="0.35">
      <c r="C942" s="169" t="s">
        <v>39</v>
      </c>
      <c r="D942" s="165"/>
      <c r="E942" s="170"/>
      <c r="F942" s="220">
        <v>0.14000000000000001</v>
      </c>
      <c r="G942" s="186">
        <f>G941*F942</f>
        <v>3037917.6341449278</v>
      </c>
      <c r="H942" s="220">
        <v>0.16</v>
      </c>
      <c r="I942" s="173">
        <f>I941*H942</f>
        <v>3471905.867594203</v>
      </c>
      <c r="J942" s="344">
        <f>+(F942+H942)/2</f>
        <v>0.15000000000000002</v>
      </c>
      <c r="K942" s="343">
        <f>+K941*J942</f>
        <v>3254911.7508695656</v>
      </c>
    </row>
    <row r="943" spans="3:11" ht="15" thickBot="1" x14ac:dyDescent="0.4">
      <c r="C943" s="169" t="s">
        <v>135</v>
      </c>
      <c r="D943" s="165"/>
      <c r="E943" s="170">
        <v>0.19</v>
      </c>
      <c r="F943" s="212">
        <f>G941*F942</f>
        <v>3037917.6341449278</v>
      </c>
      <c r="G943" s="186">
        <f>G942*E943</f>
        <v>577204.35048753629</v>
      </c>
      <c r="H943" s="186">
        <f>I941*H942</f>
        <v>3471905.867594203</v>
      </c>
      <c r="I943" s="173">
        <f>I942*19%</f>
        <v>659662.11484289856</v>
      </c>
      <c r="J943" s="345"/>
      <c r="K943" s="346">
        <f>AVERAGE(G943,I943)</f>
        <v>618433.23266521748</v>
      </c>
    </row>
    <row r="944" spans="3:11" ht="15" thickBot="1" x14ac:dyDescent="0.4">
      <c r="C944" s="175"/>
      <c r="D944" s="176"/>
      <c r="E944" s="177"/>
      <c r="F944" s="178"/>
      <c r="G944" s="179">
        <f>G941+G942+G943</f>
        <v>25314533.657096233</v>
      </c>
      <c r="H944" s="178"/>
      <c r="I944" s="179">
        <f>I941+I942+I943</f>
        <v>25830979.654900871</v>
      </c>
      <c r="J944" s="221"/>
      <c r="K944" s="222">
        <f>ROUND(K941+K942+K943,0)</f>
        <v>25572757</v>
      </c>
    </row>
    <row r="945" spans="3:11" x14ac:dyDescent="0.35">
      <c r="C945" s="174"/>
      <c r="F945" s="101"/>
      <c r="G945" s="223"/>
      <c r="H945" s="223"/>
      <c r="I945" s="223"/>
      <c r="J945" s="224"/>
      <c r="K945" s="225"/>
    </row>
    <row r="946" spans="3:11" ht="16" thickBot="1" x14ac:dyDescent="0.4">
      <c r="C946" s="420" t="s">
        <v>136</v>
      </c>
      <c r="D946" s="421"/>
      <c r="E946" s="421"/>
      <c r="F946" s="421"/>
      <c r="G946" s="421"/>
      <c r="H946" s="227"/>
      <c r="I946" s="227"/>
      <c r="K946" s="108"/>
    </row>
    <row r="947" spans="3:11" ht="16" thickBot="1" x14ac:dyDescent="0.4">
      <c r="C947" s="228" t="s">
        <v>82</v>
      </c>
      <c r="D947" s="229">
        <v>48</v>
      </c>
      <c r="E947" s="230"/>
      <c r="F947" s="231">
        <v>60500</v>
      </c>
      <c r="G947" s="232">
        <f>F947*D947</f>
        <v>2904000</v>
      </c>
      <c r="H947" s="232">
        <v>60500</v>
      </c>
      <c r="I947" s="233">
        <f t="shared" ref="I947:I948" si="53">H947*D947</f>
        <v>2904000</v>
      </c>
      <c r="J947" s="347">
        <f t="shared" ref="J947:K948" si="54">AVERAGE(F947,H947)</f>
        <v>60500</v>
      </c>
      <c r="K947" s="348">
        <f t="shared" si="54"/>
        <v>2904000</v>
      </c>
    </row>
    <row r="948" spans="3:11" ht="16" thickBot="1" x14ac:dyDescent="0.4">
      <c r="C948" s="234" t="s">
        <v>137</v>
      </c>
      <c r="D948" s="235">
        <v>10</v>
      </c>
      <c r="E948" s="235"/>
      <c r="F948" s="236">
        <v>66000</v>
      </c>
      <c r="G948" s="237">
        <f>F948*D948</f>
        <v>660000</v>
      </c>
      <c r="H948" s="238">
        <v>66000</v>
      </c>
      <c r="I948" s="239">
        <f t="shared" si="53"/>
        <v>660000</v>
      </c>
      <c r="J948" s="349">
        <f t="shared" si="54"/>
        <v>66000</v>
      </c>
      <c r="K948" s="350">
        <f t="shared" si="54"/>
        <v>660000</v>
      </c>
    </row>
    <row r="949" spans="3:11" ht="15" thickBot="1" x14ac:dyDescent="0.4">
      <c r="C949" s="240" t="s">
        <v>138</v>
      </c>
      <c r="D949" s="241"/>
      <c r="E949" s="242"/>
      <c r="F949" s="243"/>
      <c r="G949" s="204">
        <f>G947+G948</f>
        <v>3564000</v>
      </c>
      <c r="H949" s="243"/>
      <c r="I949" s="204">
        <f>I947+I948</f>
        <v>3564000</v>
      </c>
      <c r="J949" s="244"/>
      <c r="K949" s="245">
        <f>K947+K948</f>
        <v>3564000</v>
      </c>
    </row>
    <row r="950" spans="3:11" x14ac:dyDescent="0.35">
      <c r="C950" s="187"/>
      <c r="D950" s="163"/>
      <c r="E950" s="163"/>
      <c r="F950" s="163"/>
      <c r="G950" s="190"/>
      <c r="H950" s="163"/>
      <c r="I950" s="190"/>
      <c r="J950" s="163"/>
      <c r="K950" s="205"/>
    </row>
    <row r="951" spans="3:11" ht="16" thickBot="1" x14ac:dyDescent="0.4">
      <c r="C951" s="246" t="s">
        <v>139</v>
      </c>
      <c r="D951" s="163"/>
      <c r="E951" s="163"/>
      <c r="F951" s="163"/>
      <c r="G951" s="190"/>
      <c r="H951" s="163"/>
      <c r="I951" s="190"/>
      <c r="J951" s="163"/>
      <c r="K951" s="205"/>
    </row>
    <row r="952" spans="3:11" ht="16" thickBot="1" x14ac:dyDescent="0.4">
      <c r="C952" s="247" t="s">
        <v>140</v>
      </c>
      <c r="D952" s="112" t="s">
        <v>141</v>
      </c>
      <c r="E952" s="112" t="s">
        <v>142</v>
      </c>
      <c r="F952" s="112" t="s">
        <v>15</v>
      </c>
      <c r="G952" s="113" t="s">
        <v>16</v>
      </c>
      <c r="H952" s="112" t="s">
        <v>15</v>
      </c>
      <c r="I952" s="112" t="s">
        <v>16</v>
      </c>
      <c r="J952" s="112" t="s">
        <v>15</v>
      </c>
      <c r="K952" s="113" t="s">
        <v>16</v>
      </c>
    </row>
    <row r="953" spans="3:11" ht="15.5" x14ac:dyDescent="0.35">
      <c r="C953" s="248" t="s">
        <v>143</v>
      </c>
      <c r="D953" s="249">
        <v>6</v>
      </c>
      <c r="E953" s="249">
        <v>2</v>
      </c>
      <c r="F953" s="250">
        <v>41800</v>
      </c>
      <c r="G953" s="251">
        <f>D953*E953*F953</f>
        <v>501600</v>
      </c>
      <c r="H953" s="250">
        <v>41800</v>
      </c>
      <c r="I953" s="251">
        <f>D953*E953*H953</f>
        <v>501600</v>
      </c>
      <c r="J953" s="251">
        <f>AVERAGE(F953,H953)</f>
        <v>41800</v>
      </c>
      <c r="K953" s="251">
        <f>D953*E953*J953</f>
        <v>501600</v>
      </c>
    </row>
    <row r="954" spans="3:11" ht="15.5" x14ac:dyDescent="0.35">
      <c r="C954" s="252" t="s">
        <v>144</v>
      </c>
      <c r="D954" s="249">
        <v>6</v>
      </c>
      <c r="E954" s="249">
        <v>2</v>
      </c>
      <c r="F954" s="253">
        <v>42203.3</v>
      </c>
      <c r="G954" s="251">
        <f>D954*E954*F954</f>
        <v>506439.60000000003</v>
      </c>
      <c r="H954" s="253">
        <v>42203</v>
      </c>
      <c r="I954" s="251">
        <v>506440</v>
      </c>
      <c r="J954" s="251">
        <f>AVERAGE(F954,H954)</f>
        <v>42203.15</v>
      </c>
      <c r="K954" s="251">
        <f>D954*E954*J954</f>
        <v>506437.80000000005</v>
      </c>
    </row>
    <row r="955" spans="3:11" ht="15.5" x14ac:dyDescent="0.35">
      <c r="C955" s="252" t="s">
        <v>145</v>
      </c>
      <c r="D955" s="249">
        <v>6</v>
      </c>
      <c r="E955" s="249">
        <v>2</v>
      </c>
      <c r="F955" s="253">
        <v>51076.7</v>
      </c>
      <c r="G955" s="251">
        <f t="shared" ref="G955:G962" si="55">D955*E955*F955</f>
        <v>612920.39999999991</v>
      </c>
      <c r="H955" s="253">
        <v>51076.7</v>
      </c>
      <c r="I955" s="251">
        <f t="shared" ref="I955:I962" si="56">D955*E955*H955</f>
        <v>612920.39999999991</v>
      </c>
      <c r="J955" s="251">
        <f t="shared" ref="J955:J962" si="57">AVERAGE(F955,H955)</f>
        <v>51076.7</v>
      </c>
      <c r="K955" s="251">
        <f t="shared" ref="K955:K962" si="58">D955*E955*J955</f>
        <v>612920.39999999991</v>
      </c>
    </row>
    <row r="956" spans="3:11" ht="15.5" x14ac:dyDescent="0.35">
      <c r="C956" s="169" t="s">
        <v>146</v>
      </c>
      <c r="D956" s="249">
        <v>6</v>
      </c>
      <c r="E956" s="249">
        <v>2</v>
      </c>
      <c r="F956" s="253">
        <v>49243.3</v>
      </c>
      <c r="G956" s="251">
        <f t="shared" si="55"/>
        <v>590919.60000000009</v>
      </c>
      <c r="H956" s="253">
        <v>49243.3</v>
      </c>
      <c r="I956" s="251">
        <f t="shared" si="56"/>
        <v>590919.60000000009</v>
      </c>
      <c r="J956" s="251">
        <f t="shared" si="57"/>
        <v>49243.3</v>
      </c>
      <c r="K956" s="251">
        <f t="shared" si="58"/>
        <v>590919.60000000009</v>
      </c>
    </row>
    <row r="957" spans="3:11" ht="15.5" x14ac:dyDescent="0.35">
      <c r="C957" s="169" t="s">
        <v>147</v>
      </c>
      <c r="D957" s="249">
        <v>12</v>
      </c>
      <c r="E957" s="249">
        <v>1</v>
      </c>
      <c r="F957" s="253">
        <v>84040</v>
      </c>
      <c r="G957" s="251">
        <f t="shared" si="55"/>
        <v>1008480</v>
      </c>
      <c r="H957" s="253">
        <v>84040</v>
      </c>
      <c r="I957" s="251">
        <f t="shared" si="56"/>
        <v>1008480</v>
      </c>
      <c r="J957" s="251">
        <f t="shared" si="57"/>
        <v>84040</v>
      </c>
      <c r="K957" s="251">
        <f t="shared" si="58"/>
        <v>1008480</v>
      </c>
    </row>
    <row r="958" spans="3:11" ht="15.5" x14ac:dyDescent="0.35">
      <c r="C958" s="169" t="s">
        <v>108</v>
      </c>
      <c r="D958" s="249">
        <v>12</v>
      </c>
      <c r="E958" s="249">
        <v>1</v>
      </c>
      <c r="F958" s="253">
        <v>38060</v>
      </c>
      <c r="G958" s="251">
        <f t="shared" si="55"/>
        <v>456720</v>
      </c>
      <c r="H958" s="253">
        <v>38060</v>
      </c>
      <c r="I958" s="251">
        <f t="shared" si="56"/>
        <v>456720</v>
      </c>
      <c r="J958" s="251">
        <f t="shared" si="57"/>
        <v>38060</v>
      </c>
      <c r="K958" s="251">
        <f t="shared" si="58"/>
        <v>456720</v>
      </c>
    </row>
    <row r="959" spans="3:11" ht="15.5" x14ac:dyDescent="0.35">
      <c r="C959" s="169" t="s">
        <v>148</v>
      </c>
      <c r="D959" s="249">
        <v>10</v>
      </c>
      <c r="E959" s="249">
        <v>1</v>
      </c>
      <c r="F959" s="253">
        <v>37033.300000000003</v>
      </c>
      <c r="G959" s="251">
        <f t="shared" si="55"/>
        <v>370333</v>
      </c>
      <c r="H959" s="253">
        <v>37033.300000000003</v>
      </c>
      <c r="I959" s="251">
        <f t="shared" si="56"/>
        <v>370333</v>
      </c>
      <c r="J959" s="251">
        <f t="shared" si="57"/>
        <v>37033.300000000003</v>
      </c>
      <c r="K959" s="251">
        <f t="shared" si="58"/>
        <v>370333</v>
      </c>
    </row>
    <row r="960" spans="3:11" ht="15.5" x14ac:dyDescent="0.35">
      <c r="C960" s="169" t="s">
        <v>149</v>
      </c>
      <c r="D960" s="249">
        <v>12</v>
      </c>
      <c r="E960" s="249">
        <v>2</v>
      </c>
      <c r="F960" s="253">
        <v>37033.33</v>
      </c>
      <c r="G960" s="251">
        <f t="shared" si="55"/>
        <v>888799.92</v>
      </c>
      <c r="H960" s="253">
        <v>37033.33</v>
      </c>
      <c r="I960" s="251">
        <f t="shared" si="56"/>
        <v>888799.92</v>
      </c>
      <c r="J960" s="251">
        <f t="shared" si="57"/>
        <v>37033.33</v>
      </c>
      <c r="K960" s="251">
        <f t="shared" si="58"/>
        <v>888799.92</v>
      </c>
    </row>
    <row r="961" spans="3:11" ht="15.5" x14ac:dyDescent="0.35">
      <c r="C961" s="254" t="s">
        <v>150</v>
      </c>
      <c r="D961" s="249">
        <v>12</v>
      </c>
      <c r="E961" s="249">
        <v>2</v>
      </c>
      <c r="F961" s="253">
        <v>50343.33</v>
      </c>
      <c r="G961" s="251">
        <f t="shared" si="55"/>
        <v>1208239.92</v>
      </c>
      <c r="H961" s="253">
        <v>50343.33</v>
      </c>
      <c r="I961" s="251">
        <f t="shared" si="56"/>
        <v>1208239.92</v>
      </c>
      <c r="J961" s="251">
        <f t="shared" si="57"/>
        <v>50343.33</v>
      </c>
      <c r="K961" s="251">
        <f t="shared" si="58"/>
        <v>1208239.92</v>
      </c>
    </row>
    <row r="962" spans="3:11" ht="15.5" x14ac:dyDescent="0.35">
      <c r="C962" s="169" t="s">
        <v>151</v>
      </c>
      <c r="D962" s="249">
        <v>12</v>
      </c>
      <c r="E962" s="249">
        <v>1</v>
      </c>
      <c r="F962" s="253">
        <v>80006.7</v>
      </c>
      <c r="G962" s="251">
        <f t="shared" si="55"/>
        <v>960080.39999999991</v>
      </c>
      <c r="H962" s="253">
        <v>80006.7</v>
      </c>
      <c r="I962" s="251">
        <f t="shared" si="56"/>
        <v>960080.39999999991</v>
      </c>
      <c r="J962" s="251">
        <f t="shared" si="57"/>
        <v>80006.7</v>
      </c>
      <c r="K962" s="251">
        <f t="shared" si="58"/>
        <v>960080.39999999991</v>
      </c>
    </row>
    <row r="963" spans="3:11" ht="15.5" x14ac:dyDescent="0.35">
      <c r="C963" s="164" t="s">
        <v>38</v>
      </c>
      <c r="D963" s="255"/>
      <c r="E963" s="255"/>
      <c r="F963" s="252"/>
      <c r="G963" s="256">
        <f>SUM(G953:G962)</f>
        <v>7104532.8399999999</v>
      </c>
      <c r="H963" s="252"/>
      <c r="I963" s="256">
        <f>SUM(I953:I962)</f>
        <v>7104533.2400000002</v>
      </c>
      <c r="J963" s="252"/>
      <c r="K963" s="351">
        <f>SUM(K953:K962)</f>
        <v>7104531.0399999991</v>
      </c>
    </row>
    <row r="964" spans="3:11" ht="15.5" x14ac:dyDescent="0.35">
      <c r="C964" s="169" t="s">
        <v>39</v>
      </c>
      <c r="D964" s="255"/>
      <c r="E964" s="255"/>
      <c r="F964" s="220">
        <v>0.14000000000000001</v>
      </c>
      <c r="G964" s="237">
        <f>G963*F964</f>
        <v>994634.5976000001</v>
      </c>
      <c r="H964" s="220">
        <v>0.16</v>
      </c>
      <c r="I964" s="236">
        <f>I963*H964</f>
        <v>1136725.3184</v>
      </c>
      <c r="J964" s="220">
        <f>+(F964+H964)/2</f>
        <v>0.15000000000000002</v>
      </c>
      <c r="K964" s="251">
        <f>+K963*J964</f>
        <v>1065679.656</v>
      </c>
    </row>
    <row r="965" spans="3:11" ht="15" thickBot="1" x14ac:dyDescent="0.4">
      <c r="C965" s="257" t="s">
        <v>40</v>
      </c>
      <c r="D965" s="257"/>
      <c r="E965" s="258">
        <v>0.19</v>
      </c>
      <c r="F965" s="257"/>
      <c r="G965" s="259">
        <f>G964*E965</f>
        <v>188980.57354400001</v>
      </c>
      <c r="H965" s="257"/>
      <c r="I965" s="259">
        <f>I964*E965</f>
        <v>215977.81049599999</v>
      </c>
      <c r="J965" s="257"/>
      <c r="K965" s="251">
        <f>AVERAGE(G965,I965)</f>
        <v>202479.19202000002</v>
      </c>
    </row>
    <row r="966" spans="3:11" ht="15" thickBot="1" x14ac:dyDescent="0.4">
      <c r="C966" s="260" t="s">
        <v>152</v>
      </c>
      <c r="D966" s="261"/>
      <c r="E966" s="242"/>
      <c r="F966" s="241"/>
      <c r="G966" s="204">
        <f>G963+G964+G965</f>
        <v>8288148.0111440001</v>
      </c>
      <c r="H966" s="241"/>
      <c r="I966" s="204">
        <f>I963+I964+I965</f>
        <v>8457236.3688960001</v>
      </c>
      <c r="J966" s="241"/>
      <c r="K966" s="204">
        <f>ROUND(K963+K964+K965,0)</f>
        <v>8372690</v>
      </c>
    </row>
    <row r="967" spans="3:11" x14ac:dyDescent="0.35">
      <c r="F967" s="101"/>
      <c r="G967" s="101"/>
    </row>
    <row r="968" spans="3:11" ht="15" thickBot="1" x14ac:dyDescent="0.4">
      <c r="F968" s="101"/>
      <c r="G968" s="101"/>
      <c r="I968" s="226"/>
    </row>
    <row r="969" spans="3:11" ht="15" thickBot="1" x14ac:dyDescent="0.4">
      <c r="C969" s="422" t="s">
        <v>153</v>
      </c>
      <c r="D969" s="423"/>
      <c r="E969" s="424"/>
      <c r="F969" s="411" t="s">
        <v>10</v>
      </c>
      <c r="G969" s="412"/>
      <c r="H969" s="413" t="s">
        <v>11</v>
      </c>
      <c r="I969" s="414"/>
      <c r="J969" s="404" t="s">
        <v>166</v>
      </c>
      <c r="K969" s="405"/>
    </row>
    <row r="970" spans="3:11" x14ac:dyDescent="0.35">
      <c r="C970" s="425" t="s">
        <v>154</v>
      </c>
      <c r="D970" s="426"/>
      <c r="E970" s="426"/>
      <c r="F970" s="262"/>
      <c r="G970" s="263">
        <f>G826</f>
        <v>194867294.57979637</v>
      </c>
      <c r="H970" s="103"/>
      <c r="I970" s="263">
        <f>I826</f>
        <v>198842814.56179464</v>
      </c>
      <c r="J970" s="352"/>
      <c r="K970" s="353">
        <f>K826</f>
        <v>196855055</v>
      </c>
    </row>
    <row r="971" spans="3:11" x14ac:dyDescent="0.35">
      <c r="C971" s="425" t="s">
        <v>155</v>
      </c>
      <c r="D971" s="426"/>
      <c r="E971" s="426"/>
      <c r="F971" s="264"/>
      <c r="G971" s="265">
        <f>G855</f>
        <v>4389253.6520420862</v>
      </c>
      <c r="H971" s="103"/>
      <c r="I971" s="265">
        <f>I855</f>
        <v>4478799.5434518252</v>
      </c>
      <c r="J971" s="352"/>
      <c r="K971" s="354">
        <f>K855</f>
        <v>4434027</v>
      </c>
    </row>
    <row r="972" spans="3:11" x14ac:dyDescent="0.35">
      <c r="C972" s="425" t="s">
        <v>156</v>
      </c>
      <c r="D972" s="426"/>
      <c r="E972" s="426"/>
      <c r="F972" s="264"/>
      <c r="G972" s="265">
        <f>G885</f>
        <v>173483982.69427863</v>
      </c>
      <c r="H972" s="103"/>
      <c r="I972" s="265">
        <f>I885</f>
        <v>177023258.18555573</v>
      </c>
      <c r="J972" s="352"/>
      <c r="K972" s="354">
        <f>K885</f>
        <v>175253620</v>
      </c>
    </row>
    <row r="973" spans="3:11" x14ac:dyDescent="0.35">
      <c r="C973" s="425" t="s">
        <v>157</v>
      </c>
      <c r="D973" s="426"/>
      <c r="E973" s="426"/>
      <c r="F973" s="264"/>
      <c r="G973" s="266">
        <f>G915</f>
        <v>35440347.119934723</v>
      </c>
      <c r="H973" s="103"/>
      <c r="I973" s="266">
        <f>I915</f>
        <v>36163371.516861208</v>
      </c>
      <c r="J973" s="352"/>
      <c r="K973" s="355">
        <f>K915</f>
        <v>35801859</v>
      </c>
    </row>
    <row r="974" spans="3:11" ht="15" thickBot="1" x14ac:dyDescent="0.4">
      <c r="C974" s="418" t="s">
        <v>158</v>
      </c>
      <c r="D974" s="419"/>
      <c r="E974" s="419"/>
      <c r="F974" s="267"/>
      <c r="G974" s="268">
        <f>G944</f>
        <v>25314533.657096233</v>
      </c>
      <c r="H974" s="269"/>
      <c r="I974" s="268">
        <f>I944</f>
        <v>25830979.654900871</v>
      </c>
      <c r="J974" s="356"/>
      <c r="K974" s="357">
        <f>K944</f>
        <v>25572757</v>
      </c>
    </row>
    <row r="975" spans="3:11" x14ac:dyDescent="0.35">
      <c r="C975" s="430" t="s">
        <v>105</v>
      </c>
      <c r="D975" s="431"/>
      <c r="E975" s="431"/>
      <c r="F975" s="262"/>
      <c r="G975" s="263">
        <f>G949</f>
        <v>3564000</v>
      </c>
      <c r="H975" s="270"/>
      <c r="I975" s="263">
        <f>I949</f>
        <v>3564000</v>
      </c>
      <c r="J975" s="358"/>
      <c r="K975" s="353">
        <f>K949</f>
        <v>3564000</v>
      </c>
    </row>
    <row r="976" spans="3:11" ht="15" thickBot="1" x14ac:dyDescent="0.4">
      <c r="C976" s="418" t="s">
        <v>159</v>
      </c>
      <c r="D976" s="419"/>
      <c r="E976" s="419"/>
      <c r="F976" s="267"/>
      <c r="G976" s="268">
        <f>G966</f>
        <v>8288148.0111440001</v>
      </c>
      <c r="H976" s="269"/>
      <c r="I976" s="268">
        <f>I966</f>
        <v>8457236.3688960001</v>
      </c>
      <c r="J976" s="356"/>
      <c r="K976" s="357">
        <f>K966</f>
        <v>8372690</v>
      </c>
    </row>
    <row r="977" spans="3:11" ht="15" thickBot="1" x14ac:dyDescent="0.4">
      <c r="C977" s="271"/>
      <c r="D977" s="272"/>
      <c r="E977" s="272"/>
      <c r="F977" s="272"/>
      <c r="G977" s="359">
        <f>SUM(G970:G976)</f>
        <v>445347559.71429199</v>
      </c>
      <c r="H977" s="273"/>
      <c r="I977" s="359">
        <f>SUM(I970:I976)</f>
        <v>454360459.83146024</v>
      </c>
      <c r="J977" s="273"/>
      <c r="K977" s="361">
        <f>SUM(K970:K976)</f>
        <v>449854008</v>
      </c>
    </row>
    <row r="978" spans="3:11" ht="19" thickBot="1" x14ac:dyDescent="0.5">
      <c r="C978" s="274" t="s">
        <v>160</v>
      </c>
      <c r="D978" s="275"/>
      <c r="E978" s="275"/>
      <c r="F978" s="275"/>
      <c r="G978" s="360">
        <f>G977</f>
        <v>445347559.71429199</v>
      </c>
      <c r="H978" s="275"/>
      <c r="I978" s="360">
        <f>I977</f>
        <v>454360459.83146024</v>
      </c>
      <c r="J978" s="275"/>
      <c r="K978" s="360">
        <f>K977</f>
        <v>449854008</v>
      </c>
    </row>
    <row r="979" spans="3:11" ht="15" thickBot="1" x14ac:dyDescent="0.4">
      <c r="F979" s="101"/>
      <c r="G979" s="276"/>
      <c r="H979" s="276"/>
      <c r="I979" s="276"/>
    </row>
    <row r="980" spans="3:11" x14ac:dyDescent="0.35">
      <c r="C980" s="277" t="s">
        <v>161</v>
      </c>
      <c r="D980" s="278"/>
      <c r="E980" s="278"/>
      <c r="F980" s="278"/>
      <c r="G980" s="390">
        <f>G796</f>
        <v>147168909.71000001</v>
      </c>
      <c r="H980" s="278"/>
      <c r="I980" s="387">
        <f>I796</f>
        <v>150127260.24000001</v>
      </c>
      <c r="J980" s="279"/>
      <c r="K980" s="280">
        <f>K796</f>
        <v>148648084.97500002</v>
      </c>
    </row>
    <row r="981" spans="3:11" ht="15" thickBot="1" x14ac:dyDescent="0.4">
      <c r="C981" s="281" t="s">
        <v>162</v>
      </c>
      <c r="D981" s="282"/>
      <c r="E981" s="282"/>
      <c r="F981" s="282"/>
      <c r="G981" s="391">
        <f>G978</f>
        <v>445347559.71429199</v>
      </c>
      <c r="H981" s="282"/>
      <c r="I981" s="388">
        <f>I978</f>
        <v>454360459.83146024</v>
      </c>
      <c r="J981" s="282"/>
      <c r="K981" s="283">
        <f>K978</f>
        <v>449854008</v>
      </c>
    </row>
    <row r="982" spans="3:11" ht="16" thickBot="1" x14ac:dyDescent="0.4">
      <c r="C982" s="271" t="s">
        <v>163</v>
      </c>
      <c r="D982" s="272"/>
      <c r="E982" s="272"/>
      <c r="F982" s="272"/>
      <c r="G982" s="392">
        <f>G980+G981</f>
        <v>592516469.42429197</v>
      </c>
      <c r="H982" s="272"/>
      <c r="I982" s="389">
        <f>I980+I981</f>
        <v>604487720.07146025</v>
      </c>
      <c r="J982" s="393" t="s">
        <v>167</v>
      </c>
      <c r="K982" s="284">
        <f>SUM(K980:K981)</f>
        <v>598502092.97500002</v>
      </c>
    </row>
    <row r="985" spans="3:11" x14ac:dyDescent="0.35">
      <c r="G985" s="49">
        <f>G796+G978</f>
        <v>592516469.42429197</v>
      </c>
      <c r="H985" s="49">
        <f t="shared" ref="H985:I985" si="59">H796+H978</f>
        <v>0</v>
      </c>
      <c r="I985" s="49">
        <f t="shared" si="59"/>
        <v>604487720.07146025</v>
      </c>
      <c r="K985" s="49">
        <f>(G985+I985)/2</f>
        <v>598502094.74787617</v>
      </c>
    </row>
    <row r="986" spans="3:11" x14ac:dyDescent="0.35">
      <c r="G986" s="49"/>
      <c r="H986" s="49"/>
      <c r="I986" s="49"/>
    </row>
  </sheetData>
  <mergeCells count="61">
    <mergeCell ref="F759:G759"/>
    <mergeCell ref="H759:I759"/>
    <mergeCell ref="J759:K759"/>
    <mergeCell ref="C11:K11"/>
    <mergeCell ref="B12:G12"/>
    <mergeCell ref="F13:G13"/>
    <mergeCell ref="H13:I13"/>
    <mergeCell ref="J13:K13"/>
    <mergeCell ref="C771:F771"/>
    <mergeCell ref="C760:F760"/>
    <mergeCell ref="C761:F761"/>
    <mergeCell ref="C762:F762"/>
    <mergeCell ref="C763:F763"/>
    <mergeCell ref="C764:F764"/>
    <mergeCell ref="C765:F765"/>
    <mergeCell ref="C766:F766"/>
    <mergeCell ref="C767:F767"/>
    <mergeCell ref="C768:F768"/>
    <mergeCell ref="C769:F769"/>
    <mergeCell ref="C770:F770"/>
    <mergeCell ref="C783:F783"/>
    <mergeCell ref="C772:F772"/>
    <mergeCell ref="C773:F773"/>
    <mergeCell ref="C774:F774"/>
    <mergeCell ref="C775:F775"/>
    <mergeCell ref="C776:F776"/>
    <mergeCell ref="C777:F777"/>
    <mergeCell ref="C778:F778"/>
    <mergeCell ref="C779:F779"/>
    <mergeCell ref="C780:F780"/>
    <mergeCell ref="C781:F781"/>
    <mergeCell ref="C782:F782"/>
    <mergeCell ref="C796:F796"/>
    <mergeCell ref="C784:F784"/>
    <mergeCell ref="C785:F785"/>
    <mergeCell ref="C786:F786"/>
    <mergeCell ref="C787:F787"/>
    <mergeCell ref="C788:F788"/>
    <mergeCell ref="C789:F789"/>
    <mergeCell ref="C790:F790"/>
    <mergeCell ref="C791:F791"/>
    <mergeCell ref="C792:F792"/>
    <mergeCell ref="C793:F793"/>
    <mergeCell ref="C794:F794"/>
    <mergeCell ref="C971:E971"/>
    <mergeCell ref="C798:K798"/>
    <mergeCell ref="C800:E800"/>
    <mergeCell ref="F800:G800"/>
    <mergeCell ref="H800:I800"/>
    <mergeCell ref="J800:K800"/>
    <mergeCell ref="C946:G946"/>
    <mergeCell ref="C969:E969"/>
    <mergeCell ref="F969:G969"/>
    <mergeCell ref="H969:I969"/>
    <mergeCell ref="J969:K969"/>
    <mergeCell ref="C970:E970"/>
    <mergeCell ref="C972:E972"/>
    <mergeCell ref="C973:E973"/>
    <mergeCell ref="C974:E974"/>
    <mergeCell ref="C975:E975"/>
    <mergeCell ref="C976:E976"/>
  </mergeCells>
  <pageMargins left="0.7" right="0.7" top="0.75" bottom="0.75" header="0.3" footer="0.3"/>
  <pageSetup paperSize="9" scale="80" orientation="portrait" r:id="rId1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EM  </vt:lpstr>
      <vt:lpstr>EM  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OBRAS</dc:creator>
  <cp:lastModifiedBy>Violeta Burgos</cp:lastModifiedBy>
  <dcterms:created xsi:type="dcterms:W3CDTF">2024-05-24T00:36:50Z</dcterms:created>
  <dcterms:modified xsi:type="dcterms:W3CDTF">2024-08-12T20:55:09Z</dcterms:modified>
</cp:coreProperties>
</file>